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Pond Calculations" sheetId="2" r:id="rId2"/>
    <sheet name="Platt's Creek" sheetId="4" r:id="rId3"/>
    <sheet name="Indian River Estates" sheetId="5" r:id="rId4"/>
    <sheet name="Prima Vista" sheetId="6" r:id="rId5"/>
    <sheet name="Bay Street" sheetId="14" r:id="rId6"/>
    <sheet name="White City Canal D" sheetId="7" r:id="rId7"/>
    <sheet name="Citrus_Seager" sheetId="8" r:id="rId8"/>
    <sheet name="Education MS4" sheetId="13" r:id="rId9"/>
    <sheet name="Education non-MS4" sheetId="12" r:id="rId10"/>
    <sheet name="Street Sweeping" sheetId="3" r:id="rId11"/>
    <sheet name="EMCs" sheetId="10" r:id="rId12"/>
    <sheet name="ROCs" sheetId="11" r:id="rId13"/>
    <sheet name="Other" sheetId="9" r:id="rId14"/>
  </sheets>
  <externalReferences>
    <externalReference r:id="rId15"/>
  </externalReferences>
  <definedNames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J7" i="1"/>
  <c r="G7"/>
  <c r="I15" i="8"/>
  <c r="H14"/>
  <c r="J14" s="1"/>
  <c r="G14"/>
  <c r="F14"/>
  <c r="H13"/>
  <c r="J13" s="1"/>
  <c r="G13"/>
  <c r="F13"/>
  <c r="H12"/>
  <c r="J12" s="1"/>
  <c r="G12"/>
  <c r="F12"/>
  <c r="H11"/>
  <c r="J11" s="1"/>
  <c r="G11"/>
  <c r="F11"/>
  <c r="H10"/>
  <c r="J10" s="1"/>
  <c r="G10"/>
  <c r="F10"/>
  <c r="H9"/>
  <c r="J9" s="1"/>
  <c r="G9"/>
  <c r="F9"/>
  <c r="H8"/>
  <c r="J8" s="1"/>
  <c r="G8"/>
  <c r="F8"/>
  <c r="H7"/>
  <c r="J7" s="1"/>
  <c r="G7"/>
  <c r="F7"/>
  <c r="H6"/>
  <c r="J6" s="1"/>
  <c r="G6"/>
  <c r="F6"/>
  <c r="H5"/>
  <c r="J5" s="1"/>
  <c r="G5"/>
  <c r="F5"/>
  <c r="H4"/>
  <c r="J4" s="1"/>
  <c r="G4"/>
  <c r="F4"/>
  <c r="H3"/>
  <c r="J3" s="1"/>
  <c r="G3"/>
  <c r="F3"/>
  <c r="H2"/>
  <c r="J2" s="1"/>
  <c r="G2"/>
  <c r="F2"/>
  <c r="I25" i="7"/>
  <c r="H23"/>
  <c r="J23" s="1"/>
  <c r="H24"/>
  <c r="J24" s="1"/>
  <c r="G24"/>
  <c r="F24"/>
  <c r="G23"/>
  <c r="F23"/>
  <c r="H22"/>
  <c r="J22" s="1"/>
  <c r="G22"/>
  <c r="F22"/>
  <c r="H21"/>
  <c r="J21" s="1"/>
  <c r="G21"/>
  <c r="F21"/>
  <c r="H20"/>
  <c r="J20" s="1"/>
  <c r="G20"/>
  <c r="F20"/>
  <c r="H16"/>
  <c r="J16" s="1"/>
  <c r="G16"/>
  <c r="F16"/>
  <c r="H15"/>
  <c r="J15" s="1"/>
  <c r="G15"/>
  <c r="F15"/>
  <c r="H19"/>
  <c r="J19" s="1"/>
  <c r="G19"/>
  <c r="F19"/>
  <c r="H18"/>
  <c r="J18" s="1"/>
  <c r="G18"/>
  <c r="F18"/>
  <c r="H17"/>
  <c r="J17" s="1"/>
  <c r="G17"/>
  <c r="F17"/>
  <c r="H14"/>
  <c r="J14" s="1"/>
  <c r="G14"/>
  <c r="F14"/>
  <c r="H9"/>
  <c r="J9" s="1"/>
  <c r="G9"/>
  <c r="F9"/>
  <c r="H13"/>
  <c r="J13" s="1"/>
  <c r="G13"/>
  <c r="F13"/>
  <c r="H12"/>
  <c r="J12" s="1"/>
  <c r="G12"/>
  <c r="F12"/>
  <c r="H11"/>
  <c r="J11" s="1"/>
  <c r="G11"/>
  <c r="F11"/>
  <c r="H8"/>
  <c r="J8" s="1"/>
  <c r="G8"/>
  <c r="F8"/>
  <c r="H7"/>
  <c r="J7" s="1"/>
  <c r="G7"/>
  <c r="F7"/>
  <c r="H6"/>
  <c r="J6" s="1"/>
  <c r="G6"/>
  <c r="F6"/>
  <c r="H10"/>
  <c r="J10" s="1"/>
  <c r="G10"/>
  <c r="F10"/>
  <c r="H5"/>
  <c r="J5" s="1"/>
  <c r="G5"/>
  <c r="F5"/>
  <c r="H4"/>
  <c r="J4" s="1"/>
  <c r="G4"/>
  <c r="F4"/>
  <c r="H3"/>
  <c r="J3" s="1"/>
  <c r="G3"/>
  <c r="F3"/>
  <c r="H2"/>
  <c r="J2" s="1"/>
  <c r="G2"/>
  <c r="F2"/>
  <c r="I16" i="14"/>
  <c r="D5" i="1" s="1"/>
  <c r="H15" i="14"/>
  <c r="J15" s="1"/>
  <c r="H12"/>
  <c r="J12" s="1"/>
  <c r="H13"/>
  <c r="J13" s="1"/>
  <c r="H14"/>
  <c r="J14" s="1"/>
  <c r="H11"/>
  <c r="J11" s="1"/>
  <c r="F12"/>
  <c r="G12"/>
  <c r="F13"/>
  <c r="G13"/>
  <c r="F14"/>
  <c r="G14"/>
  <c r="F15"/>
  <c r="G15"/>
  <c r="G11"/>
  <c r="F11"/>
  <c r="L11" l="1"/>
  <c r="K11"/>
  <c r="L13"/>
  <c r="K13"/>
  <c r="L2" i="7"/>
  <c r="K2"/>
  <c r="J25"/>
  <c r="L10"/>
  <c r="K10"/>
  <c r="L11"/>
  <c r="K11"/>
  <c r="L13"/>
  <c r="K13"/>
  <c r="L14"/>
  <c r="K14"/>
  <c r="L18"/>
  <c r="K18"/>
  <c r="L15"/>
  <c r="K15"/>
  <c r="L20"/>
  <c r="K20"/>
  <c r="L23"/>
  <c r="K23"/>
  <c r="L2" i="8"/>
  <c r="K2"/>
  <c r="J15"/>
  <c r="L4"/>
  <c r="K4"/>
  <c r="L6"/>
  <c r="K6"/>
  <c r="L8"/>
  <c r="K8"/>
  <c r="L10"/>
  <c r="K10"/>
  <c r="L12"/>
  <c r="K12"/>
  <c r="L14"/>
  <c r="K14"/>
  <c r="K14" i="14"/>
  <c r="L14"/>
  <c r="K12"/>
  <c r="L12"/>
  <c r="L3" i="7"/>
  <c r="K3"/>
  <c r="L5"/>
  <c r="K5"/>
  <c r="L6"/>
  <c r="K6"/>
  <c r="L8"/>
  <c r="K8"/>
  <c r="L12"/>
  <c r="K12"/>
  <c r="L9"/>
  <c r="K9"/>
  <c r="L17"/>
  <c r="K17"/>
  <c r="L19"/>
  <c r="K19"/>
  <c r="L16"/>
  <c r="K16"/>
  <c r="L21"/>
  <c r="K21"/>
  <c r="L24"/>
  <c r="K24"/>
  <c r="L3" i="8"/>
  <c r="K3"/>
  <c r="L5"/>
  <c r="K5"/>
  <c r="L7"/>
  <c r="K7"/>
  <c r="L9"/>
  <c r="K9"/>
  <c r="L11"/>
  <c r="K11"/>
  <c r="L13"/>
  <c r="K13"/>
  <c r="L15" i="14"/>
  <c r="K15"/>
  <c r="L4" i="7"/>
  <c r="K4"/>
  <c r="L7"/>
  <c r="K7"/>
  <c r="L22"/>
  <c r="K22"/>
  <c r="H7" i="14"/>
  <c r="J7" s="1"/>
  <c r="G7"/>
  <c r="F7"/>
  <c r="H6"/>
  <c r="J6" s="1"/>
  <c r="G6"/>
  <c r="F6"/>
  <c r="H5"/>
  <c r="J5" s="1"/>
  <c r="G5"/>
  <c r="F5"/>
  <c r="H4"/>
  <c r="J4" s="1"/>
  <c r="G4"/>
  <c r="F4"/>
  <c r="H10"/>
  <c r="J10" s="1"/>
  <c r="G10"/>
  <c r="F10"/>
  <c r="H3"/>
  <c r="J3" s="1"/>
  <c r="G3"/>
  <c r="F3"/>
  <c r="H9"/>
  <c r="J9" s="1"/>
  <c r="G9"/>
  <c r="F9"/>
  <c r="H8"/>
  <c r="J8" s="1"/>
  <c r="G8"/>
  <c r="F8"/>
  <c r="H2"/>
  <c r="J2" s="1"/>
  <c r="G2"/>
  <c r="F2"/>
  <c r="I11" i="6"/>
  <c r="D4" i="1" s="1"/>
  <c r="H10" i="6"/>
  <c r="J10" s="1"/>
  <c r="H9"/>
  <c r="J9" s="1"/>
  <c r="F10"/>
  <c r="G10"/>
  <c r="G9"/>
  <c r="F9"/>
  <c r="H8"/>
  <c r="J8" s="1"/>
  <c r="G8"/>
  <c r="F8"/>
  <c r="H6"/>
  <c r="J6" s="1"/>
  <c r="G6"/>
  <c r="F6"/>
  <c r="H3"/>
  <c r="J3" s="1"/>
  <c r="G3"/>
  <c r="F3"/>
  <c r="H4"/>
  <c r="J4" s="1"/>
  <c r="G4"/>
  <c r="F4"/>
  <c r="H7"/>
  <c r="J7" s="1"/>
  <c r="G7"/>
  <c r="F7"/>
  <c r="H5"/>
  <c r="J5" s="1"/>
  <c r="G5"/>
  <c r="F5"/>
  <c r="H2"/>
  <c r="J2" s="1"/>
  <c r="G2"/>
  <c r="F2"/>
  <c r="I44" i="5"/>
  <c r="D3" i="1" s="1"/>
  <c r="J43" i="5"/>
  <c r="L43" s="1"/>
  <c r="H43"/>
  <c r="G43"/>
  <c r="F43"/>
  <c r="H42"/>
  <c r="J42" s="1"/>
  <c r="G42"/>
  <c r="F42"/>
  <c r="H41"/>
  <c r="J41" s="1"/>
  <c r="G41"/>
  <c r="F41"/>
  <c r="H40"/>
  <c r="J40" s="1"/>
  <c r="G40"/>
  <c r="F40"/>
  <c r="H39"/>
  <c r="J39" s="1"/>
  <c r="G39"/>
  <c r="F39"/>
  <c r="H38"/>
  <c r="J38" s="1"/>
  <c r="G38"/>
  <c r="F38"/>
  <c r="H37"/>
  <c r="J37" s="1"/>
  <c r="G37"/>
  <c r="F37"/>
  <c r="H36"/>
  <c r="J36" s="1"/>
  <c r="G36"/>
  <c r="F36"/>
  <c r="H35"/>
  <c r="J35" s="1"/>
  <c r="G35"/>
  <c r="F35"/>
  <c r="H34"/>
  <c r="J34" s="1"/>
  <c r="G34"/>
  <c r="F34"/>
  <c r="H33"/>
  <c r="J33" s="1"/>
  <c r="G33"/>
  <c r="F33"/>
  <c r="H32"/>
  <c r="J32" s="1"/>
  <c r="G32"/>
  <c r="F32"/>
  <c r="H31"/>
  <c r="J31" s="1"/>
  <c r="G31"/>
  <c r="F31"/>
  <c r="H30"/>
  <c r="J30" s="1"/>
  <c r="G30"/>
  <c r="F30"/>
  <c r="H29"/>
  <c r="J29" s="1"/>
  <c r="G29"/>
  <c r="F29"/>
  <c r="H16"/>
  <c r="J16" s="1"/>
  <c r="H17"/>
  <c r="J17" s="1"/>
  <c r="H18"/>
  <c r="J18" s="1"/>
  <c r="H15"/>
  <c r="J15" s="1"/>
  <c r="F15"/>
  <c r="G15"/>
  <c r="F16"/>
  <c r="G16"/>
  <c r="F17"/>
  <c r="G17"/>
  <c r="F18"/>
  <c r="G18"/>
  <c r="H28"/>
  <c r="J28" s="1"/>
  <c r="G28"/>
  <c r="F28"/>
  <c r="H13"/>
  <c r="J13" s="1"/>
  <c r="G13"/>
  <c r="F13"/>
  <c r="H27"/>
  <c r="J27" s="1"/>
  <c r="G27"/>
  <c r="F27"/>
  <c r="H26"/>
  <c r="J26" s="1"/>
  <c r="G26"/>
  <c r="F26"/>
  <c r="H25"/>
  <c r="J25" s="1"/>
  <c r="G25"/>
  <c r="F25"/>
  <c r="H24"/>
  <c r="J24" s="1"/>
  <c r="G24"/>
  <c r="F24"/>
  <c r="H23"/>
  <c r="J23" s="1"/>
  <c r="G23"/>
  <c r="F23"/>
  <c r="H22"/>
  <c r="J22" s="1"/>
  <c r="G22"/>
  <c r="F22"/>
  <c r="H21"/>
  <c r="J21" s="1"/>
  <c r="G21"/>
  <c r="F21"/>
  <c r="H20"/>
  <c r="J20" s="1"/>
  <c r="G20"/>
  <c r="F20"/>
  <c r="H19"/>
  <c r="J19" s="1"/>
  <c r="G19"/>
  <c r="F19"/>
  <c r="H14"/>
  <c r="J14" s="1"/>
  <c r="G14"/>
  <c r="F14"/>
  <c r="H12"/>
  <c r="J12" s="1"/>
  <c r="H11"/>
  <c r="J11" s="1"/>
  <c r="H10"/>
  <c r="J10" s="1"/>
  <c r="H9"/>
  <c r="J9" s="1"/>
  <c r="H6"/>
  <c r="J6" s="1"/>
  <c r="H3"/>
  <c r="J3" s="1"/>
  <c r="H2"/>
  <c r="J2" s="1"/>
  <c r="F9"/>
  <c r="G9"/>
  <c r="F10"/>
  <c r="G10"/>
  <c r="F11"/>
  <c r="G11"/>
  <c r="F12"/>
  <c r="G12"/>
  <c r="F6"/>
  <c r="G6"/>
  <c r="F2"/>
  <c r="G2"/>
  <c r="F3"/>
  <c r="G3"/>
  <c r="H8"/>
  <c r="J8" s="1"/>
  <c r="G8"/>
  <c r="F8"/>
  <c r="H7"/>
  <c r="J7" s="1"/>
  <c r="G7"/>
  <c r="F7"/>
  <c r="H5"/>
  <c r="J5" s="1"/>
  <c r="G5"/>
  <c r="F5"/>
  <c r="H4"/>
  <c r="J4" s="1"/>
  <c r="G4"/>
  <c r="F4"/>
  <c r="I170" i="4"/>
  <c r="D2" i="1" s="1"/>
  <c r="H165" i="4"/>
  <c r="J165" s="1"/>
  <c r="H166"/>
  <c r="J166" s="1"/>
  <c r="H164"/>
  <c r="J164" s="1"/>
  <c r="H169"/>
  <c r="J169" s="1"/>
  <c r="H168"/>
  <c r="J168" s="1"/>
  <c r="H167"/>
  <c r="J167" s="1"/>
  <c r="F165"/>
  <c r="G165"/>
  <c r="F166"/>
  <c r="G166"/>
  <c r="F167"/>
  <c r="G167"/>
  <c r="F168"/>
  <c r="G168"/>
  <c r="F169"/>
  <c r="G169"/>
  <c r="G164"/>
  <c r="F164"/>
  <c r="H163"/>
  <c r="J163" s="1"/>
  <c r="H162"/>
  <c r="J162" s="1"/>
  <c r="H161"/>
  <c r="J161" s="1"/>
  <c r="H160"/>
  <c r="J160" s="1"/>
  <c r="H159"/>
  <c r="J159" s="1"/>
  <c r="F159"/>
  <c r="G159"/>
  <c r="F160"/>
  <c r="G160"/>
  <c r="F161"/>
  <c r="G161"/>
  <c r="F162"/>
  <c r="G162"/>
  <c r="F163"/>
  <c r="G163"/>
  <c r="H158"/>
  <c r="J158" s="1"/>
  <c r="H157"/>
  <c r="J157" s="1"/>
  <c r="H156"/>
  <c r="J156" s="1"/>
  <c r="F157"/>
  <c r="G157"/>
  <c r="F158"/>
  <c r="G158"/>
  <c r="G156"/>
  <c r="F156"/>
  <c r="H122"/>
  <c r="J122" s="1"/>
  <c r="G122"/>
  <c r="F122"/>
  <c r="H109"/>
  <c r="J109" s="1"/>
  <c r="F109"/>
  <c r="G109"/>
  <c r="H130"/>
  <c r="J130" s="1"/>
  <c r="G130"/>
  <c r="F130"/>
  <c r="H133"/>
  <c r="J133" s="1"/>
  <c r="G133"/>
  <c r="F133"/>
  <c r="H153"/>
  <c r="J153" s="1"/>
  <c r="G153"/>
  <c r="F153"/>
  <c r="H152"/>
  <c r="J152" s="1"/>
  <c r="G152"/>
  <c r="F152"/>
  <c r="H151"/>
  <c r="J151" s="1"/>
  <c r="G151"/>
  <c r="F151"/>
  <c r="H150"/>
  <c r="J150" s="1"/>
  <c r="G150"/>
  <c r="F150"/>
  <c r="H145"/>
  <c r="J145" s="1"/>
  <c r="G145"/>
  <c r="F145"/>
  <c r="H144"/>
  <c r="J144" s="1"/>
  <c r="G144"/>
  <c r="F144"/>
  <c r="H140"/>
  <c r="J140" s="1"/>
  <c r="G140"/>
  <c r="F140"/>
  <c r="H139"/>
  <c r="J139" s="1"/>
  <c r="G139"/>
  <c r="F139"/>
  <c r="H138"/>
  <c r="J138" s="1"/>
  <c r="G138"/>
  <c r="F138"/>
  <c r="H132"/>
  <c r="J132" s="1"/>
  <c r="G132"/>
  <c r="F132"/>
  <c r="H115"/>
  <c r="J115" s="1"/>
  <c r="G115"/>
  <c r="F115"/>
  <c r="H106"/>
  <c r="J106" s="1"/>
  <c r="G106"/>
  <c r="F106"/>
  <c r="H155"/>
  <c r="J155" s="1"/>
  <c r="G155"/>
  <c r="F155"/>
  <c r="H154"/>
  <c r="J154" s="1"/>
  <c r="G154"/>
  <c r="F154"/>
  <c r="H149"/>
  <c r="J149" s="1"/>
  <c r="G149"/>
  <c r="F149"/>
  <c r="H148"/>
  <c r="J148" s="1"/>
  <c r="G148"/>
  <c r="F148"/>
  <c r="H147"/>
  <c r="J147" s="1"/>
  <c r="G147"/>
  <c r="F147"/>
  <c r="H146"/>
  <c r="J146" s="1"/>
  <c r="G146"/>
  <c r="F146"/>
  <c r="H143"/>
  <c r="J143" s="1"/>
  <c r="G143"/>
  <c r="F143"/>
  <c r="H142"/>
  <c r="J142" s="1"/>
  <c r="G142"/>
  <c r="F142"/>
  <c r="H141"/>
  <c r="J141" s="1"/>
  <c r="G141"/>
  <c r="F141"/>
  <c r="H137"/>
  <c r="J137" s="1"/>
  <c r="G137"/>
  <c r="F137"/>
  <c r="H136"/>
  <c r="J136" s="1"/>
  <c r="G136"/>
  <c r="F136"/>
  <c r="H135"/>
  <c r="J135" s="1"/>
  <c r="G135"/>
  <c r="F135"/>
  <c r="H134"/>
  <c r="J134" s="1"/>
  <c r="G134"/>
  <c r="F134"/>
  <c r="H131"/>
  <c r="J131" s="1"/>
  <c r="G131"/>
  <c r="F131"/>
  <c r="H129"/>
  <c r="J129" s="1"/>
  <c r="G129"/>
  <c r="F129"/>
  <c r="H128"/>
  <c r="J128" s="1"/>
  <c r="G128"/>
  <c r="F128"/>
  <c r="H127"/>
  <c r="J127" s="1"/>
  <c r="G127"/>
  <c r="F127"/>
  <c r="H126"/>
  <c r="J126" s="1"/>
  <c r="G126"/>
  <c r="F126"/>
  <c r="H125"/>
  <c r="J125" s="1"/>
  <c r="G125"/>
  <c r="F125"/>
  <c r="H124"/>
  <c r="J124" s="1"/>
  <c r="G124"/>
  <c r="F124"/>
  <c r="H123"/>
  <c r="J123" s="1"/>
  <c r="G123"/>
  <c r="F123"/>
  <c r="H121"/>
  <c r="J121" s="1"/>
  <c r="G121"/>
  <c r="F121"/>
  <c r="H120"/>
  <c r="J120" s="1"/>
  <c r="G120"/>
  <c r="F120"/>
  <c r="H119"/>
  <c r="J119" s="1"/>
  <c r="G119"/>
  <c r="F119"/>
  <c r="H118"/>
  <c r="J118" s="1"/>
  <c r="G118"/>
  <c r="F118"/>
  <c r="H117"/>
  <c r="J117" s="1"/>
  <c r="G117"/>
  <c r="F117"/>
  <c r="H116"/>
  <c r="J116" s="1"/>
  <c r="G116"/>
  <c r="F116"/>
  <c r="H114"/>
  <c r="J114" s="1"/>
  <c r="G114"/>
  <c r="F114"/>
  <c r="H113"/>
  <c r="J113" s="1"/>
  <c r="G113"/>
  <c r="F113"/>
  <c r="H112"/>
  <c r="J112" s="1"/>
  <c r="G112"/>
  <c r="F112"/>
  <c r="H111"/>
  <c r="J111" s="1"/>
  <c r="G111"/>
  <c r="F111"/>
  <c r="H110"/>
  <c r="J110" s="1"/>
  <c r="G110"/>
  <c r="F110"/>
  <c r="H108"/>
  <c r="J108" s="1"/>
  <c r="G108"/>
  <c r="F108"/>
  <c r="H107"/>
  <c r="J107" s="1"/>
  <c r="G107"/>
  <c r="F107"/>
  <c r="H104"/>
  <c r="J104" s="1"/>
  <c r="F104"/>
  <c r="G104"/>
  <c r="H103"/>
  <c r="J103" s="1"/>
  <c r="G103"/>
  <c r="F103"/>
  <c r="H105"/>
  <c r="J105" s="1"/>
  <c r="G105"/>
  <c r="F105"/>
  <c r="H102"/>
  <c r="J102" s="1"/>
  <c r="G102"/>
  <c r="F102"/>
  <c r="H101"/>
  <c r="J101" s="1"/>
  <c r="G101"/>
  <c r="F101"/>
  <c r="H100"/>
  <c r="J100" s="1"/>
  <c r="G100"/>
  <c r="F100"/>
  <c r="H99"/>
  <c r="J99" s="1"/>
  <c r="G99"/>
  <c r="F99"/>
  <c r="H98"/>
  <c r="J98" s="1"/>
  <c r="H97"/>
  <c r="J97" s="1"/>
  <c r="H96"/>
  <c r="J96" s="1"/>
  <c r="F96"/>
  <c r="G96"/>
  <c r="F97"/>
  <c r="G97"/>
  <c r="F98"/>
  <c r="G98"/>
  <c r="H93"/>
  <c r="J93" s="1"/>
  <c r="F93"/>
  <c r="G93"/>
  <c r="F95"/>
  <c r="G95"/>
  <c r="H95"/>
  <c r="J95" s="1"/>
  <c r="H94"/>
  <c r="J94" s="1"/>
  <c r="G94"/>
  <c r="F94"/>
  <c r="H90"/>
  <c r="J90" s="1"/>
  <c r="H84"/>
  <c r="J84" s="1"/>
  <c r="H83"/>
  <c r="J83" s="1"/>
  <c r="F90"/>
  <c r="G90"/>
  <c r="F83"/>
  <c r="G83"/>
  <c r="F84"/>
  <c r="G84"/>
  <c r="H92"/>
  <c r="J92" s="1"/>
  <c r="G92"/>
  <c r="F92"/>
  <c r="H91"/>
  <c r="J91" s="1"/>
  <c r="G91"/>
  <c r="F91"/>
  <c r="H89"/>
  <c r="J89" s="1"/>
  <c r="G89"/>
  <c r="F89"/>
  <c r="H88"/>
  <c r="J88" s="1"/>
  <c r="G88"/>
  <c r="F88"/>
  <c r="H87"/>
  <c r="J87" s="1"/>
  <c r="G87"/>
  <c r="F87"/>
  <c r="H86"/>
  <c r="J86" s="1"/>
  <c r="G86"/>
  <c r="F86"/>
  <c r="H85"/>
  <c r="J85" s="1"/>
  <c r="G85"/>
  <c r="F85"/>
  <c r="H81"/>
  <c r="J81" s="1"/>
  <c r="H82"/>
  <c r="J82" s="1"/>
  <c r="H80"/>
  <c r="J80" s="1"/>
  <c r="F81"/>
  <c r="G81"/>
  <c r="F82"/>
  <c r="G82"/>
  <c r="G80"/>
  <c r="F80"/>
  <c r="H79"/>
  <c r="J79" s="1"/>
  <c r="H77"/>
  <c r="J77" s="1"/>
  <c r="H75"/>
  <c r="J75" s="1"/>
  <c r="H74"/>
  <c r="J74" s="1"/>
  <c r="H71"/>
  <c r="J71" s="1"/>
  <c r="H70"/>
  <c r="J70" s="1"/>
  <c r="H76"/>
  <c r="J76" s="1"/>
  <c r="H69"/>
  <c r="J69" s="1"/>
  <c r="H78"/>
  <c r="J78" s="1"/>
  <c r="H73"/>
  <c r="J73" s="1"/>
  <c r="H72"/>
  <c r="J72" s="1"/>
  <c r="H64"/>
  <c r="J64" s="1"/>
  <c r="H65"/>
  <c r="J65" s="1"/>
  <c r="H66"/>
  <c r="J66" s="1"/>
  <c r="H67"/>
  <c r="J67" s="1"/>
  <c r="H68"/>
  <c r="J68" s="1"/>
  <c r="H63"/>
  <c r="J63" s="1"/>
  <c r="F79"/>
  <c r="G79"/>
  <c r="F64"/>
  <c r="G64"/>
  <c r="F65"/>
  <c r="G65"/>
  <c r="F66"/>
  <c r="G66"/>
  <c r="F67"/>
  <c r="G67"/>
  <c r="F68"/>
  <c r="G68"/>
  <c r="F69"/>
  <c r="G69"/>
  <c r="F70"/>
  <c r="G70"/>
  <c r="F71"/>
  <c r="G71"/>
  <c r="F72"/>
  <c r="G72"/>
  <c r="F73"/>
  <c r="G73"/>
  <c r="F74"/>
  <c r="G74"/>
  <c r="F75"/>
  <c r="G75"/>
  <c r="F76"/>
  <c r="G76"/>
  <c r="F77"/>
  <c r="G77"/>
  <c r="F78"/>
  <c r="G78"/>
  <c r="G63"/>
  <c r="F63"/>
  <c r="H39"/>
  <c r="J39" s="1"/>
  <c r="H58"/>
  <c r="J58" s="1"/>
  <c r="H57"/>
  <c r="J57" s="1"/>
  <c r="H50"/>
  <c r="J50" s="1"/>
  <c r="H49"/>
  <c r="J49" s="1"/>
  <c r="H48"/>
  <c r="J48" s="1"/>
  <c r="H47"/>
  <c r="J47" s="1"/>
  <c r="H38"/>
  <c r="J38" s="1"/>
  <c r="H62"/>
  <c r="J62" s="1"/>
  <c r="H61"/>
  <c r="J61" s="1"/>
  <c r="H60"/>
  <c r="J60" s="1"/>
  <c r="H59"/>
  <c r="J59" s="1"/>
  <c r="H56"/>
  <c r="J56" s="1"/>
  <c r="H55"/>
  <c r="J55" s="1"/>
  <c r="H54"/>
  <c r="J54" s="1"/>
  <c r="H53"/>
  <c r="J53" s="1"/>
  <c r="H52"/>
  <c r="J52" s="1"/>
  <c r="H51"/>
  <c r="J51" s="1"/>
  <c r="H46"/>
  <c r="J46" s="1"/>
  <c r="H45"/>
  <c r="J45" s="1"/>
  <c r="H44"/>
  <c r="J44" s="1"/>
  <c r="H43"/>
  <c r="J43" s="1"/>
  <c r="H42"/>
  <c r="J42" s="1"/>
  <c r="H41"/>
  <c r="J41" s="1"/>
  <c r="H40"/>
  <c r="J40" s="1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H36"/>
  <c r="J36" s="1"/>
  <c r="H31"/>
  <c r="J31" s="1"/>
  <c r="H32"/>
  <c r="J32" s="1"/>
  <c r="H33"/>
  <c r="J33" s="1"/>
  <c r="H30"/>
  <c r="J30" s="1"/>
  <c r="H37"/>
  <c r="J37" s="1"/>
  <c r="H35"/>
  <c r="J35" s="1"/>
  <c r="H34"/>
  <c r="J34" s="1"/>
  <c r="H26"/>
  <c r="J26" s="1"/>
  <c r="H27"/>
  <c r="J27" s="1"/>
  <c r="H28"/>
  <c r="J28" s="1"/>
  <c r="H25"/>
  <c r="J25" s="1"/>
  <c r="F30"/>
  <c r="G30"/>
  <c r="F31"/>
  <c r="G31"/>
  <c r="F32"/>
  <c r="G32"/>
  <c r="F33"/>
  <c r="G33"/>
  <c r="F34"/>
  <c r="G34"/>
  <c r="F35"/>
  <c r="G35"/>
  <c r="F36"/>
  <c r="G36"/>
  <c r="F37"/>
  <c r="G37"/>
  <c r="F25"/>
  <c r="G25"/>
  <c r="F26"/>
  <c r="G26"/>
  <c r="F27"/>
  <c r="G27"/>
  <c r="F28"/>
  <c r="G28"/>
  <c r="H29"/>
  <c r="J29" s="1"/>
  <c r="G29"/>
  <c r="F29"/>
  <c r="H24"/>
  <c r="J24" s="1"/>
  <c r="G24"/>
  <c r="F24"/>
  <c r="H22"/>
  <c r="J22" s="1"/>
  <c r="H23"/>
  <c r="J23" s="1"/>
  <c r="H21"/>
  <c r="J21" s="1"/>
  <c r="F21"/>
  <c r="G21"/>
  <c r="F22"/>
  <c r="G22"/>
  <c r="F23"/>
  <c r="G23"/>
  <c r="F20"/>
  <c r="G20"/>
  <c r="H20"/>
  <c r="J20" s="1"/>
  <c r="H19"/>
  <c r="J19" s="1"/>
  <c r="G19"/>
  <c r="F19"/>
  <c r="H18"/>
  <c r="J18" s="1"/>
  <c r="F18"/>
  <c r="G18"/>
  <c r="H17"/>
  <c r="J17" s="1"/>
  <c r="G17"/>
  <c r="F17"/>
  <c r="H16"/>
  <c r="J16" s="1"/>
  <c r="G16"/>
  <c r="F16"/>
  <c r="H15"/>
  <c r="J15" s="1"/>
  <c r="G15"/>
  <c r="F15"/>
  <c r="H14"/>
  <c r="J14" s="1"/>
  <c r="G14"/>
  <c r="F14"/>
  <c r="H13"/>
  <c r="J13" s="1"/>
  <c r="G13"/>
  <c r="F13"/>
  <c r="H2"/>
  <c r="J2" s="1"/>
  <c r="F2"/>
  <c r="G2"/>
  <c r="F3"/>
  <c r="G3"/>
  <c r="F4"/>
  <c r="G4"/>
  <c r="H4"/>
  <c r="J4" s="1"/>
  <c r="F5"/>
  <c r="G5"/>
  <c r="H5"/>
  <c r="J5" s="1"/>
  <c r="F6"/>
  <c r="G6"/>
  <c r="H6"/>
  <c r="J6" s="1"/>
  <c r="F7"/>
  <c r="G7"/>
  <c r="H7"/>
  <c r="J7" s="1"/>
  <c r="F8"/>
  <c r="G8"/>
  <c r="H8"/>
  <c r="J8" s="1"/>
  <c r="F9"/>
  <c r="G9"/>
  <c r="H9"/>
  <c r="J9" s="1"/>
  <c r="F10"/>
  <c r="G10"/>
  <c r="H10"/>
  <c r="J10" s="1"/>
  <c r="F11"/>
  <c r="G11"/>
  <c r="H11"/>
  <c r="J11" s="1"/>
  <c r="F12"/>
  <c r="G12"/>
  <c r="H12"/>
  <c r="J12" s="1"/>
  <c r="H3"/>
  <c r="J3" s="1"/>
  <c r="L142" l="1"/>
  <c r="K142"/>
  <c r="L146"/>
  <c r="K146"/>
  <c r="L148"/>
  <c r="K148"/>
  <c r="L149"/>
  <c r="K149"/>
  <c r="L155"/>
  <c r="K155"/>
  <c r="L139"/>
  <c r="K139"/>
  <c r="L144"/>
  <c r="K144"/>
  <c r="L151"/>
  <c r="K151"/>
  <c r="L153"/>
  <c r="K153"/>
  <c r="L157"/>
  <c r="K157"/>
  <c r="L158"/>
  <c r="K158"/>
  <c r="L159"/>
  <c r="K159"/>
  <c r="L161"/>
  <c r="K161"/>
  <c r="L167"/>
  <c r="K167"/>
  <c r="L164"/>
  <c r="K164"/>
  <c r="L165"/>
  <c r="K165"/>
  <c r="L2"/>
  <c r="J170"/>
  <c r="K2"/>
  <c r="L141"/>
  <c r="K141"/>
  <c r="L143"/>
  <c r="K143"/>
  <c r="L147"/>
  <c r="K147"/>
  <c r="L154"/>
  <c r="K154"/>
  <c r="L140"/>
  <c r="K140"/>
  <c r="L145"/>
  <c r="K145"/>
  <c r="L150"/>
  <c r="K150"/>
  <c r="L152"/>
  <c r="K152"/>
  <c r="L156"/>
  <c r="K156"/>
  <c r="L160"/>
  <c r="K160"/>
  <c r="L162"/>
  <c r="K162"/>
  <c r="L163"/>
  <c r="K163"/>
  <c r="L168"/>
  <c r="K168"/>
  <c r="L169"/>
  <c r="K169"/>
  <c r="L166"/>
  <c r="K166"/>
  <c r="L11"/>
  <c r="K11"/>
  <c r="L9"/>
  <c r="K9"/>
  <c r="L7"/>
  <c r="K7"/>
  <c r="L5"/>
  <c r="K5"/>
  <c r="K13"/>
  <c r="L13"/>
  <c r="K14"/>
  <c r="L14"/>
  <c r="K15"/>
  <c r="L15"/>
  <c r="L17"/>
  <c r="K17"/>
  <c r="L19"/>
  <c r="K19"/>
  <c r="L21"/>
  <c r="K21"/>
  <c r="L22"/>
  <c r="K22"/>
  <c r="L25"/>
  <c r="K25"/>
  <c r="L28"/>
  <c r="K28"/>
  <c r="L26"/>
  <c r="K26"/>
  <c r="L34"/>
  <c r="K34"/>
  <c r="L35"/>
  <c r="K35"/>
  <c r="L30"/>
  <c r="K30"/>
  <c r="L32"/>
  <c r="K32"/>
  <c r="L36"/>
  <c r="K36"/>
  <c r="L40"/>
  <c r="K40"/>
  <c r="L42"/>
  <c r="K42"/>
  <c r="L44"/>
  <c r="K44"/>
  <c r="L46"/>
  <c r="K46"/>
  <c r="L52"/>
  <c r="K52"/>
  <c r="L55"/>
  <c r="K55"/>
  <c r="L56"/>
  <c r="K56"/>
  <c r="L59"/>
  <c r="K59"/>
  <c r="L61"/>
  <c r="K61"/>
  <c r="L47"/>
  <c r="K47"/>
  <c r="L49"/>
  <c r="K49"/>
  <c r="L57"/>
  <c r="K57"/>
  <c r="L39"/>
  <c r="K39"/>
  <c r="L67"/>
  <c r="K67"/>
  <c r="L66"/>
  <c r="K66"/>
  <c r="L64"/>
  <c r="K64"/>
  <c r="L72"/>
  <c r="K72"/>
  <c r="L70"/>
  <c r="K70"/>
  <c r="L74"/>
  <c r="K74"/>
  <c r="L80"/>
  <c r="K80"/>
  <c r="L82"/>
  <c r="K82"/>
  <c r="L86"/>
  <c r="K86"/>
  <c r="L88"/>
  <c r="K88"/>
  <c r="L91"/>
  <c r="K91"/>
  <c r="L83"/>
  <c r="K83"/>
  <c r="L90"/>
  <c r="K90"/>
  <c r="L95"/>
  <c r="K95"/>
  <c r="L96"/>
  <c r="K96"/>
  <c r="L97"/>
  <c r="K97"/>
  <c r="L99"/>
  <c r="K99"/>
  <c r="L102"/>
  <c r="K102"/>
  <c r="L105"/>
  <c r="K105"/>
  <c r="L104"/>
  <c r="K104"/>
  <c r="L108"/>
  <c r="K108"/>
  <c r="L111"/>
  <c r="K111"/>
  <c r="L113"/>
  <c r="K113"/>
  <c r="L116"/>
  <c r="K116"/>
  <c r="L118"/>
  <c r="K118"/>
  <c r="L120"/>
  <c r="K120"/>
  <c r="L123"/>
  <c r="K123"/>
  <c r="L125"/>
  <c r="K125"/>
  <c r="L127"/>
  <c r="K127"/>
  <c r="L129"/>
  <c r="K129"/>
  <c r="L131"/>
  <c r="K131"/>
  <c r="L134"/>
  <c r="K134"/>
  <c r="L136"/>
  <c r="K136"/>
  <c r="L137"/>
  <c r="K137"/>
  <c r="L106"/>
  <c r="K106"/>
  <c r="L115"/>
  <c r="K115"/>
  <c r="L132"/>
  <c r="K132"/>
  <c r="L130"/>
  <c r="K130"/>
  <c r="L109"/>
  <c r="K109"/>
  <c r="L3"/>
  <c r="K3"/>
  <c r="K12"/>
  <c r="L12"/>
  <c r="K10"/>
  <c r="L10"/>
  <c r="K8"/>
  <c r="L8"/>
  <c r="K6"/>
  <c r="L6"/>
  <c r="K4"/>
  <c r="L4"/>
  <c r="L16"/>
  <c r="K16"/>
  <c r="K18"/>
  <c r="L18"/>
  <c r="L20"/>
  <c r="K20"/>
  <c r="L23"/>
  <c r="K23"/>
  <c r="L24"/>
  <c r="K24"/>
  <c r="L29"/>
  <c r="K29"/>
  <c r="L27"/>
  <c r="K27"/>
  <c r="L37"/>
  <c r="K37"/>
  <c r="L33"/>
  <c r="K33"/>
  <c r="L31"/>
  <c r="K31"/>
  <c r="L41"/>
  <c r="K41"/>
  <c r="L43"/>
  <c r="K43"/>
  <c r="L45"/>
  <c r="K45"/>
  <c r="L51"/>
  <c r="K51"/>
  <c r="L53"/>
  <c r="K53"/>
  <c r="L54"/>
  <c r="K54"/>
  <c r="L60"/>
  <c r="K60"/>
  <c r="L62"/>
  <c r="K62"/>
  <c r="L38"/>
  <c r="K38"/>
  <c r="L48"/>
  <c r="K48"/>
  <c r="L50"/>
  <c r="K50"/>
  <c r="L58"/>
  <c r="K58"/>
  <c r="L63"/>
  <c r="K63"/>
  <c r="L68"/>
  <c r="K68"/>
  <c r="L65"/>
  <c r="K65"/>
  <c r="L73"/>
  <c r="K73"/>
  <c r="L78"/>
  <c r="K78"/>
  <c r="L69"/>
  <c r="K69"/>
  <c r="L76"/>
  <c r="K76"/>
  <c r="L71"/>
  <c r="K71"/>
  <c r="L75"/>
  <c r="K75"/>
  <c r="L77"/>
  <c r="K77"/>
  <c r="L79"/>
  <c r="K79"/>
  <c r="L81"/>
  <c r="K81"/>
  <c r="L85"/>
  <c r="K85"/>
  <c r="L87"/>
  <c r="K87"/>
  <c r="L89"/>
  <c r="K89"/>
  <c r="L92"/>
  <c r="K92"/>
  <c r="L84"/>
  <c r="K84"/>
  <c r="L94"/>
  <c r="K94"/>
  <c r="L93"/>
  <c r="K93"/>
  <c r="L98"/>
  <c r="K98"/>
  <c r="L100"/>
  <c r="K100"/>
  <c r="L101"/>
  <c r="K101"/>
  <c r="L103"/>
  <c r="K103"/>
  <c r="L107"/>
  <c r="K107"/>
  <c r="L110"/>
  <c r="K110"/>
  <c r="L112"/>
  <c r="K112"/>
  <c r="L114"/>
  <c r="K114"/>
  <c r="L117"/>
  <c r="K117"/>
  <c r="L119"/>
  <c r="K119"/>
  <c r="L121"/>
  <c r="K121"/>
  <c r="L124"/>
  <c r="K124"/>
  <c r="L126"/>
  <c r="K126"/>
  <c r="L128"/>
  <c r="K128"/>
  <c r="L135"/>
  <c r="K135"/>
  <c r="L138"/>
  <c r="K138"/>
  <c r="L133"/>
  <c r="K133"/>
  <c r="L122"/>
  <c r="K122"/>
  <c r="L5" i="5"/>
  <c r="K5"/>
  <c r="K8"/>
  <c r="L8"/>
  <c r="L3"/>
  <c r="K3"/>
  <c r="L9"/>
  <c r="K9"/>
  <c r="L11"/>
  <c r="K11"/>
  <c r="K14"/>
  <c r="L14"/>
  <c r="K20"/>
  <c r="L20"/>
  <c r="K22"/>
  <c r="L22"/>
  <c r="K24"/>
  <c r="L24"/>
  <c r="K26"/>
  <c r="L26"/>
  <c r="L13"/>
  <c r="K13"/>
  <c r="L15"/>
  <c r="K15"/>
  <c r="L17"/>
  <c r="K17"/>
  <c r="L29"/>
  <c r="K29"/>
  <c r="L31"/>
  <c r="K31"/>
  <c r="L33"/>
  <c r="K33"/>
  <c r="L35"/>
  <c r="K35"/>
  <c r="L37"/>
  <c r="K37"/>
  <c r="L39"/>
  <c r="K39"/>
  <c r="L41"/>
  <c r="K41"/>
  <c r="L5" i="6"/>
  <c r="K5"/>
  <c r="L4"/>
  <c r="K4"/>
  <c r="L6"/>
  <c r="K6"/>
  <c r="L9"/>
  <c r="K9"/>
  <c r="K4" i="5"/>
  <c r="L4"/>
  <c r="L7"/>
  <c r="K7"/>
  <c r="L2"/>
  <c r="J44"/>
  <c r="K2"/>
  <c r="K6"/>
  <c r="L6"/>
  <c r="K10"/>
  <c r="L10"/>
  <c r="K12"/>
  <c r="L12"/>
  <c r="L19"/>
  <c r="K19"/>
  <c r="L21"/>
  <c r="K21"/>
  <c r="L23"/>
  <c r="K23"/>
  <c r="L25"/>
  <c r="K25"/>
  <c r="L27"/>
  <c r="K27"/>
  <c r="K28"/>
  <c r="L28"/>
  <c r="K18"/>
  <c r="L18"/>
  <c r="K16"/>
  <c r="L16"/>
  <c r="K30"/>
  <c r="L30"/>
  <c r="K32"/>
  <c r="L32"/>
  <c r="K34"/>
  <c r="L34"/>
  <c r="K36"/>
  <c r="L36"/>
  <c r="K38"/>
  <c r="L38"/>
  <c r="K40"/>
  <c r="L40"/>
  <c r="K42"/>
  <c r="L42"/>
  <c r="K2" i="6"/>
  <c r="J11"/>
  <c r="L7"/>
  <c r="K7"/>
  <c r="L3"/>
  <c r="K3"/>
  <c r="L8"/>
  <c r="K8"/>
  <c r="L10"/>
  <c r="K10"/>
  <c r="K2" i="14"/>
  <c r="J16"/>
  <c r="L9"/>
  <c r="K9"/>
  <c r="K10"/>
  <c r="L10"/>
  <c r="L5"/>
  <c r="K5"/>
  <c r="L7"/>
  <c r="K7"/>
  <c r="K43" i="5"/>
  <c r="L2" i="14"/>
  <c r="K15" i="8"/>
  <c r="L25" i="7"/>
  <c r="K8" i="14"/>
  <c r="L8"/>
  <c r="L3"/>
  <c r="K3"/>
  <c r="K4"/>
  <c r="L4"/>
  <c r="K6"/>
  <c r="L6"/>
  <c r="B5" i="2"/>
  <c r="D5"/>
  <c r="L15" i="8"/>
  <c r="K25" i="7"/>
  <c r="L2" i="6"/>
  <c r="L11" s="1"/>
  <c r="H4" i="1" s="1"/>
  <c r="J4" s="1"/>
  <c r="H6"/>
  <c r="J6" s="1"/>
  <c r="E6"/>
  <c r="G6" s="1"/>
  <c r="L61" i="13"/>
  <c r="K61"/>
  <c r="L150" i="12"/>
  <c r="K150"/>
  <c r="D6" i="2"/>
  <c r="D8" s="1"/>
  <c r="B6"/>
  <c r="B7" s="1"/>
  <c r="L16" i="14" l="1"/>
  <c r="H5" i="1" s="1"/>
  <c r="J5" s="1"/>
  <c r="K16" i="14"/>
  <c r="E5" i="1" s="1"/>
  <c r="G5" s="1"/>
  <c r="K11" i="6"/>
  <c r="E4" i="1" s="1"/>
  <c r="G4" s="1"/>
  <c r="K170" i="4"/>
  <c r="E2" i="1" s="1"/>
  <c r="G2" s="1"/>
  <c r="L170" i="4"/>
  <c r="H2" i="1" s="1"/>
  <c r="J2" s="1"/>
  <c r="K44" i="5"/>
  <c r="E3" i="1" s="1"/>
  <c r="G3" s="1"/>
  <c r="L44" i="5"/>
  <c r="H3" i="1" s="1"/>
  <c r="J3" s="1"/>
  <c r="D7" i="2"/>
  <c r="F7" s="1"/>
  <c r="B8"/>
  <c r="F8" s="1"/>
  <c r="J10" i="1" l="1"/>
  <c r="G10"/>
  <c r="A3" i="3"/>
  <c r="A2"/>
</calcChain>
</file>

<file path=xl/sharedStrings.xml><?xml version="1.0" encoding="utf-8"?>
<sst xmlns="http://schemas.openxmlformats.org/spreadsheetml/2006/main" count="2105" uniqueCount="168">
  <si>
    <t>Project Name</t>
  </si>
  <si>
    <t>Project Type</t>
  </si>
  <si>
    <t xml:space="preserve">Platt’s Creek Stormwater Treatment Facility </t>
  </si>
  <si>
    <t>Indian River Estates Stormwater Improvements (Phase I and II)</t>
  </si>
  <si>
    <t>Street Sweeping</t>
  </si>
  <si>
    <t>Project Number</t>
  </si>
  <si>
    <t>SLC-1</t>
  </si>
  <si>
    <t>SLC-2</t>
  </si>
  <si>
    <t>SLC-3</t>
  </si>
  <si>
    <t>SLC-4</t>
  </si>
  <si>
    <t>SLC-5</t>
  </si>
  <si>
    <t>SLC-7</t>
  </si>
  <si>
    <t>Acres Treated</t>
  </si>
  <si>
    <t>Education and outreach</t>
  </si>
  <si>
    <t>FYN; pet waste, landscape, irrigation, and fertilizer ordinances; PSAs, website, illicit discharge program, eco-center, Clean Stormwater-Clean River Program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</si>
  <si>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</si>
  <si>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</si>
  <si>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</si>
  <si>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</si>
  <si>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</si>
  <si>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</si>
  <si>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</si>
  <si>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</si>
  <si>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</si>
  <si>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tons, average per year</t>
  </si>
  <si>
    <t>tons for 2 years</t>
  </si>
  <si>
    <t>lbs/yr</t>
  </si>
  <si>
    <t>refer to separate spreadsheet for calculations</t>
  </si>
  <si>
    <t>N/A</t>
  </si>
  <si>
    <t>Wet detention with alum injection</t>
  </si>
  <si>
    <t xml:space="preserve">residence time = </t>
  </si>
  <si>
    <t>(wet pond volume)/(annual runoff)</t>
  </si>
  <si>
    <t>wet pond</t>
  </si>
  <si>
    <t>ac-ft</t>
  </si>
  <si>
    <t>runoff</t>
  </si>
  <si>
    <t>residence time</t>
  </si>
  <si>
    <t>TN efficiency</t>
  </si>
  <si>
    <t>TP efficiency</t>
  </si>
  <si>
    <t>Required</t>
  </si>
  <si>
    <t>Provided</t>
  </si>
  <si>
    <t>Difference</t>
  </si>
  <si>
    <t>Entity</t>
  </si>
  <si>
    <t>Subbasin</t>
  </si>
  <si>
    <t>LU</t>
  </si>
  <si>
    <t>Description</t>
  </si>
  <si>
    <t>Hydrogp</t>
  </si>
  <si>
    <t>EMCN
mg/L</t>
  </si>
  <si>
    <t>EMCP
mg/L</t>
  </si>
  <si>
    <t>ROC
Unitless</t>
  </si>
  <si>
    <t>Acres</t>
  </si>
  <si>
    <t>Runoff
acre-ft</t>
  </si>
  <si>
    <t>TN
lbs/year</t>
  </si>
  <si>
    <t>TP
lbs/yr</t>
  </si>
  <si>
    <t>St Lucie Co</t>
  </si>
  <si>
    <t>C-23</t>
  </si>
  <si>
    <t>NA</t>
  </si>
  <si>
    <t>A</t>
  </si>
  <si>
    <t>A/D</t>
  </si>
  <si>
    <t>B/D</t>
  </si>
  <si>
    <t>C/D</t>
  </si>
  <si>
    <t>D</t>
  </si>
  <si>
    <t>C-24</t>
  </si>
  <si>
    <t>North Fork</t>
  </si>
  <si>
    <t>St Lucie Co MS4</t>
  </si>
  <si>
    <t>Prima Vista</t>
  </si>
  <si>
    <t>Bay Street</t>
  </si>
  <si>
    <t>2nd generation baffle box</t>
  </si>
  <si>
    <t>Extractive</t>
  </si>
  <si>
    <t>Rock Quarries</t>
  </si>
  <si>
    <t>Holding Ponds</t>
  </si>
  <si>
    <t>Spoil Areas</t>
  </si>
  <si>
    <t>Roads and Highways</t>
  </si>
  <si>
    <t>Fixed Single Family Units</t>
  </si>
  <si>
    <t>Mobile Home Units</t>
  </si>
  <si>
    <t>Transportation</t>
  </si>
  <si>
    <t>Industrial</t>
  </si>
  <si>
    <t>Disturbed Land</t>
  </si>
  <si>
    <t>High Density Under Construction</t>
  </si>
  <si>
    <t>Golf Courses</t>
  </si>
  <si>
    <t>Electrical Power Transmission Lines</t>
  </si>
  <si>
    <t>Medium Density Under Construction</t>
  </si>
  <si>
    <t>Multiple Dwelling Units, Low Rise &lt;Two stories or less&gt;</t>
  </si>
  <si>
    <t>Other Light Industrial</t>
  </si>
  <si>
    <t>Mixed Units &lt;Fixed and mobile home units&gt;</t>
  </si>
  <si>
    <t>Mobile Home Units &lt;Six or more dwelling units per acre&gt;</t>
  </si>
  <si>
    <t>Multiple Dwelling Units, High Rise &lt;Three stories or more&gt;</t>
  </si>
  <si>
    <t>Commercial and Services</t>
  </si>
  <si>
    <t>Educational Facilities</t>
  </si>
  <si>
    <t>Parks and Zoos</t>
  </si>
  <si>
    <t>Fixed Single Family Units &lt;Six or more dwelling units per acre&gt;</t>
  </si>
  <si>
    <t>Shopping Centers (Plazas, Malls)</t>
  </si>
  <si>
    <t>Institutional</t>
  </si>
  <si>
    <t>Electric Power Facilities</t>
  </si>
  <si>
    <t>Communications</t>
  </si>
  <si>
    <t>Utilities</t>
  </si>
  <si>
    <t>Recreational</t>
  </si>
  <si>
    <t>SLC-9</t>
  </si>
  <si>
    <t>PARCEL</t>
  </si>
  <si>
    <t>HYDGRP</t>
  </si>
  <si>
    <t>LCCODE</t>
  </si>
  <si>
    <t>NORTH FORK</t>
  </si>
  <si>
    <t>Indian River Estates</t>
  </si>
  <si>
    <t>Platt's Creek</t>
  </si>
  <si>
    <t>Canal D</t>
  </si>
  <si>
    <t>Citrus/Saeger</t>
  </si>
  <si>
    <t>Bay St baffle box</t>
  </si>
  <si>
    <t>Prima Vista baffle box</t>
  </si>
  <si>
    <t>EMCs</t>
  </si>
  <si>
    <t>TN</t>
  </si>
  <si>
    <t>TP</t>
  </si>
  <si>
    <t>Citrus</t>
  </si>
  <si>
    <t>General Agriculture</t>
  </si>
  <si>
    <t>High-Intensity Commercial</t>
  </si>
  <si>
    <t>Highway</t>
  </si>
  <si>
    <t>Light Industrial</t>
  </si>
  <si>
    <t>Low-Density Residential</t>
  </si>
  <si>
    <t>Low-Intensity Commercial</t>
  </si>
  <si>
    <t>Mining / Extractive</t>
  </si>
  <si>
    <t>Multi-Family</t>
  </si>
  <si>
    <t>Pasture</t>
  </si>
  <si>
    <t>Row Crops</t>
  </si>
  <si>
    <t>Single-Family</t>
  </si>
  <si>
    <t>Undeveloped / Rangeland / Forest</t>
  </si>
  <si>
    <t>Unimproved Pasture</t>
  </si>
  <si>
    <t>Water</t>
  </si>
  <si>
    <t>Wetlands</t>
  </si>
  <si>
    <t>Row Labels</t>
  </si>
  <si>
    <t>B</t>
  </si>
  <si>
    <t>C</t>
  </si>
  <si>
    <t>Commercial Areas</t>
  </si>
  <si>
    <t>High-Density Residential Areas</t>
  </si>
  <si>
    <t>Highway Areas (50% Impervious)</t>
  </si>
  <si>
    <t>Highway Areas (75% Impervious)</t>
  </si>
  <si>
    <t>Low-Density Residential Areas</t>
  </si>
  <si>
    <t>Single-Family Residential Areas (25% Impervious)</t>
  </si>
  <si>
    <t>Single-Family Residential Areas (40% Impervious)</t>
  </si>
  <si>
    <t>Undeveloped Land</t>
  </si>
  <si>
    <t>Unimproved pastures</t>
  </si>
  <si>
    <t>TP Add Lbs/acre</t>
  </si>
  <si>
    <t>Rainfall (inches)</t>
  </si>
  <si>
    <t>Baseflow (feet)</t>
  </si>
  <si>
    <t>Basins 4 5 6</t>
  </si>
  <si>
    <t>C-44 S-153</t>
  </si>
  <si>
    <t>South Fork</t>
  </si>
  <si>
    <t>EMC TN</t>
  </si>
  <si>
    <t>EMC TP</t>
  </si>
  <si>
    <t>ROC</t>
  </si>
  <si>
    <t>Low Density: Fixed Single Family Units</t>
  </si>
  <si>
    <t>Medium Density: Fixed Single Family Units</t>
  </si>
  <si>
    <t>Other light industry</t>
  </si>
  <si>
    <t>Improved Pastures</t>
  </si>
  <si>
    <t>Herbaceous (Dry Prairie)</t>
  </si>
  <si>
    <t>Upland Shrub and Brush land</t>
  </si>
  <si>
    <t>Mixed Rangeland</t>
  </si>
  <si>
    <t>Pine Flatwoods</t>
  </si>
  <si>
    <t>Upland Hardwood Forest</t>
  </si>
  <si>
    <t>Brazilian Pepper</t>
  </si>
  <si>
    <t>Hardwood / Conifererous Mixed</t>
  </si>
  <si>
    <t>Australian Pine</t>
  </si>
  <si>
    <t>Reservoirs</t>
  </si>
  <si>
    <t>Mixed wetland hardwoods</t>
  </si>
  <si>
    <t>Mixed Shrubs</t>
  </si>
  <si>
    <t>Freshwater Marshes / Graminoid Prairie-Marsh</t>
  </si>
  <si>
    <t>Roads and highways</t>
  </si>
  <si>
    <t>Runoff Ac-ft</t>
  </si>
  <si>
    <t>TN lbs/yr</t>
  </si>
  <si>
    <t>TP lbs/yr</t>
  </si>
  <si>
    <t>Channelized Waterways, Canals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</si>
</sst>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#,##0.0"/>
    <numFmt numFmtId="165" formatCode="0.0%"/>
    <numFmt numFmtId="166" formatCode="_(* #,##0.000_);_(* \(#,##0.000\);_(* &quot;-&quot;??_);_(@_)"/>
    <numFmt numFmtId="167" formatCode="_(* #,##0_);_(* \(#,##0\);_(* &quot;-&quot;??_);_(@_)"/>
    <numFmt numFmtId="168" formatCode="_(* #,##0.0_);_(* \(#,##0.0\);_(* &quot;-&quot;??_);_(@_)"/>
    <numFmt numFmtId="169" formatCode="0.00000000000"/>
    <numFmt numFmtId="170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5" fillId="0" borderId="0" xfId="0" applyNumberFormat="1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0" fillId="0" borderId="0" xfId="0" applyNumberFormat="1"/>
    <xf numFmtId="0" fontId="7" fillId="0" borderId="0" xfId="0" applyFont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43" fontId="7" fillId="4" borderId="1" xfId="14" applyFont="1" applyFill="1" applyBorder="1" applyAlignment="1">
      <alignment horizontal="center" wrapText="1"/>
    </xf>
    <xf numFmtId="166" fontId="7" fillId="4" borderId="1" xfId="14" applyNumberFormat="1" applyFont="1" applyFill="1" applyBorder="1" applyAlignment="1">
      <alignment horizontal="center" wrapText="1"/>
    </xf>
    <xf numFmtId="167" fontId="7" fillId="4" borderId="1" xfId="14" applyNumberFormat="1" applyFont="1" applyFill="1" applyBorder="1" applyAlignment="1">
      <alignment horizontal="center" wrapText="1"/>
    </xf>
    <xf numFmtId="168" fontId="7" fillId="4" borderId="1" xfId="14" applyNumberFormat="1" applyFont="1" applyFill="1" applyBorder="1" applyAlignment="1">
      <alignment horizontal="center" wrapText="1"/>
    </xf>
    <xf numFmtId="1" fontId="0" fillId="0" borderId="0" xfId="0" applyNumberFormat="1"/>
    <xf numFmtId="169" fontId="0" fillId="0" borderId="0" xfId="0" applyNumberFormat="1"/>
    <xf numFmtId="0" fontId="7" fillId="0" borderId="0" xfId="0" applyFont="1" applyAlignment="1">
      <alignment horizontal="center"/>
    </xf>
    <xf numFmtId="170" fontId="0" fillId="0" borderId="0" xfId="0" applyNumberFormat="1"/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4" fillId="0" borderId="1" xfId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0" fontId="5" fillId="0" borderId="1" xfId="0" applyNumberFormat="1" applyFont="1" applyBorder="1" applyAlignment="1">
      <alignment horizontal="right"/>
    </xf>
    <xf numFmtId="164" fontId="4" fillId="0" borderId="1" xfId="3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/>
    </xf>
    <xf numFmtId="1" fontId="0" fillId="0" borderId="0" xfId="0" applyNumberFormat="1" applyFill="1"/>
    <xf numFmtId="170" fontId="0" fillId="0" borderId="0" xfId="0" applyNumberFormat="1" applyFill="1"/>
    <xf numFmtId="169" fontId="0" fillId="0" borderId="0" xfId="0" applyNumberFormat="1" applyFill="1"/>
    <xf numFmtId="1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0" fillId="0" borderId="0" xfId="0" applyNumberFormat="1" applyFill="1"/>
  </cellXfs>
  <cellStyles count="15">
    <cellStyle name="Comma" xfId="14" builtinId="3"/>
    <cellStyle name="Comma 2" xfId="2"/>
    <cellStyle name="Normal" xfId="0" builtinId="0"/>
    <cellStyle name="Normal 2" xfId="3"/>
    <cellStyle name="Normal 2 2" xfId="10"/>
    <cellStyle name="Normal 2 3" xfId="7"/>
    <cellStyle name="Normal 2 4" xfId="6"/>
    <cellStyle name="Normal 3" xfId="4"/>
    <cellStyle name="Normal 3 2" xfId="12"/>
    <cellStyle name="Normal 3 3" xfId="9"/>
    <cellStyle name="Normal 4" xfId="5"/>
    <cellStyle name="Normal 4 2" xfId="13"/>
    <cellStyle name="Normal 4 3" xfId="8"/>
    <cellStyle name="Normal 5" xfId="1"/>
    <cellStyle name="Normal 5 2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7"/>
  <sheetViews>
    <sheetView tabSelected="1" zoomScaleNormal="100" workbookViewId="0">
      <selection activeCell="D20" sqref="D20"/>
    </sheetView>
  </sheetViews>
  <sheetFormatPr defaultRowHeight="12.75"/>
  <cols>
    <col min="1" max="1" width="9.140625" style="3"/>
    <col min="2" max="2" width="34.42578125" style="3" customWidth="1"/>
    <col min="3" max="3" width="17.85546875" style="3" customWidth="1"/>
    <col min="4" max="4" width="9.28515625" style="6" bestFit="1" customWidth="1"/>
    <col min="5" max="5" width="14.42578125" style="3" customWidth="1"/>
    <col min="6" max="6" width="13.28515625" style="3" customWidth="1"/>
    <col min="7" max="7" width="10.28515625" style="3" customWidth="1"/>
    <col min="8" max="8" width="13.7109375" style="3" customWidth="1"/>
    <col min="9" max="9" width="12.7109375" style="3" customWidth="1"/>
    <col min="10" max="10" width="10" style="3" customWidth="1"/>
    <col min="11" max="16384" width="9.140625" style="3"/>
  </cols>
  <sheetData>
    <row r="1" spans="1:10" ht="25.5">
      <c r="A1" s="1" t="s">
        <v>5</v>
      </c>
      <c r="B1" s="1" t="s">
        <v>0</v>
      </c>
      <c r="C1" s="1" t="s">
        <v>1</v>
      </c>
      <c r="D1" s="4" t="s">
        <v>12</v>
      </c>
      <c r="E1" s="7" t="s">
        <v>15</v>
      </c>
      <c r="F1" s="8" t="s">
        <v>16</v>
      </c>
      <c r="G1" s="9" t="s">
        <v>17</v>
      </c>
      <c r="H1" s="7" t="s">
        <v>18</v>
      </c>
      <c r="I1" s="8" t="s">
        <v>19</v>
      </c>
      <c r="J1" s="7" t="s">
        <v>20</v>
      </c>
    </row>
    <row r="2" spans="1:10" ht="25.5">
      <c r="A2" s="39" t="s">
        <v>6</v>
      </c>
      <c r="B2" s="40" t="s">
        <v>2</v>
      </c>
      <c r="C2" s="41" t="s">
        <v>29</v>
      </c>
      <c r="D2" s="44">
        <f>'Platt''s Creek'!I170</f>
        <v>658.59880378235187</v>
      </c>
      <c r="E2" s="45">
        <f>'Platt''s Creek'!K170</f>
        <v>2426.2999999999988</v>
      </c>
      <c r="F2" s="46">
        <v>0.5</v>
      </c>
      <c r="G2" s="45">
        <f>ROUND(E2*F2,1)</f>
        <v>1213.2</v>
      </c>
      <c r="H2" s="45">
        <f>'Platt''s Creek'!L170</f>
        <v>585.00000000000034</v>
      </c>
      <c r="I2" s="46">
        <v>0.9</v>
      </c>
      <c r="J2" s="45">
        <f>ROUND(H2*I2,1)</f>
        <v>526.5</v>
      </c>
    </row>
    <row r="3" spans="1:10" ht="25.5">
      <c r="A3" s="39" t="s">
        <v>7</v>
      </c>
      <c r="B3" s="41" t="s">
        <v>3</v>
      </c>
      <c r="C3" s="41" t="s">
        <v>29</v>
      </c>
      <c r="D3" s="44">
        <f>'Indian River Estates'!I44</f>
        <v>1004.4148761560197</v>
      </c>
      <c r="E3" s="47">
        <f>'Indian River Estates'!K44</f>
        <v>3718.9999999999986</v>
      </c>
      <c r="F3" s="48">
        <v>0.5</v>
      </c>
      <c r="G3" s="47">
        <f>ROUND(E3*F3,1)</f>
        <v>1859.5</v>
      </c>
      <c r="H3" s="47">
        <f>'Indian River Estates'!L44</f>
        <v>793.3</v>
      </c>
      <c r="I3" s="48">
        <v>0.9</v>
      </c>
      <c r="J3" s="47">
        <f>ROUND(H3*I3,1)</f>
        <v>714</v>
      </c>
    </row>
    <row r="4" spans="1:10" ht="25.5">
      <c r="A4" s="39" t="s">
        <v>8</v>
      </c>
      <c r="B4" s="42" t="s">
        <v>64</v>
      </c>
      <c r="C4" s="42" t="s">
        <v>66</v>
      </c>
      <c r="D4" s="44">
        <f>'Prima Vista'!I11</f>
        <v>96.751186961299737</v>
      </c>
      <c r="E4" s="47">
        <f>'Prima Vista'!K11</f>
        <v>400.1</v>
      </c>
      <c r="F4" s="49">
        <v>0.1905</v>
      </c>
      <c r="G4" s="47">
        <f>ROUND(E4*F4,1)</f>
        <v>76.2</v>
      </c>
      <c r="H4" s="47">
        <f>'Prima Vista'!L11</f>
        <v>89.5</v>
      </c>
      <c r="I4" s="48">
        <v>0.155</v>
      </c>
      <c r="J4" s="47">
        <f>ROUND(H4*I4,1)</f>
        <v>13.9</v>
      </c>
    </row>
    <row r="5" spans="1:10" ht="25.5">
      <c r="A5" s="39" t="s">
        <v>9</v>
      </c>
      <c r="B5" s="42" t="s">
        <v>65</v>
      </c>
      <c r="C5" s="42" t="s">
        <v>66</v>
      </c>
      <c r="D5" s="44">
        <f>'Bay Street'!I16</f>
        <v>44.252971667695981</v>
      </c>
      <c r="E5" s="47">
        <f>'Bay Street'!K16</f>
        <v>181.6</v>
      </c>
      <c r="F5" s="49">
        <v>0.1905</v>
      </c>
      <c r="G5" s="47">
        <f>ROUND(E5*F5,1)</f>
        <v>34.6</v>
      </c>
      <c r="H5" s="47">
        <f>'Bay Street'!L16</f>
        <v>40.700000000000003</v>
      </c>
      <c r="I5" s="48">
        <v>0.155</v>
      </c>
      <c r="J5" s="47">
        <f>ROUND(H5*I5,1)</f>
        <v>6.3</v>
      </c>
    </row>
    <row r="6" spans="1:10" ht="63.75">
      <c r="A6" s="39" t="s">
        <v>11</v>
      </c>
      <c r="B6" s="41" t="s">
        <v>14</v>
      </c>
      <c r="C6" s="41" t="s">
        <v>13</v>
      </c>
      <c r="D6" s="44" t="s">
        <v>28</v>
      </c>
      <c r="E6" s="47">
        <f>'Education MS4'!K61</f>
        <v>17515.280033311152</v>
      </c>
      <c r="F6" s="48">
        <v>0.06</v>
      </c>
      <c r="G6" s="47">
        <f>ROUND(E6*F6,1)</f>
        <v>1050.9000000000001</v>
      </c>
      <c r="H6" s="47">
        <f>'Education MS4'!L61</f>
        <v>3999.4559433158747</v>
      </c>
      <c r="I6" s="48">
        <v>0.06</v>
      </c>
      <c r="J6" s="47">
        <f>ROUND(H6*I6,1)</f>
        <v>240</v>
      </c>
    </row>
    <row r="7" spans="1:10">
      <c r="A7" s="39" t="s">
        <v>96</v>
      </c>
      <c r="B7" s="43" t="s">
        <v>4</v>
      </c>
      <c r="C7" s="43" t="s">
        <v>4</v>
      </c>
      <c r="D7" s="50" t="s">
        <v>28</v>
      </c>
      <c r="E7" s="45" t="s">
        <v>28</v>
      </c>
      <c r="F7" s="51" t="s">
        <v>28</v>
      </c>
      <c r="G7" s="45">
        <f>228*0.65</f>
        <v>148.20000000000002</v>
      </c>
      <c r="H7" s="45" t="s">
        <v>28</v>
      </c>
      <c r="I7" s="51" t="s">
        <v>28</v>
      </c>
      <c r="J7" s="45">
        <f>146*0.65</f>
        <v>94.9</v>
      </c>
    </row>
    <row r="8" spans="1:10">
      <c r="A8" s="2"/>
      <c r="B8" s="2"/>
      <c r="C8" s="2"/>
      <c r="D8" s="5"/>
    </row>
    <row r="9" spans="1:10" ht="15">
      <c r="A9" s="2"/>
      <c r="B9" s="2"/>
      <c r="C9" s="2"/>
      <c r="D9" s="5"/>
      <c r="F9" s="10"/>
      <c r="G9" s="11" t="s">
        <v>21</v>
      </c>
      <c r="H9" s="12"/>
      <c r="I9" s="13"/>
      <c r="J9" s="14" t="s">
        <v>22</v>
      </c>
    </row>
    <row r="10" spans="1:10">
      <c r="A10" s="2"/>
      <c r="B10" s="2"/>
      <c r="C10" s="2"/>
      <c r="D10" s="5"/>
      <c r="F10" s="15" t="s">
        <v>23</v>
      </c>
      <c r="G10" s="16">
        <f>SUM(G2:G7)</f>
        <v>4382.5999999999995</v>
      </c>
      <c r="H10" s="17"/>
      <c r="I10" s="17"/>
      <c r="J10" s="18">
        <f>SUM(J2:J7)</f>
        <v>1595.6000000000001</v>
      </c>
    </row>
    <row r="11" spans="1:10">
      <c r="A11" s="2"/>
      <c r="B11" s="2"/>
      <c r="C11" s="2"/>
      <c r="D11" s="5"/>
      <c r="F11" s="15"/>
      <c r="G11" s="18"/>
      <c r="H11" s="18"/>
      <c r="I11" s="18"/>
      <c r="J11" s="18"/>
    </row>
    <row r="12" spans="1:10">
      <c r="A12" s="2"/>
      <c r="B12" s="2"/>
      <c r="C12" s="2"/>
      <c r="D12" s="5"/>
      <c r="F12" s="15"/>
      <c r="G12" s="19"/>
      <c r="H12" s="18"/>
      <c r="I12" s="18"/>
      <c r="J12" s="19"/>
    </row>
    <row r="13" spans="1:10">
      <c r="A13" s="2"/>
      <c r="B13" s="2"/>
      <c r="C13" s="2"/>
      <c r="D13" s="5"/>
    </row>
    <row r="14" spans="1:10">
      <c r="A14" s="2"/>
      <c r="B14" s="2"/>
      <c r="C14" s="2"/>
      <c r="D14" s="5"/>
    </row>
    <row r="15" spans="1:10">
      <c r="A15" s="2"/>
      <c r="B15" s="2"/>
      <c r="C15" s="2"/>
      <c r="D15" s="5"/>
    </row>
    <row r="16" spans="1:10">
      <c r="A16" s="2"/>
      <c r="B16" s="2"/>
      <c r="C16" s="2"/>
      <c r="D16" s="5"/>
    </row>
    <row r="17" spans="1:4">
      <c r="A17" s="2"/>
      <c r="B17" s="2"/>
      <c r="C17" s="2"/>
      <c r="D17" s="5"/>
    </row>
    <row r="18" spans="1:4">
      <c r="A18" s="2"/>
      <c r="B18" s="2"/>
      <c r="C18" s="2"/>
      <c r="D18" s="5"/>
    </row>
    <row r="19" spans="1:4">
      <c r="A19" s="2"/>
      <c r="B19" s="2"/>
      <c r="C19" s="2"/>
      <c r="D19" s="5"/>
    </row>
    <row r="20" spans="1:4">
      <c r="A20" s="2"/>
      <c r="B20" s="2"/>
      <c r="C20" s="2"/>
      <c r="D20" s="5"/>
    </row>
    <row r="21" spans="1:4">
      <c r="A21" s="2"/>
      <c r="B21" s="2"/>
      <c r="C21" s="2"/>
      <c r="D21" s="5"/>
    </row>
    <row r="22" spans="1:4">
      <c r="A22" s="2"/>
      <c r="B22" s="2"/>
      <c r="C22" s="2"/>
      <c r="D22" s="5"/>
    </row>
    <row r="23" spans="1:4">
      <c r="A23" s="2"/>
      <c r="B23" s="2"/>
      <c r="C23" s="2"/>
      <c r="D23" s="5"/>
    </row>
    <row r="24" spans="1:4">
      <c r="A24" s="2"/>
      <c r="B24" s="2"/>
      <c r="C24" s="2"/>
      <c r="D24" s="5"/>
    </row>
    <row r="25" spans="1:4">
      <c r="A25" s="2"/>
      <c r="B25" s="2"/>
      <c r="C25" s="2"/>
      <c r="D25" s="5"/>
    </row>
    <row r="26" spans="1:4">
      <c r="A26" s="2"/>
      <c r="B26" s="2"/>
      <c r="C26" s="2"/>
      <c r="D26" s="5"/>
    </row>
    <row r="27" spans="1:4">
      <c r="A27" s="2"/>
      <c r="B27" s="2"/>
      <c r="C27" s="2"/>
      <c r="D27" s="5"/>
    </row>
    <row r="28" spans="1:4">
      <c r="A28" s="2"/>
      <c r="B28" s="2"/>
      <c r="C28" s="2"/>
      <c r="D28" s="5"/>
    </row>
    <row r="29" spans="1:4">
      <c r="A29" s="2"/>
      <c r="B29" s="2"/>
      <c r="C29" s="2"/>
      <c r="D29" s="5"/>
    </row>
    <row r="30" spans="1:4">
      <c r="A30" s="2"/>
      <c r="B30" s="2"/>
      <c r="C30" s="2"/>
      <c r="D30" s="5"/>
    </row>
    <row r="31" spans="1:4">
      <c r="A31" s="2"/>
      <c r="B31" s="2"/>
      <c r="C31" s="2"/>
      <c r="D31" s="5"/>
    </row>
    <row r="32" spans="1:4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  <row r="1107" spans="1:4">
      <c r="A1107" s="2"/>
      <c r="B1107" s="2"/>
      <c r="C1107" s="2"/>
      <c r="D1107" s="5"/>
    </row>
  </sheetData>
  <pageMargins left="0.7" right="0.7" top="0.75" bottom="0.75" header="0.3" footer="0.3"/>
  <pageSetup scale="8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51"/>
  <sheetViews>
    <sheetView workbookViewId="0">
      <pane ySplit="1" topLeftCell="A135" activePane="bottomLeft" state="frozen"/>
      <selection pane="bottomLeft" activeCell="D113" sqref="D113"/>
    </sheetView>
  </sheetViews>
  <sheetFormatPr defaultRowHeight="15"/>
  <cols>
    <col min="1" max="1" width="14.7109375" bestFit="1" customWidth="1"/>
    <col min="2" max="2" width="10.42578125" bestFit="1" customWidth="1"/>
    <col min="3" max="3" width="5" bestFit="1" customWidth="1"/>
    <col min="4" max="4" width="57.5703125" bestFit="1" customWidth="1"/>
    <col min="5" max="5" width="8.42578125" bestFit="1" customWidth="1"/>
    <col min="6" max="12" width="12" bestFit="1" customWidth="1"/>
  </cols>
  <sheetData>
    <row r="1" spans="1:12" ht="30">
      <c r="A1" s="10" t="s">
        <v>41</v>
      </c>
      <c r="B1" s="22" t="s">
        <v>42</v>
      </c>
      <c r="C1" s="23" t="s">
        <v>43</v>
      </c>
      <c r="D1" s="22" t="s">
        <v>44</v>
      </c>
      <c r="E1" s="23" t="s">
        <v>45</v>
      </c>
      <c r="F1" s="24" t="s">
        <v>46</v>
      </c>
      <c r="G1" s="25" t="s">
        <v>47</v>
      </c>
      <c r="H1" s="25" t="s">
        <v>48</v>
      </c>
      <c r="I1" s="23" t="s">
        <v>49</v>
      </c>
      <c r="J1" s="26" t="s">
        <v>50</v>
      </c>
      <c r="K1" s="26" t="s">
        <v>51</v>
      </c>
      <c r="L1" s="27" t="s">
        <v>52</v>
      </c>
    </row>
    <row r="2" spans="1:12">
      <c r="A2" t="s">
        <v>53</v>
      </c>
      <c r="B2" t="s">
        <v>54</v>
      </c>
      <c r="C2">
        <v>1110</v>
      </c>
      <c r="D2" t="s">
        <v>72</v>
      </c>
      <c r="E2" t="s">
        <v>59</v>
      </c>
      <c r="F2">
        <v>0.96797880682585713</v>
      </c>
      <c r="G2">
        <v>0.12452938169209543</v>
      </c>
      <c r="H2">
        <v>0.28818180815488864</v>
      </c>
      <c r="I2">
        <v>92.876277999999999</v>
      </c>
      <c r="J2">
        <v>111.29884675532763</v>
      </c>
      <c r="K2">
        <v>293.14673060750278</v>
      </c>
      <c r="L2">
        <v>112.01641058586759</v>
      </c>
    </row>
    <row r="3" spans="1:12">
      <c r="A3" t="s">
        <v>53</v>
      </c>
      <c r="B3" t="s">
        <v>61</v>
      </c>
      <c r="C3">
        <v>1110</v>
      </c>
      <c r="D3" t="s">
        <v>72</v>
      </c>
      <c r="E3" t="s">
        <v>55</v>
      </c>
      <c r="F3">
        <v>0.96797880682585713</v>
      </c>
      <c r="G3">
        <v>0.12452938169209543</v>
      </c>
      <c r="H3">
        <v>0.28818180815488864</v>
      </c>
      <c r="I3">
        <v>1.0639719999999999</v>
      </c>
      <c r="J3">
        <v>2.0716863256811555</v>
      </c>
      <c r="K3">
        <v>5.4565531532664364</v>
      </c>
      <c r="L3">
        <v>1.3672845347812015</v>
      </c>
    </row>
    <row r="4" spans="1:12">
      <c r="A4" t="s">
        <v>53</v>
      </c>
      <c r="B4" t="s">
        <v>61</v>
      </c>
      <c r="C4">
        <v>1110</v>
      </c>
      <c r="D4" t="s">
        <v>72</v>
      </c>
      <c r="E4" t="s">
        <v>57</v>
      </c>
      <c r="F4">
        <v>0.96797880682585713</v>
      </c>
      <c r="G4">
        <v>0.12452938169209543</v>
      </c>
      <c r="H4">
        <v>0.28818180815488864</v>
      </c>
      <c r="I4">
        <v>45.572662000000001</v>
      </c>
      <c r="J4">
        <v>88.73566286546</v>
      </c>
      <c r="K4">
        <v>233.71822993353723</v>
      </c>
      <c r="L4">
        <v>58.564319325518852</v>
      </c>
    </row>
    <row r="5" spans="1:12">
      <c r="A5" t="s">
        <v>53</v>
      </c>
      <c r="B5" t="s">
        <v>61</v>
      </c>
      <c r="C5">
        <v>1110</v>
      </c>
      <c r="D5" t="s">
        <v>72</v>
      </c>
      <c r="E5" t="s">
        <v>59</v>
      </c>
      <c r="F5">
        <v>0.96797880682585713</v>
      </c>
      <c r="G5">
        <v>0.12452938169209543</v>
      </c>
      <c r="H5">
        <v>0.28818180815488864</v>
      </c>
      <c r="I5">
        <v>133.58610100000001</v>
      </c>
      <c r="J5">
        <v>260.10881747147641</v>
      </c>
      <c r="K5">
        <v>685.09289778689526</v>
      </c>
      <c r="L5">
        <v>171.66824874998554</v>
      </c>
    </row>
    <row r="6" spans="1:12">
      <c r="A6" t="s">
        <v>53</v>
      </c>
      <c r="B6" t="s">
        <v>61</v>
      </c>
      <c r="C6">
        <v>1110</v>
      </c>
      <c r="D6" t="s">
        <v>72</v>
      </c>
      <c r="E6" t="s">
        <v>60</v>
      </c>
      <c r="F6">
        <v>0.96797880682585713</v>
      </c>
      <c r="G6">
        <v>0.12452938169209543</v>
      </c>
      <c r="H6">
        <v>0.28818180815488864</v>
      </c>
      <c r="I6">
        <v>24.194206999999999</v>
      </c>
      <c r="J6">
        <v>47.109141784369591</v>
      </c>
      <c r="K6">
        <v>124.07937097652086</v>
      </c>
      <c r="L6">
        <v>31.091386862055661</v>
      </c>
    </row>
    <row r="7" spans="1:12">
      <c r="A7" t="s">
        <v>53</v>
      </c>
      <c r="B7" t="s">
        <v>62</v>
      </c>
      <c r="C7">
        <v>1110</v>
      </c>
      <c r="D7" t="s">
        <v>72</v>
      </c>
      <c r="E7" t="s">
        <v>55</v>
      </c>
      <c r="F7">
        <v>0.96797880682585713</v>
      </c>
      <c r="G7">
        <v>0.12452938169209543</v>
      </c>
      <c r="H7">
        <v>0.28818180815488864</v>
      </c>
      <c r="I7">
        <v>4.891229</v>
      </c>
      <c r="J7">
        <v>5.9671509533197566</v>
      </c>
      <c r="K7">
        <v>15.71670187070826</v>
      </c>
      <c r="L7">
        <v>3.0814939544972222</v>
      </c>
    </row>
    <row r="8" spans="1:12">
      <c r="A8" t="s">
        <v>53</v>
      </c>
      <c r="B8" t="s">
        <v>62</v>
      </c>
      <c r="C8">
        <v>1110</v>
      </c>
      <c r="D8" t="s">
        <v>72</v>
      </c>
      <c r="E8" t="s">
        <v>56</v>
      </c>
      <c r="F8">
        <v>0.96797880682585713</v>
      </c>
      <c r="G8">
        <v>0.12452938169209543</v>
      </c>
      <c r="H8">
        <v>0.28818180815488864</v>
      </c>
      <c r="I8">
        <v>29.188544</v>
      </c>
      <c r="J8">
        <v>35.609137939690761</v>
      </c>
      <c r="K8">
        <v>93.789852016344042</v>
      </c>
      <c r="L8">
        <v>18.388900187780244</v>
      </c>
    </row>
    <row r="9" spans="1:12">
      <c r="A9" t="s">
        <v>53</v>
      </c>
      <c r="B9" t="s">
        <v>62</v>
      </c>
      <c r="C9">
        <v>1110</v>
      </c>
      <c r="D9" t="s">
        <v>72</v>
      </c>
      <c r="E9" t="s">
        <v>57</v>
      </c>
      <c r="F9">
        <v>0.96797880682585713</v>
      </c>
      <c r="G9">
        <v>0.12452938169209543</v>
      </c>
      <c r="H9">
        <v>0.28818180815488864</v>
      </c>
      <c r="I9">
        <v>44.699689999999997</v>
      </c>
      <c r="J9">
        <v>54.532265366556665</v>
      </c>
      <c r="K9">
        <v>143.63091596060607</v>
      </c>
      <c r="L9">
        <v>28.160984591582185</v>
      </c>
    </row>
    <row r="10" spans="1:12">
      <c r="A10" t="s">
        <v>53</v>
      </c>
      <c r="B10" t="s">
        <v>62</v>
      </c>
      <c r="C10">
        <v>1110</v>
      </c>
      <c r="D10" t="s">
        <v>72</v>
      </c>
      <c r="E10" t="s">
        <v>59</v>
      </c>
      <c r="F10">
        <v>0.96797880682585713</v>
      </c>
      <c r="G10">
        <v>0.12452938169209543</v>
      </c>
      <c r="H10">
        <v>0.28818180815488864</v>
      </c>
      <c r="I10">
        <v>168.013992</v>
      </c>
      <c r="J10">
        <v>204.97197177516284</v>
      </c>
      <c r="K10">
        <v>539.86959563160156</v>
      </c>
      <c r="L10">
        <v>105.84949112358973</v>
      </c>
    </row>
    <row r="11" spans="1:12">
      <c r="A11" t="s">
        <v>53</v>
      </c>
      <c r="B11" t="s">
        <v>62</v>
      </c>
      <c r="C11">
        <v>1110</v>
      </c>
      <c r="D11" t="s">
        <v>72</v>
      </c>
      <c r="E11" t="s">
        <v>60</v>
      </c>
      <c r="F11">
        <v>0.96797880682585713</v>
      </c>
      <c r="G11">
        <v>0.12452938169209543</v>
      </c>
      <c r="H11">
        <v>0.28818180815488864</v>
      </c>
      <c r="I11">
        <v>5.1261219999999996</v>
      </c>
      <c r="J11">
        <v>6.2537132853794786</v>
      </c>
      <c r="K11">
        <v>16.47146989578259</v>
      </c>
      <c r="L11">
        <v>3.2294774898119085</v>
      </c>
    </row>
    <row r="12" spans="1:12">
      <c r="A12" t="s">
        <v>53</v>
      </c>
      <c r="B12" t="s">
        <v>54</v>
      </c>
      <c r="C12">
        <v>1120</v>
      </c>
      <c r="D12" t="s">
        <v>73</v>
      </c>
      <c r="E12" t="s">
        <v>57</v>
      </c>
      <c r="F12">
        <v>0.96797880682585713</v>
      </c>
      <c r="G12">
        <v>0.12452938169209543</v>
      </c>
      <c r="H12">
        <v>0.28818180815488864</v>
      </c>
      <c r="I12">
        <v>1.240918</v>
      </c>
      <c r="J12">
        <v>1.4870615542746843</v>
      </c>
      <c r="K12">
        <v>3.9167273117038679</v>
      </c>
      <c r="L12">
        <v>1.4966489095460267</v>
      </c>
    </row>
    <row r="13" spans="1:12">
      <c r="A13" t="s">
        <v>53</v>
      </c>
      <c r="B13" t="s">
        <v>54</v>
      </c>
      <c r="C13">
        <v>1120</v>
      </c>
      <c r="D13" t="s">
        <v>73</v>
      </c>
      <c r="E13" t="s">
        <v>59</v>
      </c>
      <c r="F13">
        <v>0.96797880682585713</v>
      </c>
      <c r="G13">
        <v>0.12452938169209543</v>
      </c>
      <c r="H13">
        <v>0.28818180815488864</v>
      </c>
      <c r="I13">
        <v>3.9058290000000002</v>
      </c>
      <c r="J13">
        <v>4.6805736909861375</v>
      </c>
      <c r="K13">
        <v>12.328024187855286</v>
      </c>
      <c r="L13">
        <v>4.7107501976143862</v>
      </c>
    </row>
    <row r="14" spans="1:12">
      <c r="A14" t="s">
        <v>53</v>
      </c>
      <c r="B14" t="s">
        <v>54</v>
      </c>
      <c r="C14">
        <v>1210</v>
      </c>
      <c r="D14" t="s">
        <v>72</v>
      </c>
      <c r="E14" t="s">
        <v>56</v>
      </c>
      <c r="F14">
        <v>1.2445441802046733</v>
      </c>
      <c r="G14">
        <v>0.21319951734720002</v>
      </c>
      <c r="H14">
        <v>0.28818180815488864</v>
      </c>
      <c r="I14">
        <v>3.4609610000000002</v>
      </c>
      <c r="J14">
        <v>4.1474634455653518</v>
      </c>
      <c r="K14">
        <v>14.044989764602537</v>
      </c>
      <c r="L14">
        <v>5.1748673680495632</v>
      </c>
    </row>
    <row r="15" spans="1:12">
      <c r="A15" t="s">
        <v>53</v>
      </c>
      <c r="B15" t="s">
        <v>61</v>
      </c>
      <c r="C15">
        <v>1210</v>
      </c>
      <c r="D15" t="s">
        <v>72</v>
      </c>
      <c r="E15" t="s">
        <v>55</v>
      </c>
      <c r="F15">
        <v>1.2445441802046733</v>
      </c>
      <c r="G15">
        <v>0.21319951734720002</v>
      </c>
      <c r="H15">
        <v>0.28818180815488864</v>
      </c>
      <c r="I15">
        <v>2.6309670000000001</v>
      </c>
      <c r="J15">
        <v>5.1228212370423023</v>
      </c>
      <c r="K15">
        <v>17.347945987825327</v>
      </c>
      <c r="L15">
        <v>4.6169821424164557</v>
      </c>
    </row>
    <row r="16" spans="1:12">
      <c r="A16" t="s">
        <v>53</v>
      </c>
      <c r="B16" t="s">
        <v>61</v>
      </c>
      <c r="C16">
        <v>1210</v>
      </c>
      <c r="D16" t="s">
        <v>72</v>
      </c>
      <c r="E16" t="s">
        <v>56</v>
      </c>
      <c r="F16">
        <v>1.2445441802046733</v>
      </c>
      <c r="G16">
        <v>0.21319951734720002</v>
      </c>
      <c r="H16">
        <v>0.28818180815488864</v>
      </c>
      <c r="I16">
        <v>2.4359160000000002</v>
      </c>
      <c r="J16">
        <v>4.7430325870492247</v>
      </c>
      <c r="K16">
        <v>16.061827913037114</v>
      </c>
      <c r="L16">
        <v>4.2746946930259941</v>
      </c>
    </row>
    <row r="17" spans="1:12">
      <c r="A17" t="s">
        <v>53</v>
      </c>
      <c r="B17" t="s">
        <v>61</v>
      </c>
      <c r="C17">
        <v>1210</v>
      </c>
      <c r="D17" t="s">
        <v>72</v>
      </c>
      <c r="E17" t="s">
        <v>57</v>
      </c>
      <c r="F17">
        <v>1.2445441802046733</v>
      </c>
      <c r="G17">
        <v>0.21319951734720002</v>
      </c>
      <c r="H17">
        <v>0.28818180815488864</v>
      </c>
      <c r="I17">
        <v>218.26135400000001</v>
      </c>
      <c r="J17">
        <v>424.98210714798319</v>
      </c>
      <c r="K17">
        <v>1439.1614111547665</v>
      </c>
      <c r="L17">
        <v>383.01840114210336</v>
      </c>
    </row>
    <row r="18" spans="1:12">
      <c r="A18" t="s">
        <v>53</v>
      </c>
      <c r="B18" t="s">
        <v>61</v>
      </c>
      <c r="C18">
        <v>1210</v>
      </c>
      <c r="D18" t="s">
        <v>72</v>
      </c>
      <c r="E18" t="s">
        <v>59</v>
      </c>
      <c r="F18">
        <v>1.2445441802046733</v>
      </c>
      <c r="G18">
        <v>0.21319951734720002</v>
      </c>
      <c r="H18">
        <v>0.28818180815488864</v>
      </c>
      <c r="I18">
        <v>203.91461000000001</v>
      </c>
      <c r="J18">
        <v>397.04720532458163</v>
      </c>
      <c r="K18">
        <v>1344.5625279254607</v>
      </c>
      <c r="L18">
        <v>357.84185546523992</v>
      </c>
    </row>
    <row r="19" spans="1:12">
      <c r="A19" t="s">
        <v>53</v>
      </c>
      <c r="B19" t="s">
        <v>61</v>
      </c>
      <c r="C19">
        <v>1210</v>
      </c>
      <c r="D19" t="s">
        <v>72</v>
      </c>
      <c r="E19" t="s">
        <v>60</v>
      </c>
      <c r="F19">
        <v>1.2445441802046733</v>
      </c>
      <c r="G19">
        <v>0.21319951734720002</v>
      </c>
      <c r="H19">
        <v>0.28818180815488864</v>
      </c>
      <c r="I19">
        <v>2.9665460000000001</v>
      </c>
      <c r="J19">
        <v>5.7762354485871139</v>
      </c>
      <c r="K19">
        <v>19.560670954215414</v>
      </c>
      <c r="L19">
        <v>5.205876739106559</v>
      </c>
    </row>
    <row r="20" spans="1:12">
      <c r="A20" t="s">
        <v>53</v>
      </c>
      <c r="B20" t="s">
        <v>62</v>
      </c>
      <c r="C20">
        <v>1210</v>
      </c>
      <c r="D20" t="s">
        <v>72</v>
      </c>
      <c r="E20" t="s">
        <v>55</v>
      </c>
      <c r="F20">
        <v>1.2445441802046733</v>
      </c>
      <c r="G20">
        <v>0.21319951734720002</v>
      </c>
      <c r="H20">
        <v>0.28818180815488864</v>
      </c>
      <c r="I20">
        <v>0.66927700000000001</v>
      </c>
      <c r="J20">
        <v>0.81649763046976276</v>
      </c>
      <c r="K20">
        <v>2.7649914250677261</v>
      </c>
      <c r="L20">
        <v>0.61864476181004724</v>
      </c>
    </row>
    <row r="21" spans="1:12">
      <c r="A21" t="s">
        <v>53</v>
      </c>
      <c r="B21" t="s">
        <v>62</v>
      </c>
      <c r="C21">
        <v>1210</v>
      </c>
      <c r="D21" t="s">
        <v>72</v>
      </c>
      <c r="E21" t="s">
        <v>56</v>
      </c>
      <c r="F21">
        <v>1.2445441802046733</v>
      </c>
      <c r="G21">
        <v>0.21319951734720002</v>
      </c>
      <c r="H21">
        <v>0.28818180815488864</v>
      </c>
      <c r="I21">
        <v>61.776176</v>
      </c>
      <c r="J21">
        <v>75.365060092432614</v>
      </c>
      <c r="K21">
        <v>255.21659479329878</v>
      </c>
      <c r="L21">
        <v>57.102676002694778</v>
      </c>
    </row>
    <row r="22" spans="1:12">
      <c r="A22" t="s">
        <v>53</v>
      </c>
      <c r="B22" t="s">
        <v>62</v>
      </c>
      <c r="C22">
        <v>1210</v>
      </c>
      <c r="D22" t="s">
        <v>72</v>
      </c>
      <c r="E22" t="s">
        <v>57</v>
      </c>
      <c r="F22">
        <v>1.2445441802046733</v>
      </c>
      <c r="G22">
        <v>0.21319951734720002</v>
      </c>
      <c r="H22">
        <v>0.28818180815488864</v>
      </c>
      <c r="I22">
        <v>216.774709</v>
      </c>
      <c r="J22">
        <v>264.45856684791551</v>
      </c>
      <c r="K22">
        <v>895.5637375205655</v>
      </c>
      <c r="L22">
        <v>200.37523807892291</v>
      </c>
    </row>
    <row r="23" spans="1:12">
      <c r="A23" t="s">
        <v>53</v>
      </c>
      <c r="B23" t="s">
        <v>62</v>
      </c>
      <c r="C23">
        <v>1210</v>
      </c>
      <c r="D23" t="s">
        <v>72</v>
      </c>
      <c r="E23" t="s">
        <v>59</v>
      </c>
      <c r="F23">
        <v>1.2445441802046733</v>
      </c>
      <c r="G23">
        <v>0.21319951734720002</v>
      </c>
      <c r="H23">
        <v>0.28818180815488864</v>
      </c>
      <c r="I23">
        <v>241.480414</v>
      </c>
      <c r="J23">
        <v>294.59877724149686</v>
      </c>
      <c r="K23">
        <v>997.63068808849607</v>
      </c>
      <c r="L23">
        <v>223.21190359271509</v>
      </c>
    </row>
    <row r="24" spans="1:12">
      <c r="A24" t="s">
        <v>53</v>
      </c>
      <c r="B24" t="s">
        <v>62</v>
      </c>
      <c r="C24">
        <v>1210</v>
      </c>
      <c r="D24" t="s">
        <v>72</v>
      </c>
      <c r="E24" t="s">
        <v>60</v>
      </c>
      <c r="F24">
        <v>1.2445441802046733</v>
      </c>
      <c r="G24">
        <v>0.21319951734720002</v>
      </c>
      <c r="H24">
        <v>0.28818180815488864</v>
      </c>
      <c r="I24">
        <v>24.997229999999998</v>
      </c>
      <c r="J24">
        <v>30.495862047116017</v>
      </c>
      <c r="K24">
        <v>103.27133100412192</v>
      </c>
      <c r="L24">
        <v>23.106136023292247</v>
      </c>
    </row>
    <row r="25" spans="1:12">
      <c r="A25" t="s">
        <v>53</v>
      </c>
      <c r="B25" t="s">
        <v>61</v>
      </c>
      <c r="C25">
        <v>1230</v>
      </c>
      <c r="D25" t="s">
        <v>83</v>
      </c>
      <c r="E25" t="s">
        <v>59</v>
      </c>
      <c r="F25">
        <v>1.2445441802046733</v>
      </c>
      <c r="G25">
        <v>0.21319951734720002</v>
      </c>
      <c r="H25">
        <v>0.28818180815488864</v>
      </c>
      <c r="I25">
        <v>7.0744379999999998</v>
      </c>
      <c r="J25">
        <v>13.774814061346671</v>
      </c>
      <c r="K25">
        <v>46.647095276458806</v>
      </c>
      <c r="L25">
        <v>12.414657391610149</v>
      </c>
    </row>
    <row r="26" spans="1:12">
      <c r="A26" t="s">
        <v>53</v>
      </c>
      <c r="B26" t="s">
        <v>61</v>
      </c>
      <c r="C26">
        <v>1290</v>
      </c>
      <c r="D26" t="s">
        <v>80</v>
      </c>
      <c r="E26" t="s">
        <v>57</v>
      </c>
      <c r="F26">
        <v>1.2445441802046733</v>
      </c>
      <c r="G26">
        <v>0.21319951734720002</v>
      </c>
      <c r="H26">
        <v>0.34081381503347608</v>
      </c>
      <c r="I26">
        <v>25.458597000000001</v>
      </c>
      <c r="J26">
        <v>55.556119146628106</v>
      </c>
      <c r="K26">
        <v>188.1355037884048</v>
      </c>
      <c r="L26">
        <v>48.14833020697241</v>
      </c>
    </row>
    <row r="27" spans="1:12">
      <c r="A27" t="s">
        <v>53</v>
      </c>
      <c r="B27" t="s">
        <v>62</v>
      </c>
      <c r="C27">
        <v>1310</v>
      </c>
      <c r="D27" t="s">
        <v>89</v>
      </c>
      <c r="E27" t="s">
        <v>56</v>
      </c>
      <c r="F27">
        <v>1.2445441802046733</v>
      </c>
      <c r="G27">
        <v>0.21319951734720002</v>
      </c>
      <c r="H27">
        <v>0.39344582191206351</v>
      </c>
      <c r="I27">
        <v>3.9732999999999997E-2</v>
      </c>
      <c r="J27">
        <v>6.6178780697935535E-2</v>
      </c>
      <c r="K27">
        <v>0.22410813494455781</v>
      </c>
      <c r="L27">
        <v>4.6998486647530285E-2</v>
      </c>
    </row>
    <row r="28" spans="1:12">
      <c r="A28" t="s">
        <v>53</v>
      </c>
      <c r="B28" t="s">
        <v>62</v>
      </c>
      <c r="C28">
        <v>1310</v>
      </c>
      <c r="D28" t="s">
        <v>89</v>
      </c>
      <c r="E28" t="s">
        <v>57</v>
      </c>
      <c r="F28">
        <v>1.2445441802046733</v>
      </c>
      <c r="G28">
        <v>0.21319951734720002</v>
      </c>
      <c r="H28">
        <v>0.39344582191206351</v>
      </c>
      <c r="I28">
        <v>1.006472</v>
      </c>
      <c r="J28">
        <v>1.6763669938492585</v>
      </c>
      <c r="K28">
        <v>5.676857090929933</v>
      </c>
      <c r="L28">
        <v>1.1905131969172504</v>
      </c>
    </row>
    <row r="29" spans="1:12">
      <c r="A29" t="s">
        <v>53</v>
      </c>
      <c r="B29" t="s">
        <v>62</v>
      </c>
      <c r="C29">
        <v>1310</v>
      </c>
      <c r="D29" t="s">
        <v>89</v>
      </c>
      <c r="E29" t="s">
        <v>59</v>
      </c>
      <c r="F29">
        <v>1.2445441802046733</v>
      </c>
      <c r="G29">
        <v>0.21319951734720002</v>
      </c>
      <c r="H29">
        <v>0.39344582191206351</v>
      </c>
      <c r="I29">
        <v>12.996169999999999</v>
      </c>
      <c r="J29">
        <v>21.646255866486015</v>
      </c>
      <c r="K29">
        <v>73.302982914011366</v>
      </c>
      <c r="L29">
        <v>15.372620295825477</v>
      </c>
    </row>
    <row r="30" spans="1:12">
      <c r="A30" t="s">
        <v>53</v>
      </c>
      <c r="B30" t="s">
        <v>62</v>
      </c>
      <c r="C30">
        <v>1320</v>
      </c>
      <c r="D30" t="s">
        <v>84</v>
      </c>
      <c r="E30" t="s">
        <v>55</v>
      </c>
      <c r="F30">
        <v>1.3948514483453343</v>
      </c>
      <c r="G30">
        <v>0.33903287162245876</v>
      </c>
      <c r="H30">
        <v>0.39344582191206351</v>
      </c>
      <c r="I30">
        <v>8.3361000000000005E-2</v>
      </c>
      <c r="J30">
        <v>0.13884502397907547</v>
      </c>
      <c r="K30">
        <v>0.5269711253790893</v>
      </c>
      <c r="L30">
        <v>0.14614370698320395</v>
      </c>
    </row>
    <row r="31" spans="1:12">
      <c r="A31" t="s">
        <v>53</v>
      </c>
      <c r="B31" t="s">
        <v>62</v>
      </c>
      <c r="C31">
        <v>1320</v>
      </c>
      <c r="D31" t="s">
        <v>84</v>
      </c>
      <c r="E31" t="s">
        <v>56</v>
      </c>
      <c r="F31">
        <v>1.3948514483453343</v>
      </c>
      <c r="G31">
        <v>0.33903287162245876</v>
      </c>
      <c r="H31">
        <v>0.39344582191206351</v>
      </c>
      <c r="I31">
        <v>0.12413299999999999</v>
      </c>
      <c r="J31">
        <v>0.20675434989496974</v>
      </c>
      <c r="K31">
        <v>0.78471355557973743</v>
      </c>
      <c r="L31">
        <v>0.21762283056760423</v>
      </c>
    </row>
    <row r="32" spans="1:12">
      <c r="A32" t="s">
        <v>53</v>
      </c>
      <c r="B32" t="s">
        <v>62</v>
      </c>
      <c r="C32">
        <v>1320</v>
      </c>
      <c r="D32" t="s">
        <v>84</v>
      </c>
      <c r="E32" t="s">
        <v>57</v>
      </c>
      <c r="F32">
        <v>1.3948514483453343</v>
      </c>
      <c r="G32">
        <v>0.33903287162245876</v>
      </c>
      <c r="H32">
        <v>0.39344582191206351</v>
      </c>
      <c r="I32">
        <v>21.632286000000001</v>
      </c>
      <c r="J32">
        <v>36.030461107618891</v>
      </c>
      <c r="K32">
        <v>136.74968028145437</v>
      </c>
      <c r="L32">
        <v>37.924478671811343</v>
      </c>
    </row>
    <row r="33" spans="1:12">
      <c r="A33" t="s">
        <v>53</v>
      </c>
      <c r="B33" t="s">
        <v>62</v>
      </c>
      <c r="C33">
        <v>1320</v>
      </c>
      <c r="D33" t="s">
        <v>84</v>
      </c>
      <c r="E33" t="s">
        <v>59</v>
      </c>
      <c r="F33">
        <v>1.3948514483453343</v>
      </c>
      <c r="G33">
        <v>0.33903287162245876</v>
      </c>
      <c r="H33">
        <v>0.39344582191206351</v>
      </c>
      <c r="I33">
        <v>49.059148999999998</v>
      </c>
      <c r="J33">
        <v>81.712296149254868</v>
      </c>
      <c r="K33">
        <v>310.13009631206944</v>
      </c>
      <c r="L33">
        <v>86.007676207115352</v>
      </c>
    </row>
    <row r="34" spans="1:12">
      <c r="A34" t="s">
        <v>53</v>
      </c>
      <c r="B34" t="s">
        <v>61</v>
      </c>
      <c r="C34">
        <v>1330</v>
      </c>
      <c r="D34" t="s">
        <v>81</v>
      </c>
      <c r="E34" t="s">
        <v>57</v>
      </c>
      <c r="F34">
        <v>1.3948514483453343</v>
      </c>
      <c r="G34">
        <v>0.33903287162245876</v>
      </c>
      <c r="H34">
        <v>0.39344582191206351</v>
      </c>
      <c r="I34">
        <v>22.622046000000001</v>
      </c>
      <c r="J34">
        <v>54.684364906748996</v>
      </c>
      <c r="K34">
        <v>207.54853497589625</v>
      </c>
      <c r="L34">
        <v>64.592426753613978</v>
      </c>
    </row>
    <row r="35" spans="1:12">
      <c r="A35" t="s">
        <v>53</v>
      </c>
      <c r="B35" t="s">
        <v>61</v>
      </c>
      <c r="C35">
        <v>1330</v>
      </c>
      <c r="D35" t="s">
        <v>81</v>
      </c>
      <c r="E35" t="s">
        <v>59</v>
      </c>
      <c r="F35">
        <v>1.3948514483453343</v>
      </c>
      <c r="G35">
        <v>0.33903287162245876</v>
      </c>
      <c r="H35">
        <v>0.39344582191206351</v>
      </c>
      <c r="I35">
        <v>6.2510050000000001</v>
      </c>
      <c r="J35">
        <v>15.110580115251846</v>
      </c>
      <c r="K35">
        <v>57.350556615303603</v>
      </c>
      <c r="L35">
        <v>17.848411350546044</v>
      </c>
    </row>
    <row r="36" spans="1:12">
      <c r="A36" t="s">
        <v>53</v>
      </c>
      <c r="B36" t="s">
        <v>62</v>
      </c>
      <c r="C36">
        <v>1330</v>
      </c>
      <c r="D36" t="s">
        <v>81</v>
      </c>
      <c r="E36" t="s">
        <v>55</v>
      </c>
      <c r="F36">
        <v>1.3948514483453343</v>
      </c>
      <c r="G36">
        <v>0.33903287162245876</v>
      </c>
      <c r="H36">
        <v>0.39344582191206351</v>
      </c>
      <c r="I36">
        <v>0.46824300000000002</v>
      </c>
      <c r="J36">
        <v>0.77989960008918102</v>
      </c>
      <c r="K36">
        <v>2.9600237600422363</v>
      </c>
      <c r="L36">
        <v>0.82089667577088044</v>
      </c>
    </row>
    <row r="37" spans="1:12">
      <c r="A37" t="s">
        <v>53</v>
      </c>
      <c r="B37" t="s">
        <v>62</v>
      </c>
      <c r="C37">
        <v>1330</v>
      </c>
      <c r="D37" t="s">
        <v>81</v>
      </c>
      <c r="E37" t="s">
        <v>56</v>
      </c>
      <c r="F37">
        <v>1.3948514483453343</v>
      </c>
      <c r="G37">
        <v>0.33903287162245876</v>
      </c>
      <c r="H37">
        <v>0.39344582191206351</v>
      </c>
      <c r="I37">
        <v>28.989910999999999</v>
      </c>
      <c r="J37">
        <v>48.28522795967254</v>
      </c>
      <c r="K37">
        <v>183.26130953694937</v>
      </c>
      <c r="L37">
        <v>50.823443320655471</v>
      </c>
    </row>
    <row r="38" spans="1:12">
      <c r="A38" t="s">
        <v>53</v>
      </c>
      <c r="B38" t="s">
        <v>62</v>
      </c>
      <c r="C38">
        <v>1330</v>
      </c>
      <c r="D38" t="s">
        <v>81</v>
      </c>
      <c r="E38" t="s">
        <v>57</v>
      </c>
      <c r="F38">
        <v>1.3948514483453343</v>
      </c>
      <c r="G38">
        <v>0.33903287162245876</v>
      </c>
      <c r="H38">
        <v>0.39344582191206351</v>
      </c>
      <c r="I38">
        <v>44.413240000000002</v>
      </c>
      <c r="J38">
        <v>73.974129062612406</v>
      </c>
      <c r="K38">
        <v>280.76072821261238</v>
      </c>
      <c r="L38">
        <v>77.862735964476343</v>
      </c>
    </row>
    <row r="39" spans="1:12">
      <c r="A39" t="s">
        <v>53</v>
      </c>
      <c r="B39" t="s">
        <v>62</v>
      </c>
      <c r="C39">
        <v>1330</v>
      </c>
      <c r="D39" t="s">
        <v>81</v>
      </c>
      <c r="E39" t="s">
        <v>59</v>
      </c>
      <c r="F39">
        <v>1.3948514483453343</v>
      </c>
      <c r="G39">
        <v>0.33903287162245876</v>
      </c>
      <c r="H39">
        <v>0.39344582191206351</v>
      </c>
      <c r="I39">
        <v>82.414412999999996</v>
      </c>
      <c r="J39">
        <v>137.26840068145088</v>
      </c>
      <c r="K39">
        <v>520.98722383449149</v>
      </c>
      <c r="L39">
        <v>144.48420513987062</v>
      </c>
    </row>
    <row r="40" spans="1:12">
      <c r="A40" t="s">
        <v>53</v>
      </c>
      <c r="B40" t="s">
        <v>62</v>
      </c>
      <c r="C40">
        <v>1330</v>
      </c>
      <c r="D40" t="s">
        <v>81</v>
      </c>
      <c r="E40" t="s">
        <v>60</v>
      </c>
      <c r="F40">
        <v>1.3948514483453343</v>
      </c>
      <c r="G40">
        <v>0.33903287162245876</v>
      </c>
      <c r="H40">
        <v>0.39344582191206351</v>
      </c>
      <c r="I40">
        <v>10.200214000000001</v>
      </c>
      <c r="J40">
        <v>16.989347025847831</v>
      </c>
      <c r="K40">
        <v>64.481211246116786</v>
      </c>
      <c r="L40">
        <v>17.882428065665895</v>
      </c>
    </row>
    <row r="41" spans="1:12">
      <c r="A41" t="s">
        <v>53</v>
      </c>
      <c r="B41" t="s">
        <v>62</v>
      </c>
      <c r="C41">
        <v>1340</v>
      </c>
      <c r="D41" t="s">
        <v>85</v>
      </c>
      <c r="E41" t="s">
        <v>55</v>
      </c>
      <c r="F41">
        <v>1.3948514483453343</v>
      </c>
      <c r="G41">
        <v>0.33903287162245876</v>
      </c>
      <c r="H41">
        <v>0.39344582191206351</v>
      </c>
      <c r="I41">
        <v>8.0879999999999997E-3</v>
      </c>
      <c r="J41">
        <v>1.3471270185611521E-2</v>
      </c>
      <c r="K41">
        <v>5.1128734804837671E-2</v>
      </c>
      <c r="L41">
        <v>1.4179416058830307E-2</v>
      </c>
    </row>
    <row r="42" spans="1:12">
      <c r="A42" t="s">
        <v>53</v>
      </c>
      <c r="B42" t="s">
        <v>62</v>
      </c>
      <c r="C42">
        <v>1340</v>
      </c>
      <c r="D42" t="s">
        <v>85</v>
      </c>
      <c r="E42" t="s">
        <v>56</v>
      </c>
      <c r="F42">
        <v>1.3948514483453343</v>
      </c>
      <c r="G42">
        <v>0.33903287162245876</v>
      </c>
      <c r="H42">
        <v>0.39344582191206351</v>
      </c>
      <c r="I42">
        <v>2.5618999999999999E-2</v>
      </c>
      <c r="J42">
        <v>4.2670681365625816E-2</v>
      </c>
      <c r="K42">
        <v>0.16195191109855792</v>
      </c>
      <c r="L42">
        <v>4.4913756183379533E-2</v>
      </c>
    </row>
    <row r="43" spans="1:12">
      <c r="A43" t="s">
        <v>53</v>
      </c>
      <c r="B43" t="s">
        <v>62</v>
      </c>
      <c r="C43">
        <v>1340</v>
      </c>
      <c r="D43" t="s">
        <v>85</v>
      </c>
      <c r="E43" t="s">
        <v>57</v>
      </c>
      <c r="F43">
        <v>1.3948514483453343</v>
      </c>
      <c r="G43">
        <v>0.33903287162245876</v>
      </c>
      <c r="H43">
        <v>0.39344582191206351</v>
      </c>
      <c r="I43">
        <v>4.5932000000000001E-2</v>
      </c>
      <c r="J43">
        <v>7.6503756449741403E-2</v>
      </c>
      <c r="K43">
        <v>0.29036165270225078</v>
      </c>
      <c r="L43">
        <v>8.052533857742257E-2</v>
      </c>
    </row>
    <row r="44" spans="1:12">
      <c r="A44" t="s">
        <v>53</v>
      </c>
      <c r="B44" t="s">
        <v>61</v>
      </c>
      <c r="C44">
        <v>1390</v>
      </c>
      <c r="D44" t="s">
        <v>77</v>
      </c>
      <c r="E44" t="s">
        <v>55</v>
      </c>
      <c r="F44">
        <v>1.3948514483453343</v>
      </c>
      <c r="G44">
        <v>0.33903287162245876</v>
      </c>
      <c r="H44">
        <v>0.39344582191206351</v>
      </c>
      <c r="I44">
        <v>0.24699499999999999</v>
      </c>
      <c r="J44">
        <v>0.59706203011621795</v>
      </c>
      <c r="K44">
        <v>2.2660837307276047</v>
      </c>
      <c r="L44">
        <v>0.70524153500567022</v>
      </c>
    </row>
    <row r="45" spans="1:12">
      <c r="A45" t="s">
        <v>53</v>
      </c>
      <c r="B45" t="s">
        <v>61</v>
      </c>
      <c r="C45">
        <v>1390</v>
      </c>
      <c r="D45" t="s">
        <v>77</v>
      </c>
      <c r="E45" t="s">
        <v>57</v>
      </c>
      <c r="F45">
        <v>1.3948514483453343</v>
      </c>
      <c r="G45">
        <v>0.33903287162245876</v>
      </c>
      <c r="H45">
        <v>0.39344582191206351</v>
      </c>
      <c r="I45">
        <v>15.232379999999999</v>
      </c>
      <c r="J45">
        <v>36.821294869538555</v>
      </c>
      <c r="K45">
        <v>139.75120345861475</v>
      </c>
      <c r="L45">
        <v>43.492811809913846</v>
      </c>
    </row>
    <row r="46" spans="1:12">
      <c r="A46" t="s">
        <v>53</v>
      </c>
      <c r="B46" t="s">
        <v>61</v>
      </c>
      <c r="C46">
        <v>1390</v>
      </c>
      <c r="D46" t="s">
        <v>77</v>
      </c>
      <c r="E46" t="s">
        <v>59</v>
      </c>
      <c r="F46">
        <v>1.3948514483453343</v>
      </c>
      <c r="G46">
        <v>0.33903287162245876</v>
      </c>
      <c r="H46">
        <v>0.39344582191206351</v>
      </c>
      <c r="I46">
        <v>1.297706</v>
      </c>
      <c r="J46">
        <v>3.1369500550780249</v>
      </c>
      <c r="K46">
        <v>11.905951350705873</v>
      </c>
      <c r="L46">
        <v>3.7053226641270811</v>
      </c>
    </row>
    <row r="47" spans="1:12">
      <c r="A47" t="s">
        <v>53</v>
      </c>
      <c r="B47" t="s">
        <v>61</v>
      </c>
      <c r="C47">
        <v>1390</v>
      </c>
      <c r="D47" t="s">
        <v>77</v>
      </c>
      <c r="E47" t="s">
        <v>60</v>
      </c>
      <c r="F47">
        <v>1.3948514483453343</v>
      </c>
      <c r="G47">
        <v>0.33903287162245876</v>
      </c>
      <c r="H47">
        <v>0.39344582191206351</v>
      </c>
      <c r="I47">
        <v>18.787904999999999</v>
      </c>
      <c r="J47">
        <v>45.416080086360623</v>
      </c>
      <c r="K47">
        <v>172.37177212071427</v>
      </c>
      <c r="L47">
        <v>53.644855004112259</v>
      </c>
    </row>
    <row r="48" spans="1:12">
      <c r="A48" t="s">
        <v>53</v>
      </c>
      <c r="B48" t="s">
        <v>62</v>
      </c>
      <c r="C48">
        <v>1390</v>
      </c>
      <c r="D48" t="s">
        <v>77</v>
      </c>
      <c r="E48" t="s">
        <v>59</v>
      </c>
      <c r="F48">
        <v>1.3948514483453343</v>
      </c>
      <c r="G48">
        <v>0.33903287162245876</v>
      </c>
      <c r="H48">
        <v>0.39344582191206351</v>
      </c>
      <c r="I48">
        <v>38.593128999999998</v>
      </c>
      <c r="J48">
        <v>64.280226022151268</v>
      </c>
      <c r="K48">
        <v>243.96857788450671</v>
      </c>
      <c r="L48">
        <v>67.659252361907733</v>
      </c>
    </row>
    <row r="49" spans="1:12">
      <c r="A49" t="s">
        <v>53</v>
      </c>
      <c r="B49" t="s">
        <v>62</v>
      </c>
      <c r="C49">
        <v>1400</v>
      </c>
      <c r="D49" t="s">
        <v>86</v>
      </c>
      <c r="E49" t="s">
        <v>55</v>
      </c>
      <c r="F49">
        <v>0.70945030562392009</v>
      </c>
      <c r="G49">
        <v>0.1167055461931156</v>
      </c>
      <c r="H49">
        <v>0.43140989244743805</v>
      </c>
      <c r="I49">
        <v>10.942413</v>
      </c>
      <c r="J49">
        <v>19.984149412052396</v>
      </c>
      <c r="K49">
        <v>38.577687430707883</v>
      </c>
      <c r="L49">
        <v>8.7164725356040833</v>
      </c>
    </row>
    <row r="50" spans="1:12">
      <c r="A50" t="s">
        <v>53</v>
      </c>
      <c r="B50" t="s">
        <v>62</v>
      </c>
      <c r="C50">
        <v>1400</v>
      </c>
      <c r="D50" t="s">
        <v>86</v>
      </c>
      <c r="E50" t="s">
        <v>56</v>
      </c>
      <c r="F50">
        <v>0.70945030562392009</v>
      </c>
      <c r="G50">
        <v>0.1167055461931156</v>
      </c>
      <c r="H50">
        <v>0.43140989244743805</v>
      </c>
      <c r="I50">
        <v>10.124715999999999</v>
      </c>
      <c r="J50">
        <v>18.490787845294953</v>
      </c>
      <c r="K50">
        <v>35.694880934642747</v>
      </c>
      <c r="L50">
        <v>8.0651140607461276</v>
      </c>
    </row>
    <row r="51" spans="1:12">
      <c r="A51" t="s">
        <v>53</v>
      </c>
      <c r="B51" t="s">
        <v>62</v>
      </c>
      <c r="C51">
        <v>1400</v>
      </c>
      <c r="D51" t="s">
        <v>86</v>
      </c>
      <c r="E51" t="s">
        <v>57</v>
      </c>
      <c r="F51">
        <v>0.70945030562392009</v>
      </c>
      <c r="G51">
        <v>0.1167055461931156</v>
      </c>
      <c r="H51">
        <v>0.43140989244743805</v>
      </c>
      <c r="I51">
        <v>37.737191000000003</v>
      </c>
      <c r="J51">
        <v>68.919502794782019</v>
      </c>
      <c r="K51">
        <v>133.0431924760035</v>
      </c>
      <c r="L51">
        <v>30.060571550566188</v>
      </c>
    </row>
    <row r="52" spans="1:12">
      <c r="A52" t="s">
        <v>53</v>
      </c>
      <c r="B52" t="s">
        <v>62</v>
      </c>
      <c r="C52">
        <v>1400</v>
      </c>
      <c r="D52" t="s">
        <v>86</v>
      </c>
      <c r="E52" t="s">
        <v>59</v>
      </c>
      <c r="F52">
        <v>0.70945030562392009</v>
      </c>
      <c r="G52">
        <v>0.1167055461931156</v>
      </c>
      <c r="H52">
        <v>0.43140989244743805</v>
      </c>
      <c r="I52">
        <v>70.270821999999995</v>
      </c>
      <c r="J52">
        <v>128.33573418913531</v>
      </c>
      <c r="K52">
        <v>247.74113411867299</v>
      </c>
      <c r="L52">
        <v>55.976107830816026</v>
      </c>
    </row>
    <row r="53" spans="1:12">
      <c r="A53" t="s">
        <v>53</v>
      </c>
      <c r="B53" t="s">
        <v>62</v>
      </c>
      <c r="C53">
        <v>1400</v>
      </c>
      <c r="D53" t="s">
        <v>86</v>
      </c>
      <c r="E53" t="s">
        <v>60</v>
      </c>
      <c r="F53">
        <v>0.70945030562392009</v>
      </c>
      <c r="G53">
        <v>0.1167055461931156</v>
      </c>
      <c r="H53">
        <v>0.43140989244743805</v>
      </c>
      <c r="I53">
        <v>2.0393000000000001E-2</v>
      </c>
      <c r="J53">
        <v>3.7243774198614556E-2</v>
      </c>
      <c r="K53">
        <v>7.189591361379119E-2</v>
      </c>
      <c r="L53">
        <v>1.6244591062188389E-2</v>
      </c>
    </row>
    <row r="54" spans="1:12">
      <c r="A54" t="s">
        <v>53</v>
      </c>
      <c r="B54" t="s">
        <v>62</v>
      </c>
      <c r="C54">
        <v>1411</v>
      </c>
      <c r="D54" t="s">
        <v>90</v>
      </c>
      <c r="E54" t="s">
        <v>56</v>
      </c>
      <c r="F54">
        <v>1.4429497741503459</v>
      </c>
      <c r="G54">
        <v>0.22493527059566973</v>
      </c>
      <c r="H54">
        <v>0.43140989244743805</v>
      </c>
      <c r="I54">
        <v>0.99311799999999995</v>
      </c>
      <c r="J54">
        <v>1.8137332685029024</v>
      </c>
      <c r="K54">
        <v>7.1211998736323849</v>
      </c>
      <c r="L54">
        <v>1.3252266736777822</v>
      </c>
    </row>
    <row r="55" spans="1:12">
      <c r="A55" t="s">
        <v>53</v>
      </c>
      <c r="B55" t="s">
        <v>62</v>
      </c>
      <c r="C55">
        <v>1411</v>
      </c>
      <c r="D55" t="s">
        <v>90</v>
      </c>
      <c r="E55" t="s">
        <v>57</v>
      </c>
      <c r="F55">
        <v>1.4429497741503459</v>
      </c>
      <c r="G55">
        <v>0.22493527059566973</v>
      </c>
      <c r="H55">
        <v>0.43140989244743805</v>
      </c>
      <c r="I55">
        <v>0.85608899999999999</v>
      </c>
      <c r="J55">
        <v>1.5634769484586739</v>
      </c>
      <c r="K55">
        <v>6.1386269090058532</v>
      </c>
      <c r="L55">
        <v>1.1423737942944736</v>
      </c>
    </row>
    <row r="56" spans="1:12">
      <c r="A56" t="s">
        <v>53</v>
      </c>
      <c r="B56" t="s">
        <v>62</v>
      </c>
      <c r="C56">
        <v>1411</v>
      </c>
      <c r="D56" t="s">
        <v>90</v>
      </c>
      <c r="E56" t="s">
        <v>59</v>
      </c>
      <c r="F56">
        <v>1.4429497741503459</v>
      </c>
      <c r="G56">
        <v>0.22493527059566973</v>
      </c>
      <c r="H56">
        <v>0.43140989244743805</v>
      </c>
      <c r="I56">
        <v>3.8227739999999999</v>
      </c>
      <c r="J56">
        <v>6.9815393354746513</v>
      </c>
      <c r="K56">
        <v>27.411382862585484</v>
      </c>
      <c r="L56">
        <v>5.1011481739752078</v>
      </c>
    </row>
    <row r="57" spans="1:12">
      <c r="A57" t="s">
        <v>53</v>
      </c>
      <c r="B57" t="s">
        <v>54</v>
      </c>
      <c r="C57">
        <v>1500</v>
      </c>
      <c r="D57" t="s">
        <v>75</v>
      </c>
      <c r="E57" t="s">
        <v>59</v>
      </c>
      <c r="F57">
        <v>1.4429497741503459</v>
      </c>
      <c r="G57">
        <v>0.22493527059566973</v>
      </c>
      <c r="H57">
        <v>0.43140989244743805</v>
      </c>
      <c r="I57">
        <v>6.353504</v>
      </c>
      <c r="J57">
        <v>11.397843951457327</v>
      </c>
      <c r="K57">
        <v>44.750971003468521</v>
      </c>
      <c r="L57">
        <v>12.059004354097578</v>
      </c>
    </row>
    <row r="58" spans="1:12">
      <c r="A58" t="s">
        <v>53</v>
      </c>
      <c r="B58" t="s">
        <v>61</v>
      </c>
      <c r="C58">
        <v>1550</v>
      </c>
      <c r="D58" t="s">
        <v>82</v>
      </c>
      <c r="E58" t="s">
        <v>57</v>
      </c>
      <c r="F58">
        <v>0.72147488707517293</v>
      </c>
      <c r="G58">
        <v>0.16951643581122938</v>
      </c>
      <c r="H58">
        <v>0.34081381503347608</v>
      </c>
      <c r="I58">
        <v>0.41410400000000003</v>
      </c>
      <c r="J58">
        <v>0.90366374718509768</v>
      </c>
      <c r="K58">
        <v>1.7740122745756393</v>
      </c>
      <c r="L58">
        <v>0.6757592864763603</v>
      </c>
    </row>
    <row r="59" spans="1:12">
      <c r="A59" t="s">
        <v>53</v>
      </c>
      <c r="B59" t="s">
        <v>61</v>
      </c>
      <c r="C59">
        <v>1550</v>
      </c>
      <c r="D59" t="s">
        <v>82</v>
      </c>
      <c r="E59" t="s">
        <v>59</v>
      </c>
      <c r="F59">
        <v>0.72147488707517293</v>
      </c>
      <c r="G59">
        <v>0.16951643581122938</v>
      </c>
      <c r="H59">
        <v>0.34081381503347608</v>
      </c>
      <c r="I59">
        <v>51.103574000000002</v>
      </c>
      <c r="J59">
        <v>111.51895942901041</v>
      </c>
      <c r="K59">
        <v>218.92656808599889</v>
      </c>
      <c r="L59">
        <v>83.393820640785592</v>
      </c>
    </row>
    <row r="60" spans="1:12">
      <c r="A60" t="s">
        <v>53</v>
      </c>
      <c r="B60" t="s">
        <v>62</v>
      </c>
      <c r="C60">
        <v>1550</v>
      </c>
      <c r="D60" t="s">
        <v>82</v>
      </c>
      <c r="E60" t="s">
        <v>55</v>
      </c>
      <c r="F60">
        <v>0.72147488707517293</v>
      </c>
      <c r="G60">
        <v>0.16951643581122938</v>
      </c>
      <c r="H60">
        <v>0.34081381503347608</v>
      </c>
      <c r="I60">
        <v>41.417400000000001</v>
      </c>
      <c r="J60">
        <v>59.756133568382381</v>
      </c>
      <c r="K60">
        <v>117.30924778348785</v>
      </c>
      <c r="L60">
        <v>36.53477509318607</v>
      </c>
    </row>
    <row r="61" spans="1:12">
      <c r="A61" t="s">
        <v>53</v>
      </c>
      <c r="B61" t="s">
        <v>62</v>
      </c>
      <c r="C61">
        <v>1550</v>
      </c>
      <c r="D61" t="s">
        <v>82</v>
      </c>
      <c r="E61" t="s">
        <v>56</v>
      </c>
      <c r="F61">
        <v>0.72147488707517293</v>
      </c>
      <c r="G61">
        <v>0.16951643581122938</v>
      </c>
      <c r="H61">
        <v>0.34081381503347608</v>
      </c>
      <c r="I61">
        <v>9.6410289999999996</v>
      </c>
      <c r="J61">
        <v>13.909869201365803</v>
      </c>
      <c r="K61">
        <v>27.306925588008713</v>
      </c>
      <c r="L61">
        <v>8.5044649394188099</v>
      </c>
    </row>
    <row r="62" spans="1:12">
      <c r="A62" t="s">
        <v>53</v>
      </c>
      <c r="B62" t="s">
        <v>62</v>
      </c>
      <c r="C62">
        <v>1550</v>
      </c>
      <c r="D62" t="s">
        <v>82</v>
      </c>
      <c r="E62" t="s">
        <v>57</v>
      </c>
      <c r="F62">
        <v>0.72147488707517293</v>
      </c>
      <c r="G62">
        <v>0.16951643581122938</v>
      </c>
      <c r="H62">
        <v>0.34081381503347608</v>
      </c>
      <c r="I62">
        <v>18.801186000000001</v>
      </c>
      <c r="J62">
        <v>27.125946627745851</v>
      </c>
      <c r="K62">
        <v>53.251845531043543</v>
      </c>
      <c r="L62">
        <v>16.584747038567333</v>
      </c>
    </row>
    <row r="63" spans="1:12">
      <c r="A63" t="s">
        <v>53</v>
      </c>
      <c r="B63" t="s">
        <v>62</v>
      </c>
      <c r="C63">
        <v>1550</v>
      </c>
      <c r="D63" t="s">
        <v>82</v>
      </c>
      <c r="E63" t="s">
        <v>59</v>
      </c>
      <c r="F63">
        <v>0.72147488707517293</v>
      </c>
      <c r="G63">
        <v>0.16951643581122938</v>
      </c>
      <c r="H63">
        <v>0.34081381503347608</v>
      </c>
      <c r="I63">
        <v>19.094956</v>
      </c>
      <c r="J63">
        <v>27.549791662885273</v>
      </c>
      <c r="K63">
        <v>54.08390977750409</v>
      </c>
      <c r="L63">
        <v>16.843885006646573</v>
      </c>
    </row>
    <row r="64" spans="1:12">
      <c r="A64" t="s">
        <v>53</v>
      </c>
      <c r="B64" t="s">
        <v>54</v>
      </c>
      <c r="C64">
        <v>1600</v>
      </c>
      <c r="D64" t="s">
        <v>67</v>
      </c>
      <c r="E64" t="s">
        <v>55</v>
      </c>
      <c r="F64">
        <v>0.70945030562392009</v>
      </c>
      <c r="G64">
        <v>9.7797943737247719E-2</v>
      </c>
      <c r="H64">
        <v>0.28818180815488864</v>
      </c>
      <c r="I64">
        <v>5.8803380000000001</v>
      </c>
      <c r="J64">
        <v>7.0467384355295737</v>
      </c>
      <c r="K64">
        <v>13.603124514664863</v>
      </c>
      <c r="L64">
        <v>6.5796167580608511</v>
      </c>
    </row>
    <row r="65" spans="1:12">
      <c r="A65" t="s">
        <v>53</v>
      </c>
      <c r="B65" t="s">
        <v>54</v>
      </c>
      <c r="C65">
        <v>1600</v>
      </c>
      <c r="D65" t="s">
        <v>67</v>
      </c>
      <c r="E65" t="s">
        <v>56</v>
      </c>
      <c r="F65">
        <v>0.70945030562392009</v>
      </c>
      <c r="G65">
        <v>9.7797943737247719E-2</v>
      </c>
      <c r="H65">
        <v>0.28818180815488864</v>
      </c>
      <c r="I65">
        <v>133.29981000000001</v>
      </c>
      <c r="J65">
        <v>159.74062963315876</v>
      </c>
      <c r="K65">
        <v>308.36559279605501</v>
      </c>
      <c r="L65">
        <v>149.15157321268393</v>
      </c>
    </row>
    <row r="66" spans="1:12">
      <c r="A66" t="s">
        <v>53</v>
      </c>
      <c r="B66" t="s">
        <v>54</v>
      </c>
      <c r="C66">
        <v>1600</v>
      </c>
      <c r="D66" t="s">
        <v>67</v>
      </c>
      <c r="E66" t="s">
        <v>59</v>
      </c>
      <c r="F66">
        <v>0.70945030562392009</v>
      </c>
      <c r="G66">
        <v>9.7797943737247719E-2</v>
      </c>
      <c r="H66">
        <v>0.28818180815488864</v>
      </c>
      <c r="I66">
        <v>9.3840920000000008</v>
      </c>
      <c r="J66">
        <v>11.245483130212174</v>
      </c>
      <c r="K66">
        <v>21.708441238083665</v>
      </c>
      <c r="L66">
        <v>10.5000306074897</v>
      </c>
    </row>
    <row r="67" spans="1:12">
      <c r="A67" t="s">
        <v>53</v>
      </c>
      <c r="B67" t="s">
        <v>54</v>
      </c>
      <c r="C67">
        <v>1600</v>
      </c>
      <c r="D67" t="s">
        <v>67</v>
      </c>
      <c r="E67" t="s">
        <v>60</v>
      </c>
      <c r="F67">
        <v>0.70945030562392009</v>
      </c>
      <c r="G67">
        <v>9.7797943737247719E-2</v>
      </c>
      <c r="H67">
        <v>0.28818180815488864</v>
      </c>
      <c r="I67">
        <v>0.87874399999999997</v>
      </c>
      <c r="J67">
        <v>1.0530481614817038</v>
      </c>
      <c r="K67">
        <v>2.0328192101397331</v>
      </c>
      <c r="L67">
        <v>0.9832425871515249</v>
      </c>
    </row>
    <row r="68" spans="1:12">
      <c r="A68" t="s">
        <v>53</v>
      </c>
      <c r="B68" t="s">
        <v>54</v>
      </c>
      <c r="C68">
        <v>1630</v>
      </c>
      <c r="D68" t="s">
        <v>68</v>
      </c>
      <c r="E68" t="s">
        <v>55</v>
      </c>
      <c r="F68">
        <v>0.70945030562392009</v>
      </c>
      <c r="G68">
        <v>9.7797943737247719E-2</v>
      </c>
      <c r="H68">
        <v>0.28818180815488864</v>
      </c>
      <c r="I68">
        <v>3.100285</v>
      </c>
      <c r="J68">
        <v>3.7152451900886998</v>
      </c>
      <c r="K68">
        <v>7.1719623746029146</v>
      </c>
      <c r="L68">
        <v>3.4689650732261796</v>
      </c>
    </row>
    <row r="69" spans="1:12">
      <c r="A69" t="s">
        <v>53</v>
      </c>
      <c r="B69" t="s">
        <v>54</v>
      </c>
      <c r="C69">
        <v>1630</v>
      </c>
      <c r="D69" t="s">
        <v>68</v>
      </c>
      <c r="E69" t="s">
        <v>59</v>
      </c>
      <c r="F69">
        <v>0.70945030562392009</v>
      </c>
      <c r="G69">
        <v>9.7797943737247719E-2</v>
      </c>
      <c r="H69">
        <v>0.28818180815488864</v>
      </c>
      <c r="I69">
        <v>40.416933</v>
      </c>
      <c r="J69">
        <v>48.433874926462323</v>
      </c>
      <c r="K69">
        <v>93.497443871401131</v>
      </c>
      <c r="L69">
        <v>45.223238813180913</v>
      </c>
    </row>
    <row r="70" spans="1:12">
      <c r="A70" t="s">
        <v>53</v>
      </c>
      <c r="B70" t="s">
        <v>54</v>
      </c>
      <c r="C70">
        <v>1630</v>
      </c>
      <c r="D70" t="s">
        <v>68</v>
      </c>
      <c r="E70" t="s">
        <v>60</v>
      </c>
      <c r="F70">
        <v>0.70945030562392009</v>
      </c>
      <c r="G70">
        <v>9.7797943737247719E-2</v>
      </c>
      <c r="H70">
        <v>0.28818180815488864</v>
      </c>
      <c r="I70">
        <v>10.352192000000001</v>
      </c>
      <c r="J70">
        <v>12.405611592119667</v>
      </c>
      <c r="K70">
        <v>23.947969789443647</v>
      </c>
      <c r="L70">
        <v>11.583255242447541</v>
      </c>
    </row>
    <row r="71" spans="1:12">
      <c r="A71" t="s">
        <v>53</v>
      </c>
      <c r="B71" t="s">
        <v>54</v>
      </c>
      <c r="C71">
        <v>1660</v>
      </c>
      <c r="D71" t="s">
        <v>69</v>
      </c>
      <c r="E71" t="s">
        <v>55</v>
      </c>
      <c r="F71">
        <v>0.50503242095262102</v>
      </c>
      <c r="G71">
        <v>6.8458560616073402E-2</v>
      </c>
      <c r="H71">
        <v>5.2632006878587441E-2</v>
      </c>
      <c r="I71">
        <v>341.73737199999999</v>
      </c>
      <c r="J71">
        <v>74.793129443111852</v>
      </c>
      <c r="K71">
        <v>102.78021118974819</v>
      </c>
      <c r="L71">
        <v>287.3308445122874</v>
      </c>
    </row>
    <row r="72" spans="1:12">
      <c r="A72" t="s">
        <v>53</v>
      </c>
      <c r="B72" t="s">
        <v>54</v>
      </c>
      <c r="C72">
        <v>1660</v>
      </c>
      <c r="D72" t="s">
        <v>69</v>
      </c>
      <c r="E72" t="s">
        <v>56</v>
      </c>
      <c r="F72">
        <v>0.50503242095262102</v>
      </c>
      <c r="G72">
        <v>6.8458560616073402E-2</v>
      </c>
      <c r="H72">
        <v>5.2632006878587441E-2</v>
      </c>
      <c r="I72">
        <v>10.618978</v>
      </c>
      <c r="J72">
        <v>2.3240846953887067</v>
      </c>
      <c r="K72">
        <v>3.1937414250943847</v>
      </c>
      <c r="L72">
        <v>8.9283764861321675</v>
      </c>
    </row>
    <row r="73" spans="1:12">
      <c r="A73" t="s">
        <v>53</v>
      </c>
      <c r="B73" t="s">
        <v>54</v>
      </c>
      <c r="C73">
        <v>1660</v>
      </c>
      <c r="D73" t="s">
        <v>69</v>
      </c>
      <c r="E73" t="s">
        <v>59</v>
      </c>
      <c r="F73">
        <v>0.50503242095262102</v>
      </c>
      <c r="G73">
        <v>6.8458560616073402E-2</v>
      </c>
      <c r="H73">
        <v>5.2632006878587441E-2</v>
      </c>
      <c r="I73">
        <v>1.327162</v>
      </c>
      <c r="J73">
        <v>0.2904645713082244</v>
      </c>
      <c r="K73">
        <v>0.39915444379026999</v>
      </c>
      <c r="L73">
        <v>1.1158702837587702</v>
      </c>
    </row>
    <row r="74" spans="1:12">
      <c r="A74" t="s">
        <v>53</v>
      </c>
      <c r="B74" t="s">
        <v>54</v>
      </c>
      <c r="C74">
        <v>1660</v>
      </c>
      <c r="D74" t="s">
        <v>69</v>
      </c>
      <c r="E74" t="s">
        <v>60</v>
      </c>
      <c r="F74">
        <v>0.50503242095262102</v>
      </c>
      <c r="G74">
        <v>6.8458560616073402E-2</v>
      </c>
      <c r="H74">
        <v>5.2632006878587441E-2</v>
      </c>
      <c r="I74">
        <v>0.51628600000000002</v>
      </c>
      <c r="J74">
        <v>0.11299509152796566</v>
      </c>
      <c r="K74">
        <v>0.15527708837858781</v>
      </c>
      <c r="L74">
        <v>0.43409034113445116</v>
      </c>
    </row>
    <row r="75" spans="1:12">
      <c r="A75" t="s">
        <v>53</v>
      </c>
      <c r="B75" t="s">
        <v>62</v>
      </c>
      <c r="C75">
        <v>1700</v>
      </c>
      <c r="D75" t="s">
        <v>91</v>
      </c>
      <c r="E75" t="s">
        <v>56</v>
      </c>
      <c r="F75">
        <v>0.96797880682585713</v>
      </c>
      <c r="G75">
        <v>0.12452938169209543</v>
      </c>
      <c r="H75">
        <v>0.34081381503347608</v>
      </c>
      <c r="I75">
        <v>0.521482</v>
      </c>
      <c r="J75">
        <v>0.75238300920644896</v>
      </c>
      <c r="K75">
        <v>1.9816792872828888</v>
      </c>
      <c r="L75">
        <v>0.36790636402585758</v>
      </c>
    </row>
    <row r="76" spans="1:12">
      <c r="A76" t="s">
        <v>53</v>
      </c>
      <c r="B76" t="s">
        <v>62</v>
      </c>
      <c r="C76">
        <v>1700</v>
      </c>
      <c r="D76" t="s">
        <v>91</v>
      </c>
      <c r="E76" t="s">
        <v>57</v>
      </c>
      <c r="F76">
        <v>0.96797880682585713</v>
      </c>
      <c r="G76">
        <v>0.12452938169209543</v>
      </c>
      <c r="H76">
        <v>0.34081381503347608</v>
      </c>
      <c r="I76">
        <v>7.4911110000000001</v>
      </c>
      <c r="J76">
        <v>10.808013769371774</v>
      </c>
      <c r="K76">
        <v>28.466906829836912</v>
      </c>
      <c r="L76">
        <v>5.2849904896508537</v>
      </c>
    </row>
    <row r="77" spans="1:12">
      <c r="A77" t="s">
        <v>53</v>
      </c>
      <c r="B77" t="s">
        <v>62</v>
      </c>
      <c r="C77">
        <v>1700</v>
      </c>
      <c r="D77" t="s">
        <v>91</v>
      </c>
      <c r="E77" t="s">
        <v>59</v>
      </c>
      <c r="F77">
        <v>0.96797880682585713</v>
      </c>
      <c r="G77">
        <v>0.12452938169209543</v>
      </c>
      <c r="H77">
        <v>0.34081381503347608</v>
      </c>
      <c r="I77">
        <v>24.746486999999998</v>
      </c>
      <c r="J77">
        <v>35.70369898931942</v>
      </c>
      <c r="K77">
        <v>94.038913559653608</v>
      </c>
      <c r="L77">
        <v>17.45868515995404</v>
      </c>
    </row>
    <row r="78" spans="1:12">
      <c r="A78" t="s">
        <v>53</v>
      </c>
      <c r="B78" t="s">
        <v>62</v>
      </c>
      <c r="C78">
        <v>1710</v>
      </c>
      <c r="D78" t="s">
        <v>87</v>
      </c>
      <c r="E78" t="s">
        <v>55</v>
      </c>
      <c r="F78">
        <v>0.96797880682585713</v>
      </c>
      <c r="G78">
        <v>0.12452938169209543</v>
      </c>
      <c r="H78">
        <v>0.34081381503347608</v>
      </c>
      <c r="I78">
        <v>3.5237999999999998E-2</v>
      </c>
      <c r="J78">
        <v>5.0840628206566763E-2</v>
      </c>
      <c r="K78">
        <v>0.13390762236333076</v>
      </c>
      <c r="L78">
        <v>2.4860463938435405E-2</v>
      </c>
    </row>
    <row r="79" spans="1:12">
      <c r="A79" t="s">
        <v>53</v>
      </c>
      <c r="B79" t="s">
        <v>62</v>
      </c>
      <c r="C79">
        <v>1710</v>
      </c>
      <c r="D79" t="s">
        <v>87</v>
      </c>
      <c r="E79" t="s">
        <v>57</v>
      </c>
      <c r="F79">
        <v>0.96797880682585713</v>
      </c>
      <c r="G79">
        <v>0.12452938169209543</v>
      </c>
      <c r="H79">
        <v>0.34081381503347608</v>
      </c>
      <c r="I79">
        <v>8.0675999999999998E-2</v>
      </c>
      <c r="J79">
        <v>0.11639759694627903</v>
      </c>
      <c r="K79">
        <v>0.30657617747273036</v>
      </c>
      <c r="L79">
        <v>5.6917043779363602E-2</v>
      </c>
    </row>
    <row r="80" spans="1:12">
      <c r="A80" t="s">
        <v>53</v>
      </c>
      <c r="B80" t="s">
        <v>62</v>
      </c>
      <c r="C80">
        <v>1710</v>
      </c>
      <c r="D80" t="s">
        <v>87</v>
      </c>
      <c r="E80" t="s">
        <v>59</v>
      </c>
      <c r="F80">
        <v>0.96797880682585713</v>
      </c>
      <c r="G80">
        <v>0.12452938169209543</v>
      </c>
      <c r="H80">
        <v>0.34081381503347608</v>
      </c>
      <c r="I80">
        <v>30.143308999999999</v>
      </c>
      <c r="J80">
        <v>43.490117650963668</v>
      </c>
      <c r="K80">
        <v>114.54733067578151</v>
      </c>
      <c r="L80">
        <v>21.266151494966095</v>
      </c>
    </row>
    <row r="81" spans="1:12">
      <c r="A81" t="s">
        <v>53</v>
      </c>
      <c r="B81" t="s">
        <v>61</v>
      </c>
      <c r="C81">
        <v>1820</v>
      </c>
      <c r="D81" t="s">
        <v>78</v>
      </c>
      <c r="E81" t="s">
        <v>55</v>
      </c>
      <c r="F81">
        <v>2.0141173930848577</v>
      </c>
      <c r="G81">
        <v>0.28687396829592665</v>
      </c>
      <c r="H81">
        <v>0.28904462793978353</v>
      </c>
      <c r="I81">
        <v>2.3116810000000001</v>
      </c>
      <c r="J81">
        <v>4.5100405837458313</v>
      </c>
      <c r="K81">
        <v>24.716886969598935</v>
      </c>
      <c r="L81">
        <v>4.9659674160962659</v>
      </c>
    </row>
    <row r="82" spans="1:12">
      <c r="A82" t="s">
        <v>53</v>
      </c>
      <c r="B82" t="s">
        <v>61</v>
      </c>
      <c r="C82">
        <v>1820</v>
      </c>
      <c r="D82" t="s">
        <v>78</v>
      </c>
      <c r="E82" t="s">
        <v>57</v>
      </c>
      <c r="F82">
        <v>2.0141173930848577</v>
      </c>
      <c r="G82">
        <v>0.28687396829592665</v>
      </c>
      <c r="H82">
        <v>0.28904462793978353</v>
      </c>
      <c r="I82">
        <v>256.40104300000002</v>
      </c>
      <c r="J82">
        <v>500.23299479675615</v>
      </c>
      <c r="K82">
        <v>2741.4836211044153</v>
      </c>
      <c r="L82">
        <v>550.802305764116</v>
      </c>
    </row>
    <row r="83" spans="1:12">
      <c r="A83" t="s">
        <v>53</v>
      </c>
      <c r="B83" t="s">
        <v>61</v>
      </c>
      <c r="C83">
        <v>1820</v>
      </c>
      <c r="D83" t="s">
        <v>78</v>
      </c>
      <c r="E83" t="s">
        <v>59</v>
      </c>
      <c r="F83">
        <v>2.0141173930848577</v>
      </c>
      <c r="G83">
        <v>0.28687396829592665</v>
      </c>
      <c r="H83">
        <v>0.28904462793978353</v>
      </c>
      <c r="I83">
        <v>322.97665999999998</v>
      </c>
      <c r="J83">
        <v>630.12061101972063</v>
      </c>
      <c r="K83">
        <v>3453.3214569997263</v>
      </c>
      <c r="L83">
        <v>693.82045780520843</v>
      </c>
    </row>
    <row r="84" spans="1:12">
      <c r="A84" t="s">
        <v>53</v>
      </c>
      <c r="B84" t="s">
        <v>61</v>
      </c>
      <c r="C84">
        <v>1820</v>
      </c>
      <c r="D84" t="s">
        <v>78</v>
      </c>
      <c r="E84" t="s">
        <v>60</v>
      </c>
      <c r="F84">
        <v>2.0141173930848577</v>
      </c>
      <c r="G84">
        <v>0.28687396829592665</v>
      </c>
      <c r="H84">
        <v>0.28904462793978353</v>
      </c>
      <c r="I84">
        <v>93.172650000000004</v>
      </c>
      <c r="J84">
        <v>181.77786329305212</v>
      </c>
      <c r="K84">
        <v>996.21784264697521</v>
      </c>
      <c r="L84">
        <v>200.15406276702615</v>
      </c>
    </row>
    <row r="85" spans="1:12">
      <c r="A85" t="s">
        <v>53</v>
      </c>
      <c r="B85" t="s">
        <v>62</v>
      </c>
      <c r="C85">
        <v>1820</v>
      </c>
      <c r="D85" t="s">
        <v>78</v>
      </c>
      <c r="E85" t="s">
        <v>55</v>
      </c>
      <c r="F85">
        <v>2.0141173930848577</v>
      </c>
      <c r="G85">
        <v>0.28687396829592665</v>
      </c>
      <c r="H85">
        <v>0.28904462793978353</v>
      </c>
      <c r="I85">
        <v>0.264824</v>
      </c>
      <c r="J85">
        <v>0.32404454092632345</v>
      </c>
      <c r="K85">
        <v>1.7758980529038384</v>
      </c>
      <c r="L85">
        <v>0.31031126145466931</v>
      </c>
    </row>
    <row r="86" spans="1:12">
      <c r="A86" t="s">
        <v>53</v>
      </c>
      <c r="B86" t="s">
        <v>62</v>
      </c>
      <c r="C86">
        <v>1820</v>
      </c>
      <c r="D86" t="s">
        <v>78</v>
      </c>
      <c r="E86" t="s">
        <v>56</v>
      </c>
      <c r="F86">
        <v>2.0141173930848577</v>
      </c>
      <c r="G86">
        <v>0.28687396829592665</v>
      </c>
      <c r="H86">
        <v>0.28904462793978353</v>
      </c>
      <c r="I86">
        <v>7.2093949999999998</v>
      </c>
      <c r="J86">
        <v>8.8215761907211263</v>
      </c>
      <c r="K86">
        <v>48.345884599260899</v>
      </c>
      <c r="L86">
        <v>8.4477103917129313</v>
      </c>
    </row>
    <row r="87" spans="1:12">
      <c r="A87" t="s">
        <v>53</v>
      </c>
      <c r="B87" t="s">
        <v>62</v>
      </c>
      <c r="C87">
        <v>1820</v>
      </c>
      <c r="D87" t="s">
        <v>78</v>
      </c>
      <c r="E87" t="s">
        <v>57</v>
      </c>
      <c r="F87">
        <v>2.0141173930848577</v>
      </c>
      <c r="G87">
        <v>0.28687396829592665</v>
      </c>
      <c r="H87">
        <v>0.28904462793978353</v>
      </c>
      <c r="I87">
        <v>19.340423000000001</v>
      </c>
      <c r="J87">
        <v>23.665372067319833</v>
      </c>
      <c r="K87">
        <v>129.69602282284316</v>
      </c>
      <c r="L87">
        <v>22.662413747231746</v>
      </c>
    </row>
    <row r="88" spans="1:12">
      <c r="A88" t="s">
        <v>53</v>
      </c>
      <c r="B88" t="s">
        <v>62</v>
      </c>
      <c r="C88">
        <v>1820</v>
      </c>
      <c r="D88" t="s">
        <v>78</v>
      </c>
      <c r="E88" t="s">
        <v>59</v>
      </c>
      <c r="F88">
        <v>2.0141173930848577</v>
      </c>
      <c r="G88">
        <v>0.28687396829592665</v>
      </c>
      <c r="H88">
        <v>0.28904462793978353</v>
      </c>
      <c r="I88">
        <v>148.742346</v>
      </c>
      <c r="J88">
        <v>182.00444531414962</v>
      </c>
      <c r="K88">
        <v>997.45960579762038</v>
      </c>
      <c r="L88">
        <v>174.29094424594024</v>
      </c>
    </row>
    <row r="89" spans="1:12">
      <c r="A89" t="s">
        <v>53</v>
      </c>
      <c r="B89" t="s">
        <v>62</v>
      </c>
      <c r="C89">
        <v>1820</v>
      </c>
      <c r="D89" t="s">
        <v>78</v>
      </c>
      <c r="E89" t="s">
        <v>60</v>
      </c>
      <c r="F89">
        <v>2.0141173930848577</v>
      </c>
      <c r="G89">
        <v>0.28687396829592665</v>
      </c>
      <c r="H89">
        <v>0.28904462793978353</v>
      </c>
      <c r="I89">
        <v>3.9425000000000002E-2</v>
      </c>
      <c r="J89">
        <v>4.8241307532626586E-2</v>
      </c>
      <c r="K89">
        <v>0.2643823095177697</v>
      </c>
      <c r="L89">
        <v>4.6196800451810779E-2</v>
      </c>
    </row>
    <row r="90" spans="1:12">
      <c r="A90" t="s">
        <v>53</v>
      </c>
      <c r="B90" t="s">
        <v>62</v>
      </c>
      <c r="C90">
        <v>1850</v>
      </c>
      <c r="D90" t="s">
        <v>88</v>
      </c>
      <c r="E90" t="s">
        <v>55</v>
      </c>
      <c r="F90">
        <v>0.96797880682585713</v>
      </c>
      <c r="G90">
        <v>0.12452938169209543</v>
      </c>
      <c r="H90">
        <v>0.34081381503347608</v>
      </c>
      <c r="I90">
        <v>6.4512150000000004</v>
      </c>
      <c r="J90">
        <v>9.3076741953466904</v>
      </c>
      <c r="K90">
        <v>24.515206935826523</v>
      </c>
      <c r="L90">
        <v>4.5513422403823593</v>
      </c>
    </row>
    <row r="91" spans="1:12">
      <c r="A91" t="s">
        <v>53</v>
      </c>
      <c r="B91" t="s">
        <v>62</v>
      </c>
      <c r="C91">
        <v>1850</v>
      </c>
      <c r="D91" t="s">
        <v>88</v>
      </c>
      <c r="E91" t="s">
        <v>56</v>
      </c>
      <c r="F91">
        <v>0.96797880682585713</v>
      </c>
      <c r="G91">
        <v>0.12452938169209543</v>
      </c>
      <c r="H91">
        <v>0.34081381503347608</v>
      </c>
      <c r="I91">
        <v>1.494586</v>
      </c>
      <c r="J91">
        <v>2.1563565227521369</v>
      </c>
      <c r="K91">
        <v>5.6795634734525526</v>
      </c>
      <c r="L91">
        <v>1.054432753161088</v>
      </c>
    </row>
    <row r="92" spans="1:12">
      <c r="A92" t="s">
        <v>53</v>
      </c>
      <c r="B92" t="s">
        <v>62</v>
      </c>
      <c r="C92">
        <v>1850</v>
      </c>
      <c r="D92" t="s">
        <v>88</v>
      </c>
      <c r="E92" t="s">
        <v>57</v>
      </c>
      <c r="F92">
        <v>0.96797880682585713</v>
      </c>
      <c r="G92">
        <v>0.12452938169209543</v>
      </c>
      <c r="H92">
        <v>0.34081381503347608</v>
      </c>
      <c r="I92">
        <v>3.196742</v>
      </c>
      <c r="J92">
        <v>4.6121905753537851</v>
      </c>
      <c r="K92">
        <v>12.147911928287609</v>
      </c>
      <c r="L92">
        <v>2.2553064649379042</v>
      </c>
    </row>
    <row r="93" spans="1:12">
      <c r="A93" t="s">
        <v>53</v>
      </c>
      <c r="B93" t="s">
        <v>62</v>
      </c>
      <c r="C93">
        <v>1850</v>
      </c>
      <c r="D93" t="s">
        <v>88</v>
      </c>
      <c r="E93" t="s">
        <v>59</v>
      </c>
      <c r="F93">
        <v>0.96797880682585713</v>
      </c>
      <c r="G93">
        <v>0.12452938169209543</v>
      </c>
      <c r="H93">
        <v>0.34081381503347608</v>
      </c>
      <c r="I93">
        <v>1.2716890000000001</v>
      </c>
      <c r="J93">
        <v>1.8347655270838494</v>
      </c>
      <c r="K93">
        <v>4.8325344904819154</v>
      </c>
      <c r="L93">
        <v>0.89717857214952557</v>
      </c>
    </row>
    <row r="94" spans="1:12">
      <c r="A94" t="s">
        <v>53</v>
      </c>
      <c r="B94" t="s">
        <v>54</v>
      </c>
      <c r="C94">
        <v>7400</v>
      </c>
      <c r="D94" t="s">
        <v>76</v>
      </c>
      <c r="E94" t="s">
        <v>59</v>
      </c>
      <c r="F94">
        <v>0.70945030562392009</v>
      </c>
      <c r="G94">
        <v>9.7797943737247719E-2</v>
      </c>
      <c r="H94">
        <v>0.26229721460804234</v>
      </c>
      <c r="I94">
        <v>19.431408000000001</v>
      </c>
      <c r="J94">
        <v>21.194210774682528</v>
      </c>
      <c r="K94">
        <v>40.91360716674469</v>
      </c>
      <c r="L94">
        <v>21.185580221166695</v>
      </c>
    </row>
    <row r="95" spans="1:12">
      <c r="A95" t="s">
        <v>53</v>
      </c>
      <c r="B95" t="s">
        <v>61</v>
      </c>
      <c r="C95">
        <v>7400</v>
      </c>
      <c r="D95" t="s">
        <v>76</v>
      </c>
      <c r="E95" t="s">
        <v>59</v>
      </c>
      <c r="F95">
        <v>0.70945030562392009</v>
      </c>
      <c r="G95">
        <v>9.7797943737247719E-2</v>
      </c>
      <c r="H95">
        <v>0.26229721460804234</v>
      </c>
      <c r="I95">
        <v>29.804787000000001</v>
      </c>
      <c r="J95">
        <v>54.587676122776827</v>
      </c>
      <c r="K95">
        <v>105.37682958691036</v>
      </c>
      <c r="L95">
        <v>33.16325802656241</v>
      </c>
    </row>
    <row r="96" spans="1:12">
      <c r="A96" t="s">
        <v>53</v>
      </c>
      <c r="B96" t="s">
        <v>62</v>
      </c>
      <c r="C96">
        <v>7400</v>
      </c>
      <c r="D96" t="s">
        <v>76</v>
      </c>
      <c r="E96" t="s">
        <v>59</v>
      </c>
      <c r="F96">
        <v>0.70945030562392009</v>
      </c>
      <c r="G96">
        <v>9.7797943737247719E-2</v>
      </c>
      <c r="H96">
        <v>0.26229721460804234</v>
      </c>
      <c r="I96">
        <v>0.28129700000000002</v>
      </c>
      <c r="J96">
        <v>0.31234980954516695</v>
      </c>
      <c r="K96">
        <v>0.60296453320186938</v>
      </c>
      <c r="L96">
        <v>0.14405455117629173</v>
      </c>
    </row>
    <row r="97" spans="1:12">
      <c r="A97" t="s">
        <v>53</v>
      </c>
      <c r="B97" t="s">
        <v>62</v>
      </c>
      <c r="C97">
        <v>7400</v>
      </c>
      <c r="D97" t="s">
        <v>76</v>
      </c>
      <c r="E97" t="s">
        <v>60</v>
      </c>
      <c r="F97">
        <v>0.70945030562392009</v>
      </c>
      <c r="G97">
        <v>9.7797943737247719E-2</v>
      </c>
      <c r="H97">
        <v>0.26229721460804234</v>
      </c>
      <c r="I97">
        <v>0.22600500000000001</v>
      </c>
      <c r="J97">
        <v>0.25095404041371022</v>
      </c>
      <c r="K97">
        <v>0.48444526364052398</v>
      </c>
      <c r="L97">
        <v>0.11573905458855877</v>
      </c>
    </row>
    <row r="98" spans="1:12">
      <c r="A98" t="s">
        <v>53</v>
      </c>
      <c r="B98" t="s">
        <v>54</v>
      </c>
      <c r="C98">
        <v>7430</v>
      </c>
      <c r="D98" t="s">
        <v>70</v>
      </c>
      <c r="E98" t="s">
        <v>55</v>
      </c>
      <c r="F98">
        <v>0.70945030562392009</v>
      </c>
      <c r="G98">
        <v>9.7797943737247719E-2</v>
      </c>
      <c r="H98">
        <v>0.26229721460804234</v>
      </c>
      <c r="I98">
        <v>8.3674970000000002</v>
      </c>
      <c r="J98">
        <v>9.126590058451951</v>
      </c>
      <c r="K98">
        <v>17.618099791168746</v>
      </c>
      <c r="L98">
        <v>9.1228735943309722</v>
      </c>
    </row>
    <row r="99" spans="1:12">
      <c r="A99" t="s">
        <v>53</v>
      </c>
      <c r="B99" t="s">
        <v>54</v>
      </c>
      <c r="C99">
        <v>7430</v>
      </c>
      <c r="D99" t="s">
        <v>70</v>
      </c>
      <c r="E99" t="s">
        <v>56</v>
      </c>
      <c r="F99">
        <v>0.70945030562392009</v>
      </c>
      <c r="G99">
        <v>9.7797943737247719E-2</v>
      </c>
      <c r="H99">
        <v>0.26229721460804234</v>
      </c>
      <c r="I99">
        <v>243.59742</v>
      </c>
      <c r="J99">
        <v>265.69639542584173</v>
      </c>
      <c r="K99">
        <v>512.90411630039955</v>
      </c>
      <c r="L99">
        <v>265.5882004576938</v>
      </c>
    </row>
    <row r="100" spans="1:12">
      <c r="A100" t="s">
        <v>53</v>
      </c>
      <c r="B100" t="s">
        <v>54</v>
      </c>
      <c r="C100">
        <v>7430</v>
      </c>
      <c r="D100" t="s">
        <v>70</v>
      </c>
      <c r="E100" t="s">
        <v>57</v>
      </c>
      <c r="F100">
        <v>0.70945030562392009</v>
      </c>
      <c r="G100">
        <v>9.7797943737247719E-2</v>
      </c>
      <c r="H100">
        <v>0.26229721460804234</v>
      </c>
      <c r="I100">
        <v>16.297266</v>
      </c>
      <c r="J100">
        <v>17.775741760713746</v>
      </c>
      <c r="K100">
        <v>34.314545760963099</v>
      </c>
      <c r="L100">
        <v>17.768503251472687</v>
      </c>
    </row>
    <row r="101" spans="1:12">
      <c r="A101" t="s">
        <v>53</v>
      </c>
      <c r="B101" t="s">
        <v>54</v>
      </c>
      <c r="C101">
        <v>7430</v>
      </c>
      <c r="D101" t="s">
        <v>70</v>
      </c>
      <c r="E101" t="s">
        <v>58</v>
      </c>
      <c r="F101">
        <v>0.70945030562392009</v>
      </c>
      <c r="G101">
        <v>9.7797943737247719E-2</v>
      </c>
      <c r="H101">
        <v>0.26229721460804234</v>
      </c>
      <c r="I101">
        <v>4.1758309999999996</v>
      </c>
      <c r="J101">
        <v>4.5546592595582007</v>
      </c>
      <c r="K101">
        <v>8.7923792824850686</v>
      </c>
      <c r="L101">
        <v>4.5528045440934966</v>
      </c>
    </row>
    <row r="102" spans="1:12">
      <c r="A102" t="s">
        <v>53</v>
      </c>
      <c r="B102" t="s">
        <v>54</v>
      </c>
      <c r="C102">
        <v>7430</v>
      </c>
      <c r="D102" t="s">
        <v>70</v>
      </c>
      <c r="E102" t="s">
        <v>59</v>
      </c>
      <c r="F102">
        <v>0.70945030562392009</v>
      </c>
      <c r="G102">
        <v>9.7797943737247719E-2</v>
      </c>
      <c r="H102">
        <v>0.26229721460804234</v>
      </c>
      <c r="I102">
        <v>133.613214</v>
      </c>
      <c r="J102">
        <v>145.73450466372597</v>
      </c>
      <c r="K102">
        <v>281.32796912514993</v>
      </c>
      <c r="L102">
        <v>145.67515971075861</v>
      </c>
    </row>
    <row r="103" spans="1:12">
      <c r="A103" t="s">
        <v>53</v>
      </c>
      <c r="B103" t="s">
        <v>54</v>
      </c>
      <c r="C103">
        <v>7430</v>
      </c>
      <c r="D103" t="s">
        <v>70</v>
      </c>
      <c r="E103" t="s">
        <v>60</v>
      </c>
      <c r="F103">
        <v>0.70945030562392009</v>
      </c>
      <c r="G103">
        <v>9.7797943737247719E-2</v>
      </c>
      <c r="H103">
        <v>0.26229721460804234</v>
      </c>
      <c r="I103">
        <v>4.9067E-2</v>
      </c>
      <c r="J103">
        <v>5.3518321476310284E-2</v>
      </c>
      <c r="K103">
        <v>0.10331253210527314</v>
      </c>
      <c r="L103">
        <v>5.3496528131774398E-2</v>
      </c>
    </row>
    <row r="104" spans="1:12">
      <c r="A104" t="s">
        <v>53</v>
      </c>
      <c r="B104" t="s">
        <v>61</v>
      </c>
      <c r="C104">
        <v>7430</v>
      </c>
      <c r="D104" t="s">
        <v>70</v>
      </c>
      <c r="E104" t="s">
        <v>55</v>
      </c>
      <c r="F104">
        <v>0.70945030562392009</v>
      </c>
      <c r="G104">
        <v>9.7797943737247719E-2</v>
      </c>
      <c r="H104">
        <v>0.26229721460804234</v>
      </c>
      <c r="I104">
        <v>5.022068</v>
      </c>
      <c r="J104">
        <v>9.1979527131182515</v>
      </c>
      <c r="K104">
        <v>17.755859278909654</v>
      </c>
      <c r="L104">
        <v>5.5879660173697001</v>
      </c>
    </row>
    <row r="105" spans="1:12">
      <c r="A105" t="s">
        <v>53</v>
      </c>
      <c r="B105" t="s">
        <v>61</v>
      </c>
      <c r="C105">
        <v>7430</v>
      </c>
      <c r="D105" t="s">
        <v>70</v>
      </c>
      <c r="E105" t="s">
        <v>56</v>
      </c>
      <c r="F105">
        <v>0.70945030562392009</v>
      </c>
      <c r="G105">
        <v>9.7797943737247719E-2</v>
      </c>
      <c r="H105">
        <v>0.26229721460804234</v>
      </c>
      <c r="I105">
        <v>46.388724000000003</v>
      </c>
      <c r="J105">
        <v>84.961272880792094</v>
      </c>
      <c r="K105">
        <v>164.0104545522241</v>
      </c>
      <c r="L105">
        <v>51.615910676865042</v>
      </c>
    </row>
    <row r="106" spans="1:12">
      <c r="A106" t="s">
        <v>53</v>
      </c>
      <c r="B106" t="s">
        <v>61</v>
      </c>
      <c r="C106">
        <v>7430</v>
      </c>
      <c r="D106" t="s">
        <v>70</v>
      </c>
      <c r="E106" t="s">
        <v>58</v>
      </c>
      <c r="F106">
        <v>0.70945030562392009</v>
      </c>
      <c r="G106">
        <v>9.7797943737247719E-2</v>
      </c>
      <c r="H106">
        <v>0.26229721460804234</v>
      </c>
      <c r="I106">
        <v>2.1999999999999999E-5</v>
      </c>
      <c r="J106">
        <v>4.0293154072904136E-5</v>
      </c>
      <c r="K106">
        <v>7.7782480073151596E-5</v>
      </c>
      <c r="L106">
        <v>2.4479009918251483E-5</v>
      </c>
    </row>
    <row r="107" spans="1:12">
      <c r="A107" t="s">
        <v>53</v>
      </c>
      <c r="B107" t="s">
        <v>61</v>
      </c>
      <c r="C107">
        <v>7430</v>
      </c>
      <c r="D107" t="s">
        <v>70</v>
      </c>
      <c r="E107" t="s">
        <v>59</v>
      </c>
      <c r="F107">
        <v>0.70945030562392009</v>
      </c>
      <c r="G107">
        <v>9.7797943737247719E-2</v>
      </c>
      <c r="H107">
        <v>0.26229721460804234</v>
      </c>
      <c r="I107">
        <v>98.703342000000006</v>
      </c>
      <c r="J107">
        <v>180.77586212347956</v>
      </c>
      <c r="K107">
        <v>348.97230601220315</v>
      </c>
      <c r="L107">
        <v>109.8254585355713</v>
      </c>
    </row>
    <row r="108" spans="1:12">
      <c r="A108" t="s">
        <v>53</v>
      </c>
      <c r="B108" t="s">
        <v>61</v>
      </c>
      <c r="C108">
        <v>7430</v>
      </c>
      <c r="D108" t="s">
        <v>70</v>
      </c>
      <c r="E108" t="s">
        <v>60</v>
      </c>
      <c r="F108">
        <v>0.70945030562392009</v>
      </c>
      <c r="G108">
        <v>9.7797943737247719E-2</v>
      </c>
      <c r="H108">
        <v>0.26229721460804234</v>
      </c>
      <c r="I108">
        <v>0.89885199999999998</v>
      </c>
      <c r="J108">
        <v>1.6462537329426374</v>
      </c>
      <c r="K108">
        <v>3.1779517172142029</v>
      </c>
      <c r="L108">
        <v>1.000136682865463</v>
      </c>
    </row>
    <row r="109" spans="1:12">
      <c r="A109" t="s">
        <v>53</v>
      </c>
      <c r="B109" t="s">
        <v>62</v>
      </c>
      <c r="C109">
        <v>7430</v>
      </c>
      <c r="D109" t="s">
        <v>70</v>
      </c>
      <c r="E109" t="s">
        <v>55</v>
      </c>
      <c r="F109">
        <v>0.70945030562392009</v>
      </c>
      <c r="G109">
        <v>9.7797943737247719E-2</v>
      </c>
      <c r="H109">
        <v>0.26229721460804234</v>
      </c>
      <c r="I109">
        <v>0.10480200000000001</v>
      </c>
      <c r="J109">
        <v>0.11637125436799035</v>
      </c>
      <c r="K109">
        <v>0.22464473139998758</v>
      </c>
      <c r="L109">
        <v>5.3669982518042232E-2</v>
      </c>
    </row>
    <row r="110" spans="1:12">
      <c r="A110" t="s">
        <v>53</v>
      </c>
      <c r="B110" t="s">
        <v>62</v>
      </c>
      <c r="C110">
        <v>7430</v>
      </c>
      <c r="D110" t="s">
        <v>70</v>
      </c>
      <c r="E110" t="s">
        <v>56</v>
      </c>
      <c r="F110">
        <v>0.70945030562392009</v>
      </c>
      <c r="G110">
        <v>9.7797943737247719E-2</v>
      </c>
      <c r="H110">
        <v>0.26229721460804234</v>
      </c>
      <c r="I110">
        <v>10.199039000000001</v>
      </c>
      <c r="J110">
        <v>11.324926640503561</v>
      </c>
      <c r="K110">
        <v>21.861800124930809</v>
      </c>
      <c r="L110">
        <v>5.2230133473677123</v>
      </c>
    </row>
    <row r="111" spans="1:12">
      <c r="A111" t="s">
        <v>53</v>
      </c>
      <c r="B111" t="s">
        <v>62</v>
      </c>
      <c r="C111">
        <v>7430</v>
      </c>
      <c r="D111" t="s">
        <v>70</v>
      </c>
      <c r="E111" t="s">
        <v>57</v>
      </c>
      <c r="F111">
        <v>0.70945030562392009</v>
      </c>
      <c r="G111">
        <v>9.7797943737247719E-2</v>
      </c>
      <c r="H111">
        <v>0.26229721460804234</v>
      </c>
      <c r="I111">
        <v>15.372239</v>
      </c>
      <c r="J111">
        <v>17.069204164753934</v>
      </c>
      <c r="K111">
        <v>32.950635495233051</v>
      </c>
      <c r="L111">
        <v>7.8722524225984909</v>
      </c>
    </row>
    <row r="112" spans="1:12">
      <c r="A112" t="s">
        <v>53</v>
      </c>
      <c r="B112" t="s">
        <v>62</v>
      </c>
      <c r="C112">
        <v>7430</v>
      </c>
      <c r="D112" t="s">
        <v>70</v>
      </c>
      <c r="E112" t="s">
        <v>59</v>
      </c>
      <c r="F112">
        <v>0.70945030562392009</v>
      </c>
      <c r="G112">
        <v>9.7797943737247719E-2</v>
      </c>
      <c r="H112">
        <v>0.26229721460804234</v>
      </c>
      <c r="I112">
        <v>17.506342</v>
      </c>
      <c r="J112">
        <v>19.438894085370823</v>
      </c>
      <c r="K112">
        <v>37.525118760961831</v>
      </c>
      <c r="L112">
        <v>8.9651444542553449</v>
      </c>
    </row>
    <row r="113" spans="1:12">
      <c r="A113" t="s">
        <v>53</v>
      </c>
      <c r="B113" t="s">
        <v>54</v>
      </c>
      <c r="C113">
        <v>8100</v>
      </c>
      <c r="D113" t="s">
        <v>74</v>
      </c>
      <c r="E113" t="s">
        <v>57</v>
      </c>
      <c r="F113">
        <v>0.98601567900273634</v>
      </c>
      <c r="G113">
        <v>0.14343698414796333</v>
      </c>
      <c r="H113">
        <v>0.44607782879065094</v>
      </c>
      <c r="I113">
        <v>1.836994</v>
      </c>
      <c r="J113">
        <v>3.4075142101308753</v>
      </c>
      <c r="K113">
        <v>9.142185692746791</v>
      </c>
      <c r="L113">
        <v>2.7995681615365466</v>
      </c>
    </row>
    <row r="114" spans="1:12">
      <c r="A114" t="s">
        <v>53</v>
      </c>
      <c r="B114" t="s">
        <v>54</v>
      </c>
      <c r="C114">
        <v>8100</v>
      </c>
      <c r="D114" t="s">
        <v>74</v>
      </c>
      <c r="E114" t="s">
        <v>59</v>
      </c>
      <c r="F114">
        <v>0.98601567900273634</v>
      </c>
      <c r="G114">
        <v>0.14343698414796333</v>
      </c>
      <c r="H114">
        <v>0.44607782879065094</v>
      </c>
      <c r="I114">
        <v>104.24722199999999</v>
      </c>
      <c r="J114">
        <v>193.3723737430106</v>
      </c>
      <c r="K114">
        <v>518.80815151110914</v>
      </c>
      <c r="L114">
        <v>158.87215942993404</v>
      </c>
    </row>
    <row r="115" spans="1:12">
      <c r="A115" t="s">
        <v>53</v>
      </c>
      <c r="B115" t="s">
        <v>54</v>
      </c>
      <c r="C115">
        <v>8100</v>
      </c>
      <c r="D115" t="s">
        <v>74</v>
      </c>
      <c r="E115" t="s">
        <v>60</v>
      </c>
      <c r="F115">
        <v>0.98601567900273634</v>
      </c>
      <c r="G115">
        <v>0.14343698414796333</v>
      </c>
      <c r="H115">
        <v>0.44607782879065094</v>
      </c>
      <c r="I115">
        <v>1.0185690000000001</v>
      </c>
      <c r="J115">
        <v>1.88938469123949</v>
      </c>
      <c r="K115">
        <v>5.0691221304345069</v>
      </c>
      <c r="L115">
        <v>1.552293226177178</v>
      </c>
    </row>
    <row r="116" spans="1:12">
      <c r="A116" t="s">
        <v>53</v>
      </c>
      <c r="B116" t="s">
        <v>61</v>
      </c>
      <c r="C116">
        <v>8100</v>
      </c>
      <c r="D116" t="s">
        <v>74</v>
      </c>
      <c r="E116" t="s">
        <v>55</v>
      </c>
      <c r="F116">
        <v>0.98601567900273634</v>
      </c>
      <c r="G116">
        <v>0.14343698414796333</v>
      </c>
      <c r="H116">
        <v>0.44607782879065094</v>
      </c>
      <c r="I116">
        <v>0.123098</v>
      </c>
      <c r="J116">
        <v>0.32650436542669847</v>
      </c>
      <c r="K116">
        <v>0.87599445054366665</v>
      </c>
      <c r="L116">
        <v>0.20440562961905617</v>
      </c>
    </row>
    <row r="117" spans="1:12">
      <c r="A117" t="s">
        <v>53</v>
      </c>
      <c r="B117" t="s">
        <v>61</v>
      </c>
      <c r="C117">
        <v>8100</v>
      </c>
      <c r="D117" t="s">
        <v>74</v>
      </c>
      <c r="E117" t="s">
        <v>56</v>
      </c>
      <c r="F117">
        <v>0.98601567900273634</v>
      </c>
      <c r="G117">
        <v>0.14343698414796333</v>
      </c>
      <c r="H117">
        <v>0.44607782879065094</v>
      </c>
      <c r="I117">
        <v>7.5585120000000003</v>
      </c>
      <c r="J117">
        <v>20.048149962875804</v>
      </c>
      <c r="K117">
        <v>53.78815712982918</v>
      </c>
      <c r="L117">
        <v>12.550995177364308</v>
      </c>
    </row>
    <row r="118" spans="1:12">
      <c r="A118" t="s">
        <v>53</v>
      </c>
      <c r="B118" t="s">
        <v>61</v>
      </c>
      <c r="C118">
        <v>8100</v>
      </c>
      <c r="D118" t="s">
        <v>74</v>
      </c>
      <c r="E118" t="s">
        <v>57</v>
      </c>
      <c r="F118">
        <v>0.98601567900273634</v>
      </c>
      <c r="G118">
        <v>0.14343698414796333</v>
      </c>
      <c r="H118">
        <v>0.44607782879065094</v>
      </c>
      <c r="I118">
        <v>13.19176</v>
      </c>
      <c r="J118">
        <v>34.989741731476585</v>
      </c>
      <c r="K118">
        <v>93.875680782010448</v>
      </c>
      <c r="L118">
        <v>21.905067576918235</v>
      </c>
    </row>
    <row r="119" spans="1:12">
      <c r="A119" t="s">
        <v>53</v>
      </c>
      <c r="B119" t="s">
        <v>61</v>
      </c>
      <c r="C119">
        <v>8100</v>
      </c>
      <c r="D119" t="s">
        <v>74</v>
      </c>
      <c r="E119" t="s">
        <v>59</v>
      </c>
      <c r="F119">
        <v>0.98601567900273634</v>
      </c>
      <c r="G119">
        <v>0.14343698414796333</v>
      </c>
      <c r="H119">
        <v>0.44607782879065094</v>
      </c>
      <c r="I119">
        <v>216.041743</v>
      </c>
      <c r="J119">
        <v>573.0277681513337</v>
      </c>
      <c r="K119">
        <v>1537.4040841750561</v>
      </c>
      <c r="L119">
        <v>358.73977239202361</v>
      </c>
    </row>
    <row r="120" spans="1:12">
      <c r="A120" t="s">
        <v>53</v>
      </c>
      <c r="B120" t="s">
        <v>61</v>
      </c>
      <c r="C120">
        <v>8100</v>
      </c>
      <c r="D120" t="s">
        <v>74</v>
      </c>
      <c r="E120" t="s">
        <v>60</v>
      </c>
      <c r="F120">
        <v>0.98601567900273634</v>
      </c>
      <c r="G120">
        <v>0.14343698414796333</v>
      </c>
      <c r="H120">
        <v>0.44607782879065094</v>
      </c>
      <c r="I120">
        <v>12.623647</v>
      </c>
      <c r="J120">
        <v>33.482882362878733</v>
      </c>
      <c r="K120">
        <v>89.832854454355129</v>
      </c>
      <c r="L120">
        <v>20.96170947638231</v>
      </c>
    </row>
    <row r="121" spans="1:12">
      <c r="A121" t="s">
        <v>53</v>
      </c>
      <c r="B121" t="s">
        <v>62</v>
      </c>
      <c r="C121">
        <v>8100</v>
      </c>
      <c r="D121" t="s">
        <v>74</v>
      </c>
      <c r="E121" t="s">
        <v>57</v>
      </c>
      <c r="F121">
        <v>0.98601567900273634</v>
      </c>
      <c r="G121">
        <v>0.14343698414796333</v>
      </c>
      <c r="H121">
        <v>0.44607782879065094</v>
      </c>
      <c r="I121">
        <v>0.93123900000000004</v>
      </c>
      <c r="J121">
        <v>1.7585481347685825</v>
      </c>
      <c r="K121">
        <v>4.7180943662360857</v>
      </c>
      <c r="L121">
        <v>0.8880761205438088</v>
      </c>
    </row>
    <row r="122" spans="1:12">
      <c r="A122" t="s">
        <v>53</v>
      </c>
      <c r="B122" t="s">
        <v>62</v>
      </c>
      <c r="C122">
        <v>8100</v>
      </c>
      <c r="D122" t="s">
        <v>74</v>
      </c>
      <c r="E122" t="s">
        <v>59</v>
      </c>
      <c r="F122">
        <v>0.98601567900273634</v>
      </c>
      <c r="G122">
        <v>0.14343698414796333</v>
      </c>
      <c r="H122">
        <v>0.44607782879065094</v>
      </c>
      <c r="I122">
        <v>31.264188000000001</v>
      </c>
      <c r="J122">
        <v>59.039171998224198</v>
      </c>
      <c r="K122">
        <v>158.39906755166595</v>
      </c>
      <c r="L122">
        <v>29.815094504195272</v>
      </c>
    </row>
    <row r="123" spans="1:12">
      <c r="A123" t="s">
        <v>53</v>
      </c>
      <c r="B123" t="s">
        <v>62</v>
      </c>
      <c r="C123">
        <v>8100</v>
      </c>
      <c r="D123" t="s">
        <v>74</v>
      </c>
      <c r="E123" t="s">
        <v>60</v>
      </c>
      <c r="F123">
        <v>0.98601567900273634</v>
      </c>
      <c r="G123">
        <v>0.14343698414796333</v>
      </c>
      <c r="H123">
        <v>0.44607782879065094</v>
      </c>
      <c r="I123">
        <v>26.518827000000002</v>
      </c>
      <c r="J123">
        <v>50.078050593994369</v>
      </c>
      <c r="K123">
        <v>134.35683886509202</v>
      </c>
      <c r="L123">
        <v>25.289680740961678</v>
      </c>
    </row>
    <row r="124" spans="1:12">
      <c r="A124" t="s">
        <v>53</v>
      </c>
      <c r="B124" t="s">
        <v>54</v>
      </c>
      <c r="C124">
        <v>8115</v>
      </c>
      <c r="D124" t="e">
        <v>#N/A</v>
      </c>
      <c r="E124" t="s">
        <v>59</v>
      </c>
      <c r="F124">
        <v>0.96797880682585713</v>
      </c>
      <c r="G124">
        <v>0.12452938169209543</v>
      </c>
      <c r="H124">
        <v>0.28818180815488864</v>
      </c>
      <c r="I124">
        <v>11.762408000000001</v>
      </c>
      <c r="J124">
        <v>14.095552423683904</v>
      </c>
      <c r="K124">
        <v>37.125857361247135</v>
      </c>
      <c r="L124">
        <v>14.186429004040125</v>
      </c>
    </row>
    <row r="125" spans="1:12">
      <c r="A125" t="s">
        <v>53</v>
      </c>
      <c r="B125" t="s">
        <v>61</v>
      </c>
      <c r="C125">
        <v>8115</v>
      </c>
      <c r="D125" t="e">
        <v>#N/A</v>
      </c>
      <c r="E125" t="s">
        <v>59</v>
      </c>
      <c r="F125">
        <v>0.96797880682585713</v>
      </c>
      <c r="G125">
        <v>0.12452938169209543</v>
      </c>
      <c r="H125">
        <v>0.28818180815488864</v>
      </c>
      <c r="I125">
        <v>19.361086</v>
      </c>
      <c r="J125">
        <v>37.698451760513301</v>
      </c>
      <c r="K125">
        <v>99.292833706115047</v>
      </c>
      <c r="L125">
        <v>24.880460636528813</v>
      </c>
    </row>
    <row r="126" spans="1:12">
      <c r="A126" t="s">
        <v>53</v>
      </c>
      <c r="B126" t="s">
        <v>54</v>
      </c>
      <c r="C126">
        <v>8140</v>
      </c>
      <c r="D126" t="s">
        <v>71</v>
      </c>
      <c r="E126" t="s">
        <v>55</v>
      </c>
      <c r="F126">
        <v>0.98601567900273634</v>
      </c>
      <c r="G126">
        <v>0.14343698414796333</v>
      </c>
      <c r="H126">
        <v>0.44607782879065094</v>
      </c>
      <c r="I126">
        <v>1.8000000000000001E-4</v>
      </c>
      <c r="J126">
        <v>3.3388925484980221E-4</v>
      </c>
      <c r="K126">
        <v>8.9580772974458397E-4</v>
      </c>
      <c r="L126">
        <v>2.7431895209052313E-4</v>
      </c>
    </row>
    <row r="127" spans="1:12">
      <c r="A127" t="s">
        <v>53</v>
      </c>
      <c r="B127" t="s">
        <v>54</v>
      </c>
      <c r="C127">
        <v>8140</v>
      </c>
      <c r="D127" t="s">
        <v>71</v>
      </c>
      <c r="E127" t="s">
        <v>57</v>
      </c>
      <c r="F127">
        <v>0.98601567900273634</v>
      </c>
      <c r="G127">
        <v>0.14343698414796333</v>
      </c>
      <c r="H127">
        <v>0.44607782879065094</v>
      </c>
      <c r="I127">
        <v>0.406414</v>
      </c>
      <c r="J127">
        <v>0.7538737090029306</v>
      </c>
      <c r="K127">
        <v>2.0226044593134183</v>
      </c>
      <c r="L127">
        <v>0.61937256997176582</v>
      </c>
    </row>
    <row r="128" spans="1:12">
      <c r="A128" t="s">
        <v>53</v>
      </c>
      <c r="B128" t="s">
        <v>54</v>
      </c>
      <c r="C128">
        <v>8140</v>
      </c>
      <c r="D128" t="s">
        <v>71</v>
      </c>
      <c r="E128" t="s">
        <v>59</v>
      </c>
      <c r="F128">
        <v>0.98601567900273634</v>
      </c>
      <c r="G128">
        <v>0.14343698414796333</v>
      </c>
      <c r="H128">
        <v>0.44607782879065094</v>
      </c>
      <c r="I128">
        <v>1.9886459999999999</v>
      </c>
      <c r="J128">
        <v>3.688819617222443</v>
      </c>
      <c r="K128">
        <v>9.8969136584758211</v>
      </c>
      <c r="L128">
        <v>3.0306849266611691</v>
      </c>
    </row>
    <row r="129" spans="1:12">
      <c r="A129" t="s">
        <v>53</v>
      </c>
      <c r="B129" t="s">
        <v>62</v>
      </c>
      <c r="C129">
        <v>8140</v>
      </c>
      <c r="D129" t="s">
        <v>71</v>
      </c>
      <c r="E129" t="s">
        <v>55</v>
      </c>
      <c r="F129">
        <v>0.98601567900273634</v>
      </c>
      <c r="G129">
        <v>0.14343698414796333</v>
      </c>
      <c r="H129">
        <v>0.44607782879065094</v>
      </c>
      <c r="I129">
        <v>0.74699000000000004</v>
      </c>
      <c r="J129">
        <v>1.4106130340232568</v>
      </c>
      <c r="K129">
        <v>3.7846023530314929</v>
      </c>
      <c r="L129">
        <v>0.71236705215848972</v>
      </c>
    </row>
    <row r="130" spans="1:12">
      <c r="A130" t="s">
        <v>53</v>
      </c>
      <c r="B130" t="s">
        <v>62</v>
      </c>
      <c r="C130">
        <v>8140</v>
      </c>
      <c r="D130" t="s">
        <v>71</v>
      </c>
      <c r="E130" t="s">
        <v>56</v>
      </c>
      <c r="F130">
        <v>0.98601567900273634</v>
      </c>
      <c r="G130">
        <v>0.14343698414796333</v>
      </c>
      <c r="H130">
        <v>0.44607782879065094</v>
      </c>
      <c r="I130">
        <v>0.525752</v>
      </c>
      <c r="J130">
        <v>0.99282804838591565</v>
      </c>
      <c r="K130">
        <v>2.6637066845754469</v>
      </c>
      <c r="L130">
        <v>0.50138342200890273</v>
      </c>
    </row>
    <row r="131" spans="1:12">
      <c r="A131" t="s">
        <v>53</v>
      </c>
      <c r="B131" t="s">
        <v>62</v>
      </c>
      <c r="C131">
        <v>8140</v>
      </c>
      <c r="D131" t="s">
        <v>71</v>
      </c>
      <c r="E131" t="s">
        <v>57</v>
      </c>
      <c r="F131">
        <v>0.98601567900273634</v>
      </c>
      <c r="G131">
        <v>0.14343698414796333</v>
      </c>
      <c r="H131">
        <v>0.44607782879065094</v>
      </c>
      <c r="I131">
        <v>13.45782</v>
      </c>
      <c r="J131">
        <v>25.413695366121186</v>
      </c>
      <c r="K131">
        <v>68.183639993405905</v>
      </c>
      <c r="L131">
        <v>12.834050739473842</v>
      </c>
    </row>
    <row r="132" spans="1:12">
      <c r="A132" t="s">
        <v>53</v>
      </c>
      <c r="B132" t="s">
        <v>62</v>
      </c>
      <c r="C132">
        <v>8140</v>
      </c>
      <c r="D132" t="s">
        <v>71</v>
      </c>
      <c r="E132" t="s">
        <v>58</v>
      </c>
      <c r="F132">
        <v>0.98601567900273634</v>
      </c>
      <c r="G132">
        <v>0.14343698414796333</v>
      </c>
      <c r="H132">
        <v>0.44607782879065094</v>
      </c>
      <c r="I132">
        <v>6.0109000000000003E-2</v>
      </c>
      <c r="J132">
        <v>0.11350960369229031</v>
      </c>
      <c r="K132">
        <v>0.30454043941467757</v>
      </c>
      <c r="L132">
        <v>5.7322950960782153E-2</v>
      </c>
    </row>
    <row r="133" spans="1:12">
      <c r="A133" t="s">
        <v>53</v>
      </c>
      <c r="B133" t="s">
        <v>62</v>
      </c>
      <c r="C133">
        <v>8140</v>
      </c>
      <c r="D133" t="s">
        <v>71</v>
      </c>
      <c r="E133" t="s">
        <v>59</v>
      </c>
      <c r="F133">
        <v>0.98601567900273634</v>
      </c>
      <c r="G133">
        <v>0.14343698414796333</v>
      </c>
      <c r="H133">
        <v>0.44607782879065094</v>
      </c>
      <c r="I133">
        <v>19.506781</v>
      </c>
      <c r="J133">
        <v>36.836529980906327</v>
      </c>
      <c r="K133">
        <v>98.83051884586142</v>
      </c>
      <c r="L133">
        <v>18.602642710171807</v>
      </c>
    </row>
    <row r="134" spans="1:12">
      <c r="A134" t="s">
        <v>53</v>
      </c>
      <c r="B134" t="s">
        <v>62</v>
      </c>
      <c r="C134">
        <v>8140</v>
      </c>
      <c r="D134" t="s">
        <v>71</v>
      </c>
      <c r="E134" t="s">
        <v>60</v>
      </c>
      <c r="F134">
        <v>0.98601567900273634</v>
      </c>
      <c r="G134">
        <v>0.14343698414796333</v>
      </c>
      <c r="H134">
        <v>0.44607782879065094</v>
      </c>
      <c r="I134">
        <v>0.47665999999999997</v>
      </c>
      <c r="J134">
        <v>0.90012290498872194</v>
      </c>
      <c r="K134">
        <v>2.4149835440849152</v>
      </c>
      <c r="L134">
        <v>0.45456683366827622</v>
      </c>
    </row>
    <row r="135" spans="1:12">
      <c r="A135" t="s">
        <v>53</v>
      </c>
      <c r="B135" t="s">
        <v>62</v>
      </c>
      <c r="C135">
        <v>8200</v>
      </c>
      <c r="D135" t="s">
        <v>93</v>
      </c>
      <c r="E135" t="s">
        <v>59</v>
      </c>
      <c r="F135">
        <v>0.72147488707517293</v>
      </c>
      <c r="G135">
        <v>0.16951643581122938</v>
      </c>
      <c r="H135">
        <v>0.43140989244743805</v>
      </c>
      <c r="I135">
        <v>3.3644479999999999</v>
      </c>
      <c r="J135">
        <v>6.1444977009258253</v>
      </c>
      <c r="K135">
        <v>12.062467235737715</v>
      </c>
      <c r="L135">
        <v>3.562995961025119</v>
      </c>
    </row>
    <row r="136" spans="1:12">
      <c r="A136" t="s">
        <v>53</v>
      </c>
      <c r="B136" t="s">
        <v>62</v>
      </c>
      <c r="C136">
        <v>8300</v>
      </c>
      <c r="D136" t="s">
        <v>94</v>
      </c>
      <c r="E136" t="s">
        <v>59</v>
      </c>
      <c r="F136">
        <v>0.72147488707517293</v>
      </c>
      <c r="G136">
        <v>0.16951643581122938</v>
      </c>
      <c r="H136">
        <v>0.43140989244743805</v>
      </c>
      <c r="I136">
        <v>0.38865</v>
      </c>
      <c r="J136">
        <v>0.70979222489538307</v>
      </c>
      <c r="K136">
        <v>1.3934166588900951</v>
      </c>
      <c r="L136">
        <v>0.41158560936367938</v>
      </c>
    </row>
    <row r="137" spans="1:12">
      <c r="A137" t="s">
        <v>53</v>
      </c>
      <c r="B137" t="s">
        <v>62</v>
      </c>
      <c r="C137">
        <v>8310</v>
      </c>
      <c r="D137" t="s">
        <v>92</v>
      </c>
      <c r="E137" t="s">
        <v>56</v>
      </c>
      <c r="F137">
        <v>0.72147488707517293</v>
      </c>
      <c r="G137">
        <v>0.16951643581122938</v>
      </c>
      <c r="H137">
        <v>0.43140989244743805</v>
      </c>
      <c r="I137">
        <v>4.15E-4</v>
      </c>
      <c r="J137">
        <v>7.579152793814074E-4</v>
      </c>
      <c r="K137">
        <v>1.4878886232841618E-3</v>
      </c>
      <c r="L137">
        <v>4.3949061594217667E-4</v>
      </c>
    </row>
    <row r="138" spans="1:12">
      <c r="A138" t="s">
        <v>53</v>
      </c>
      <c r="B138" t="s">
        <v>62</v>
      </c>
      <c r="C138">
        <v>8310</v>
      </c>
      <c r="D138" t="s">
        <v>92</v>
      </c>
      <c r="E138" t="s">
        <v>57</v>
      </c>
      <c r="F138">
        <v>0.72147488707517293</v>
      </c>
      <c r="G138">
        <v>0.16951643581122938</v>
      </c>
      <c r="H138">
        <v>0.43140989244743805</v>
      </c>
      <c r="I138">
        <v>2.5368000000000002E-2</v>
      </c>
      <c r="J138">
        <v>4.6329626041801304E-2</v>
      </c>
      <c r="K138">
        <v>9.0951225531259311E-2</v>
      </c>
      <c r="L138">
        <v>2.6865055289689486E-2</v>
      </c>
    </row>
    <row r="139" spans="1:12">
      <c r="A139" t="s">
        <v>53</v>
      </c>
      <c r="B139" t="s">
        <v>62</v>
      </c>
      <c r="C139">
        <v>8310</v>
      </c>
      <c r="D139" t="s">
        <v>92</v>
      </c>
      <c r="E139" t="s">
        <v>59</v>
      </c>
      <c r="F139">
        <v>0.72147488707517293</v>
      </c>
      <c r="G139">
        <v>0.16951643581122938</v>
      </c>
      <c r="H139">
        <v>0.43140989244743805</v>
      </c>
      <c r="I139">
        <v>0.893621</v>
      </c>
      <c r="J139">
        <v>1.6320217105448016</v>
      </c>
      <c r="K139">
        <v>3.203875950428472</v>
      </c>
      <c r="L139">
        <v>0.94635673182858748</v>
      </c>
    </row>
    <row r="140" spans="1:12">
      <c r="A140" t="s">
        <v>53</v>
      </c>
      <c r="B140" t="s">
        <v>61</v>
      </c>
      <c r="C140">
        <v>8320</v>
      </c>
      <c r="D140" t="s">
        <v>79</v>
      </c>
      <c r="E140" t="s">
        <v>56</v>
      </c>
      <c r="F140">
        <v>0.70945030562392009</v>
      </c>
      <c r="G140">
        <v>0.1167055461931156</v>
      </c>
      <c r="H140">
        <v>0.26229721460804234</v>
      </c>
      <c r="I140">
        <v>3.1774999999999998E-2</v>
      </c>
      <c r="J140">
        <v>5.8196135030296761E-2</v>
      </c>
      <c r="K140">
        <v>0.11234265019656327</v>
      </c>
      <c r="L140">
        <v>3.8349529776112577E-2</v>
      </c>
    </row>
    <row r="141" spans="1:12">
      <c r="A141" t="s">
        <v>53</v>
      </c>
      <c r="B141" t="s">
        <v>61</v>
      </c>
      <c r="C141">
        <v>8320</v>
      </c>
      <c r="D141" t="s">
        <v>79</v>
      </c>
      <c r="E141" t="s">
        <v>57</v>
      </c>
      <c r="F141">
        <v>0.70945030562392009</v>
      </c>
      <c r="G141">
        <v>0.1167055461931156</v>
      </c>
      <c r="H141">
        <v>0.26229721460804234</v>
      </c>
      <c r="I141">
        <v>8.6610110000000002</v>
      </c>
      <c r="J141">
        <v>15.86270230227807</v>
      </c>
      <c r="K141">
        <v>30.621587069129401</v>
      </c>
      <c r="L141">
        <v>10.453051116781703</v>
      </c>
    </row>
    <row r="142" spans="1:12">
      <c r="A142" t="s">
        <v>53</v>
      </c>
      <c r="B142" t="s">
        <v>61</v>
      </c>
      <c r="C142">
        <v>8320</v>
      </c>
      <c r="D142" t="s">
        <v>79</v>
      </c>
      <c r="E142" t="s">
        <v>59</v>
      </c>
      <c r="F142">
        <v>0.70945030562392009</v>
      </c>
      <c r="G142">
        <v>0.1167055461931156</v>
      </c>
      <c r="H142">
        <v>0.26229721460804234</v>
      </c>
      <c r="I142">
        <v>22.121607999999998</v>
      </c>
      <c r="J142">
        <v>40.515879976563113</v>
      </c>
      <c r="K142">
        <v>78.212433338457757</v>
      </c>
      <c r="L142">
        <v>26.698765214523686</v>
      </c>
    </row>
    <row r="143" spans="1:12">
      <c r="A143" t="s">
        <v>53</v>
      </c>
      <c r="B143" t="s">
        <v>61</v>
      </c>
      <c r="C143">
        <v>8320</v>
      </c>
      <c r="D143" t="s">
        <v>79</v>
      </c>
      <c r="E143" t="s">
        <v>60</v>
      </c>
      <c r="F143">
        <v>0.70945030562392009</v>
      </c>
      <c r="G143">
        <v>0.1167055461931156</v>
      </c>
      <c r="H143">
        <v>0.26229721460804234</v>
      </c>
      <c r="I143">
        <v>11.012466</v>
      </c>
      <c r="J143">
        <v>20.169408602755379</v>
      </c>
      <c r="K143">
        <v>38.935314418239066</v>
      </c>
      <c r="L143">
        <v>13.291043045646809</v>
      </c>
    </row>
    <row r="144" spans="1:12">
      <c r="A144" t="s">
        <v>53</v>
      </c>
      <c r="B144" t="s">
        <v>62</v>
      </c>
      <c r="C144">
        <v>8320</v>
      </c>
      <c r="D144" t="s">
        <v>79</v>
      </c>
      <c r="E144" t="s">
        <v>57</v>
      </c>
      <c r="F144">
        <v>0.70945030562392009</v>
      </c>
      <c r="G144">
        <v>0.1167055461931156</v>
      </c>
      <c r="H144">
        <v>0.26229721460804234</v>
      </c>
      <c r="I144">
        <v>4.6628619999999996</v>
      </c>
      <c r="J144">
        <v>5.1776025255704683</v>
      </c>
      <c r="K144">
        <v>9.9949178598233708</v>
      </c>
      <c r="L144">
        <v>2.6542658610923535</v>
      </c>
    </row>
    <row r="145" spans="1:12">
      <c r="A145" t="s">
        <v>53</v>
      </c>
      <c r="B145" t="s">
        <v>62</v>
      </c>
      <c r="C145">
        <v>8320</v>
      </c>
      <c r="D145" t="s">
        <v>79</v>
      </c>
      <c r="E145" t="s">
        <v>58</v>
      </c>
      <c r="F145">
        <v>0.70945030562392009</v>
      </c>
      <c r="G145">
        <v>0.1167055461931156</v>
      </c>
      <c r="H145">
        <v>0.26229721460804234</v>
      </c>
      <c r="I145">
        <v>0.63997499999999996</v>
      </c>
      <c r="J145">
        <v>0.71062282698950996</v>
      </c>
      <c r="K145">
        <v>1.3717964540534251</v>
      </c>
      <c r="L145">
        <v>0.36429639016822268</v>
      </c>
    </row>
    <row r="146" spans="1:12">
      <c r="A146" t="s">
        <v>53</v>
      </c>
      <c r="B146" t="s">
        <v>62</v>
      </c>
      <c r="C146">
        <v>8320</v>
      </c>
      <c r="D146" t="s">
        <v>79</v>
      </c>
      <c r="E146" t="s">
        <v>59</v>
      </c>
      <c r="F146">
        <v>0.70945030562392009</v>
      </c>
      <c r="G146">
        <v>0.1167055461931156</v>
      </c>
      <c r="H146">
        <v>0.26229721460804234</v>
      </c>
      <c r="I146">
        <v>2.7885110000000002</v>
      </c>
      <c r="J146">
        <v>3.0963390287297874</v>
      </c>
      <c r="K146">
        <v>5.9772170817437731</v>
      </c>
      <c r="L146">
        <v>1.5873190222186504</v>
      </c>
    </row>
    <row r="147" spans="1:12">
      <c r="A147" t="s">
        <v>53</v>
      </c>
      <c r="B147" t="s">
        <v>62</v>
      </c>
      <c r="C147">
        <v>8320</v>
      </c>
      <c r="D147" t="s">
        <v>79</v>
      </c>
      <c r="E147" t="s">
        <v>60</v>
      </c>
      <c r="F147">
        <v>0.70945030562392009</v>
      </c>
      <c r="G147">
        <v>0.1167055461931156</v>
      </c>
      <c r="H147">
        <v>0.26229721460804234</v>
      </c>
      <c r="I147">
        <v>4.0528459999999997</v>
      </c>
      <c r="J147">
        <v>4.500245918782964</v>
      </c>
      <c r="K147">
        <v>8.6873389923428377</v>
      </c>
      <c r="L147">
        <v>2.3070231926367755</v>
      </c>
    </row>
    <row r="148" spans="1:12">
      <c r="A148" t="s">
        <v>53</v>
      </c>
      <c r="B148" t="s">
        <v>54</v>
      </c>
      <c r="C148">
        <v>8360</v>
      </c>
      <c r="D148" t="e">
        <v>#N/A</v>
      </c>
      <c r="E148" t="s">
        <v>56</v>
      </c>
      <c r="F148">
        <v>1.4429497741503459</v>
      </c>
      <c r="G148">
        <v>0.22493527059566973</v>
      </c>
      <c r="H148">
        <v>0.43140989244743805</v>
      </c>
      <c r="I148">
        <v>3.4724729999999999</v>
      </c>
      <c r="J148">
        <v>6.2294295210404975</v>
      </c>
      <c r="K148">
        <v>24.458399417601274</v>
      </c>
      <c r="L148">
        <v>6.5907831373815586</v>
      </c>
    </row>
    <row r="149" spans="1:12">
      <c r="A149" t="s">
        <v>53</v>
      </c>
      <c r="B149" t="s">
        <v>54</v>
      </c>
      <c r="C149">
        <v>8360</v>
      </c>
      <c r="D149" t="e">
        <v>#N/A</v>
      </c>
      <c r="E149" t="s">
        <v>57</v>
      </c>
      <c r="F149">
        <v>1.4429497741503459</v>
      </c>
      <c r="G149">
        <v>0.22493527059566973</v>
      </c>
      <c r="H149">
        <v>0.43140989244743805</v>
      </c>
      <c r="I149">
        <v>3.5189089999999998</v>
      </c>
      <c r="J149">
        <v>6.3127332038161548</v>
      </c>
      <c r="K149">
        <v>24.785471862903435</v>
      </c>
      <c r="L149">
        <v>6.6789190583138307</v>
      </c>
    </row>
    <row r="150" spans="1:12" s="10" customFormat="1">
      <c r="K150" s="10">
        <f>SUM(K2:K149)</f>
        <v>24992.307228020309</v>
      </c>
      <c r="L150" s="10">
        <f>SUM(L2:L149)</f>
        <v>6540.9040059619147</v>
      </c>
    </row>
    <row r="151" spans="1:12" s="10" customFormat="1"/>
  </sheetData>
  <sortState ref="A2:L411">
    <sortCondition ref="C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6" sqref="A6"/>
    </sheetView>
  </sheetViews>
  <sheetFormatPr defaultRowHeight="15"/>
  <sheetData>
    <row r="1" spans="1:2">
      <c r="A1" s="10">
        <v>430</v>
      </c>
      <c r="B1" s="10" t="s">
        <v>25</v>
      </c>
    </row>
    <row r="2" spans="1:2">
      <c r="A2">
        <f>A1/2</f>
        <v>215</v>
      </c>
      <c r="B2" s="10" t="s">
        <v>24</v>
      </c>
    </row>
    <row r="3" spans="1:2">
      <c r="A3" s="20">
        <f>A2*2000</f>
        <v>430000</v>
      </c>
      <c r="B3" s="10" t="s">
        <v>26</v>
      </c>
    </row>
    <row r="5" spans="1:2">
      <c r="A5" s="10" t="s">
        <v>27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sqref="A1:XFD1048576"/>
    </sheetView>
  </sheetViews>
  <sheetFormatPr defaultRowHeight="15"/>
  <cols>
    <col min="1" max="1" width="32" style="10" bestFit="1" customWidth="1"/>
    <col min="2" max="3" width="12" style="10" bestFit="1" customWidth="1"/>
    <col min="4" max="9" width="5.5703125" style="10" bestFit="1" customWidth="1"/>
    <col min="10" max="16384" width="9.140625" style="10"/>
  </cols>
  <sheetData>
    <row r="1" spans="1:9">
      <c r="A1" s="30" t="s">
        <v>107</v>
      </c>
      <c r="B1" s="30" t="s">
        <v>108</v>
      </c>
      <c r="C1" s="30" t="s">
        <v>109</v>
      </c>
      <c r="D1" s="30"/>
      <c r="E1" s="30"/>
      <c r="F1" s="30"/>
      <c r="G1" s="30"/>
      <c r="H1" s="30"/>
      <c r="I1" s="30"/>
    </row>
    <row r="2" spans="1:9">
      <c r="A2" s="10" t="s">
        <v>110</v>
      </c>
      <c r="B2" s="31">
        <v>1.3467531225403229</v>
      </c>
      <c r="C2" s="31">
        <v>0.27383424246429361</v>
      </c>
      <c r="D2" s="31"/>
      <c r="E2" s="31"/>
      <c r="F2" s="31"/>
      <c r="G2" s="31"/>
      <c r="H2" s="31"/>
      <c r="I2" s="31"/>
    </row>
    <row r="3" spans="1:9">
      <c r="A3" s="10" t="s">
        <v>111</v>
      </c>
      <c r="B3" s="31">
        <v>1.6774291124497771</v>
      </c>
      <c r="C3" s="31">
        <v>0.48898971868623858</v>
      </c>
      <c r="D3" s="31"/>
      <c r="E3" s="31"/>
      <c r="F3" s="31"/>
      <c r="G3" s="31"/>
      <c r="H3" s="31"/>
      <c r="I3" s="31"/>
    </row>
    <row r="4" spans="1:9">
      <c r="A4" s="10" t="s">
        <v>112</v>
      </c>
      <c r="B4" s="31">
        <v>1.4429497741503459</v>
      </c>
      <c r="C4" s="31">
        <v>0.22493527059566973</v>
      </c>
      <c r="D4" s="31"/>
      <c r="E4" s="31"/>
      <c r="F4" s="31"/>
      <c r="G4" s="31"/>
      <c r="H4" s="31"/>
      <c r="I4" s="31"/>
    </row>
    <row r="5" spans="1:9">
      <c r="A5" s="10" t="s">
        <v>113</v>
      </c>
      <c r="B5" s="31">
        <v>0.98601567900273634</v>
      </c>
      <c r="C5" s="31">
        <v>0.14343698414796333</v>
      </c>
      <c r="D5" s="31"/>
      <c r="E5" s="31"/>
      <c r="F5" s="31"/>
      <c r="G5" s="31"/>
      <c r="H5" s="31"/>
      <c r="I5" s="31"/>
    </row>
    <row r="6" spans="1:9">
      <c r="A6" s="10" t="s">
        <v>114</v>
      </c>
      <c r="B6" s="31">
        <v>0.72147488707517293</v>
      </c>
      <c r="C6" s="31">
        <v>0.16951643581122938</v>
      </c>
      <c r="D6" s="31"/>
      <c r="E6" s="31"/>
      <c r="F6" s="31"/>
      <c r="G6" s="31"/>
      <c r="H6" s="31"/>
      <c r="I6" s="31"/>
    </row>
    <row r="7" spans="1:9">
      <c r="A7" s="10" t="s">
        <v>115</v>
      </c>
      <c r="B7" s="31">
        <v>0.96797880682585713</v>
      </c>
      <c r="C7" s="31">
        <v>0.12452938169209543</v>
      </c>
      <c r="D7" s="31"/>
      <c r="E7" s="31"/>
      <c r="F7" s="31"/>
      <c r="G7" s="31"/>
      <c r="H7" s="31"/>
      <c r="I7" s="31"/>
    </row>
    <row r="8" spans="1:9">
      <c r="A8" s="10" t="s">
        <v>116</v>
      </c>
      <c r="B8" s="31">
        <v>0.70945030562392009</v>
      </c>
      <c r="C8" s="31">
        <v>0.1167055461931156</v>
      </c>
      <c r="D8" s="31"/>
      <c r="E8" s="31"/>
      <c r="F8" s="31"/>
      <c r="G8" s="31"/>
      <c r="H8" s="31"/>
      <c r="I8" s="31"/>
    </row>
    <row r="9" spans="1:9">
      <c r="A9" s="10" t="s">
        <v>117</v>
      </c>
      <c r="B9" s="31">
        <v>0.70945030562392009</v>
      </c>
      <c r="C9" s="31">
        <v>9.7797943737247719E-2</v>
      </c>
      <c r="D9" s="31"/>
      <c r="E9" s="31"/>
      <c r="F9" s="31"/>
      <c r="G9" s="31"/>
      <c r="H9" s="31"/>
      <c r="I9" s="31"/>
    </row>
    <row r="10" spans="1:9">
      <c r="A10" s="10" t="s">
        <v>118</v>
      </c>
      <c r="B10" s="31">
        <v>1.3948514483453343</v>
      </c>
      <c r="C10" s="31">
        <v>0.33903287162245876</v>
      </c>
      <c r="D10" s="31"/>
      <c r="E10" s="31"/>
      <c r="F10" s="31"/>
      <c r="G10" s="31"/>
      <c r="H10" s="31"/>
      <c r="I10" s="31"/>
    </row>
    <row r="11" spans="1:9">
      <c r="A11" s="10" t="s">
        <v>119</v>
      </c>
      <c r="B11" s="31">
        <v>2.0141173930848577</v>
      </c>
      <c r="C11" s="31">
        <v>0.28687396829592665</v>
      </c>
      <c r="D11" s="31"/>
      <c r="E11" s="31"/>
      <c r="F11" s="31"/>
      <c r="G11" s="31"/>
      <c r="H11" s="31"/>
      <c r="I11" s="31"/>
    </row>
    <row r="12" spans="1:9">
      <c r="A12" s="10" t="s">
        <v>120</v>
      </c>
      <c r="B12" s="31">
        <v>1.7435643104316678</v>
      </c>
      <c r="C12" s="31">
        <v>0.58026779950766982</v>
      </c>
      <c r="D12" s="31"/>
      <c r="E12" s="31"/>
      <c r="F12" s="31"/>
      <c r="G12" s="31"/>
      <c r="H12" s="31"/>
      <c r="I12" s="31"/>
    </row>
    <row r="13" spans="1:9">
      <c r="A13" s="10" t="s">
        <v>121</v>
      </c>
      <c r="B13" s="31">
        <v>1.2445441802046733</v>
      </c>
      <c r="C13" s="31">
        <v>0.21319951734720002</v>
      </c>
      <c r="D13" s="31"/>
      <c r="E13" s="31"/>
      <c r="F13" s="31"/>
      <c r="G13" s="31"/>
      <c r="H13" s="31"/>
      <c r="I13" s="31"/>
    </row>
    <row r="14" spans="1:9">
      <c r="A14" s="10" t="s">
        <v>122</v>
      </c>
      <c r="B14" s="31">
        <v>0.69141343344704065</v>
      </c>
      <c r="C14" s="31">
        <v>3.5859246036990831E-2</v>
      </c>
      <c r="D14" s="31"/>
      <c r="E14" s="31"/>
      <c r="F14" s="31"/>
      <c r="G14" s="31"/>
      <c r="H14" s="31"/>
      <c r="I14" s="31"/>
    </row>
    <row r="15" spans="1:9">
      <c r="A15" s="10" t="s">
        <v>123</v>
      </c>
      <c r="B15" s="31">
        <v>1.022089423356495</v>
      </c>
      <c r="C15" s="31">
        <v>0.19559588747449544</v>
      </c>
      <c r="D15" s="31"/>
      <c r="E15" s="31"/>
      <c r="F15" s="31"/>
      <c r="G15" s="31"/>
      <c r="H15" s="31"/>
      <c r="I15" s="31"/>
    </row>
    <row r="16" spans="1:9">
      <c r="A16" s="10" t="s">
        <v>124</v>
      </c>
      <c r="B16" s="31">
        <v>0.50503242095262102</v>
      </c>
      <c r="C16" s="31">
        <v>6.8458560616073402E-2</v>
      </c>
      <c r="D16" s="31"/>
      <c r="E16" s="31"/>
      <c r="F16" s="31"/>
      <c r="G16" s="31"/>
      <c r="H16" s="31"/>
      <c r="I16" s="31"/>
    </row>
    <row r="17" spans="1:3">
      <c r="A17" s="10" t="s">
        <v>125</v>
      </c>
      <c r="B17" s="31">
        <v>0.60724136328827061</v>
      </c>
      <c r="C17" s="31">
        <v>3.2599314579082571E-2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sqref="A1:XFD1048576"/>
    </sheetView>
  </sheetViews>
  <sheetFormatPr defaultColWidth="46" defaultRowHeight="15"/>
  <cols>
    <col min="1" max="1" width="45.85546875" style="10" bestFit="1" customWidth="1"/>
    <col min="2" max="9" width="5.5703125" style="10" bestFit="1" customWidth="1"/>
    <col min="10" max="16384" width="46" style="10"/>
  </cols>
  <sheetData>
    <row r="1" spans="1:9">
      <c r="A1" s="30" t="s">
        <v>126</v>
      </c>
      <c r="B1" s="30" t="s">
        <v>56</v>
      </c>
      <c r="C1" s="30" t="s">
        <v>127</v>
      </c>
      <c r="D1" s="30" t="s">
        <v>128</v>
      </c>
      <c r="E1" s="30" t="s">
        <v>60</v>
      </c>
      <c r="F1" s="30" t="s">
        <v>57</v>
      </c>
      <c r="G1" s="30" t="s">
        <v>58</v>
      </c>
      <c r="H1" s="30" t="s">
        <v>59</v>
      </c>
      <c r="I1" s="30" t="s">
        <v>55</v>
      </c>
    </row>
    <row r="2" spans="1:9">
      <c r="A2" s="10" t="s">
        <v>110</v>
      </c>
      <c r="B2" s="31">
        <v>0.31492922148662977</v>
      </c>
      <c r="C2" s="31">
        <v>0.31492922148662977</v>
      </c>
      <c r="D2" s="31">
        <v>0.31492922148662977</v>
      </c>
      <c r="E2" s="31">
        <v>0.31492922148662977</v>
      </c>
      <c r="F2" s="31">
        <v>0.31492922148662977</v>
      </c>
      <c r="G2" s="31">
        <v>0.31492922148662977</v>
      </c>
      <c r="H2" s="31">
        <v>0.31492922148662977</v>
      </c>
      <c r="I2" s="31">
        <v>0.31492922148662977</v>
      </c>
    </row>
    <row r="3" spans="1:9">
      <c r="A3" s="10" t="s">
        <v>129</v>
      </c>
      <c r="B3" s="31">
        <v>0.43140989244743805</v>
      </c>
      <c r="C3" s="31">
        <v>0.43140989244743805</v>
      </c>
      <c r="D3" s="31">
        <v>0.43140989244743805</v>
      </c>
      <c r="E3" s="31">
        <v>0.43140989244743805</v>
      </c>
      <c r="F3" s="31">
        <v>0.43140989244743805</v>
      </c>
      <c r="G3" s="31">
        <v>0.43140989244743805</v>
      </c>
      <c r="H3" s="31">
        <v>0.43140989244743805</v>
      </c>
      <c r="I3" s="31">
        <v>0.43140989244743805</v>
      </c>
    </row>
    <row r="4" spans="1:9">
      <c r="A4" s="10" t="s">
        <v>111</v>
      </c>
      <c r="B4" s="31">
        <v>0.28904462793978353</v>
      </c>
      <c r="C4" s="31">
        <v>0.28904462793978353</v>
      </c>
      <c r="D4" s="31">
        <v>0.28904462793978353</v>
      </c>
      <c r="E4" s="31">
        <v>0.28904462793978353</v>
      </c>
      <c r="F4" s="31">
        <v>0.28904462793978353</v>
      </c>
      <c r="G4" s="31">
        <v>0.28904462793978353</v>
      </c>
      <c r="H4" s="31">
        <v>0.28904462793978353</v>
      </c>
      <c r="I4" s="31">
        <v>0.28904462793978353</v>
      </c>
    </row>
    <row r="5" spans="1:9">
      <c r="A5" s="10" t="s">
        <v>130</v>
      </c>
      <c r="B5" s="31">
        <v>0.39344582191206351</v>
      </c>
      <c r="C5" s="31">
        <v>0.39344582191206351</v>
      </c>
      <c r="D5" s="31">
        <v>0.39344582191206351</v>
      </c>
      <c r="E5" s="31">
        <v>0.39344582191206351</v>
      </c>
      <c r="F5" s="31">
        <v>0.39344582191206351</v>
      </c>
      <c r="G5" s="31">
        <v>0.39344582191206351</v>
      </c>
      <c r="H5" s="31">
        <v>0.39344582191206351</v>
      </c>
      <c r="I5" s="31">
        <v>0.39344582191206351</v>
      </c>
    </row>
    <row r="6" spans="1:9">
      <c r="A6" s="10" t="s">
        <v>131</v>
      </c>
      <c r="B6" s="31">
        <v>0.44607782879065094</v>
      </c>
      <c r="C6" s="31">
        <v>0.44607782879065094</v>
      </c>
      <c r="D6" s="31">
        <v>0.44607782879065094</v>
      </c>
      <c r="E6" s="31">
        <v>0.44607782879065094</v>
      </c>
      <c r="F6" s="31">
        <v>0.44607782879065094</v>
      </c>
      <c r="G6" s="31">
        <v>0.44607782879065094</v>
      </c>
      <c r="H6" s="31">
        <v>0.44607782879065094</v>
      </c>
      <c r="I6" s="31">
        <v>0.44607782879065094</v>
      </c>
    </row>
    <row r="7" spans="1:9">
      <c r="A7" s="10" t="s">
        <v>132</v>
      </c>
      <c r="B7" s="31">
        <v>0.44607782879065094</v>
      </c>
      <c r="C7" s="31">
        <v>0.44607782879065094</v>
      </c>
      <c r="D7" s="31">
        <v>0.44607782879065094</v>
      </c>
      <c r="E7" s="31">
        <v>0.44607782879065094</v>
      </c>
      <c r="F7" s="31">
        <v>0.44607782879065094</v>
      </c>
      <c r="G7" s="31">
        <v>0.44607782879065094</v>
      </c>
      <c r="H7" s="31">
        <v>0.44607782879065094</v>
      </c>
      <c r="I7" s="31">
        <v>0.44607782879065094</v>
      </c>
    </row>
    <row r="8" spans="1:9">
      <c r="A8" s="10" t="s">
        <v>133</v>
      </c>
      <c r="B8" s="31">
        <v>0.28818180815488864</v>
      </c>
      <c r="C8" s="31">
        <v>0.28818180815488864</v>
      </c>
      <c r="D8" s="31">
        <v>0.28818180815488864</v>
      </c>
      <c r="E8" s="31">
        <v>0.28818180815488864</v>
      </c>
      <c r="F8" s="31">
        <v>0.28818180815488864</v>
      </c>
      <c r="G8" s="31">
        <v>0.28818180815488864</v>
      </c>
      <c r="H8" s="31">
        <v>0.28818180815488864</v>
      </c>
      <c r="I8" s="31">
        <v>0.28818180815488864</v>
      </c>
    </row>
    <row r="9" spans="1:9">
      <c r="A9" s="10" t="s">
        <v>119</v>
      </c>
      <c r="B9" s="31">
        <v>0.31492922148662977</v>
      </c>
      <c r="C9" s="31">
        <v>0.31492922148662977</v>
      </c>
      <c r="D9" s="31">
        <v>0.31492922148662977</v>
      </c>
      <c r="E9" s="31">
        <v>0.31492922148662977</v>
      </c>
      <c r="F9" s="31">
        <v>0.31492922148662977</v>
      </c>
      <c r="G9" s="31">
        <v>0.31492922148662977</v>
      </c>
      <c r="H9" s="31">
        <v>0.31492922148662977</v>
      </c>
      <c r="I9" s="31">
        <v>0.31492922148662977</v>
      </c>
    </row>
    <row r="10" spans="1:9">
      <c r="A10" s="10" t="s">
        <v>120</v>
      </c>
      <c r="B10" s="31">
        <v>0.36669840858032232</v>
      </c>
      <c r="C10" s="31">
        <v>0.36669840858032232</v>
      </c>
      <c r="D10" s="31">
        <v>0.36669840858032232</v>
      </c>
      <c r="E10" s="31">
        <v>0.36669840858032232</v>
      </c>
      <c r="F10" s="31">
        <v>0.36669840858032232</v>
      </c>
      <c r="G10" s="31">
        <v>0.36669840858032232</v>
      </c>
      <c r="H10" s="31">
        <v>0.36669840858032232</v>
      </c>
      <c r="I10" s="31">
        <v>0.36669840858032232</v>
      </c>
    </row>
    <row r="11" spans="1:9">
      <c r="A11" s="10" t="s">
        <v>134</v>
      </c>
      <c r="B11" s="31">
        <v>0.28818180815488864</v>
      </c>
      <c r="C11" s="31">
        <v>0.28818180815488864</v>
      </c>
      <c r="D11" s="31">
        <v>0.28818180815488864</v>
      </c>
      <c r="E11" s="31">
        <v>0.28818180815488864</v>
      </c>
      <c r="F11" s="31">
        <v>0.28818180815488864</v>
      </c>
      <c r="G11" s="31">
        <v>0.28818180815488864</v>
      </c>
      <c r="H11" s="31">
        <v>0.28818180815488864</v>
      </c>
      <c r="I11" s="31">
        <v>0.28818180815488864</v>
      </c>
    </row>
    <row r="12" spans="1:9">
      <c r="A12" s="10" t="s">
        <v>135</v>
      </c>
      <c r="B12" s="31">
        <v>0.34081381503347608</v>
      </c>
      <c r="C12" s="31">
        <v>0.34081381503347608</v>
      </c>
      <c r="D12" s="31">
        <v>0.34081381503347608</v>
      </c>
      <c r="E12" s="31">
        <v>0.34081381503347608</v>
      </c>
      <c r="F12" s="31">
        <v>0.34081381503347608</v>
      </c>
      <c r="G12" s="31">
        <v>0.34081381503347608</v>
      </c>
      <c r="H12" s="31">
        <v>0.34081381503347608</v>
      </c>
      <c r="I12" s="31">
        <v>0.34081381503347608</v>
      </c>
    </row>
    <row r="13" spans="1:9">
      <c r="A13" s="10" t="s">
        <v>136</v>
      </c>
      <c r="B13" s="31">
        <v>0.26229721460804234</v>
      </c>
      <c r="C13" s="31">
        <v>0.26229721460804234</v>
      </c>
      <c r="D13" s="31">
        <v>0.26229721460804234</v>
      </c>
      <c r="E13" s="31">
        <v>0.26229721460804234</v>
      </c>
      <c r="F13" s="31">
        <v>0.26229721460804234</v>
      </c>
      <c r="G13" s="31">
        <v>0.26229721460804234</v>
      </c>
      <c r="H13" s="31">
        <v>0.26229721460804234</v>
      </c>
      <c r="I13" s="31">
        <v>0.26229721460804234</v>
      </c>
    </row>
    <row r="14" spans="1:9">
      <c r="A14" s="10" t="s">
        <v>137</v>
      </c>
      <c r="B14" s="31">
        <v>0.26229721460804234</v>
      </c>
      <c r="C14" s="31">
        <v>0.26229721460804234</v>
      </c>
      <c r="D14" s="31">
        <v>0.26229721460804234</v>
      </c>
      <c r="E14" s="31">
        <v>0.26229721460804234</v>
      </c>
      <c r="F14" s="31">
        <v>0.26229721460804234</v>
      </c>
      <c r="G14" s="31">
        <v>0.26229721460804234</v>
      </c>
      <c r="H14" s="31">
        <v>0.26229721460804234</v>
      </c>
      <c r="I14" s="31">
        <v>0.26229721460804234</v>
      </c>
    </row>
    <row r="15" spans="1:9">
      <c r="A15" s="10" t="s">
        <v>124</v>
      </c>
      <c r="B15" s="31">
        <v>5.2632006878587441E-2</v>
      </c>
      <c r="C15" s="31">
        <v>5.2632006878587441E-2</v>
      </c>
      <c r="D15" s="31">
        <v>5.2632006878587441E-2</v>
      </c>
      <c r="E15" s="31">
        <v>5.2632006878587441E-2</v>
      </c>
      <c r="F15" s="31">
        <v>5.2632006878587441E-2</v>
      </c>
      <c r="G15" s="31">
        <v>5.2632006878587441E-2</v>
      </c>
      <c r="H15" s="31">
        <v>5.2632006878587441E-2</v>
      </c>
      <c r="I15" s="31">
        <v>5.2632006878587441E-2</v>
      </c>
    </row>
    <row r="16" spans="1:9">
      <c r="A16" s="10" t="s">
        <v>125</v>
      </c>
      <c r="B16" s="31">
        <v>2.5884593546846281E-2</v>
      </c>
      <c r="C16" s="31">
        <v>2.5884593546846281E-2</v>
      </c>
      <c r="D16" s="31">
        <v>2.5884593546846281E-2</v>
      </c>
      <c r="E16" s="31">
        <v>2.5884593546846281E-2</v>
      </c>
      <c r="F16" s="31">
        <v>2.5884593546846281E-2</v>
      </c>
      <c r="G16" s="31">
        <v>2.5884593546846281E-2</v>
      </c>
      <c r="H16" s="31">
        <v>2.5884593546846281E-2</v>
      </c>
      <c r="I16" s="31">
        <v>2.5884593546846281E-2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D16" sqref="D16"/>
    </sheetView>
  </sheetViews>
  <sheetFormatPr defaultColWidth="9.28515625" defaultRowHeight="15"/>
  <cols>
    <col min="1" max="1" width="10.85546875" style="10" bestFit="1" customWidth="1"/>
    <col min="2" max="2" width="12" style="10" customWidth="1"/>
    <col min="3" max="3" width="10" style="10" customWidth="1"/>
    <col min="4" max="4" width="11.5703125" style="10" customWidth="1"/>
    <col min="5" max="16384" width="9.28515625" style="10"/>
  </cols>
  <sheetData>
    <row r="1" spans="1:4" s="33" customFormat="1" ht="30">
      <c r="A1" s="32" t="s">
        <v>42</v>
      </c>
      <c r="B1" s="32" t="s">
        <v>138</v>
      </c>
      <c r="C1" s="32" t="s">
        <v>139</v>
      </c>
      <c r="D1" s="32" t="s">
        <v>140</v>
      </c>
    </row>
    <row r="2" spans="1:4">
      <c r="A2" s="10" t="s">
        <v>62</v>
      </c>
      <c r="B2" s="34">
        <v>0.21662408079198633</v>
      </c>
      <c r="C2" s="34">
        <v>50.8</v>
      </c>
      <c r="D2" s="34">
        <v>0</v>
      </c>
    </row>
    <row r="3" spans="1:4">
      <c r="A3" s="10" t="s">
        <v>54</v>
      </c>
      <c r="B3" s="34">
        <v>0.8000257540499307</v>
      </c>
      <c r="C3" s="34">
        <v>49.9</v>
      </c>
      <c r="D3" s="34">
        <v>0</v>
      </c>
    </row>
    <row r="4" spans="1:4">
      <c r="A4" s="10" t="s">
        <v>61</v>
      </c>
      <c r="B4" s="34">
        <v>0.62530322808123395</v>
      </c>
      <c r="C4" s="34">
        <v>53.6</v>
      </c>
      <c r="D4" s="34">
        <v>0.65991277806456849</v>
      </c>
    </row>
    <row r="5" spans="1:4">
      <c r="A5" s="10" t="s">
        <v>141</v>
      </c>
      <c r="B5" s="34">
        <v>0.33207993731950614</v>
      </c>
      <c r="C5" s="34">
        <v>53.9</v>
      </c>
      <c r="D5" s="34">
        <v>8.2489456030307357E-2</v>
      </c>
    </row>
    <row r="6" spans="1:4">
      <c r="A6" s="10" t="s">
        <v>142</v>
      </c>
      <c r="B6" s="34">
        <v>0</v>
      </c>
      <c r="C6" s="34">
        <v>49.3</v>
      </c>
      <c r="D6" s="34">
        <v>0.33309682523931117</v>
      </c>
    </row>
    <row r="7" spans="1:4">
      <c r="A7" s="10" t="s">
        <v>143</v>
      </c>
      <c r="B7" s="34">
        <v>0.19169263689718</v>
      </c>
      <c r="C7" s="34">
        <v>57.7</v>
      </c>
      <c r="D7" s="3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I30" sqref="I29:I30"/>
    </sheetView>
  </sheetViews>
  <sheetFormatPr defaultRowHeight="15"/>
  <cols>
    <col min="1" max="1" width="16.28515625" bestFit="1" customWidth="1"/>
  </cols>
  <sheetData>
    <row r="1" spans="1:6">
      <c r="A1" s="21" t="s">
        <v>10</v>
      </c>
    </row>
    <row r="2" spans="1:6">
      <c r="A2" t="s">
        <v>30</v>
      </c>
      <c r="B2" t="s">
        <v>31</v>
      </c>
    </row>
    <row r="3" spans="1:6" s="10" customFormat="1">
      <c r="B3" s="10" t="s">
        <v>39</v>
      </c>
      <c r="D3" s="10" t="s">
        <v>38</v>
      </c>
      <c r="F3" s="10" t="s">
        <v>40</v>
      </c>
    </row>
    <row r="4" spans="1:6">
      <c r="A4" t="s">
        <v>32</v>
      </c>
      <c r="B4">
        <v>6.2</v>
      </c>
      <c r="C4" t="s">
        <v>33</v>
      </c>
      <c r="D4" s="10">
        <v>5.13</v>
      </c>
      <c r="E4" s="10" t="s">
        <v>33</v>
      </c>
    </row>
    <row r="5" spans="1:6">
      <c r="A5" t="s">
        <v>34</v>
      </c>
      <c r="B5">
        <f>Citrus_Seager!J15</f>
        <v>45.833122676664985</v>
      </c>
      <c r="C5" t="s">
        <v>33</v>
      </c>
      <c r="D5" s="10">
        <f>Citrus_Seager!J15</f>
        <v>45.833122676664985</v>
      </c>
      <c r="E5" s="10" t="s">
        <v>33</v>
      </c>
    </row>
    <row r="6" spans="1:6">
      <c r="A6" t="s">
        <v>35</v>
      </c>
      <c r="B6">
        <f>(B4/B5)*365</f>
        <v>49.374772388182947</v>
      </c>
      <c r="D6" s="10">
        <f>(D4/D5)*365</f>
        <v>40.853642314738472</v>
      </c>
      <c r="E6" s="10"/>
    </row>
    <row r="7" spans="1:6">
      <c r="A7" t="s">
        <v>36</v>
      </c>
      <c r="B7" s="38">
        <f>(ROUND((43.75*B6)/(4.38+B6),1))/100</f>
        <v>0.40200000000000002</v>
      </c>
      <c r="C7" s="38"/>
      <c r="D7" s="38">
        <f>(ROUND((43.75*D6)/(4.38+D6),1))/100</f>
        <v>0.39500000000000002</v>
      </c>
      <c r="E7" s="38"/>
      <c r="F7" s="38">
        <f>B7-D7</f>
        <v>7.0000000000000062E-3</v>
      </c>
    </row>
    <row r="8" spans="1:6">
      <c r="A8" t="s">
        <v>37</v>
      </c>
      <c r="B8" s="38">
        <f>(ROUND(44.53+6.146*LN(B6)+0.145*(LN(B6)^2),1))/100</f>
        <v>0.70700000000000007</v>
      </c>
      <c r="C8" s="38"/>
      <c r="D8" s="38">
        <f>(ROUND(44.53+6.146*LN(D6)+0.145*(LN(D6)^2),1))/100</f>
        <v>0.69299999999999995</v>
      </c>
      <c r="E8" s="38"/>
      <c r="F8" s="38">
        <f>B8-D8</f>
        <v>1.4000000000000123E-2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0"/>
  <sheetViews>
    <sheetView workbookViewId="0">
      <pane ySplit="1" topLeftCell="A2" activePane="bottomLeft" state="frozen"/>
      <selection pane="bottomLeft" activeCell="D10" sqref="D10"/>
    </sheetView>
  </sheetViews>
  <sheetFormatPr defaultColWidth="9.28515625" defaultRowHeight="15"/>
  <cols>
    <col min="1" max="1" width="12" style="57" bestFit="1" customWidth="1"/>
    <col min="2" max="2" width="12.7109375" style="57" bestFit="1" customWidth="1"/>
    <col min="3" max="3" width="7.85546875" style="57" bestFit="1" customWidth="1"/>
    <col min="4" max="4" width="52.42578125" style="57" bestFit="1" customWidth="1"/>
    <col min="5" max="5" width="8.140625" style="57" bestFit="1" customWidth="1"/>
    <col min="6" max="6" width="8.140625" style="53" customWidth="1"/>
    <col min="7" max="8" width="9.28515625" style="53"/>
    <col min="9" max="9" width="14.7109375" style="57" bestFit="1" customWidth="1"/>
    <col min="10" max="10" width="11.7109375" style="57" bestFit="1" customWidth="1"/>
    <col min="11" max="16384" width="9.28515625" style="57"/>
  </cols>
  <sheetData>
    <row r="1" spans="1:12">
      <c r="A1" s="52" t="s">
        <v>97</v>
      </c>
      <c r="B1" s="52" t="s">
        <v>42</v>
      </c>
      <c r="C1" s="52" t="s">
        <v>99</v>
      </c>
      <c r="D1" s="52" t="s">
        <v>44</v>
      </c>
      <c r="E1" s="52" t="s">
        <v>98</v>
      </c>
      <c r="F1" s="53" t="s">
        <v>144</v>
      </c>
      <c r="G1" s="53" t="s">
        <v>145</v>
      </c>
      <c r="H1" s="53" t="s">
        <v>146</v>
      </c>
      <c r="I1" s="54" t="s">
        <v>49</v>
      </c>
      <c r="J1" s="55" t="s">
        <v>164</v>
      </c>
      <c r="K1" s="56" t="s">
        <v>165</v>
      </c>
      <c r="L1" s="56" t="s">
        <v>166</v>
      </c>
    </row>
    <row r="2" spans="1:12">
      <c r="A2" s="52" t="s">
        <v>102</v>
      </c>
      <c r="B2" s="52" t="s">
        <v>100</v>
      </c>
      <c r="C2" s="52">
        <v>1110</v>
      </c>
      <c r="D2" s="58" t="s">
        <v>147</v>
      </c>
      <c r="E2" s="52" t="s">
        <v>57</v>
      </c>
      <c r="F2" s="53">
        <f>EMCs!$B$7</f>
        <v>0.96797880682585713</v>
      </c>
      <c r="G2" s="53">
        <f>EMCs!$C$7</f>
        <v>0.12452938169209543</v>
      </c>
      <c r="H2" s="53">
        <f>ROCs!$F$11</f>
        <v>0.28818180815488864</v>
      </c>
      <c r="I2" s="54">
        <v>1.0594255319100001</v>
      </c>
      <c r="J2" s="59">
        <f>Other!$C$2*H2*I2/12</f>
        <v>1.2924670001564122</v>
      </c>
      <c r="K2" s="57">
        <f>ROUND(2.721*J2*F2,1)</f>
        <v>3.4</v>
      </c>
      <c r="L2" s="57">
        <f>ROUND((2.721*J2*G2)+(Other!$B$2*I2),1)</f>
        <v>0.7</v>
      </c>
    </row>
    <row r="3" spans="1:12">
      <c r="A3" s="52" t="s">
        <v>102</v>
      </c>
      <c r="B3" s="52" t="s">
        <v>100</v>
      </c>
      <c r="C3" s="52">
        <v>1110</v>
      </c>
      <c r="D3" s="58" t="s">
        <v>147</v>
      </c>
      <c r="E3" s="52" t="s">
        <v>59</v>
      </c>
      <c r="F3" s="53">
        <f>EMCs!$B$7</f>
        <v>0.96797880682585713</v>
      </c>
      <c r="G3" s="53">
        <f>EMCs!$C$7</f>
        <v>0.12452938169209543</v>
      </c>
      <c r="H3" s="53">
        <f>ROCs!$H$11</f>
        <v>0.28818180815488864</v>
      </c>
      <c r="I3" s="54">
        <v>1.25705087778E-3</v>
      </c>
      <c r="J3" s="59">
        <f>Other!$C$2*H3*I3/12</f>
        <v>1.5335639250822982E-3</v>
      </c>
      <c r="K3" s="57">
        <f t="shared" ref="K3:K46" si="0">ROUND(2.721*J3*F3,1)</f>
        <v>0</v>
      </c>
      <c r="L3" s="57">
        <f>ROUND((2.721*J3*G3)+(Other!$B$2*I3),1)</f>
        <v>0</v>
      </c>
    </row>
    <row r="4" spans="1:12">
      <c r="A4" s="52" t="s">
        <v>102</v>
      </c>
      <c r="B4" s="52" t="s">
        <v>100</v>
      </c>
      <c r="C4" s="52">
        <v>1110</v>
      </c>
      <c r="D4" s="58" t="s">
        <v>147</v>
      </c>
      <c r="E4" s="52" t="s">
        <v>59</v>
      </c>
      <c r="F4" s="53">
        <f>EMCs!$B$7</f>
        <v>0.96797880682585713</v>
      </c>
      <c r="G4" s="53">
        <f>EMCs!$C$7</f>
        <v>0.12452938169209543</v>
      </c>
      <c r="H4" s="53">
        <f>ROCs!$H$11</f>
        <v>0.28818180815488864</v>
      </c>
      <c r="I4" s="54">
        <v>6.9060986700999999E-2</v>
      </c>
      <c r="J4" s="59">
        <f>Other!$C$2*H4*I4/12</f>
        <v>8.4252308086592398E-2</v>
      </c>
      <c r="K4" s="57">
        <f t="shared" si="0"/>
        <v>0.2</v>
      </c>
      <c r="L4" s="57">
        <f>ROUND((2.721*J4*G4)+(Other!$B$2*I4),1)</f>
        <v>0</v>
      </c>
    </row>
    <row r="5" spans="1:12">
      <c r="A5" s="52" t="s">
        <v>102</v>
      </c>
      <c r="B5" s="52" t="s">
        <v>100</v>
      </c>
      <c r="C5" s="52">
        <v>1110</v>
      </c>
      <c r="D5" s="58" t="s">
        <v>147</v>
      </c>
      <c r="E5" s="52" t="s">
        <v>59</v>
      </c>
      <c r="F5" s="53">
        <f>EMCs!$B$7</f>
        <v>0.96797880682585713</v>
      </c>
      <c r="G5" s="53">
        <f>EMCs!$C$7</f>
        <v>0.12452938169209543</v>
      </c>
      <c r="H5" s="53">
        <f>ROCs!$H$11</f>
        <v>0.28818180815488864</v>
      </c>
      <c r="I5" s="54">
        <v>0.93618076359699998</v>
      </c>
      <c r="J5" s="59">
        <f>Other!$C$2*H5*I5/12</f>
        <v>1.1421121227359128</v>
      </c>
      <c r="K5" s="57">
        <f t="shared" si="0"/>
        <v>3</v>
      </c>
      <c r="L5" s="57">
        <f>ROUND((2.721*J5*G5)+(Other!$B$2*I5),1)</f>
        <v>0.6</v>
      </c>
    </row>
    <row r="6" spans="1:12">
      <c r="A6" s="52" t="s">
        <v>102</v>
      </c>
      <c r="B6" s="52" t="s">
        <v>100</v>
      </c>
      <c r="C6" s="52">
        <v>1110</v>
      </c>
      <c r="D6" s="58" t="s">
        <v>147</v>
      </c>
      <c r="E6" s="52" t="s">
        <v>59</v>
      </c>
      <c r="F6" s="53">
        <f>EMCs!$B$7</f>
        <v>0.96797880682585713</v>
      </c>
      <c r="G6" s="53">
        <f>EMCs!$C$7</f>
        <v>0.12452938169209543</v>
      </c>
      <c r="H6" s="53">
        <f>ROCs!$H$11</f>
        <v>0.28818180815488864</v>
      </c>
      <c r="I6" s="54">
        <v>3.6271343888600001</v>
      </c>
      <c r="J6" s="59">
        <f>Other!$C$2*H6*I6/12</f>
        <v>4.424993887283712</v>
      </c>
      <c r="K6" s="57">
        <f t="shared" si="0"/>
        <v>11.7</v>
      </c>
      <c r="L6" s="57">
        <f>ROUND((2.721*J6*G6)+(Other!$B$2*I6),1)</f>
        <v>2.2999999999999998</v>
      </c>
    </row>
    <row r="7" spans="1:12">
      <c r="A7" s="52" t="s">
        <v>102</v>
      </c>
      <c r="B7" s="52" t="s">
        <v>100</v>
      </c>
      <c r="C7" s="52">
        <v>1110</v>
      </c>
      <c r="D7" s="58" t="s">
        <v>147</v>
      </c>
      <c r="E7" s="52" t="s">
        <v>59</v>
      </c>
      <c r="F7" s="53">
        <f>EMCs!$B$7</f>
        <v>0.96797880682585713</v>
      </c>
      <c r="G7" s="53">
        <f>EMCs!$C$7</f>
        <v>0.12452938169209543</v>
      </c>
      <c r="H7" s="53">
        <f>ROCs!$H$11</f>
        <v>0.28818180815488864</v>
      </c>
      <c r="I7" s="54">
        <v>1.0636635995199999</v>
      </c>
      <c r="J7" s="59">
        <f>Other!$C$2*H7*I7/12</f>
        <v>1.2976373140344262</v>
      </c>
      <c r="K7" s="57">
        <f t="shared" si="0"/>
        <v>3.4</v>
      </c>
      <c r="L7" s="57">
        <f>ROUND((2.721*J7*G7)+(Other!$B$2*I7),1)</f>
        <v>0.7</v>
      </c>
    </row>
    <row r="8" spans="1:12">
      <c r="A8" s="52" t="s">
        <v>102</v>
      </c>
      <c r="B8" s="52" t="s">
        <v>100</v>
      </c>
      <c r="C8" s="52">
        <v>1110</v>
      </c>
      <c r="D8" s="58" t="s">
        <v>147</v>
      </c>
      <c r="E8" s="52" t="s">
        <v>59</v>
      </c>
      <c r="F8" s="53">
        <f>EMCs!$B$7</f>
        <v>0.96797880682585713</v>
      </c>
      <c r="G8" s="53">
        <f>EMCs!$C$7</f>
        <v>0.12452938169209543</v>
      </c>
      <c r="H8" s="53">
        <f>ROCs!$H$11</f>
        <v>0.28818180815488864</v>
      </c>
      <c r="I8" s="54">
        <v>2.2904383952499998</v>
      </c>
      <c r="J8" s="59">
        <f>Other!$C$2*H8*I8/12</f>
        <v>2.7942653377578952</v>
      </c>
      <c r="K8" s="57">
        <f t="shared" si="0"/>
        <v>7.4</v>
      </c>
      <c r="L8" s="57">
        <f>ROUND((2.721*J8*G8)+(Other!$B$2*I8),1)</f>
        <v>1.4</v>
      </c>
    </row>
    <row r="9" spans="1:12">
      <c r="A9" s="52" t="s">
        <v>102</v>
      </c>
      <c r="B9" s="52" t="s">
        <v>100</v>
      </c>
      <c r="C9" s="52">
        <v>1110</v>
      </c>
      <c r="D9" s="58" t="s">
        <v>147</v>
      </c>
      <c r="E9" s="52" t="s">
        <v>59</v>
      </c>
      <c r="F9" s="53">
        <f>EMCs!$B$7</f>
        <v>0.96797880682585713</v>
      </c>
      <c r="G9" s="53">
        <f>EMCs!$C$7</f>
        <v>0.12452938169209543</v>
      </c>
      <c r="H9" s="53">
        <f>ROCs!$H$11</f>
        <v>0.28818180815488864</v>
      </c>
      <c r="I9" s="54">
        <v>0.32195345010499998</v>
      </c>
      <c r="J9" s="59">
        <f>Other!$C$2*H9*I9/12</f>
        <v>0.3927734392968793</v>
      </c>
      <c r="K9" s="57">
        <f t="shared" si="0"/>
        <v>1</v>
      </c>
      <c r="L9" s="57">
        <f>ROUND((2.721*J9*G9)+(Other!$B$2*I9),1)</f>
        <v>0.2</v>
      </c>
    </row>
    <row r="10" spans="1:12">
      <c r="A10" s="52" t="s">
        <v>102</v>
      </c>
      <c r="B10" s="52" t="s">
        <v>100</v>
      </c>
      <c r="C10" s="52">
        <v>1110</v>
      </c>
      <c r="D10" s="58" t="s">
        <v>147</v>
      </c>
      <c r="E10" s="52" t="s">
        <v>59</v>
      </c>
      <c r="F10" s="53">
        <f>EMCs!$B$7</f>
        <v>0.96797880682585713</v>
      </c>
      <c r="G10" s="53">
        <f>EMCs!$C$7</f>
        <v>0.12452938169209543</v>
      </c>
      <c r="H10" s="53">
        <f>ROCs!$H$11</f>
        <v>0.28818180815488864</v>
      </c>
      <c r="I10" s="54">
        <v>1.36300273754</v>
      </c>
      <c r="J10" s="59">
        <f>Other!$C$2*H10*I10/12</f>
        <v>1.6628219788297072</v>
      </c>
      <c r="K10" s="57">
        <f t="shared" si="0"/>
        <v>4.4000000000000004</v>
      </c>
      <c r="L10" s="57">
        <f>ROUND((2.721*J10*G10)+(Other!$B$2*I10),1)</f>
        <v>0.9</v>
      </c>
    </row>
    <row r="11" spans="1:12">
      <c r="A11" s="52" t="s">
        <v>102</v>
      </c>
      <c r="B11" s="52" t="s">
        <v>100</v>
      </c>
      <c r="C11" s="52">
        <v>1110</v>
      </c>
      <c r="D11" s="58" t="s">
        <v>147</v>
      </c>
      <c r="E11" s="52" t="s">
        <v>59</v>
      </c>
      <c r="F11" s="53">
        <f>EMCs!$B$7</f>
        <v>0.96797880682585713</v>
      </c>
      <c r="G11" s="53">
        <f>EMCs!$C$7</f>
        <v>0.12452938169209543</v>
      </c>
      <c r="H11" s="53">
        <f>ROCs!$H$11</f>
        <v>0.28818180815488864</v>
      </c>
      <c r="I11" s="54">
        <v>0.42338373719099998</v>
      </c>
      <c r="J11" s="59">
        <f>Other!$C$2*H11*I11/12</f>
        <v>0.51651531159129072</v>
      </c>
      <c r="K11" s="57">
        <f t="shared" si="0"/>
        <v>1.4</v>
      </c>
      <c r="L11" s="57">
        <f>ROUND((2.721*J11*G11)+(Other!$B$2*I11),1)</f>
        <v>0.3</v>
      </c>
    </row>
    <row r="12" spans="1:12">
      <c r="A12" s="52" t="s">
        <v>102</v>
      </c>
      <c r="B12" s="52" t="s">
        <v>100</v>
      </c>
      <c r="C12" s="52">
        <v>1110</v>
      </c>
      <c r="D12" s="58" t="s">
        <v>147</v>
      </c>
      <c r="E12" s="52" t="s">
        <v>59</v>
      </c>
      <c r="F12" s="53">
        <f>EMCs!$B$7</f>
        <v>0.96797880682585713</v>
      </c>
      <c r="G12" s="53">
        <f>EMCs!$C$7</f>
        <v>0.12452938169209543</v>
      </c>
      <c r="H12" s="53">
        <f>ROCs!$H$11</f>
        <v>0.28818180815488864</v>
      </c>
      <c r="I12" s="54">
        <v>0.200978327235</v>
      </c>
      <c r="J12" s="59">
        <f>Other!$C$2*H12*I12/12</f>
        <v>0.24518746044336515</v>
      </c>
      <c r="K12" s="57">
        <f t="shared" si="0"/>
        <v>0.6</v>
      </c>
      <c r="L12" s="57">
        <f>ROUND((2.721*J12*G12)+(Other!$B$2*I12),1)</f>
        <v>0.1</v>
      </c>
    </row>
    <row r="13" spans="1:12">
      <c r="A13" s="52" t="s">
        <v>102</v>
      </c>
      <c r="B13" s="52" t="s">
        <v>100</v>
      </c>
      <c r="C13" s="52">
        <v>1210</v>
      </c>
      <c r="D13" s="58" t="s">
        <v>148</v>
      </c>
      <c r="E13" s="52" t="s">
        <v>59</v>
      </c>
      <c r="F13" s="53">
        <f>EMCs!$B$13</f>
        <v>1.2445441802046733</v>
      </c>
      <c r="G13" s="53">
        <f>EMCs!$C$13</f>
        <v>0.21319951734720002</v>
      </c>
      <c r="H13" s="53">
        <f>ROCs!$H$11</f>
        <v>0.28818180815488864</v>
      </c>
      <c r="I13" s="54">
        <v>2.9374533406999999</v>
      </c>
      <c r="J13" s="59">
        <f>Other!$C$2*H13*I13/12</f>
        <v>3.5836039372293365</v>
      </c>
      <c r="K13" s="57">
        <f t="shared" si="0"/>
        <v>12.1</v>
      </c>
      <c r="L13" s="57">
        <f>ROUND((2.721*J13*G13)+(Other!$B$2*I13),1)</f>
        <v>2.7</v>
      </c>
    </row>
    <row r="14" spans="1:12">
      <c r="A14" s="52" t="s">
        <v>102</v>
      </c>
      <c r="B14" s="52" t="s">
        <v>100</v>
      </c>
      <c r="C14" s="52">
        <v>1210</v>
      </c>
      <c r="D14" s="58" t="s">
        <v>148</v>
      </c>
      <c r="E14" s="52" t="s">
        <v>59</v>
      </c>
      <c r="F14" s="53">
        <f>EMCs!$B$13</f>
        <v>1.2445441802046733</v>
      </c>
      <c r="G14" s="53">
        <f>EMCs!$C$13</f>
        <v>0.21319951734720002</v>
      </c>
      <c r="H14" s="53">
        <f>ROCs!$H$11</f>
        <v>0.28818180815488864</v>
      </c>
      <c r="I14" s="54">
        <v>2.3611624635899999</v>
      </c>
      <c r="J14" s="59">
        <f>Other!$C$2*H14*I14/12</f>
        <v>2.880546554977061</v>
      </c>
      <c r="K14" s="57">
        <f t="shared" si="0"/>
        <v>9.8000000000000007</v>
      </c>
      <c r="L14" s="57">
        <f>ROUND((2.721*J14*G14)+(Other!$B$2*I14),1)</f>
        <v>2.2000000000000002</v>
      </c>
    </row>
    <row r="15" spans="1:12">
      <c r="A15" s="52" t="s">
        <v>102</v>
      </c>
      <c r="B15" s="52" t="s">
        <v>100</v>
      </c>
      <c r="C15" s="52">
        <v>1210</v>
      </c>
      <c r="D15" s="58" t="s">
        <v>148</v>
      </c>
      <c r="E15" s="52" t="s">
        <v>59</v>
      </c>
      <c r="F15" s="53">
        <f>EMCs!$B$13</f>
        <v>1.2445441802046733</v>
      </c>
      <c r="G15" s="53">
        <f>EMCs!$C$13</f>
        <v>0.21319951734720002</v>
      </c>
      <c r="H15" s="53">
        <f>ROCs!$H$11</f>
        <v>0.28818180815488864</v>
      </c>
      <c r="I15" s="54">
        <v>29.731950268399999</v>
      </c>
      <c r="J15" s="59">
        <f>Other!$C$2*H15*I15/12</f>
        <v>36.272077097215991</v>
      </c>
      <c r="K15" s="57">
        <f t="shared" si="0"/>
        <v>122.8</v>
      </c>
      <c r="L15" s="57">
        <f>ROUND((2.721*J15*G15)+(Other!$B$2*I15),1)</f>
        <v>27.5</v>
      </c>
    </row>
    <row r="16" spans="1:12">
      <c r="A16" s="52" t="s">
        <v>102</v>
      </c>
      <c r="B16" s="52" t="s">
        <v>100</v>
      </c>
      <c r="C16" s="52">
        <v>1210</v>
      </c>
      <c r="D16" s="58" t="s">
        <v>148</v>
      </c>
      <c r="E16" s="52" t="s">
        <v>59</v>
      </c>
      <c r="F16" s="53">
        <f>EMCs!$B$13</f>
        <v>1.2445441802046733</v>
      </c>
      <c r="G16" s="53">
        <f>EMCs!$C$13</f>
        <v>0.21319951734720002</v>
      </c>
      <c r="H16" s="53">
        <f>ROCs!$H$11</f>
        <v>0.28818180815488864</v>
      </c>
      <c r="I16" s="54">
        <v>4.4821959436599998</v>
      </c>
      <c r="J16" s="59">
        <f>Other!$C$2*H16*I16/12</f>
        <v>5.4681430368884216</v>
      </c>
      <c r="K16" s="57">
        <f t="shared" si="0"/>
        <v>18.5</v>
      </c>
      <c r="L16" s="57">
        <f>ROUND((2.721*J16*G16)+(Other!$B$2*I16),1)</f>
        <v>4.0999999999999996</v>
      </c>
    </row>
    <row r="17" spans="1:12">
      <c r="A17" s="52" t="s">
        <v>102</v>
      </c>
      <c r="B17" s="52" t="s">
        <v>100</v>
      </c>
      <c r="C17" s="52">
        <v>1210</v>
      </c>
      <c r="D17" s="58" t="s">
        <v>148</v>
      </c>
      <c r="E17" s="52" t="s">
        <v>59</v>
      </c>
      <c r="F17" s="53">
        <f>EMCs!$B$13</f>
        <v>1.2445441802046733</v>
      </c>
      <c r="G17" s="53">
        <f>EMCs!$C$13</f>
        <v>0.21319951734720002</v>
      </c>
      <c r="H17" s="53">
        <f>ROCs!$H$11</f>
        <v>0.28818180815488864</v>
      </c>
      <c r="I17" s="54">
        <v>3.5185398711600002</v>
      </c>
      <c r="J17" s="59">
        <f>Other!$C$2*H17*I17/12</f>
        <v>4.2925118710422208</v>
      </c>
      <c r="K17" s="57">
        <f t="shared" si="0"/>
        <v>14.5</v>
      </c>
      <c r="L17" s="57">
        <f>ROUND((2.721*J17*G17)+(Other!$B$2*I17),1)</f>
        <v>3.3</v>
      </c>
    </row>
    <row r="18" spans="1:12">
      <c r="A18" s="52" t="s">
        <v>102</v>
      </c>
      <c r="B18" s="52" t="s">
        <v>100</v>
      </c>
      <c r="C18" s="52">
        <v>1210</v>
      </c>
      <c r="D18" s="58" t="s">
        <v>148</v>
      </c>
      <c r="E18" s="52" t="s">
        <v>56</v>
      </c>
      <c r="F18" s="53">
        <f>EMCs!$B$13</f>
        <v>1.2445441802046733</v>
      </c>
      <c r="G18" s="53">
        <f>EMCs!$C$13</f>
        <v>0.21319951734720002</v>
      </c>
      <c r="H18" s="53">
        <f>ROCs!$B$11</f>
        <v>0.28818180815488864</v>
      </c>
      <c r="I18" s="54">
        <v>4.2751467132399998</v>
      </c>
      <c r="J18" s="59">
        <f>Other!$C$2*H18*I18/12</f>
        <v>5.2155492587838133</v>
      </c>
      <c r="K18" s="57">
        <f t="shared" si="0"/>
        <v>17.7</v>
      </c>
      <c r="L18" s="57">
        <f>ROUND((2.721*J18*G18)+(Other!$B$2*I18),1)</f>
        <v>4</v>
      </c>
    </row>
    <row r="19" spans="1:12">
      <c r="A19" s="52" t="s">
        <v>102</v>
      </c>
      <c r="B19" s="52" t="s">
        <v>100</v>
      </c>
      <c r="C19" s="52">
        <v>1320</v>
      </c>
      <c r="D19" s="58" t="s">
        <v>84</v>
      </c>
      <c r="E19" s="52" t="s">
        <v>59</v>
      </c>
      <c r="F19" s="53">
        <f>EMCs!$B$10</f>
        <v>1.3948514483453343</v>
      </c>
      <c r="G19" s="53">
        <f>EMCs!$C$10</f>
        <v>0.33903287162245876</v>
      </c>
      <c r="H19" s="53">
        <f>ROCs!$H$5</f>
        <v>0.39344582191206351</v>
      </c>
      <c r="I19" s="54">
        <v>31.3866061935</v>
      </c>
      <c r="J19" s="59">
        <f>Other!$C$2*H19*I19/12</f>
        <v>52.277133066521579</v>
      </c>
      <c r="K19" s="57">
        <f t="shared" si="0"/>
        <v>198.4</v>
      </c>
      <c r="L19" s="57">
        <f>ROUND((2.721*J19*G19)+(Other!$B$2*I19),1)</f>
        <v>55</v>
      </c>
    </row>
    <row r="20" spans="1:12">
      <c r="A20" s="52" t="s">
        <v>102</v>
      </c>
      <c r="B20" s="52" t="s">
        <v>100</v>
      </c>
      <c r="C20" s="52">
        <v>1320</v>
      </c>
      <c r="D20" s="58" t="s">
        <v>84</v>
      </c>
      <c r="E20" s="52" t="s">
        <v>59</v>
      </c>
      <c r="F20" s="53">
        <f>EMCs!$B$10</f>
        <v>1.3948514483453343</v>
      </c>
      <c r="G20" s="53">
        <f>EMCs!$C$10</f>
        <v>0.33903287162245876</v>
      </c>
      <c r="H20" s="53">
        <f>ROCs!$H$5</f>
        <v>0.39344582191206351</v>
      </c>
      <c r="I20" s="54">
        <v>5.9315519124799998</v>
      </c>
      <c r="J20" s="59">
        <f>Other!$C$2*H20*I20/12</f>
        <v>9.8795176104103408</v>
      </c>
      <c r="K20" s="57">
        <f t="shared" si="0"/>
        <v>37.5</v>
      </c>
      <c r="L20" s="57">
        <f>ROUND((2.721*J20*G20)+(Other!$B$2*I20),1)</f>
        <v>10.4</v>
      </c>
    </row>
    <row r="21" spans="1:12">
      <c r="A21" s="52" t="s">
        <v>102</v>
      </c>
      <c r="B21" s="52" t="s">
        <v>100</v>
      </c>
      <c r="C21" s="52">
        <v>1320</v>
      </c>
      <c r="D21" s="58" t="s">
        <v>84</v>
      </c>
      <c r="E21" s="52" t="s">
        <v>57</v>
      </c>
      <c r="F21" s="53">
        <f>EMCs!$B$10</f>
        <v>1.3948514483453343</v>
      </c>
      <c r="G21" s="53">
        <f>EMCs!$C$10</f>
        <v>0.33903287162245876</v>
      </c>
      <c r="H21" s="53">
        <f>ROCs!$F$5</f>
        <v>0.39344582191206351</v>
      </c>
      <c r="I21" s="54">
        <v>0.51085018702899998</v>
      </c>
      <c r="J21" s="59">
        <f>Other!$C$2*H21*I21/12</f>
        <v>0.85086559023712149</v>
      </c>
      <c r="K21" s="57">
        <f t="shared" si="0"/>
        <v>3.2</v>
      </c>
      <c r="L21" s="57">
        <f>ROUND((2.721*J21*G21)+(Other!$B$2*I21),1)</f>
        <v>0.9</v>
      </c>
    </row>
    <row r="22" spans="1:12">
      <c r="A22" s="52" t="s">
        <v>102</v>
      </c>
      <c r="B22" s="52" t="s">
        <v>100</v>
      </c>
      <c r="C22" s="52">
        <v>1320</v>
      </c>
      <c r="D22" s="58" t="s">
        <v>84</v>
      </c>
      <c r="E22" s="52" t="s">
        <v>57</v>
      </c>
      <c r="F22" s="53">
        <f>EMCs!$B$10</f>
        <v>1.3948514483453343</v>
      </c>
      <c r="G22" s="53">
        <f>EMCs!$C$10</f>
        <v>0.33903287162245876</v>
      </c>
      <c r="H22" s="53">
        <f>ROCs!$F$5</f>
        <v>0.39344582191206351</v>
      </c>
      <c r="I22" s="54">
        <v>1.2908338377599999</v>
      </c>
      <c r="J22" s="59">
        <f>Other!$C$2*H22*I22/12</f>
        <v>2.1499964630557353</v>
      </c>
      <c r="K22" s="57">
        <f t="shared" si="0"/>
        <v>8.1999999999999993</v>
      </c>
      <c r="L22" s="57">
        <f>ROUND((2.721*J22*G22)+(Other!$B$2*I22),1)</f>
        <v>2.2999999999999998</v>
      </c>
    </row>
    <row r="23" spans="1:12">
      <c r="A23" s="52" t="s">
        <v>102</v>
      </c>
      <c r="B23" s="52" t="s">
        <v>100</v>
      </c>
      <c r="C23" s="52">
        <v>1320</v>
      </c>
      <c r="D23" s="58" t="s">
        <v>84</v>
      </c>
      <c r="E23" s="52" t="s">
        <v>57</v>
      </c>
      <c r="F23" s="53">
        <f>EMCs!$B$10</f>
        <v>1.3948514483453343</v>
      </c>
      <c r="G23" s="53">
        <f>EMCs!$C$10</f>
        <v>0.33903287162245876</v>
      </c>
      <c r="H23" s="53">
        <f>ROCs!$F$5</f>
        <v>0.39344582191206351</v>
      </c>
      <c r="I23" s="54">
        <v>4.15791192791E-3</v>
      </c>
      <c r="J23" s="59">
        <f>Other!$C$2*H23*I23/12</f>
        <v>6.9253653547048108E-3</v>
      </c>
      <c r="K23" s="57">
        <f t="shared" si="0"/>
        <v>0</v>
      </c>
      <c r="L23" s="57">
        <f>ROUND((2.721*J23*G23)+(Other!$B$2*I23),1)</f>
        <v>0</v>
      </c>
    </row>
    <row r="24" spans="1:12">
      <c r="A24" s="52" t="s">
        <v>102</v>
      </c>
      <c r="B24" s="52" t="s">
        <v>100</v>
      </c>
      <c r="C24" s="52">
        <v>1330</v>
      </c>
      <c r="D24" s="57" t="s">
        <v>81</v>
      </c>
      <c r="E24" s="52" t="s">
        <v>57</v>
      </c>
      <c r="F24" s="53">
        <f>EMCs!$B$10</f>
        <v>1.3948514483453343</v>
      </c>
      <c r="G24" s="53">
        <f>EMCs!$C$10</f>
        <v>0.33903287162245876</v>
      </c>
      <c r="H24" s="53">
        <f>ROCs!$F$5</f>
        <v>0.39344582191206351</v>
      </c>
      <c r="I24" s="54">
        <v>1.44087621415</v>
      </c>
      <c r="J24" s="59">
        <f>Other!$C$2*H24*I24/12</f>
        <v>2.3999051415474404</v>
      </c>
      <c r="K24" s="57">
        <f t="shared" si="0"/>
        <v>9.1</v>
      </c>
      <c r="L24" s="57">
        <f>ROUND((2.721*J24*G24)+(Other!$B$2*I24),1)</f>
        <v>2.5</v>
      </c>
    </row>
    <row r="25" spans="1:12" ht="14.25" customHeight="1">
      <c r="A25" s="52" t="s">
        <v>102</v>
      </c>
      <c r="B25" s="52" t="s">
        <v>100</v>
      </c>
      <c r="C25" s="52">
        <v>1330</v>
      </c>
      <c r="D25" s="57" t="s">
        <v>81</v>
      </c>
      <c r="E25" s="52" t="s">
        <v>59</v>
      </c>
      <c r="F25" s="53">
        <f>EMCs!$B$10</f>
        <v>1.3948514483453343</v>
      </c>
      <c r="G25" s="53">
        <f>EMCs!$C$10</f>
        <v>0.33903287162245876</v>
      </c>
      <c r="H25" s="53">
        <f>ROCs!$H$5</f>
        <v>0.39344582191206351</v>
      </c>
      <c r="I25" s="54">
        <v>19.064494811199999</v>
      </c>
      <c r="J25" s="59">
        <f>Other!$C$2*H25*I25/12</f>
        <v>31.753580681733947</v>
      </c>
      <c r="K25" s="57">
        <f t="shared" si="0"/>
        <v>120.5</v>
      </c>
      <c r="L25" s="57">
        <f>ROUND((2.721*J25*G25)+(Other!$B$2*I25),1)</f>
        <v>33.4</v>
      </c>
    </row>
    <row r="26" spans="1:12">
      <c r="A26" s="52" t="s">
        <v>102</v>
      </c>
      <c r="B26" s="52" t="s">
        <v>100</v>
      </c>
      <c r="C26" s="52">
        <v>1330</v>
      </c>
      <c r="D26" s="57" t="s">
        <v>81</v>
      </c>
      <c r="E26" s="52" t="s">
        <v>59</v>
      </c>
      <c r="F26" s="53">
        <f>EMCs!$B$10</f>
        <v>1.3948514483453343</v>
      </c>
      <c r="G26" s="53">
        <f>EMCs!$C$10</f>
        <v>0.33903287162245876</v>
      </c>
      <c r="H26" s="53">
        <f>ROCs!$H$5</f>
        <v>0.39344582191206351</v>
      </c>
      <c r="I26" s="54">
        <v>0.57894878361000002</v>
      </c>
      <c r="J26" s="59">
        <f>Other!$C$2*H26*I26/12</f>
        <v>0.96428974871926931</v>
      </c>
      <c r="K26" s="57">
        <f t="shared" si="0"/>
        <v>3.7</v>
      </c>
      <c r="L26" s="57">
        <f>ROUND((2.721*J26*G26)+(Other!$B$2*I26),1)</f>
        <v>1</v>
      </c>
    </row>
    <row r="27" spans="1:12">
      <c r="A27" s="52" t="s">
        <v>102</v>
      </c>
      <c r="B27" s="52" t="s">
        <v>100</v>
      </c>
      <c r="C27" s="52">
        <v>1330</v>
      </c>
      <c r="D27" s="57" t="s">
        <v>81</v>
      </c>
      <c r="E27" s="52" t="s">
        <v>59</v>
      </c>
      <c r="F27" s="53">
        <f>EMCs!$B$10</f>
        <v>1.3948514483453343</v>
      </c>
      <c r="G27" s="53">
        <f>EMCs!$C$10</f>
        <v>0.33903287162245876</v>
      </c>
      <c r="H27" s="53">
        <f>ROCs!$H$5</f>
        <v>0.39344582191206351</v>
      </c>
      <c r="I27" s="54">
        <v>65.753476243099996</v>
      </c>
      <c r="J27" s="59">
        <f>Other!$C$2*H27*I27/12</f>
        <v>109.51815580044369</v>
      </c>
      <c r="K27" s="57">
        <f t="shared" si="0"/>
        <v>415.7</v>
      </c>
      <c r="L27" s="57">
        <f>ROUND((2.721*J27*G27)+(Other!$B$2*I27),1)</f>
        <v>115.3</v>
      </c>
    </row>
    <row r="28" spans="1:12">
      <c r="A28" s="52" t="s">
        <v>102</v>
      </c>
      <c r="B28" s="52" t="s">
        <v>100</v>
      </c>
      <c r="C28" s="52">
        <v>1330</v>
      </c>
      <c r="D28" s="57" t="s">
        <v>81</v>
      </c>
      <c r="E28" s="52" t="s">
        <v>59</v>
      </c>
      <c r="F28" s="53">
        <f>EMCs!$B$10</f>
        <v>1.3948514483453343</v>
      </c>
      <c r="G28" s="53">
        <f>EMCs!$C$10</f>
        <v>0.33903287162245876</v>
      </c>
      <c r="H28" s="53">
        <f>ROCs!$H$5</f>
        <v>0.39344582191206351</v>
      </c>
      <c r="I28" s="54">
        <v>1.0755130493599999E-2</v>
      </c>
      <c r="J28" s="59">
        <f>Other!$C$2*H28*I28/12</f>
        <v>1.7913608897229847E-2</v>
      </c>
      <c r="K28" s="57">
        <f t="shared" si="0"/>
        <v>0.1</v>
      </c>
      <c r="L28" s="57">
        <f>ROUND((2.721*J28*G28)+(Other!$B$2*I28),1)</f>
        <v>0</v>
      </c>
    </row>
    <row r="29" spans="1:12">
      <c r="A29" s="52" t="s">
        <v>102</v>
      </c>
      <c r="B29" s="52" t="s">
        <v>100</v>
      </c>
      <c r="C29" s="52">
        <v>1330</v>
      </c>
      <c r="D29" s="57" t="s">
        <v>81</v>
      </c>
      <c r="E29" s="52" t="s">
        <v>57</v>
      </c>
      <c r="F29" s="53">
        <f>EMCs!$B$10</f>
        <v>1.3948514483453343</v>
      </c>
      <c r="G29" s="53">
        <f>EMCs!$C$10</f>
        <v>0.33903287162245876</v>
      </c>
      <c r="H29" s="53">
        <f>ROCs!$F$5</f>
        <v>0.39344582191206351</v>
      </c>
      <c r="I29" s="54">
        <v>1.1838413064</v>
      </c>
      <c r="J29" s="59">
        <f>Other!$C$2*H29*I29/12</f>
        <v>1.971791060262329</v>
      </c>
      <c r="K29" s="57">
        <f t="shared" si="0"/>
        <v>7.5</v>
      </c>
      <c r="L29" s="57">
        <f>ROUND((2.721*J29*G29)+(Other!$B$2*I29),1)</f>
        <v>2.1</v>
      </c>
    </row>
    <row r="30" spans="1:12">
      <c r="A30" s="52" t="s">
        <v>102</v>
      </c>
      <c r="B30" s="52" t="s">
        <v>100</v>
      </c>
      <c r="C30" s="52">
        <v>1330</v>
      </c>
      <c r="D30" s="57" t="s">
        <v>81</v>
      </c>
      <c r="E30" s="52" t="s">
        <v>28</v>
      </c>
      <c r="F30" s="53">
        <f>EMCs!$B$10</f>
        <v>1.3948514483453343</v>
      </c>
      <c r="G30" s="53">
        <f>EMCs!$C$10</f>
        <v>0.33903287162245876</v>
      </c>
      <c r="H30" s="53">
        <f>ROCs!$I$5</f>
        <v>0.39344582191206351</v>
      </c>
      <c r="I30" s="54">
        <v>0.42124982796400001</v>
      </c>
      <c r="J30" s="59">
        <f>Other!$C$2*H30*I30/12</f>
        <v>0.70162836895962133</v>
      </c>
      <c r="K30" s="57">
        <f t="shared" si="0"/>
        <v>2.7</v>
      </c>
      <c r="L30" s="57">
        <f>ROUND((2.721*J30*G30)+(Other!$B$2*I30),1)</f>
        <v>0.7</v>
      </c>
    </row>
    <row r="31" spans="1:12">
      <c r="A31" s="52" t="s">
        <v>102</v>
      </c>
      <c r="B31" s="52" t="s">
        <v>100</v>
      </c>
      <c r="C31" s="52">
        <v>1330</v>
      </c>
      <c r="D31" s="57" t="s">
        <v>81</v>
      </c>
      <c r="E31" s="52" t="s">
        <v>28</v>
      </c>
      <c r="F31" s="53">
        <f>EMCs!$B$10</f>
        <v>1.3948514483453343</v>
      </c>
      <c r="G31" s="53">
        <f>EMCs!$C$10</f>
        <v>0.33903287162245876</v>
      </c>
      <c r="H31" s="53">
        <f>ROCs!$I$5</f>
        <v>0.39344582191206351</v>
      </c>
      <c r="I31" s="54">
        <v>2.2677260858700001E-2</v>
      </c>
      <c r="J31" s="59">
        <f>Other!$C$2*H31*I31/12</f>
        <v>3.7770957974423904E-2</v>
      </c>
      <c r="K31" s="57">
        <f t="shared" si="0"/>
        <v>0.1</v>
      </c>
      <c r="L31" s="57">
        <f>ROUND((2.721*J31*G31)+(Other!$B$2*I31),1)</f>
        <v>0</v>
      </c>
    </row>
    <row r="32" spans="1:12">
      <c r="A32" s="52" t="s">
        <v>102</v>
      </c>
      <c r="B32" s="52" t="s">
        <v>100</v>
      </c>
      <c r="C32" s="52">
        <v>1330</v>
      </c>
      <c r="D32" s="57" t="s">
        <v>81</v>
      </c>
      <c r="E32" s="52" t="s">
        <v>28</v>
      </c>
      <c r="F32" s="53">
        <f>EMCs!$B$10</f>
        <v>1.3948514483453343</v>
      </c>
      <c r="G32" s="53">
        <f>EMCs!$C$10</f>
        <v>0.33903287162245876</v>
      </c>
      <c r="H32" s="53">
        <f>ROCs!$I$5</f>
        <v>0.39344582191206351</v>
      </c>
      <c r="I32" s="54">
        <v>6.5292277791799996E-2</v>
      </c>
      <c r="J32" s="59">
        <f>Other!$C$2*H32*I32/12</f>
        <v>0.10874998951129335</v>
      </c>
      <c r="K32" s="57">
        <f t="shared" si="0"/>
        <v>0.4</v>
      </c>
      <c r="L32" s="57">
        <f>ROUND((2.721*J32*G32)+(Other!$B$2*I32),1)</f>
        <v>0.1</v>
      </c>
    </row>
    <row r="33" spans="1:12">
      <c r="A33" s="52" t="s">
        <v>102</v>
      </c>
      <c r="B33" s="52" t="s">
        <v>100</v>
      </c>
      <c r="C33" s="52">
        <v>1330</v>
      </c>
      <c r="D33" s="57" t="s">
        <v>81</v>
      </c>
      <c r="E33" s="52" t="s">
        <v>28</v>
      </c>
      <c r="F33" s="53">
        <f>EMCs!$B$10</f>
        <v>1.3948514483453343</v>
      </c>
      <c r="G33" s="53">
        <f>EMCs!$C$10</f>
        <v>0.33903287162245876</v>
      </c>
      <c r="H33" s="53">
        <f>ROCs!$I$5</f>
        <v>0.39344582191206351</v>
      </c>
      <c r="I33" s="54">
        <v>3.7716170340999998E-3</v>
      </c>
      <c r="J33" s="59">
        <f>Other!$C$2*H33*I33/12</f>
        <v>6.2819574805904914E-3</v>
      </c>
      <c r="K33" s="57">
        <f t="shared" si="0"/>
        <v>0</v>
      </c>
      <c r="L33" s="57">
        <f>ROUND((2.721*J33*G33)+(Other!$B$2*I33),1)</f>
        <v>0</v>
      </c>
    </row>
    <row r="34" spans="1:12">
      <c r="A34" s="52" t="s">
        <v>102</v>
      </c>
      <c r="B34" s="52" t="s">
        <v>100</v>
      </c>
      <c r="C34" s="52">
        <v>1330</v>
      </c>
      <c r="D34" s="57" t="s">
        <v>81</v>
      </c>
      <c r="E34" s="52" t="s">
        <v>59</v>
      </c>
      <c r="F34" s="53">
        <f>EMCs!$B$10</f>
        <v>1.3948514483453343</v>
      </c>
      <c r="G34" s="53">
        <f>EMCs!$C$10</f>
        <v>0.33903287162245876</v>
      </c>
      <c r="H34" s="53">
        <f>ROCs!$H$5</f>
        <v>0.39344582191206351</v>
      </c>
      <c r="I34" s="54">
        <v>15.6321798052</v>
      </c>
      <c r="J34" s="59">
        <f>Other!$C$2*H34*I34/12</f>
        <v>26.036760354340913</v>
      </c>
      <c r="K34" s="57">
        <f t="shared" si="0"/>
        <v>98.8</v>
      </c>
      <c r="L34" s="57">
        <f>ROUND((2.721*J34*G34)+(Other!$B$2*I34),1)</f>
        <v>27.4</v>
      </c>
    </row>
    <row r="35" spans="1:12">
      <c r="A35" s="52" t="s">
        <v>102</v>
      </c>
      <c r="B35" s="52" t="s">
        <v>100</v>
      </c>
      <c r="C35" s="52">
        <v>1330</v>
      </c>
      <c r="D35" s="57" t="s">
        <v>81</v>
      </c>
      <c r="E35" s="52" t="s">
        <v>59</v>
      </c>
      <c r="F35" s="53">
        <f>EMCs!$B$10</f>
        <v>1.3948514483453343</v>
      </c>
      <c r="G35" s="53">
        <f>EMCs!$C$10</f>
        <v>0.33903287162245876</v>
      </c>
      <c r="H35" s="53">
        <f>ROCs!$H$5</f>
        <v>0.39344582191206351</v>
      </c>
      <c r="I35" s="54">
        <v>10.593095830099999</v>
      </c>
      <c r="J35" s="59">
        <f>Other!$C$2*H35*I35/12</f>
        <v>17.643726017476741</v>
      </c>
      <c r="K35" s="57">
        <f t="shared" si="0"/>
        <v>67</v>
      </c>
      <c r="L35" s="57">
        <f>ROUND((2.721*J35*G35)+(Other!$B$2*I35),1)</f>
        <v>18.600000000000001</v>
      </c>
    </row>
    <row r="36" spans="1:12">
      <c r="A36" s="52" t="s">
        <v>102</v>
      </c>
      <c r="B36" s="52" t="s">
        <v>100</v>
      </c>
      <c r="C36" s="52">
        <v>1330</v>
      </c>
      <c r="D36" s="57" t="s">
        <v>81</v>
      </c>
      <c r="E36" s="52" t="s">
        <v>28</v>
      </c>
      <c r="F36" s="53">
        <f>EMCs!$B$10</f>
        <v>1.3948514483453343</v>
      </c>
      <c r="G36" s="53">
        <f>EMCs!$C$10</f>
        <v>0.33903287162245876</v>
      </c>
      <c r="H36" s="53">
        <f>ROCs!$I$5</f>
        <v>0.39344582191206351</v>
      </c>
      <c r="I36" s="54">
        <v>0.28595185318400002</v>
      </c>
      <c r="J36" s="59">
        <f>Other!$C$2*H36*I36/12</f>
        <v>0.47627777872378624</v>
      </c>
      <c r="K36" s="57">
        <f t="shared" si="0"/>
        <v>1.8</v>
      </c>
      <c r="L36" s="57">
        <f>ROUND((2.721*J36*G36)+(Other!$B$2*I36),1)</f>
        <v>0.5</v>
      </c>
    </row>
    <row r="37" spans="1:12">
      <c r="A37" s="52" t="s">
        <v>102</v>
      </c>
      <c r="B37" s="52" t="s">
        <v>100</v>
      </c>
      <c r="C37" s="52">
        <v>1330</v>
      </c>
      <c r="D37" s="57" t="s">
        <v>81</v>
      </c>
      <c r="E37" s="52" t="s">
        <v>59</v>
      </c>
      <c r="F37" s="53">
        <f>EMCs!$B$10</f>
        <v>1.3948514483453343</v>
      </c>
      <c r="G37" s="53">
        <f>EMCs!$C$10</f>
        <v>0.33903287162245876</v>
      </c>
      <c r="H37" s="53">
        <f>ROCs!$H$5</f>
        <v>0.39344582191206351</v>
      </c>
      <c r="I37" s="54">
        <v>2.4351424271600002</v>
      </c>
      <c r="J37" s="59">
        <f>Other!$C$2*H37*I37/12</f>
        <v>4.0559423314438909</v>
      </c>
      <c r="K37" s="57">
        <f t="shared" si="0"/>
        <v>15.4</v>
      </c>
      <c r="L37" s="57">
        <f>ROUND((2.721*J37*G37)+(Other!$B$2*I37),1)</f>
        <v>4.3</v>
      </c>
    </row>
    <row r="38" spans="1:12">
      <c r="A38" s="52" t="s">
        <v>102</v>
      </c>
      <c r="B38" s="52" t="s">
        <v>100</v>
      </c>
      <c r="C38" s="52">
        <v>1400</v>
      </c>
      <c r="D38" s="58" t="s">
        <v>86</v>
      </c>
      <c r="E38" s="52" t="s">
        <v>57</v>
      </c>
      <c r="F38" s="53">
        <f>EMCs!$B$8</f>
        <v>0.70945030562392009</v>
      </c>
      <c r="G38" s="53">
        <f>EMCs!$C$8</f>
        <v>0.1167055461931156</v>
      </c>
      <c r="H38" s="53">
        <f>ROCs!$F$3</f>
        <v>0.43140989244743805</v>
      </c>
      <c r="I38" s="54">
        <v>0.32108750810499997</v>
      </c>
      <c r="J38" s="59">
        <f>Other!$C$2*H38*I38/12</f>
        <v>0.58640271906332764</v>
      </c>
      <c r="K38" s="57">
        <f t="shared" si="0"/>
        <v>1.1000000000000001</v>
      </c>
      <c r="L38" s="57">
        <f>ROUND((2.721*J38*G38)+(Other!$B$2*I38),1)</f>
        <v>0.3</v>
      </c>
    </row>
    <row r="39" spans="1:12">
      <c r="A39" s="52" t="s">
        <v>102</v>
      </c>
      <c r="B39" s="52" t="s">
        <v>100</v>
      </c>
      <c r="C39" s="52">
        <v>1400</v>
      </c>
      <c r="D39" s="58" t="s">
        <v>86</v>
      </c>
      <c r="E39" s="52" t="s">
        <v>28</v>
      </c>
      <c r="F39" s="53">
        <f>EMCs!$B$8</f>
        <v>0.70945030562392009</v>
      </c>
      <c r="G39" s="53">
        <f>EMCs!$C$8</f>
        <v>0.1167055461931156</v>
      </c>
      <c r="H39" s="53">
        <f>ROCs!$I$3</f>
        <v>0.43140989244743805</v>
      </c>
      <c r="I39" s="54">
        <v>0.98304054789399997</v>
      </c>
      <c r="J39" s="59">
        <f>Other!$C$2*H39*I39/12</f>
        <v>1.7953287987959827</v>
      </c>
      <c r="K39" s="57">
        <f t="shared" si="0"/>
        <v>3.5</v>
      </c>
      <c r="L39" s="57">
        <f>ROUND((2.721*J39*G39)+(Other!$B$2*I39),1)</f>
        <v>0.8</v>
      </c>
    </row>
    <row r="40" spans="1:12">
      <c r="A40" s="52" t="s">
        <v>102</v>
      </c>
      <c r="B40" s="52" t="s">
        <v>100</v>
      </c>
      <c r="C40" s="52">
        <v>1400</v>
      </c>
      <c r="D40" s="58" t="s">
        <v>86</v>
      </c>
      <c r="E40" s="52" t="s">
        <v>59</v>
      </c>
      <c r="F40" s="53">
        <f>EMCs!$B$8</f>
        <v>0.70945030562392009</v>
      </c>
      <c r="G40" s="53">
        <f>EMCs!$C$8</f>
        <v>0.1167055461931156</v>
      </c>
      <c r="H40" s="53">
        <f>ROCs!$H$3</f>
        <v>0.43140989244743805</v>
      </c>
      <c r="I40" s="54">
        <v>2.3563814076399998</v>
      </c>
      <c r="J40" s="59">
        <f>Other!$C$2*H40*I40/12</f>
        <v>4.3034637901219872</v>
      </c>
      <c r="K40" s="57">
        <f t="shared" si="0"/>
        <v>8.3000000000000007</v>
      </c>
      <c r="L40" s="57">
        <f>ROUND((2.721*J40*G40)+(Other!$B$2*I40),1)</f>
        <v>1.9</v>
      </c>
    </row>
    <row r="41" spans="1:12">
      <c r="A41" s="52" t="s">
        <v>102</v>
      </c>
      <c r="B41" s="52" t="s">
        <v>100</v>
      </c>
      <c r="C41" s="52">
        <v>1400</v>
      </c>
      <c r="D41" s="58" t="s">
        <v>86</v>
      </c>
      <c r="E41" s="52" t="s">
        <v>59</v>
      </c>
      <c r="F41" s="53">
        <f>EMCs!$B$8</f>
        <v>0.70945030562392009</v>
      </c>
      <c r="G41" s="53">
        <f>EMCs!$C$8</f>
        <v>0.1167055461931156</v>
      </c>
      <c r="H41" s="53">
        <f>ROCs!$H$3</f>
        <v>0.43140989244743805</v>
      </c>
      <c r="I41" s="54">
        <v>1.2490982832199999</v>
      </c>
      <c r="J41" s="59">
        <f>Other!$C$2*H41*I41/12</f>
        <v>2.2812305404855966</v>
      </c>
      <c r="K41" s="57">
        <f t="shared" si="0"/>
        <v>4.4000000000000004</v>
      </c>
      <c r="L41" s="57">
        <f>ROUND((2.721*J41*G41)+(Other!$B$2*I41),1)</f>
        <v>1</v>
      </c>
    </row>
    <row r="42" spans="1:12">
      <c r="A42" s="52" t="s">
        <v>102</v>
      </c>
      <c r="B42" s="52" t="s">
        <v>100</v>
      </c>
      <c r="C42" s="52">
        <v>1400</v>
      </c>
      <c r="D42" s="58" t="s">
        <v>86</v>
      </c>
      <c r="E42" s="52" t="s">
        <v>59</v>
      </c>
      <c r="F42" s="53">
        <f>EMCs!$B$8</f>
        <v>0.70945030562392009</v>
      </c>
      <c r="G42" s="53">
        <f>EMCs!$C$8</f>
        <v>0.1167055461931156</v>
      </c>
      <c r="H42" s="53">
        <f>ROCs!$H$3</f>
        <v>0.43140989244743805</v>
      </c>
      <c r="I42" s="54">
        <v>2.0550268616199999E-3</v>
      </c>
      <c r="J42" s="59">
        <f>Other!$C$2*H42*I42/12</f>
        <v>3.7530994167735399E-3</v>
      </c>
      <c r="K42" s="57">
        <f t="shared" si="0"/>
        <v>0</v>
      </c>
      <c r="L42" s="57">
        <f>ROUND((2.721*J42*G42)+(Other!$B$2*I42),1)</f>
        <v>0</v>
      </c>
    </row>
    <row r="43" spans="1:12">
      <c r="A43" s="52" t="s">
        <v>102</v>
      </c>
      <c r="B43" s="52" t="s">
        <v>100</v>
      </c>
      <c r="C43" s="52">
        <v>1400</v>
      </c>
      <c r="D43" s="58" t="s">
        <v>86</v>
      </c>
      <c r="E43" s="52" t="s">
        <v>59</v>
      </c>
      <c r="F43" s="53">
        <f>EMCs!$B$8</f>
        <v>0.70945030562392009</v>
      </c>
      <c r="G43" s="53">
        <f>EMCs!$C$8</f>
        <v>0.1167055461931156</v>
      </c>
      <c r="H43" s="53">
        <f>ROCs!$H$3</f>
        <v>0.43140989244743805</v>
      </c>
      <c r="I43" s="54">
        <v>11.5963729565</v>
      </c>
      <c r="J43" s="59">
        <f>Other!$C$2*H43*I43/12</f>
        <v>21.178477708763118</v>
      </c>
      <c r="K43" s="57">
        <f t="shared" si="0"/>
        <v>40.9</v>
      </c>
      <c r="L43" s="57">
        <f>ROUND((2.721*J43*G43)+(Other!$B$2*I43),1)</f>
        <v>9.1999999999999993</v>
      </c>
    </row>
    <row r="44" spans="1:12">
      <c r="A44" s="52" t="s">
        <v>102</v>
      </c>
      <c r="B44" s="52" t="s">
        <v>100</v>
      </c>
      <c r="C44" s="52">
        <v>1400</v>
      </c>
      <c r="D44" s="58" t="s">
        <v>86</v>
      </c>
      <c r="E44" s="52" t="s">
        <v>59</v>
      </c>
      <c r="F44" s="53">
        <f>EMCs!$B$8</f>
        <v>0.70945030562392009</v>
      </c>
      <c r="G44" s="53">
        <f>EMCs!$C$8</f>
        <v>0.1167055461931156</v>
      </c>
      <c r="H44" s="53">
        <f>ROCs!$H$3</f>
        <v>0.43140989244743805</v>
      </c>
      <c r="I44" s="54">
        <v>7.38934259987</v>
      </c>
      <c r="J44" s="59">
        <f>Other!$C$2*H44*I44/12</f>
        <v>13.495170267531099</v>
      </c>
      <c r="K44" s="57">
        <f t="shared" si="0"/>
        <v>26.1</v>
      </c>
      <c r="L44" s="57">
        <f>ROUND((2.721*J44*G44)+(Other!$B$2*I44),1)</f>
        <v>5.9</v>
      </c>
    </row>
    <row r="45" spans="1:12">
      <c r="A45" s="52" t="s">
        <v>102</v>
      </c>
      <c r="B45" s="52" t="s">
        <v>100</v>
      </c>
      <c r="C45" s="52">
        <v>1400</v>
      </c>
      <c r="D45" s="58" t="s">
        <v>86</v>
      </c>
      <c r="E45" s="52" t="s">
        <v>59</v>
      </c>
      <c r="F45" s="53">
        <f>EMCs!$B$8</f>
        <v>0.70945030562392009</v>
      </c>
      <c r="G45" s="53">
        <f>EMCs!$C$8</f>
        <v>0.1167055461931156</v>
      </c>
      <c r="H45" s="53">
        <f>ROCs!$H$3</f>
        <v>0.43140989244743805</v>
      </c>
      <c r="I45" s="54">
        <v>4.7367695273599999</v>
      </c>
      <c r="J45" s="59">
        <f>Other!$C$2*H45*I45/12</f>
        <v>8.6507710836009437</v>
      </c>
      <c r="K45" s="57">
        <f t="shared" si="0"/>
        <v>16.7</v>
      </c>
      <c r="L45" s="57">
        <f>ROUND((2.721*J45*G45)+(Other!$B$2*I45),1)</f>
        <v>3.8</v>
      </c>
    </row>
    <row r="46" spans="1:12">
      <c r="A46" s="52" t="s">
        <v>102</v>
      </c>
      <c r="B46" s="52" t="s">
        <v>100</v>
      </c>
      <c r="C46" s="52">
        <v>1400</v>
      </c>
      <c r="D46" s="58" t="s">
        <v>86</v>
      </c>
      <c r="E46" s="52" t="s">
        <v>59</v>
      </c>
      <c r="F46" s="53">
        <f>EMCs!$B$8</f>
        <v>0.70945030562392009</v>
      </c>
      <c r="G46" s="53">
        <f>EMCs!$C$8</f>
        <v>0.1167055461931156</v>
      </c>
      <c r="H46" s="53">
        <f>ROCs!$H$3</f>
        <v>0.43140989244743805</v>
      </c>
      <c r="I46" s="54">
        <v>0.45367125667000002</v>
      </c>
      <c r="J46" s="59">
        <f>Other!$C$2*H46*I46/12</f>
        <v>0.82854066806351145</v>
      </c>
      <c r="K46" s="57">
        <f t="shared" si="0"/>
        <v>1.6</v>
      </c>
      <c r="L46" s="57">
        <f>ROUND((2.721*J46*G46)+(Other!$B$2*I46),1)</f>
        <v>0.4</v>
      </c>
    </row>
    <row r="47" spans="1:12">
      <c r="A47" s="52" t="s">
        <v>102</v>
      </c>
      <c r="B47" s="52" t="s">
        <v>100</v>
      </c>
      <c r="C47" s="52">
        <v>1400</v>
      </c>
      <c r="D47" s="58" t="s">
        <v>86</v>
      </c>
      <c r="E47" s="52" t="s">
        <v>57</v>
      </c>
      <c r="F47" s="53">
        <f>EMCs!$B$8</f>
        <v>0.70945030562392009</v>
      </c>
      <c r="G47" s="53">
        <f>EMCs!$C$8</f>
        <v>0.1167055461931156</v>
      </c>
      <c r="H47" s="53">
        <f>ROCs!$F$3</f>
        <v>0.43140989244743805</v>
      </c>
      <c r="I47" s="54">
        <v>2.58239515523</v>
      </c>
      <c r="J47" s="59">
        <f>Other!$C$2*H47*I47/12</f>
        <v>4.7162331218056348</v>
      </c>
      <c r="K47" s="57">
        <f t="shared" ref="K47:K81" si="1">ROUND(2.721*J47*F47,1)</f>
        <v>9.1</v>
      </c>
      <c r="L47" s="57">
        <f>ROUND((2.721*J47*G47)+(Other!$B$2*I47),1)</f>
        <v>2.1</v>
      </c>
    </row>
    <row r="48" spans="1:12">
      <c r="A48" s="52" t="s">
        <v>102</v>
      </c>
      <c r="B48" s="52" t="s">
        <v>100</v>
      </c>
      <c r="C48" s="52">
        <v>1400</v>
      </c>
      <c r="D48" s="58" t="s">
        <v>86</v>
      </c>
      <c r="E48" s="52" t="s">
        <v>57</v>
      </c>
      <c r="F48" s="53">
        <f>EMCs!$B$8</f>
        <v>0.70945030562392009</v>
      </c>
      <c r="G48" s="53">
        <f>EMCs!$C$8</f>
        <v>0.1167055461931156</v>
      </c>
      <c r="H48" s="53">
        <f>ROCs!$F$3</f>
        <v>0.43140989244743805</v>
      </c>
      <c r="I48" s="54">
        <v>1.2683802125600001</v>
      </c>
      <c r="J48" s="59">
        <f>Other!$C$2*H48*I48/12</f>
        <v>2.3164451642512325</v>
      </c>
      <c r="K48" s="57">
        <f t="shared" si="1"/>
        <v>4.5</v>
      </c>
      <c r="L48" s="57">
        <f>ROUND((2.721*J48*G48)+(Other!$B$2*I48),1)</f>
        <v>1</v>
      </c>
    </row>
    <row r="49" spans="1:12">
      <c r="A49" s="52" t="s">
        <v>102</v>
      </c>
      <c r="B49" s="52" t="s">
        <v>100</v>
      </c>
      <c r="C49" s="52">
        <v>1400</v>
      </c>
      <c r="D49" s="58" t="s">
        <v>86</v>
      </c>
      <c r="E49" s="52" t="s">
        <v>57</v>
      </c>
      <c r="F49" s="53">
        <f>EMCs!$B$8</f>
        <v>0.70945030562392009</v>
      </c>
      <c r="G49" s="53">
        <f>EMCs!$C$8</f>
        <v>0.1167055461931156</v>
      </c>
      <c r="H49" s="53">
        <f>ROCs!$F$3</f>
        <v>0.43140989244743805</v>
      </c>
      <c r="I49" s="54">
        <v>0.71117685188900004</v>
      </c>
      <c r="J49" s="59">
        <f>Other!$C$2*H49*I49/12</f>
        <v>1.2988236202145573</v>
      </c>
      <c r="K49" s="57">
        <f t="shared" si="1"/>
        <v>2.5</v>
      </c>
      <c r="L49" s="57">
        <f>ROUND((2.721*J49*G49)+(Other!$B$2*I49),1)</f>
        <v>0.6</v>
      </c>
    </row>
    <row r="50" spans="1:12">
      <c r="A50" s="52" t="s">
        <v>102</v>
      </c>
      <c r="B50" s="52" t="s">
        <v>100</v>
      </c>
      <c r="C50" s="52">
        <v>1400</v>
      </c>
      <c r="D50" s="58" t="s">
        <v>86</v>
      </c>
      <c r="E50" s="52" t="s">
        <v>57</v>
      </c>
      <c r="F50" s="53">
        <f>EMCs!$B$8</f>
        <v>0.70945030562392009</v>
      </c>
      <c r="G50" s="53">
        <f>EMCs!$C$8</f>
        <v>0.1167055461931156</v>
      </c>
      <c r="H50" s="53">
        <f>ROCs!$F$3</f>
        <v>0.43140989244743805</v>
      </c>
      <c r="I50" s="54">
        <v>2.9044432401900001E-2</v>
      </c>
      <c r="J50" s="59">
        <f>Other!$C$2*H50*I50/12</f>
        <v>5.3043901441832388E-2</v>
      </c>
      <c r="K50" s="57">
        <f t="shared" si="1"/>
        <v>0.1</v>
      </c>
      <c r="L50" s="57">
        <f>ROUND((2.721*J50*G50)+(Other!$B$2*I50),1)</f>
        <v>0</v>
      </c>
    </row>
    <row r="51" spans="1:12">
      <c r="A51" s="52" t="s">
        <v>102</v>
      </c>
      <c r="B51" s="52" t="s">
        <v>100</v>
      </c>
      <c r="C51" s="52">
        <v>1400</v>
      </c>
      <c r="D51" s="58" t="s">
        <v>86</v>
      </c>
      <c r="E51" s="52" t="s">
        <v>59</v>
      </c>
      <c r="F51" s="53">
        <f>EMCs!$B$8</f>
        <v>0.70945030562392009</v>
      </c>
      <c r="G51" s="53">
        <f>EMCs!$C$8</f>
        <v>0.1167055461931156</v>
      </c>
      <c r="H51" s="53">
        <f>ROCs!$H$3</f>
        <v>0.43140989244743805</v>
      </c>
      <c r="I51" s="54">
        <v>0.13529902189099999</v>
      </c>
      <c r="J51" s="59">
        <f>Other!$C$2*H51*I51/12</f>
        <v>0.24709685777481546</v>
      </c>
      <c r="K51" s="57">
        <f t="shared" si="1"/>
        <v>0.5</v>
      </c>
      <c r="L51" s="57">
        <f>ROUND((2.721*J51*G51)+(Other!$B$2*I51),1)</f>
        <v>0.1</v>
      </c>
    </row>
    <row r="52" spans="1:12">
      <c r="A52" s="52" t="s">
        <v>102</v>
      </c>
      <c r="B52" s="52" t="s">
        <v>100</v>
      </c>
      <c r="C52" s="52">
        <v>1400</v>
      </c>
      <c r="D52" s="58" t="s">
        <v>86</v>
      </c>
      <c r="E52" s="52" t="s">
        <v>59</v>
      </c>
      <c r="F52" s="53">
        <f>EMCs!$B$8</f>
        <v>0.70945030562392009</v>
      </c>
      <c r="G52" s="53">
        <f>EMCs!$C$8</f>
        <v>0.1167055461931156</v>
      </c>
      <c r="H52" s="53">
        <f>ROCs!$H$3</f>
        <v>0.43140989244743805</v>
      </c>
      <c r="I52" s="54">
        <v>2.5262778647400001E-2</v>
      </c>
      <c r="J52" s="59">
        <f>Other!$C$2*H52*I52/12</f>
        <v>4.6137460087939342E-2</v>
      </c>
      <c r="K52" s="57">
        <f t="shared" si="1"/>
        <v>0.1</v>
      </c>
      <c r="L52" s="57">
        <f>ROUND((2.721*J52*G52)+(Other!$B$2*I52),1)</f>
        <v>0</v>
      </c>
    </row>
    <row r="53" spans="1:12">
      <c r="A53" s="52" t="s">
        <v>102</v>
      </c>
      <c r="B53" s="52" t="s">
        <v>100</v>
      </c>
      <c r="C53" s="52">
        <v>1400</v>
      </c>
      <c r="D53" s="58" t="s">
        <v>86</v>
      </c>
      <c r="E53" s="52" t="s">
        <v>59</v>
      </c>
      <c r="F53" s="53">
        <f>EMCs!$B$8</f>
        <v>0.70945030562392009</v>
      </c>
      <c r="G53" s="53">
        <f>EMCs!$C$8</f>
        <v>0.1167055461931156</v>
      </c>
      <c r="H53" s="53">
        <f>ROCs!$H$3</f>
        <v>0.43140989244743805</v>
      </c>
      <c r="I53" s="54">
        <v>1.6811490842799998E-2</v>
      </c>
      <c r="J53" s="59">
        <f>Other!$C$2*H53*I53/12</f>
        <v>3.0702857298647551E-2</v>
      </c>
      <c r="K53" s="57">
        <f t="shared" si="1"/>
        <v>0.1</v>
      </c>
      <c r="L53" s="57">
        <f>ROUND((2.721*J53*G53)+(Other!$B$2*I53),1)</f>
        <v>0</v>
      </c>
    </row>
    <row r="54" spans="1:12">
      <c r="A54" s="52" t="s">
        <v>102</v>
      </c>
      <c r="B54" s="52" t="s">
        <v>100</v>
      </c>
      <c r="C54" s="52">
        <v>1400</v>
      </c>
      <c r="D54" s="58" t="s">
        <v>86</v>
      </c>
      <c r="E54" s="52" t="s">
        <v>59</v>
      </c>
      <c r="F54" s="53">
        <f>EMCs!$B$8</f>
        <v>0.70945030562392009</v>
      </c>
      <c r="G54" s="53">
        <f>EMCs!$C$8</f>
        <v>0.1167055461931156</v>
      </c>
      <c r="H54" s="53">
        <f>ROCs!$H$3</f>
        <v>0.43140989244743805</v>
      </c>
      <c r="I54" s="54">
        <v>25.978880176299999</v>
      </c>
      <c r="J54" s="59">
        <f>Other!$C$2*H54*I54/12</f>
        <v>47.445277655027759</v>
      </c>
      <c r="K54" s="57">
        <f t="shared" si="1"/>
        <v>91.6</v>
      </c>
      <c r="L54" s="57">
        <f>ROUND((2.721*J54*G54)+(Other!$B$2*I54),1)</f>
        <v>20.7</v>
      </c>
    </row>
    <row r="55" spans="1:12">
      <c r="A55" s="52" t="s">
        <v>102</v>
      </c>
      <c r="B55" s="52" t="s">
        <v>100</v>
      </c>
      <c r="C55" s="52">
        <v>1400</v>
      </c>
      <c r="D55" s="58" t="s">
        <v>86</v>
      </c>
      <c r="E55" s="52" t="s">
        <v>59</v>
      </c>
      <c r="F55" s="53">
        <f>EMCs!$B$8</f>
        <v>0.70945030562392009</v>
      </c>
      <c r="G55" s="53">
        <f>EMCs!$C$8</f>
        <v>0.1167055461931156</v>
      </c>
      <c r="H55" s="53">
        <f>ROCs!$H$3</f>
        <v>0.43140989244743805</v>
      </c>
      <c r="I55" s="54">
        <v>6.8004041302299996</v>
      </c>
      <c r="J55" s="59">
        <f>Other!$C$2*H55*I55/12</f>
        <v>12.419590834384932</v>
      </c>
      <c r="K55" s="57">
        <f t="shared" si="1"/>
        <v>24</v>
      </c>
      <c r="L55" s="57">
        <f>ROUND((2.721*J55*G55)+(Other!$B$2*I55),1)</f>
        <v>5.4</v>
      </c>
    </row>
    <row r="56" spans="1:12">
      <c r="A56" s="52" t="s">
        <v>102</v>
      </c>
      <c r="B56" s="52" t="s">
        <v>100</v>
      </c>
      <c r="C56" s="52">
        <v>1400</v>
      </c>
      <c r="D56" s="58" t="s">
        <v>86</v>
      </c>
      <c r="E56" s="52" t="s">
        <v>59</v>
      </c>
      <c r="F56" s="53">
        <f>EMCs!$B$8</f>
        <v>0.70945030562392009</v>
      </c>
      <c r="G56" s="53">
        <f>EMCs!$C$8</f>
        <v>0.1167055461931156</v>
      </c>
      <c r="H56" s="53">
        <f>ROCs!$H$3</f>
        <v>0.43140989244743805</v>
      </c>
      <c r="I56" s="54">
        <v>1.4495829339199999</v>
      </c>
      <c r="J56" s="59">
        <f>Other!$C$2*H56*I56/12</f>
        <v>2.6473760345746915</v>
      </c>
      <c r="K56" s="57">
        <f t="shared" si="1"/>
        <v>5.0999999999999996</v>
      </c>
      <c r="L56" s="57">
        <f>ROUND((2.721*J56*G56)+(Other!$B$2*I56),1)</f>
        <v>1.2</v>
      </c>
    </row>
    <row r="57" spans="1:12">
      <c r="A57" s="52" t="s">
        <v>102</v>
      </c>
      <c r="B57" s="52" t="s">
        <v>100</v>
      </c>
      <c r="C57" s="52">
        <v>1400</v>
      </c>
      <c r="D57" s="58" t="s">
        <v>86</v>
      </c>
      <c r="E57" s="52" t="s">
        <v>57</v>
      </c>
      <c r="F57" s="53">
        <f>EMCs!$B$8</f>
        <v>0.70945030562392009</v>
      </c>
      <c r="G57" s="53">
        <f>EMCs!$C$8</f>
        <v>0.1167055461931156</v>
      </c>
      <c r="H57" s="53">
        <f>ROCs!$F$3</f>
        <v>0.43140989244743805</v>
      </c>
      <c r="I57" s="54">
        <v>0.40242239067300001</v>
      </c>
      <c r="J57" s="59">
        <f>Other!$C$2*H57*I57/12</f>
        <v>0.73494476784641127</v>
      </c>
      <c r="K57" s="57">
        <f t="shared" si="1"/>
        <v>1.4</v>
      </c>
      <c r="L57" s="57">
        <f>ROUND((2.721*J57*G57)+(Other!$B$2*I57),1)</f>
        <v>0.3</v>
      </c>
    </row>
    <row r="58" spans="1:12">
      <c r="A58" s="52" t="s">
        <v>102</v>
      </c>
      <c r="B58" s="52" t="s">
        <v>100</v>
      </c>
      <c r="C58" s="52">
        <v>1400</v>
      </c>
      <c r="D58" s="58" t="s">
        <v>86</v>
      </c>
      <c r="E58" s="52" t="s">
        <v>57</v>
      </c>
      <c r="F58" s="53">
        <f>EMCs!$B$8</f>
        <v>0.70945030562392009</v>
      </c>
      <c r="G58" s="53">
        <f>EMCs!$C$8</f>
        <v>0.1167055461931156</v>
      </c>
      <c r="H58" s="53">
        <f>ROCs!$F$3</f>
        <v>0.43140989244743805</v>
      </c>
      <c r="I58" s="54">
        <v>2.4167024596200002</v>
      </c>
      <c r="J58" s="59">
        <f>Other!$C$2*H58*I58/12</f>
        <v>4.4136282406376557</v>
      </c>
      <c r="K58" s="57">
        <f t="shared" si="1"/>
        <v>8.5</v>
      </c>
      <c r="L58" s="57">
        <f>ROUND((2.721*J58*G58)+(Other!$B$2*I58),1)</f>
        <v>1.9</v>
      </c>
    </row>
    <row r="59" spans="1:12">
      <c r="A59" s="52" t="s">
        <v>102</v>
      </c>
      <c r="B59" s="52" t="s">
        <v>100</v>
      </c>
      <c r="C59" s="52">
        <v>1400</v>
      </c>
      <c r="D59" s="58" t="s">
        <v>86</v>
      </c>
      <c r="E59" s="52" t="s">
        <v>59</v>
      </c>
      <c r="F59" s="53">
        <f>EMCs!$B$8</f>
        <v>0.70945030562392009</v>
      </c>
      <c r="G59" s="53">
        <f>EMCs!$C$8</f>
        <v>0.1167055461931156</v>
      </c>
      <c r="H59" s="53">
        <f>ROCs!$H$3</f>
        <v>0.43140989244743805</v>
      </c>
      <c r="I59" s="54">
        <v>5.7719059319299999E-2</v>
      </c>
      <c r="J59" s="59">
        <f>Other!$C$2*H59*I59/12</f>
        <v>0.10541242643281756</v>
      </c>
      <c r="K59" s="57">
        <f t="shared" si="1"/>
        <v>0.2</v>
      </c>
      <c r="L59" s="57">
        <f>ROUND((2.721*J59*G59)+(Other!$B$2*I59),1)</f>
        <v>0</v>
      </c>
    </row>
    <row r="60" spans="1:12">
      <c r="A60" s="52" t="s">
        <v>102</v>
      </c>
      <c r="B60" s="52" t="s">
        <v>100</v>
      </c>
      <c r="C60" s="52">
        <v>1400</v>
      </c>
      <c r="D60" s="58" t="s">
        <v>86</v>
      </c>
      <c r="E60" s="52" t="s">
        <v>59</v>
      </c>
      <c r="F60" s="53">
        <f>EMCs!$B$8</f>
        <v>0.70945030562392009</v>
      </c>
      <c r="G60" s="53">
        <f>EMCs!$C$8</f>
        <v>0.1167055461931156</v>
      </c>
      <c r="H60" s="53">
        <f>ROCs!$H$3</f>
        <v>0.43140989244743805</v>
      </c>
      <c r="I60" s="54">
        <v>1.81341832808</v>
      </c>
      <c r="J60" s="59">
        <f>Other!$C$2*H60*I60/12</f>
        <v>3.3118492982219707</v>
      </c>
      <c r="K60" s="57">
        <f t="shared" si="1"/>
        <v>6.4</v>
      </c>
      <c r="L60" s="57">
        <f>ROUND((2.721*J60*G60)+(Other!$B$2*I60),1)</f>
        <v>1.4</v>
      </c>
    </row>
    <row r="61" spans="1:12">
      <c r="A61" s="52" t="s">
        <v>102</v>
      </c>
      <c r="B61" s="52" t="s">
        <v>100</v>
      </c>
      <c r="C61" s="52">
        <v>1400</v>
      </c>
      <c r="D61" s="58" t="s">
        <v>86</v>
      </c>
      <c r="E61" s="52" t="s">
        <v>59</v>
      </c>
      <c r="F61" s="53">
        <f>EMCs!$B$8</f>
        <v>0.70945030562392009</v>
      </c>
      <c r="G61" s="53">
        <f>EMCs!$C$8</f>
        <v>0.1167055461931156</v>
      </c>
      <c r="H61" s="53">
        <f>ROCs!$H$3</f>
        <v>0.43140989244743805</v>
      </c>
      <c r="I61" s="54">
        <v>0.79845238355100001</v>
      </c>
      <c r="J61" s="59">
        <f>Other!$C$2*H61*I61/12</f>
        <v>1.4582150875947153</v>
      </c>
      <c r="K61" s="57">
        <f t="shared" si="1"/>
        <v>2.8</v>
      </c>
      <c r="L61" s="57">
        <f>ROUND((2.721*J61*G61)+(Other!$B$2*I61),1)</f>
        <v>0.6</v>
      </c>
    </row>
    <row r="62" spans="1:12">
      <c r="A62" s="52" t="s">
        <v>102</v>
      </c>
      <c r="B62" s="52" t="s">
        <v>100</v>
      </c>
      <c r="C62" s="52">
        <v>1400</v>
      </c>
      <c r="D62" s="58" t="s">
        <v>86</v>
      </c>
      <c r="E62" s="52" t="s">
        <v>59</v>
      </c>
      <c r="F62" s="53">
        <f>EMCs!$B$8</f>
        <v>0.70945030562392009</v>
      </c>
      <c r="G62" s="53">
        <f>EMCs!$C$8</f>
        <v>0.1167055461931156</v>
      </c>
      <c r="H62" s="53">
        <f>ROCs!$H$3</f>
        <v>0.43140989244743805</v>
      </c>
      <c r="I62" s="54">
        <v>7.3698681120399998E-2</v>
      </c>
      <c r="J62" s="59">
        <f>Other!$C$2*H62*I62/12</f>
        <v>0.13459603973833548</v>
      </c>
      <c r="K62" s="57">
        <f t="shared" si="1"/>
        <v>0.3</v>
      </c>
      <c r="L62" s="57">
        <f>ROUND((2.721*J62*G62)+(Other!$B$2*I62),1)</f>
        <v>0.1</v>
      </c>
    </row>
    <row r="63" spans="1:12">
      <c r="A63" s="52" t="s">
        <v>102</v>
      </c>
      <c r="B63" s="52" t="s">
        <v>100</v>
      </c>
      <c r="C63" s="52">
        <v>1550</v>
      </c>
      <c r="D63" s="52" t="s">
        <v>149</v>
      </c>
      <c r="E63" s="52" t="s">
        <v>59</v>
      </c>
      <c r="F63" s="53">
        <f>EMCs!$B$6</f>
        <v>0.72147488707517293</v>
      </c>
      <c r="G63" s="53">
        <f>EMCs!$C$6</f>
        <v>0.16951643581122938</v>
      </c>
      <c r="H63" s="53">
        <f>ROCs!$H$12</f>
        <v>0.34081381503347608</v>
      </c>
      <c r="I63" s="54">
        <v>0.536505739988</v>
      </c>
      <c r="J63" s="59">
        <f>Other!$C$2*H63*I63/12</f>
        <v>0.77405893800496306</v>
      </c>
      <c r="K63" s="57">
        <f t="shared" si="1"/>
        <v>1.5</v>
      </c>
      <c r="L63" s="57">
        <f>ROUND((2.721*J63*G63)+(Other!$B$2*I63),1)</f>
        <v>0.5</v>
      </c>
    </row>
    <row r="64" spans="1:12">
      <c r="A64" s="52" t="s">
        <v>102</v>
      </c>
      <c r="B64" s="52" t="s">
        <v>100</v>
      </c>
      <c r="C64" s="52">
        <v>1550</v>
      </c>
      <c r="D64" s="52" t="s">
        <v>149</v>
      </c>
      <c r="E64" s="52" t="s">
        <v>59</v>
      </c>
      <c r="F64" s="53">
        <f>EMCs!$B$6</f>
        <v>0.72147488707517293</v>
      </c>
      <c r="G64" s="53">
        <f>EMCs!$C$6</f>
        <v>0.16951643581122938</v>
      </c>
      <c r="H64" s="53">
        <f>ROCs!$H$12</f>
        <v>0.34081381503347608</v>
      </c>
      <c r="I64" s="54">
        <v>0.423418119446</v>
      </c>
      <c r="J64" s="59">
        <f>Other!$C$2*H64*I64/12</f>
        <v>0.61089855232072654</v>
      </c>
      <c r="K64" s="57">
        <f t="shared" si="1"/>
        <v>1.2</v>
      </c>
      <c r="L64" s="57">
        <f>ROUND((2.721*J64*G64)+(Other!$B$2*I64),1)</f>
        <v>0.4</v>
      </c>
    </row>
    <row r="65" spans="1:12">
      <c r="A65" s="52" t="s">
        <v>102</v>
      </c>
      <c r="B65" s="52" t="s">
        <v>100</v>
      </c>
      <c r="C65" s="52">
        <v>1550</v>
      </c>
      <c r="D65" s="52" t="s">
        <v>149</v>
      </c>
      <c r="E65" s="52" t="s">
        <v>59</v>
      </c>
      <c r="F65" s="53">
        <f>EMCs!$B$6</f>
        <v>0.72147488707517293</v>
      </c>
      <c r="G65" s="53">
        <f>EMCs!$C$6</f>
        <v>0.16951643581122938</v>
      </c>
      <c r="H65" s="53">
        <f>ROCs!$H$12</f>
        <v>0.34081381503347608</v>
      </c>
      <c r="I65" s="54">
        <v>5.8130573819600002</v>
      </c>
      <c r="J65" s="59">
        <f>Other!$C$2*H65*I65/12</f>
        <v>8.3869541148665281</v>
      </c>
      <c r="K65" s="57">
        <f t="shared" si="1"/>
        <v>16.5</v>
      </c>
      <c r="L65" s="57">
        <f>ROUND((2.721*J65*G65)+(Other!$B$2*I65),1)</f>
        <v>5.0999999999999996</v>
      </c>
    </row>
    <row r="66" spans="1:12">
      <c r="A66" s="52" t="s">
        <v>102</v>
      </c>
      <c r="B66" s="52" t="s">
        <v>100</v>
      </c>
      <c r="C66" s="52">
        <v>1550</v>
      </c>
      <c r="D66" s="52" t="s">
        <v>149</v>
      </c>
      <c r="E66" s="52" t="s">
        <v>59</v>
      </c>
      <c r="F66" s="53">
        <f>EMCs!$B$6</f>
        <v>0.72147488707517293</v>
      </c>
      <c r="G66" s="53">
        <f>EMCs!$C$6</f>
        <v>0.16951643581122938</v>
      </c>
      <c r="H66" s="53">
        <f>ROCs!$H$12</f>
        <v>0.34081381503347608</v>
      </c>
      <c r="I66" s="54">
        <v>0.55522165906700005</v>
      </c>
      <c r="J66" s="59">
        <f>Other!$C$2*H66*I66/12</f>
        <v>0.80106186335372387</v>
      </c>
      <c r="K66" s="57">
        <f t="shared" si="1"/>
        <v>1.6</v>
      </c>
      <c r="L66" s="57">
        <f>ROUND((2.721*J66*G66)+(Other!$B$2*I66),1)</f>
        <v>0.5</v>
      </c>
    </row>
    <row r="67" spans="1:12">
      <c r="A67" s="52" t="s">
        <v>102</v>
      </c>
      <c r="B67" s="52" t="s">
        <v>100</v>
      </c>
      <c r="C67" s="52">
        <v>1550</v>
      </c>
      <c r="D67" s="52" t="s">
        <v>149</v>
      </c>
      <c r="E67" s="52" t="s">
        <v>59</v>
      </c>
      <c r="F67" s="53">
        <f>EMCs!$B$6</f>
        <v>0.72147488707517293</v>
      </c>
      <c r="G67" s="53">
        <f>EMCs!$C$6</f>
        <v>0.16951643581122938</v>
      </c>
      <c r="H67" s="53">
        <f>ROCs!$H$12</f>
        <v>0.34081381503347608</v>
      </c>
      <c r="I67" s="54">
        <v>5.2688250583600001E-2</v>
      </c>
      <c r="J67" s="59">
        <f>Other!$C$2*H67*I67/12</f>
        <v>7.6017474282741138E-2</v>
      </c>
      <c r="K67" s="57">
        <f t="shared" si="1"/>
        <v>0.1</v>
      </c>
      <c r="L67" s="57">
        <f>ROUND((2.721*J67*G67)+(Other!$B$2*I67),1)</f>
        <v>0</v>
      </c>
    </row>
    <row r="68" spans="1:12">
      <c r="A68" s="52" t="s">
        <v>102</v>
      </c>
      <c r="B68" s="52" t="s">
        <v>100</v>
      </c>
      <c r="C68" s="52">
        <v>1550</v>
      </c>
      <c r="D68" s="52" t="s">
        <v>149</v>
      </c>
      <c r="E68" s="52" t="s">
        <v>59</v>
      </c>
      <c r="F68" s="53">
        <f>EMCs!$B$6</f>
        <v>0.72147488707517293</v>
      </c>
      <c r="G68" s="53">
        <f>EMCs!$C$6</f>
        <v>0.16951643581122938</v>
      </c>
      <c r="H68" s="53">
        <f>ROCs!$H$12</f>
        <v>0.34081381503347608</v>
      </c>
      <c r="I68" s="54">
        <v>5.14904513323E-2</v>
      </c>
      <c r="J68" s="59">
        <f>Other!$C$2*H68*I68/12</f>
        <v>7.4289315295243338E-2</v>
      </c>
      <c r="K68" s="57">
        <f t="shared" si="1"/>
        <v>0.1</v>
      </c>
      <c r="L68" s="57">
        <f>ROUND((2.721*J68*G68)+(Other!$B$2*I68),1)</f>
        <v>0</v>
      </c>
    </row>
    <row r="69" spans="1:12">
      <c r="A69" s="52" t="s">
        <v>102</v>
      </c>
      <c r="B69" s="52" t="s">
        <v>100</v>
      </c>
      <c r="C69" s="52">
        <v>1550</v>
      </c>
      <c r="D69" s="52" t="s">
        <v>149</v>
      </c>
      <c r="E69" s="52" t="s">
        <v>28</v>
      </c>
      <c r="F69" s="53">
        <f>EMCs!$B$6</f>
        <v>0.72147488707517293</v>
      </c>
      <c r="G69" s="53">
        <f>EMCs!$C$6</f>
        <v>0.16951643581122938</v>
      </c>
      <c r="H69" s="53">
        <f>ROCs!$I$12</f>
        <v>0.34081381503347608</v>
      </c>
      <c r="I69" s="54">
        <v>2.6352400294199998</v>
      </c>
      <c r="J69" s="59">
        <f>Other!$C$2*H69*I69/12</f>
        <v>3.8020676136785365</v>
      </c>
      <c r="K69" s="57">
        <f t="shared" si="1"/>
        <v>7.5</v>
      </c>
      <c r="L69" s="57">
        <f>ROUND((2.721*J69*G69)+(Other!$B$2*I69),1)</f>
        <v>2.2999999999999998</v>
      </c>
    </row>
    <row r="70" spans="1:12">
      <c r="A70" s="52" t="s">
        <v>102</v>
      </c>
      <c r="B70" s="52" t="s">
        <v>100</v>
      </c>
      <c r="C70" s="52">
        <v>1550</v>
      </c>
      <c r="D70" s="52" t="s">
        <v>149</v>
      </c>
      <c r="E70" s="52" t="s">
        <v>57</v>
      </c>
      <c r="F70" s="53">
        <f>EMCs!$B$6</f>
        <v>0.72147488707517293</v>
      </c>
      <c r="G70" s="53">
        <f>EMCs!$C$6</f>
        <v>0.16951643581122938</v>
      </c>
      <c r="H70" s="53">
        <f>ROCs!$F$12</f>
        <v>0.34081381503347608</v>
      </c>
      <c r="I70" s="54">
        <v>9.1022225876299991</v>
      </c>
      <c r="J70" s="59">
        <f>Other!$C$2*H70*I70/12</f>
        <v>13.132490902750179</v>
      </c>
      <c r="K70" s="57">
        <f t="shared" si="1"/>
        <v>25.8</v>
      </c>
      <c r="L70" s="57">
        <f>ROUND((2.721*J70*G70)+(Other!$B$2*I70),1)</f>
        <v>8</v>
      </c>
    </row>
    <row r="71" spans="1:12">
      <c r="A71" s="52" t="s">
        <v>102</v>
      </c>
      <c r="B71" s="52" t="s">
        <v>100</v>
      </c>
      <c r="C71" s="52">
        <v>1550</v>
      </c>
      <c r="D71" s="52" t="s">
        <v>149</v>
      </c>
      <c r="E71" s="52" t="s">
        <v>57</v>
      </c>
      <c r="F71" s="53">
        <f>EMCs!$B$6</f>
        <v>0.72147488707517293</v>
      </c>
      <c r="G71" s="53">
        <f>EMCs!$C$6</f>
        <v>0.16951643581122938</v>
      </c>
      <c r="H71" s="53">
        <f>ROCs!$F$12</f>
        <v>0.34081381503347608</v>
      </c>
      <c r="I71" s="54">
        <v>14.032971359699999</v>
      </c>
      <c r="J71" s="59">
        <f>Other!$C$2*H71*I71/12</f>
        <v>20.246469139335584</v>
      </c>
      <c r="K71" s="57">
        <f t="shared" si="1"/>
        <v>39.700000000000003</v>
      </c>
      <c r="L71" s="57">
        <f>ROUND((2.721*J71*G71)+(Other!$B$2*I71),1)</f>
        <v>12.4</v>
      </c>
    </row>
    <row r="72" spans="1:12">
      <c r="A72" s="52" t="s">
        <v>102</v>
      </c>
      <c r="B72" s="52" t="s">
        <v>100</v>
      </c>
      <c r="C72" s="52">
        <v>1550</v>
      </c>
      <c r="D72" s="52" t="s">
        <v>149</v>
      </c>
      <c r="E72" s="52" t="s">
        <v>59</v>
      </c>
      <c r="F72" s="53">
        <f>EMCs!$B$6</f>
        <v>0.72147488707517293</v>
      </c>
      <c r="G72" s="53">
        <f>EMCs!$C$6</f>
        <v>0.16951643581122938</v>
      </c>
      <c r="H72" s="53">
        <f>ROCs!$H$12</f>
        <v>0.34081381503347608</v>
      </c>
      <c r="I72" s="54">
        <v>26.622302768400001</v>
      </c>
      <c r="J72" s="59">
        <f>Other!$C$2*H72*I72/12</f>
        <v>38.410085619242793</v>
      </c>
      <c r="K72" s="57">
        <f t="shared" si="1"/>
        <v>75.400000000000006</v>
      </c>
      <c r="L72" s="57">
        <f>ROUND((2.721*J72*G72)+(Other!$B$2*I72),1)</f>
        <v>23.5</v>
      </c>
    </row>
    <row r="73" spans="1:12">
      <c r="A73" s="52" t="s">
        <v>102</v>
      </c>
      <c r="B73" s="52" t="s">
        <v>100</v>
      </c>
      <c r="C73" s="52">
        <v>1550</v>
      </c>
      <c r="D73" s="52" t="s">
        <v>149</v>
      </c>
      <c r="E73" s="52" t="s">
        <v>59</v>
      </c>
      <c r="F73" s="53">
        <f>EMCs!$B$6</f>
        <v>0.72147488707517293</v>
      </c>
      <c r="G73" s="53">
        <f>EMCs!$C$6</f>
        <v>0.16951643581122938</v>
      </c>
      <c r="H73" s="53">
        <f>ROCs!$H$12</f>
        <v>0.34081381503347608</v>
      </c>
      <c r="I73" s="54">
        <v>5.21209094587</v>
      </c>
      <c r="J73" s="59">
        <f>Other!$C$2*H73*I73/12</f>
        <v>7.5198926714850325</v>
      </c>
      <c r="K73" s="57">
        <f t="shared" si="1"/>
        <v>14.8</v>
      </c>
      <c r="L73" s="57">
        <f>ROUND((2.721*J73*G73)+(Other!$B$2*I73),1)</f>
        <v>4.5999999999999996</v>
      </c>
    </row>
    <row r="74" spans="1:12">
      <c r="A74" s="52" t="s">
        <v>102</v>
      </c>
      <c r="B74" s="52" t="s">
        <v>100</v>
      </c>
      <c r="C74" s="52">
        <v>1550</v>
      </c>
      <c r="D74" s="52" t="s">
        <v>149</v>
      </c>
      <c r="E74" s="52" t="s">
        <v>57</v>
      </c>
      <c r="F74" s="53">
        <f>EMCs!$B$6</f>
        <v>0.72147488707517293</v>
      </c>
      <c r="G74" s="53">
        <f>EMCs!$C$6</f>
        <v>0.16951643581122938</v>
      </c>
      <c r="H74" s="53">
        <f>ROCs!$F$12</f>
        <v>0.34081381503347608</v>
      </c>
      <c r="I74" s="54">
        <v>2.5495531499299999</v>
      </c>
      <c r="J74" s="59">
        <f>Other!$C$2*H74*I74/12</f>
        <v>3.6784404276199645</v>
      </c>
      <c r="K74" s="57">
        <f t="shared" si="1"/>
        <v>7.2</v>
      </c>
      <c r="L74" s="57">
        <f>ROUND((2.721*J74*G74)+(Other!$B$2*I74),1)</f>
        <v>2.2000000000000002</v>
      </c>
    </row>
    <row r="75" spans="1:12">
      <c r="A75" s="52" t="s">
        <v>102</v>
      </c>
      <c r="B75" s="52" t="s">
        <v>100</v>
      </c>
      <c r="C75" s="52">
        <v>1550</v>
      </c>
      <c r="D75" s="52" t="s">
        <v>149</v>
      </c>
      <c r="E75" s="52" t="s">
        <v>57</v>
      </c>
      <c r="F75" s="53">
        <f>EMCs!$B$6</f>
        <v>0.72147488707517293</v>
      </c>
      <c r="G75" s="53">
        <f>EMCs!$C$6</f>
        <v>0.16951643581122938</v>
      </c>
      <c r="H75" s="53">
        <f>ROCs!$F$12</f>
        <v>0.34081381503347608</v>
      </c>
      <c r="I75" s="54">
        <v>5.2332817136100003E-4</v>
      </c>
      <c r="J75" s="59">
        <f>Other!$C$2*H75*I75/12</f>
        <v>7.5504662552321536E-4</v>
      </c>
      <c r="K75" s="57">
        <f t="shared" si="1"/>
        <v>0</v>
      </c>
      <c r="L75" s="57">
        <f>ROUND((2.721*J75*G75)+(Other!$B$2*I75),1)</f>
        <v>0</v>
      </c>
    </row>
    <row r="76" spans="1:12">
      <c r="A76" s="52" t="s">
        <v>102</v>
      </c>
      <c r="B76" s="52" t="s">
        <v>100</v>
      </c>
      <c r="C76" s="52">
        <v>1550</v>
      </c>
      <c r="D76" s="52" t="s">
        <v>149</v>
      </c>
      <c r="E76" s="52" t="s">
        <v>28</v>
      </c>
      <c r="F76" s="53">
        <f>EMCs!$B$6</f>
        <v>0.72147488707517293</v>
      </c>
      <c r="G76" s="53">
        <f>EMCs!$C$6</f>
        <v>0.16951643581122938</v>
      </c>
      <c r="H76" s="53">
        <f>ROCs!$I$12</f>
        <v>0.34081381503347608</v>
      </c>
      <c r="I76" s="54">
        <v>40.466163658399999</v>
      </c>
      <c r="J76" s="59">
        <f>Other!$C$2*H76*I76/12</f>
        <v>58.383710241863838</v>
      </c>
      <c r="K76" s="57">
        <f t="shared" si="1"/>
        <v>114.6</v>
      </c>
      <c r="L76" s="57">
        <f>ROUND((2.721*J76*G76)+(Other!$B$2*I76),1)</f>
        <v>35.700000000000003</v>
      </c>
    </row>
    <row r="77" spans="1:12">
      <c r="A77" s="52" t="s">
        <v>102</v>
      </c>
      <c r="B77" s="52" t="s">
        <v>100</v>
      </c>
      <c r="C77" s="52">
        <v>1550</v>
      </c>
      <c r="D77" s="52" t="s">
        <v>149</v>
      </c>
      <c r="E77" s="52" t="s">
        <v>56</v>
      </c>
      <c r="F77" s="53">
        <f>EMCs!$B$6</f>
        <v>0.72147488707517293</v>
      </c>
      <c r="G77" s="53">
        <f>EMCs!$C$6</f>
        <v>0.16951643581122938</v>
      </c>
      <c r="H77" s="53">
        <f>ROCs!$B$12</f>
        <v>0.34081381503347608</v>
      </c>
      <c r="I77" s="54">
        <v>3.1313218113599999</v>
      </c>
      <c r="J77" s="59">
        <f>Other!$C$2*H77*I77/12</f>
        <v>4.5178037347882105</v>
      </c>
      <c r="K77" s="57">
        <f t="shared" si="1"/>
        <v>8.9</v>
      </c>
      <c r="L77" s="57">
        <f>ROUND((2.721*J77*G77)+(Other!$B$2*I77),1)</f>
        <v>2.8</v>
      </c>
    </row>
    <row r="78" spans="1:12">
      <c r="A78" s="52" t="s">
        <v>102</v>
      </c>
      <c r="B78" s="52" t="s">
        <v>100</v>
      </c>
      <c r="C78" s="52">
        <v>1550</v>
      </c>
      <c r="D78" s="52" t="s">
        <v>149</v>
      </c>
      <c r="E78" s="52" t="s">
        <v>59</v>
      </c>
      <c r="F78" s="53">
        <f>EMCs!$B$6</f>
        <v>0.72147488707517293</v>
      </c>
      <c r="G78" s="53">
        <f>EMCs!$C$6</f>
        <v>0.16951643581122938</v>
      </c>
      <c r="H78" s="53">
        <f>ROCs!$H$12</f>
        <v>0.34081381503347608</v>
      </c>
      <c r="I78" s="54">
        <v>1.5079544601199999</v>
      </c>
      <c r="J78" s="59">
        <f>Other!$C$2*H78*I78/12</f>
        <v>2.1756442493726951</v>
      </c>
      <c r="K78" s="57">
        <f t="shared" si="1"/>
        <v>4.3</v>
      </c>
      <c r="L78" s="57">
        <f>ROUND((2.721*J78*G78)+(Other!$B$2*I78),1)</f>
        <v>1.3</v>
      </c>
    </row>
    <row r="79" spans="1:12">
      <c r="A79" s="52" t="s">
        <v>102</v>
      </c>
      <c r="B79" s="52" t="s">
        <v>100</v>
      </c>
      <c r="C79" s="52">
        <v>1550</v>
      </c>
      <c r="D79" s="52" t="s">
        <v>149</v>
      </c>
      <c r="E79" s="52" t="s">
        <v>56</v>
      </c>
      <c r="F79" s="53">
        <f>EMCs!$B$6</f>
        <v>0.72147488707517293</v>
      </c>
      <c r="G79" s="53">
        <f>EMCs!$C$6</f>
        <v>0.16951643581122938</v>
      </c>
      <c r="H79" s="53">
        <f>ROCs!$B$12</f>
        <v>0.34081381503347608</v>
      </c>
      <c r="I79" s="54">
        <v>2.3827042947899999</v>
      </c>
      <c r="J79" s="59">
        <f>Other!$C$2*H79*I79/12</f>
        <v>3.437714489403719</v>
      </c>
      <c r="K79" s="57">
        <f t="shared" si="1"/>
        <v>6.7</v>
      </c>
      <c r="L79" s="57">
        <f>ROUND((2.721*J79*G79)+(Other!$B$2*I79),1)</f>
        <v>2.1</v>
      </c>
    </row>
    <row r="80" spans="1:12">
      <c r="A80" s="52" t="s">
        <v>102</v>
      </c>
      <c r="B80" s="52" t="s">
        <v>100</v>
      </c>
      <c r="C80" s="52">
        <v>1700</v>
      </c>
      <c r="D80" s="52" t="s">
        <v>91</v>
      </c>
      <c r="E80" s="52" t="s">
        <v>59</v>
      </c>
      <c r="F80" s="53">
        <f>EMCs!$B$7</f>
        <v>0.96797880682585713</v>
      </c>
      <c r="G80" s="53">
        <f>EMCs!$C$7</f>
        <v>0.12452938169209543</v>
      </c>
      <c r="H80" s="53">
        <f>ROCs!$H$12</f>
        <v>0.34081381503347608</v>
      </c>
      <c r="I80" s="54">
        <v>2.9597277936799999</v>
      </c>
      <c r="J80" s="59">
        <f>Other!$C$2*H80*I80/12</f>
        <v>4.2702315781578699</v>
      </c>
      <c r="K80" s="57">
        <f t="shared" si="1"/>
        <v>11.2</v>
      </c>
      <c r="L80" s="57">
        <f>ROUND((2.721*J80*G80)+(Other!$B$2*I80),1)</f>
        <v>2.1</v>
      </c>
    </row>
    <row r="81" spans="1:12">
      <c r="A81" s="52" t="s">
        <v>102</v>
      </c>
      <c r="B81" s="52" t="s">
        <v>100</v>
      </c>
      <c r="C81" s="52">
        <v>1700</v>
      </c>
      <c r="D81" s="52" t="s">
        <v>91</v>
      </c>
      <c r="E81" s="52" t="s">
        <v>57</v>
      </c>
      <c r="F81" s="53">
        <f>EMCs!$B$7</f>
        <v>0.96797880682585713</v>
      </c>
      <c r="G81" s="53">
        <f>EMCs!$C$7</f>
        <v>0.12452938169209543</v>
      </c>
      <c r="H81" s="53">
        <f>ROCs!$F$12</f>
        <v>0.34081381503347608</v>
      </c>
      <c r="I81" s="54">
        <v>7.8703335584699996E-2</v>
      </c>
      <c r="J81" s="59">
        <f>Other!$C$2*H81*I81/12</f>
        <v>0.11355147917243852</v>
      </c>
      <c r="K81" s="57">
        <f t="shared" si="1"/>
        <v>0.3</v>
      </c>
      <c r="L81" s="57">
        <f>ROUND((2.721*J81*G81)+(Other!$B$2*I81),1)</f>
        <v>0.1</v>
      </c>
    </row>
    <row r="82" spans="1:12">
      <c r="A82" s="52" t="s">
        <v>102</v>
      </c>
      <c r="B82" s="52" t="s">
        <v>100</v>
      </c>
      <c r="C82" s="52">
        <v>1700</v>
      </c>
      <c r="D82" s="52" t="s">
        <v>91</v>
      </c>
      <c r="E82" s="52" t="s">
        <v>59</v>
      </c>
      <c r="F82" s="53">
        <f>EMCs!$B$7</f>
        <v>0.96797880682585713</v>
      </c>
      <c r="G82" s="53">
        <f>EMCs!$C$7</f>
        <v>0.12452938169209543</v>
      </c>
      <c r="H82" s="53">
        <f>ROCs!$H$12</f>
        <v>0.34081381503347608</v>
      </c>
      <c r="I82" s="54">
        <v>0.40658446428299999</v>
      </c>
      <c r="J82" s="59">
        <f>Other!$C$2*H82*I82/12</f>
        <v>0.58661131685050594</v>
      </c>
      <c r="K82" s="57">
        <f t="shared" ref="K82:K108" si="2">ROUND(2.721*J82*F82,1)</f>
        <v>1.5</v>
      </c>
      <c r="L82" s="57">
        <f>ROUND((2.721*J82*G82)+(Other!$B$2*I82),1)</f>
        <v>0.3</v>
      </c>
    </row>
    <row r="83" spans="1:12">
      <c r="A83" s="52" t="s">
        <v>102</v>
      </c>
      <c r="B83" s="52" t="s">
        <v>100</v>
      </c>
      <c r="C83" s="52">
        <v>2110</v>
      </c>
      <c r="D83" s="52" t="s">
        <v>150</v>
      </c>
      <c r="E83" s="52" t="s">
        <v>57</v>
      </c>
      <c r="F83" s="53">
        <f>EMCs!$B$11</f>
        <v>2.0141173930848577</v>
      </c>
      <c r="G83" s="53">
        <f>EMCs!$C$11</f>
        <v>0.28687396829592665</v>
      </c>
      <c r="H83" s="53">
        <f>ROCs!$F$9</f>
        <v>0.31492922148662977</v>
      </c>
      <c r="I83" s="54">
        <v>0.72566656363500004</v>
      </c>
      <c r="J83" s="59">
        <f>Other!$C$2*H83*I83/12</f>
        <v>0.96745893183149834</v>
      </c>
      <c r="K83" s="57">
        <f t="shared" si="2"/>
        <v>5.3</v>
      </c>
      <c r="L83" s="57">
        <f>ROUND((2.721*J83*G83)+(Other!$B$2*I83),1)</f>
        <v>0.9</v>
      </c>
    </row>
    <row r="84" spans="1:12">
      <c r="A84" s="52" t="s">
        <v>102</v>
      </c>
      <c r="B84" s="52" t="s">
        <v>100</v>
      </c>
      <c r="C84" s="52">
        <v>2110</v>
      </c>
      <c r="D84" s="52" t="s">
        <v>150</v>
      </c>
      <c r="E84" s="52" t="s">
        <v>28</v>
      </c>
      <c r="F84" s="53">
        <f>EMCs!$B$11</f>
        <v>2.0141173930848577</v>
      </c>
      <c r="G84" s="53">
        <f>EMCs!$C$11</f>
        <v>0.28687396829592665</v>
      </c>
      <c r="H84" s="53">
        <f>ROCs!$I$9</f>
        <v>0.31492922148662977</v>
      </c>
      <c r="I84" s="54">
        <v>0.33945701218300001</v>
      </c>
      <c r="J84" s="59">
        <f>Other!$C$2*H84*I84/12</f>
        <v>0.45256421456737123</v>
      </c>
      <c r="K84" s="57">
        <f t="shared" si="2"/>
        <v>2.5</v>
      </c>
      <c r="L84" s="57">
        <f>ROUND((2.721*J84*G84)+(Other!$B$2*I84),1)</f>
        <v>0.4</v>
      </c>
    </row>
    <row r="85" spans="1:12">
      <c r="A85" s="52" t="s">
        <v>102</v>
      </c>
      <c r="B85" s="52" t="s">
        <v>100</v>
      </c>
      <c r="C85" s="52">
        <v>2110</v>
      </c>
      <c r="D85" s="52" t="s">
        <v>150</v>
      </c>
      <c r="E85" s="52" t="s">
        <v>59</v>
      </c>
      <c r="F85" s="53">
        <f>EMCs!$B$11</f>
        <v>2.0141173930848577</v>
      </c>
      <c r="G85" s="53">
        <f>EMCs!$C$11</f>
        <v>0.28687396829592665</v>
      </c>
      <c r="H85" s="53">
        <f>ROCs!$H$9</f>
        <v>0.31492922148662977</v>
      </c>
      <c r="I85" s="54">
        <v>0.33080216186400002</v>
      </c>
      <c r="J85" s="59">
        <f>Other!$C$2*H85*I85/12</f>
        <v>0.44102556491147665</v>
      </c>
      <c r="K85" s="57">
        <f t="shared" si="2"/>
        <v>2.4</v>
      </c>
      <c r="L85" s="57">
        <f>ROUND((2.721*J85*G85)+(Other!$B$2*I85),1)</f>
        <v>0.4</v>
      </c>
    </row>
    <row r="86" spans="1:12">
      <c r="A86" s="52" t="s">
        <v>102</v>
      </c>
      <c r="B86" s="52" t="s">
        <v>100</v>
      </c>
      <c r="C86" s="52">
        <v>2110</v>
      </c>
      <c r="D86" s="52" t="s">
        <v>150</v>
      </c>
      <c r="E86" s="52" t="s">
        <v>59</v>
      </c>
      <c r="F86" s="53">
        <f>EMCs!$B$11</f>
        <v>2.0141173930848577</v>
      </c>
      <c r="G86" s="53">
        <f>EMCs!$C$11</f>
        <v>0.28687396829592665</v>
      </c>
      <c r="H86" s="53">
        <f>ROCs!$H$9</f>
        <v>0.31492922148662977</v>
      </c>
      <c r="I86" s="54">
        <v>0.22301536471</v>
      </c>
      <c r="J86" s="59">
        <f>Other!$C$2*H86*I86/12</f>
        <v>0.29732416696116643</v>
      </c>
      <c r="K86" s="57">
        <f t="shared" si="2"/>
        <v>1.6</v>
      </c>
      <c r="L86" s="57">
        <f>ROUND((2.721*J86*G86)+(Other!$B$2*I86),1)</f>
        <v>0.3</v>
      </c>
    </row>
    <row r="87" spans="1:12">
      <c r="A87" s="52" t="s">
        <v>102</v>
      </c>
      <c r="B87" s="52" t="s">
        <v>100</v>
      </c>
      <c r="C87" s="52">
        <v>2110</v>
      </c>
      <c r="D87" s="52" t="s">
        <v>150</v>
      </c>
      <c r="E87" s="52" t="s">
        <v>59</v>
      </c>
      <c r="F87" s="53">
        <f>EMCs!$B$11</f>
        <v>2.0141173930848577</v>
      </c>
      <c r="G87" s="53">
        <f>EMCs!$C$11</f>
        <v>0.28687396829592665</v>
      </c>
      <c r="H87" s="53">
        <f>ROCs!$H$9</f>
        <v>0.31492922148662977</v>
      </c>
      <c r="I87" s="54">
        <v>0.26485403848</v>
      </c>
      <c r="J87" s="59">
        <f>Other!$C$2*H87*I87/12</f>
        <v>0.3531035023518076</v>
      </c>
      <c r="K87" s="57">
        <f t="shared" si="2"/>
        <v>1.9</v>
      </c>
      <c r="L87" s="57">
        <f>ROUND((2.721*J87*G87)+(Other!$B$2*I87),1)</f>
        <v>0.3</v>
      </c>
    </row>
    <row r="88" spans="1:12">
      <c r="A88" s="52" t="s">
        <v>102</v>
      </c>
      <c r="B88" s="52" t="s">
        <v>100</v>
      </c>
      <c r="C88" s="52">
        <v>2110</v>
      </c>
      <c r="D88" s="52" t="s">
        <v>150</v>
      </c>
      <c r="E88" s="52" t="s">
        <v>59</v>
      </c>
      <c r="F88" s="53">
        <f>EMCs!$B$11</f>
        <v>2.0141173930848577</v>
      </c>
      <c r="G88" s="53">
        <f>EMCs!$C$11</f>
        <v>0.28687396829592665</v>
      </c>
      <c r="H88" s="53">
        <f>ROCs!$H$9</f>
        <v>0.31492922148662977</v>
      </c>
      <c r="I88" s="54">
        <v>2.8194900430100002E-4</v>
      </c>
      <c r="J88" s="59">
        <f>Other!$C$2*H88*I88/12</f>
        <v>3.7589451712591445E-4</v>
      </c>
      <c r="K88" s="57">
        <f t="shared" si="2"/>
        <v>0</v>
      </c>
      <c r="L88" s="57">
        <f>ROUND((2.721*J88*G88)+(Other!$B$2*I88),1)</f>
        <v>0</v>
      </c>
    </row>
    <row r="89" spans="1:12">
      <c r="A89" s="52" t="s">
        <v>102</v>
      </c>
      <c r="B89" s="52" t="s">
        <v>100</v>
      </c>
      <c r="C89" s="52">
        <v>2110</v>
      </c>
      <c r="D89" s="52" t="s">
        <v>150</v>
      </c>
      <c r="E89" s="52" t="s">
        <v>59</v>
      </c>
      <c r="F89" s="53">
        <f>EMCs!$B$11</f>
        <v>2.0141173930848577</v>
      </c>
      <c r="G89" s="53">
        <f>EMCs!$C$11</f>
        <v>0.28687396829592665</v>
      </c>
      <c r="H89" s="53">
        <f>ROCs!$H$9</f>
        <v>0.31492922148662977</v>
      </c>
      <c r="I89" s="54">
        <v>4.4507959357500004</v>
      </c>
      <c r="J89" s="59">
        <f>Other!$C$2*H89*I89/12</f>
        <v>5.9338027926094545</v>
      </c>
      <c r="K89" s="57">
        <f t="shared" si="2"/>
        <v>32.5</v>
      </c>
      <c r="L89" s="57">
        <f>ROUND((2.721*J89*G89)+(Other!$B$2*I89),1)</f>
        <v>5.6</v>
      </c>
    </row>
    <row r="90" spans="1:12">
      <c r="A90" s="52" t="s">
        <v>102</v>
      </c>
      <c r="B90" s="52" t="s">
        <v>100</v>
      </c>
      <c r="C90" s="52">
        <v>2110</v>
      </c>
      <c r="D90" s="52" t="s">
        <v>150</v>
      </c>
      <c r="E90" s="52" t="s">
        <v>60</v>
      </c>
      <c r="F90" s="53">
        <f>EMCs!$B$11</f>
        <v>2.0141173930848577</v>
      </c>
      <c r="G90" s="53">
        <f>EMCs!$C$11</f>
        <v>0.28687396829592665</v>
      </c>
      <c r="H90" s="53">
        <f>ROCs!$E$9</f>
        <v>0.31492922148662977</v>
      </c>
      <c r="I90" s="54">
        <v>0.23809596536399999</v>
      </c>
      <c r="J90" s="59">
        <f>Other!$C$2*H90*I90/12</f>
        <v>0.31742962934737978</v>
      </c>
      <c r="K90" s="57">
        <f t="shared" si="2"/>
        <v>1.7</v>
      </c>
      <c r="L90" s="57">
        <f>ROUND((2.721*J90*G90)+(Other!$B$2*I90),1)</f>
        <v>0.3</v>
      </c>
    </row>
    <row r="91" spans="1:12">
      <c r="A91" s="52" t="s">
        <v>102</v>
      </c>
      <c r="B91" s="52" t="s">
        <v>100</v>
      </c>
      <c r="C91" s="52">
        <v>2110</v>
      </c>
      <c r="D91" s="52" t="s">
        <v>150</v>
      </c>
      <c r="E91" s="52" t="s">
        <v>59</v>
      </c>
      <c r="F91" s="53">
        <f>EMCs!$B$11</f>
        <v>2.0141173930848577</v>
      </c>
      <c r="G91" s="53">
        <f>EMCs!$C$11</f>
        <v>0.28687396829592665</v>
      </c>
      <c r="H91" s="53">
        <f>ROCs!$H$9</f>
        <v>0.31492922148662977</v>
      </c>
      <c r="I91" s="54">
        <v>0.495282739084</v>
      </c>
      <c r="J91" s="59">
        <f>Other!$C$2*H91*I91/12</f>
        <v>0.66031113147690634</v>
      </c>
      <c r="K91" s="57">
        <f t="shared" si="2"/>
        <v>3.6</v>
      </c>
      <c r="L91" s="57">
        <f>ROUND((2.721*J91*G91)+(Other!$B$2*I91),1)</f>
        <v>0.6</v>
      </c>
    </row>
    <row r="92" spans="1:12">
      <c r="A92" s="52" t="s">
        <v>102</v>
      </c>
      <c r="B92" s="52" t="s">
        <v>100</v>
      </c>
      <c r="C92" s="52">
        <v>2110</v>
      </c>
      <c r="D92" s="52" t="s">
        <v>150</v>
      </c>
      <c r="E92" s="52" t="s">
        <v>59</v>
      </c>
      <c r="F92" s="53">
        <f>EMCs!$B$11</f>
        <v>2.0141173930848577</v>
      </c>
      <c r="G92" s="53">
        <f>EMCs!$C$11</f>
        <v>0.28687396829592665</v>
      </c>
      <c r="H92" s="53">
        <f>ROCs!$H$9</f>
        <v>0.31492922148662977</v>
      </c>
      <c r="I92" s="54">
        <v>6.9942649794099996</v>
      </c>
      <c r="J92" s="59">
        <f>Other!$C$2*H92*I92/12</f>
        <v>9.3247566651424094</v>
      </c>
      <c r="K92" s="57">
        <f t="shared" si="2"/>
        <v>51.1</v>
      </c>
      <c r="L92" s="57">
        <f>ROUND((2.721*J92*G92)+(Other!$B$2*I92),1)</f>
        <v>8.8000000000000007</v>
      </c>
    </row>
    <row r="93" spans="1:12">
      <c r="A93" s="52" t="s">
        <v>102</v>
      </c>
      <c r="B93" s="52" t="s">
        <v>100</v>
      </c>
      <c r="C93" s="52">
        <v>3100</v>
      </c>
      <c r="D93" s="52" t="s">
        <v>151</v>
      </c>
      <c r="E93" s="52" t="s">
        <v>57</v>
      </c>
      <c r="F93" s="53">
        <f>EMCs!$B$14</f>
        <v>0.69141343344704065</v>
      </c>
      <c r="G93" s="53">
        <f>EMCs!$C$14</f>
        <v>3.5859246036990831E-2</v>
      </c>
      <c r="H93" s="53">
        <f>ROCs!$F$13</f>
        <v>0.26229721460804234</v>
      </c>
      <c r="I93" s="54">
        <v>0.630213505831</v>
      </c>
      <c r="J93" s="59">
        <f>Other!$C$2*H93*I93/12</f>
        <v>0.69978374642852492</v>
      </c>
      <c r="K93" s="57">
        <f t="shared" si="2"/>
        <v>1.3</v>
      </c>
      <c r="L93" s="57">
        <f>ROUND((2.721*J93*G93)+(Other!$B$2*I93),1)</f>
        <v>0.2</v>
      </c>
    </row>
    <row r="94" spans="1:12">
      <c r="A94" s="52" t="s">
        <v>102</v>
      </c>
      <c r="B94" s="52" t="s">
        <v>100</v>
      </c>
      <c r="C94" s="52">
        <v>3100</v>
      </c>
      <c r="D94" s="52" t="s">
        <v>151</v>
      </c>
      <c r="E94" s="52" t="s">
        <v>59</v>
      </c>
      <c r="F94" s="53">
        <f>EMCs!$B$14</f>
        <v>0.69141343344704065</v>
      </c>
      <c r="G94" s="53">
        <f>EMCs!$C$14</f>
        <v>3.5859246036990831E-2</v>
      </c>
      <c r="H94" s="53">
        <f>ROCs!$H$13</f>
        <v>0.26229721460804234</v>
      </c>
      <c r="I94" s="54">
        <v>2.80000071039E-2</v>
      </c>
      <c r="J94" s="59">
        <f>Other!$C$2*H94*I94/12</f>
        <v>3.1090971059650422E-2</v>
      </c>
      <c r="K94" s="57">
        <f t="shared" si="2"/>
        <v>0.1</v>
      </c>
      <c r="L94" s="57">
        <f>ROUND((2.721*J94*G94)+(Other!$B$2*I94),1)</f>
        <v>0</v>
      </c>
    </row>
    <row r="95" spans="1:12">
      <c r="A95" s="52" t="s">
        <v>102</v>
      </c>
      <c r="B95" s="52" t="s">
        <v>100</v>
      </c>
      <c r="C95" s="52">
        <v>3100</v>
      </c>
      <c r="D95" s="52" t="s">
        <v>151</v>
      </c>
      <c r="E95" s="52" t="s">
        <v>59</v>
      </c>
      <c r="F95" s="53">
        <f>EMCs!$B$14</f>
        <v>0.69141343344704065</v>
      </c>
      <c r="G95" s="53">
        <f>EMCs!$C$14</f>
        <v>3.5859246036990831E-2</v>
      </c>
      <c r="H95" s="53">
        <f>ROCs!$H$13</f>
        <v>0.26229721460804234</v>
      </c>
      <c r="I95" s="54">
        <v>5.1209865065000004</v>
      </c>
      <c r="J95" s="59">
        <f>Other!$C$2*H95*I95/12</f>
        <v>5.6863001026980191</v>
      </c>
      <c r="K95" s="57">
        <f t="shared" si="2"/>
        <v>10.7</v>
      </c>
      <c r="L95" s="57">
        <f>ROUND((2.721*J95*G95)+(Other!$B$2*I95),1)</f>
        <v>1.7</v>
      </c>
    </row>
    <row r="96" spans="1:12">
      <c r="A96" s="52" t="s">
        <v>102</v>
      </c>
      <c r="B96" s="52" t="s">
        <v>100</v>
      </c>
      <c r="C96" s="52">
        <v>3200</v>
      </c>
      <c r="D96" s="52" t="s">
        <v>152</v>
      </c>
      <c r="E96" s="52" t="s">
        <v>59</v>
      </c>
      <c r="F96" s="53">
        <f>EMCs!$B$14</f>
        <v>0.69141343344704065</v>
      </c>
      <c r="G96" s="53">
        <f>EMCs!$C$14</f>
        <v>3.5859246036990831E-2</v>
      </c>
      <c r="H96" s="53">
        <f>ROCs!$H$13</f>
        <v>0.26229721460804234</v>
      </c>
      <c r="I96" s="54">
        <v>18.513670779200002</v>
      </c>
      <c r="J96" s="59">
        <f>Other!$C$2*H96*I96/12</f>
        <v>20.557423441647234</v>
      </c>
      <c r="K96" s="57">
        <f t="shared" si="2"/>
        <v>38.700000000000003</v>
      </c>
      <c r="L96" s="57">
        <f>ROUND((2.721*J96*G96)+(Other!$B$2*I96),1)</f>
        <v>6</v>
      </c>
    </row>
    <row r="97" spans="1:12">
      <c r="A97" s="52" t="s">
        <v>102</v>
      </c>
      <c r="B97" s="52" t="s">
        <v>100</v>
      </c>
      <c r="C97" s="52">
        <v>3200</v>
      </c>
      <c r="D97" s="52" t="s">
        <v>152</v>
      </c>
      <c r="E97" s="52" t="s">
        <v>59</v>
      </c>
      <c r="F97" s="53">
        <f>EMCs!$B$14</f>
        <v>0.69141343344704065</v>
      </c>
      <c r="G97" s="53">
        <f>EMCs!$C$14</f>
        <v>3.5859246036990831E-2</v>
      </c>
      <c r="H97" s="53">
        <f>ROCs!$H$13</f>
        <v>0.26229721460804234</v>
      </c>
      <c r="I97" s="54">
        <v>0.75831711201300001</v>
      </c>
      <c r="J97" s="59">
        <f>Other!$C$2*H97*I97/12</f>
        <v>0.84202890721231138</v>
      </c>
      <c r="K97" s="57">
        <f t="shared" si="2"/>
        <v>1.6</v>
      </c>
      <c r="L97" s="57">
        <f>ROUND((2.721*J97*G97)+(Other!$B$2*I97),1)</f>
        <v>0.2</v>
      </c>
    </row>
    <row r="98" spans="1:12">
      <c r="A98" s="52" t="s">
        <v>102</v>
      </c>
      <c r="B98" s="52" t="s">
        <v>100</v>
      </c>
      <c r="C98" s="52">
        <v>3200</v>
      </c>
      <c r="D98" s="52" t="s">
        <v>152</v>
      </c>
      <c r="E98" s="52" t="s">
        <v>56</v>
      </c>
      <c r="F98" s="53">
        <f>EMCs!$B$14</f>
        <v>0.69141343344704065</v>
      </c>
      <c r="G98" s="53">
        <f>EMCs!$C$14</f>
        <v>3.5859246036990831E-2</v>
      </c>
      <c r="H98" s="53">
        <f>ROCs!$B$13</f>
        <v>0.26229721460804234</v>
      </c>
      <c r="I98" s="54">
        <v>4.2163193088600002</v>
      </c>
      <c r="J98" s="59">
        <f>Other!$C$2*H98*I98/12</f>
        <v>4.6817652982578233</v>
      </c>
      <c r="K98" s="57">
        <f t="shared" si="2"/>
        <v>8.8000000000000007</v>
      </c>
      <c r="L98" s="57">
        <f>ROUND((2.721*J98*G98)+(Other!$B$2*I98),1)</f>
        <v>1.4</v>
      </c>
    </row>
    <row r="99" spans="1:12">
      <c r="A99" s="52" t="s">
        <v>102</v>
      </c>
      <c r="B99" s="52" t="s">
        <v>100</v>
      </c>
      <c r="C99" s="52">
        <v>3300</v>
      </c>
      <c r="D99" s="52" t="s">
        <v>153</v>
      </c>
      <c r="E99" s="52" t="s">
        <v>59</v>
      </c>
      <c r="F99" s="53">
        <f>EMCs!$B$14</f>
        <v>0.69141343344704065</v>
      </c>
      <c r="G99" s="53">
        <f>EMCs!$C$14</f>
        <v>3.5859246036990831E-2</v>
      </c>
      <c r="H99" s="53">
        <f>ROCs!$H$13</f>
        <v>0.26229721460804234</v>
      </c>
      <c r="I99" s="54">
        <v>18.2902848851</v>
      </c>
      <c r="J99" s="59">
        <f>Other!$C$2*H99*I99/12</f>
        <v>20.309377634272067</v>
      </c>
      <c r="K99" s="57">
        <f t="shared" si="2"/>
        <v>38.200000000000003</v>
      </c>
      <c r="L99" s="57">
        <f>ROUND((2.721*J99*G99)+(Other!$B$2*I99),1)</f>
        <v>5.9</v>
      </c>
    </row>
    <row r="100" spans="1:12">
      <c r="A100" s="52" t="s">
        <v>102</v>
      </c>
      <c r="B100" s="52" t="s">
        <v>100</v>
      </c>
      <c r="C100" s="52">
        <v>3300</v>
      </c>
      <c r="D100" s="52" t="s">
        <v>153</v>
      </c>
      <c r="E100" s="52" t="s">
        <v>59</v>
      </c>
      <c r="F100" s="53">
        <f>EMCs!$B$14</f>
        <v>0.69141343344704065</v>
      </c>
      <c r="G100" s="53">
        <f>EMCs!$C$14</f>
        <v>3.5859246036990831E-2</v>
      </c>
      <c r="H100" s="53">
        <f>ROCs!$H$13</f>
        <v>0.26229721460804234</v>
      </c>
      <c r="I100" s="54">
        <v>0.15175042943</v>
      </c>
      <c r="J100" s="59">
        <f>Other!$C$2*H100*I100/12</f>
        <v>0.16850239330976793</v>
      </c>
      <c r="K100" s="57">
        <f t="shared" si="2"/>
        <v>0.3</v>
      </c>
      <c r="L100" s="57">
        <f>ROUND((2.721*J100*G100)+(Other!$B$2*I100),1)</f>
        <v>0</v>
      </c>
    </row>
    <row r="101" spans="1:12">
      <c r="A101" s="52" t="s">
        <v>102</v>
      </c>
      <c r="B101" s="52" t="s">
        <v>100</v>
      </c>
      <c r="C101" s="52">
        <v>3300</v>
      </c>
      <c r="D101" s="52" t="s">
        <v>153</v>
      </c>
      <c r="E101" s="52" t="s">
        <v>59</v>
      </c>
      <c r="F101" s="53">
        <f>EMCs!$B$14</f>
        <v>0.69141343344704065</v>
      </c>
      <c r="G101" s="53">
        <f>EMCs!$C$14</f>
        <v>3.5859246036990831E-2</v>
      </c>
      <c r="H101" s="53">
        <f>ROCs!$H$13</f>
        <v>0.26229721460804234</v>
      </c>
      <c r="I101" s="54">
        <v>7.0276487000500003</v>
      </c>
      <c r="J101" s="59">
        <f>Other!$C$2*H101*I101/12</f>
        <v>7.8034416755633984</v>
      </c>
      <c r="K101" s="57">
        <f t="shared" si="2"/>
        <v>14.7</v>
      </c>
      <c r="L101" s="57">
        <f>ROUND((2.721*J101*G101)+(Other!$B$2*I101),1)</f>
        <v>2.2999999999999998</v>
      </c>
    </row>
    <row r="102" spans="1:12">
      <c r="A102" s="52" t="s">
        <v>102</v>
      </c>
      <c r="B102" s="52" t="s">
        <v>100</v>
      </c>
      <c r="C102" s="52">
        <v>3300</v>
      </c>
      <c r="D102" s="52" t="s">
        <v>153</v>
      </c>
      <c r="E102" s="52" t="s">
        <v>59</v>
      </c>
      <c r="F102" s="53">
        <f>EMCs!$B$14</f>
        <v>0.69141343344704065</v>
      </c>
      <c r="G102" s="53">
        <f>EMCs!$C$14</f>
        <v>3.5859246036990831E-2</v>
      </c>
      <c r="H102" s="53">
        <f>ROCs!$H$13</f>
        <v>0.26229721460804234</v>
      </c>
      <c r="I102" s="54">
        <v>8.04153020611</v>
      </c>
      <c r="J102" s="59">
        <f>Other!$C$2*H102*I102/12</f>
        <v>8.9292471243211455</v>
      </c>
      <c r="K102" s="57">
        <f t="shared" si="2"/>
        <v>16.8</v>
      </c>
      <c r="L102" s="57">
        <f>ROUND((2.721*J102*G102)+(Other!$B$2*I102),1)</f>
        <v>2.6</v>
      </c>
    </row>
    <row r="103" spans="1:12">
      <c r="A103" s="52" t="s">
        <v>102</v>
      </c>
      <c r="B103" s="52" t="s">
        <v>100</v>
      </c>
      <c r="C103" s="52">
        <v>3300</v>
      </c>
      <c r="D103" s="52" t="s">
        <v>153</v>
      </c>
      <c r="E103" s="52" t="s">
        <v>57</v>
      </c>
      <c r="F103" s="53">
        <f>EMCs!$B$14</f>
        <v>0.69141343344704065</v>
      </c>
      <c r="G103" s="53">
        <f>EMCs!$C$14</f>
        <v>3.5859246036990831E-2</v>
      </c>
      <c r="H103" s="53">
        <f>ROCs!$F$13</f>
        <v>0.26229721460804234</v>
      </c>
      <c r="I103" s="54">
        <v>2.0978182510500001</v>
      </c>
      <c r="J103" s="59">
        <f>Other!$C$2*H103*I103/12</f>
        <v>2.3293996422849967</v>
      </c>
      <c r="K103" s="57">
        <f t="shared" si="2"/>
        <v>4.4000000000000004</v>
      </c>
      <c r="L103" s="57">
        <f>ROUND((2.721*J103*G103)+(Other!$B$2*I103),1)</f>
        <v>0.7</v>
      </c>
    </row>
    <row r="104" spans="1:12">
      <c r="A104" s="52" t="s">
        <v>102</v>
      </c>
      <c r="B104" s="52" t="s">
        <v>100</v>
      </c>
      <c r="C104" s="52">
        <v>3300</v>
      </c>
      <c r="D104" s="52" t="s">
        <v>153</v>
      </c>
      <c r="E104" s="52" t="s">
        <v>28</v>
      </c>
      <c r="F104" s="53">
        <f>EMCs!$B$14</f>
        <v>0.69141343344704065</v>
      </c>
      <c r="G104" s="53">
        <f>EMCs!$C$14</f>
        <v>3.5859246036990831E-2</v>
      </c>
      <c r="H104" s="53">
        <f>ROCs!$I$13</f>
        <v>0.26229721460804234</v>
      </c>
      <c r="I104" s="54">
        <v>6.7695645412900003E-3</v>
      </c>
      <c r="J104" s="59">
        <f>Other!$C$2*H104*I104/12</f>
        <v>7.5168672085932191E-3</v>
      </c>
      <c r="K104" s="57">
        <f t="shared" si="2"/>
        <v>0</v>
      </c>
      <c r="L104" s="57">
        <f>ROUND((2.721*J104*G104)+(Other!$B$2*I104),1)</f>
        <v>0</v>
      </c>
    </row>
    <row r="105" spans="1:12">
      <c r="A105" s="52" t="s">
        <v>102</v>
      </c>
      <c r="B105" s="52" t="s">
        <v>100</v>
      </c>
      <c r="C105" s="52">
        <v>3300</v>
      </c>
      <c r="D105" s="52" t="s">
        <v>153</v>
      </c>
      <c r="E105" s="52" t="s">
        <v>59</v>
      </c>
      <c r="F105" s="53">
        <f>EMCs!$B$14</f>
        <v>0.69141343344704065</v>
      </c>
      <c r="G105" s="53">
        <f>EMCs!$C$14</f>
        <v>3.5859246036990831E-2</v>
      </c>
      <c r="H105" s="53">
        <f>ROCs!$H$13</f>
        <v>0.26229721460804234</v>
      </c>
      <c r="I105" s="54">
        <v>1.75631802148</v>
      </c>
      <c r="J105" s="59">
        <f>Other!$C$2*H105*I105/12</f>
        <v>1.9502006758338071</v>
      </c>
      <c r="K105" s="57">
        <f t="shared" si="2"/>
        <v>3.7</v>
      </c>
      <c r="L105" s="57">
        <f>ROUND((2.721*J105*G105)+(Other!$B$2*I105),1)</f>
        <v>0.6</v>
      </c>
    </row>
    <row r="106" spans="1:12">
      <c r="A106" s="52" t="s">
        <v>102</v>
      </c>
      <c r="B106" s="52" t="s">
        <v>100</v>
      </c>
      <c r="C106" s="52">
        <v>4110</v>
      </c>
      <c r="D106" s="52" t="s">
        <v>154</v>
      </c>
      <c r="E106" s="52" t="s">
        <v>57</v>
      </c>
      <c r="F106" s="53">
        <f>EMCs!$B$14</f>
        <v>0.69141343344704065</v>
      </c>
      <c r="G106" s="53">
        <f>EMCs!$C$14</f>
        <v>3.5859246036990831E-2</v>
      </c>
      <c r="H106" s="53">
        <f>ROCs!$F$13</f>
        <v>0.26229721460804234</v>
      </c>
      <c r="I106" s="54">
        <v>1.5901015650799999</v>
      </c>
      <c r="J106" s="59">
        <f>Other!$C$2*H106*I106/12</f>
        <v>1.765635328532511</v>
      </c>
      <c r="K106" s="57">
        <f t="shared" si="2"/>
        <v>3.3</v>
      </c>
      <c r="L106" s="57">
        <f>ROUND((2.721*J106*G106)+(Other!$B$2*I106),1)</f>
        <v>0.5</v>
      </c>
    </row>
    <row r="107" spans="1:12">
      <c r="A107" s="52" t="s">
        <v>102</v>
      </c>
      <c r="B107" s="52" t="s">
        <v>100</v>
      </c>
      <c r="C107" s="52">
        <v>4110</v>
      </c>
      <c r="D107" s="52" t="s">
        <v>154</v>
      </c>
      <c r="E107" s="52" t="s">
        <v>59</v>
      </c>
      <c r="F107" s="53">
        <f>EMCs!$B$14</f>
        <v>0.69141343344704065</v>
      </c>
      <c r="G107" s="53">
        <f>EMCs!$C$14</f>
        <v>3.5859246036990831E-2</v>
      </c>
      <c r="H107" s="53">
        <f>ROCs!$H$13</f>
        <v>0.26229721460804234</v>
      </c>
      <c r="I107" s="54">
        <v>3.8032140910600001</v>
      </c>
      <c r="J107" s="59">
        <f>Other!$C$2*H107*I107/12</f>
        <v>4.2230567585224374</v>
      </c>
      <c r="K107" s="57">
        <f t="shared" si="2"/>
        <v>7.9</v>
      </c>
      <c r="L107" s="57">
        <f>ROUND((2.721*J107*G107)+(Other!$B$2*I107),1)</f>
        <v>1.2</v>
      </c>
    </row>
    <row r="108" spans="1:12">
      <c r="A108" s="52" t="s">
        <v>102</v>
      </c>
      <c r="B108" s="52" t="s">
        <v>100</v>
      </c>
      <c r="C108" s="52">
        <v>4110</v>
      </c>
      <c r="D108" s="52" t="s">
        <v>154</v>
      </c>
      <c r="E108" s="52" t="s">
        <v>59</v>
      </c>
      <c r="F108" s="53">
        <f>EMCs!$B$14</f>
        <v>0.69141343344704065</v>
      </c>
      <c r="G108" s="53">
        <f>EMCs!$C$14</f>
        <v>3.5859246036990831E-2</v>
      </c>
      <c r="H108" s="53">
        <f>ROCs!$H$13</f>
        <v>0.26229721460804234</v>
      </c>
      <c r="I108" s="54">
        <v>9.5655474566199992</v>
      </c>
      <c r="J108" s="59">
        <f>Other!$C$2*H108*I108/12</f>
        <v>10.621502988906787</v>
      </c>
      <c r="K108" s="57">
        <f t="shared" si="2"/>
        <v>20</v>
      </c>
      <c r="L108" s="57">
        <f>ROUND((2.721*J108*G108)+(Other!$B$2*I108),1)</f>
        <v>3.1</v>
      </c>
    </row>
    <row r="109" spans="1:12">
      <c r="A109" s="52" t="s">
        <v>102</v>
      </c>
      <c r="B109" s="52" t="s">
        <v>100</v>
      </c>
      <c r="C109" s="52">
        <v>4110</v>
      </c>
      <c r="D109" s="52" t="s">
        <v>154</v>
      </c>
      <c r="E109" s="52" t="s">
        <v>60</v>
      </c>
      <c r="F109" s="53">
        <f>EMCs!$B$14</f>
        <v>0.69141343344704065</v>
      </c>
      <c r="G109" s="53">
        <f>EMCs!$C$14</f>
        <v>3.5859246036990831E-2</v>
      </c>
      <c r="H109" s="53">
        <f>ROCs!$E$13</f>
        <v>0.26229721460804234</v>
      </c>
      <c r="I109" s="54">
        <v>1.86849984653</v>
      </c>
      <c r="J109" s="59">
        <f>Other!$C$2*H109*I109/12</f>
        <v>2.0747664255175815</v>
      </c>
      <c r="K109" s="57">
        <f t="shared" ref="K109:K152" si="3">ROUND(2.721*J109*F109,1)</f>
        <v>3.9</v>
      </c>
      <c r="L109" s="57">
        <f>ROUND((2.721*J109*G109)+(Other!$B$2*I109),1)</f>
        <v>0.6</v>
      </c>
    </row>
    <row r="110" spans="1:12">
      <c r="A110" s="52" t="s">
        <v>102</v>
      </c>
      <c r="B110" s="52" t="s">
        <v>100</v>
      </c>
      <c r="C110" s="52">
        <v>4110</v>
      </c>
      <c r="D110" s="52" t="s">
        <v>154</v>
      </c>
      <c r="E110" s="52" t="s">
        <v>59</v>
      </c>
      <c r="F110" s="53">
        <f>EMCs!$B$14</f>
        <v>0.69141343344704065</v>
      </c>
      <c r="G110" s="53">
        <f>EMCs!$C$14</f>
        <v>3.5859246036990831E-2</v>
      </c>
      <c r="H110" s="53">
        <f>ROCs!$H$13</f>
        <v>0.26229721460804234</v>
      </c>
      <c r="I110" s="54">
        <v>1.1323261960000001E-2</v>
      </c>
      <c r="J110" s="59">
        <f>Other!$C$2*H110*I110/12</f>
        <v>1.2573254306430691E-2</v>
      </c>
      <c r="K110" s="57">
        <f t="shared" si="3"/>
        <v>0</v>
      </c>
      <c r="L110" s="57">
        <f>ROUND((2.721*J110*G110)+(Other!$B$2*I110),1)</f>
        <v>0</v>
      </c>
    </row>
    <row r="111" spans="1:12">
      <c r="A111" s="52" t="s">
        <v>102</v>
      </c>
      <c r="B111" s="52" t="s">
        <v>100</v>
      </c>
      <c r="C111" s="52">
        <v>4110</v>
      </c>
      <c r="D111" s="52" t="s">
        <v>154</v>
      </c>
      <c r="E111" s="52" t="s">
        <v>59</v>
      </c>
      <c r="F111" s="53">
        <f>EMCs!$B$14</f>
        <v>0.69141343344704065</v>
      </c>
      <c r="G111" s="53">
        <f>EMCs!$C$14</f>
        <v>3.5859246036990831E-2</v>
      </c>
      <c r="H111" s="53">
        <f>ROCs!$H$13</f>
        <v>0.26229721460804234</v>
      </c>
      <c r="I111" s="54">
        <v>3.2786010288000001E-3</v>
      </c>
      <c r="J111" s="59">
        <f>Other!$C$2*H111*I111/12</f>
        <v>3.6405308514497782E-3</v>
      </c>
      <c r="K111" s="57">
        <f t="shared" si="3"/>
        <v>0</v>
      </c>
      <c r="L111" s="57">
        <f>ROUND((2.721*J111*G111)+(Other!$B$2*I111),1)</f>
        <v>0</v>
      </c>
    </row>
    <row r="112" spans="1:12">
      <c r="A112" s="52" t="s">
        <v>102</v>
      </c>
      <c r="B112" s="52" t="s">
        <v>100</v>
      </c>
      <c r="C112" s="52">
        <v>4110</v>
      </c>
      <c r="D112" s="52" t="s">
        <v>154</v>
      </c>
      <c r="E112" s="52" t="s">
        <v>59</v>
      </c>
      <c r="F112" s="53">
        <f>EMCs!$B$14</f>
        <v>0.69141343344704065</v>
      </c>
      <c r="G112" s="53">
        <f>EMCs!$C$14</f>
        <v>3.5859246036990831E-2</v>
      </c>
      <c r="H112" s="53">
        <f>ROCs!$H$13</f>
        <v>0.26229721460804234</v>
      </c>
      <c r="I112" s="54">
        <v>2.0286769380399999E-3</v>
      </c>
      <c r="J112" s="59">
        <f>Other!$C$2*H112*I112/12</f>
        <v>2.2526257131269311E-3</v>
      </c>
      <c r="K112" s="57">
        <f t="shared" si="3"/>
        <v>0</v>
      </c>
      <c r="L112" s="57">
        <f>ROUND((2.721*J112*G112)+(Other!$B$2*I112),1)</f>
        <v>0</v>
      </c>
    </row>
    <row r="113" spans="1:12">
      <c r="A113" s="52" t="s">
        <v>102</v>
      </c>
      <c r="B113" s="52" t="s">
        <v>100</v>
      </c>
      <c r="C113" s="52">
        <v>4110</v>
      </c>
      <c r="D113" s="52" t="s">
        <v>154</v>
      </c>
      <c r="E113" s="52" t="s">
        <v>59</v>
      </c>
      <c r="F113" s="53">
        <f>EMCs!$B$14</f>
        <v>0.69141343344704065</v>
      </c>
      <c r="G113" s="53">
        <f>EMCs!$C$14</f>
        <v>3.5859246036990831E-2</v>
      </c>
      <c r="H113" s="53">
        <f>ROCs!$H$13</f>
        <v>0.26229721460804234</v>
      </c>
      <c r="I113" s="54">
        <v>2.3261066933899999E-2</v>
      </c>
      <c r="J113" s="59">
        <f>Other!$C$2*H113*I113/12</f>
        <v>2.5828891977593235E-2</v>
      </c>
      <c r="K113" s="57">
        <f t="shared" si="3"/>
        <v>0</v>
      </c>
      <c r="L113" s="57">
        <f>ROUND((2.721*J113*G113)+(Other!$B$2*I113),1)</f>
        <v>0</v>
      </c>
    </row>
    <row r="114" spans="1:12">
      <c r="A114" s="52" t="s">
        <v>102</v>
      </c>
      <c r="B114" s="52" t="s">
        <v>100</v>
      </c>
      <c r="C114" s="52">
        <v>4110</v>
      </c>
      <c r="D114" s="52" t="s">
        <v>154</v>
      </c>
      <c r="E114" s="52" t="s">
        <v>59</v>
      </c>
      <c r="F114" s="53">
        <f>EMCs!$B$14</f>
        <v>0.69141343344704065</v>
      </c>
      <c r="G114" s="53">
        <f>EMCs!$C$14</f>
        <v>3.5859246036990831E-2</v>
      </c>
      <c r="H114" s="53">
        <f>ROCs!$H$13</f>
        <v>0.26229721460804234</v>
      </c>
      <c r="I114" s="54">
        <v>0.34724041077500001</v>
      </c>
      <c r="J114" s="59">
        <f>Other!$C$2*H114*I114/12</f>
        <v>0.38557281510985458</v>
      </c>
      <c r="K114" s="57">
        <f t="shared" si="3"/>
        <v>0.7</v>
      </c>
      <c r="L114" s="57">
        <f>ROUND((2.721*J114*G114)+(Other!$B$2*I114),1)</f>
        <v>0.1</v>
      </c>
    </row>
    <row r="115" spans="1:12">
      <c r="A115" s="52" t="s">
        <v>102</v>
      </c>
      <c r="B115" s="52" t="s">
        <v>100</v>
      </c>
      <c r="C115" s="52">
        <v>4200</v>
      </c>
      <c r="D115" s="52" t="s">
        <v>155</v>
      </c>
      <c r="E115" s="52" t="s">
        <v>57</v>
      </c>
      <c r="F115" s="53">
        <f>EMCs!$B$14</f>
        <v>0.69141343344704065</v>
      </c>
      <c r="G115" s="53">
        <f>EMCs!$C$14</f>
        <v>3.5859246036990831E-2</v>
      </c>
      <c r="H115" s="53">
        <f>ROCs!$F$13</f>
        <v>0.26229721460804234</v>
      </c>
      <c r="I115" s="54">
        <v>0.100184429543</v>
      </c>
      <c r="J115" s="59">
        <f>Other!$C$2*H115*I115/12</f>
        <v>0.11124394318868398</v>
      </c>
      <c r="K115" s="57">
        <f t="shared" si="3"/>
        <v>0.2</v>
      </c>
      <c r="L115" s="57">
        <f>ROUND((2.721*J115*G115)+(Other!$B$2*I115),1)</f>
        <v>0</v>
      </c>
    </row>
    <row r="116" spans="1:12">
      <c r="A116" s="52" t="s">
        <v>102</v>
      </c>
      <c r="B116" s="52" t="s">
        <v>100</v>
      </c>
      <c r="C116" s="52">
        <v>4200</v>
      </c>
      <c r="D116" s="52" t="s">
        <v>155</v>
      </c>
      <c r="E116" s="52" t="s">
        <v>59</v>
      </c>
      <c r="F116" s="53">
        <f>EMCs!$B$14</f>
        <v>0.69141343344704065</v>
      </c>
      <c r="G116" s="53">
        <f>EMCs!$C$14</f>
        <v>3.5859246036990831E-2</v>
      </c>
      <c r="H116" s="53">
        <f>ROCs!$H$13</f>
        <v>0.26229721460804234</v>
      </c>
      <c r="I116" s="54">
        <v>0.644041125351</v>
      </c>
      <c r="J116" s="59">
        <f>Other!$C$2*H116*I116/12</f>
        <v>0.71513781818732447</v>
      </c>
      <c r="K116" s="57">
        <f t="shared" si="3"/>
        <v>1.3</v>
      </c>
      <c r="L116" s="57">
        <f>ROUND((2.721*J116*G116)+(Other!$B$2*I116),1)</f>
        <v>0.2</v>
      </c>
    </row>
    <row r="117" spans="1:12">
      <c r="A117" s="52" t="s">
        <v>102</v>
      </c>
      <c r="B117" s="52" t="s">
        <v>100</v>
      </c>
      <c r="C117" s="52">
        <v>4200</v>
      </c>
      <c r="D117" s="52" t="s">
        <v>155</v>
      </c>
      <c r="E117" s="52" t="s">
        <v>59</v>
      </c>
      <c r="F117" s="53">
        <f>EMCs!$B$14</f>
        <v>0.69141343344704065</v>
      </c>
      <c r="G117" s="53">
        <f>EMCs!$C$14</f>
        <v>3.5859246036990831E-2</v>
      </c>
      <c r="H117" s="53">
        <f>ROCs!$H$13</f>
        <v>0.26229721460804234</v>
      </c>
      <c r="I117" s="54">
        <v>4.0976844463799997E-3</v>
      </c>
      <c r="J117" s="59">
        <f>Other!$C$2*H117*I117/12</f>
        <v>4.5500341503925948E-3</v>
      </c>
      <c r="K117" s="57">
        <f t="shared" si="3"/>
        <v>0</v>
      </c>
      <c r="L117" s="57">
        <f>ROUND((2.721*J117*G117)+(Other!$B$2*I117),1)</f>
        <v>0</v>
      </c>
    </row>
    <row r="118" spans="1:12">
      <c r="A118" s="52" t="s">
        <v>102</v>
      </c>
      <c r="B118" s="52" t="s">
        <v>100</v>
      </c>
      <c r="C118" s="52">
        <v>4200</v>
      </c>
      <c r="D118" s="52" t="s">
        <v>155</v>
      </c>
      <c r="E118" s="52" t="s">
        <v>59</v>
      </c>
      <c r="F118" s="53">
        <f>EMCs!$B$14</f>
        <v>0.69141343344704065</v>
      </c>
      <c r="G118" s="53">
        <f>EMCs!$C$14</f>
        <v>3.5859246036990831E-2</v>
      </c>
      <c r="H118" s="53">
        <f>ROCs!$H$13</f>
        <v>0.26229721460804234</v>
      </c>
      <c r="I118" s="54">
        <v>5.5774921918900003E-2</v>
      </c>
      <c r="J118" s="59">
        <f>Other!$C$2*H118*I118/12</f>
        <v>6.1932001545572719E-2</v>
      </c>
      <c r="K118" s="57">
        <f t="shared" si="3"/>
        <v>0.1</v>
      </c>
      <c r="L118" s="57">
        <f>ROUND((2.721*J118*G118)+(Other!$B$2*I118),1)</f>
        <v>0</v>
      </c>
    </row>
    <row r="119" spans="1:12">
      <c r="A119" s="52" t="s">
        <v>102</v>
      </c>
      <c r="B119" s="52" t="s">
        <v>100</v>
      </c>
      <c r="C119" s="52">
        <v>4200</v>
      </c>
      <c r="D119" s="52" t="s">
        <v>155</v>
      </c>
      <c r="E119" s="52" t="s">
        <v>59</v>
      </c>
      <c r="F119" s="53">
        <f>EMCs!$B$14</f>
        <v>0.69141343344704065</v>
      </c>
      <c r="G119" s="53">
        <f>EMCs!$C$14</f>
        <v>3.5859246036990831E-2</v>
      </c>
      <c r="H119" s="53">
        <f>ROCs!$H$13</f>
        <v>0.26229721460804234</v>
      </c>
      <c r="I119" s="54">
        <v>7.1302658251700004</v>
      </c>
      <c r="J119" s="59">
        <f>Other!$C$2*H119*I119/12</f>
        <v>7.9173868633446567</v>
      </c>
      <c r="K119" s="57">
        <f t="shared" si="3"/>
        <v>14.9</v>
      </c>
      <c r="L119" s="57">
        <f>ROUND((2.721*J119*G119)+(Other!$B$2*I119),1)</f>
        <v>2.2999999999999998</v>
      </c>
    </row>
    <row r="120" spans="1:12">
      <c r="A120" s="52" t="s">
        <v>102</v>
      </c>
      <c r="B120" s="52" t="s">
        <v>100</v>
      </c>
      <c r="C120" s="52">
        <v>4200</v>
      </c>
      <c r="D120" s="52" t="s">
        <v>155</v>
      </c>
      <c r="E120" s="52" t="s">
        <v>59</v>
      </c>
      <c r="F120" s="53">
        <f>EMCs!$B$14</f>
        <v>0.69141343344704065</v>
      </c>
      <c r="G120" s="53">
        <f>EMCs!$C$14</f>
        <v>3.5859246036990831E-2</v>
      </c>
      <c r="H120" s="53">
        <f>ROCs!$H$13</f>
        <v>0.26229721460804234</v>
      </c>
      <c r="I120" s="54">
        <v>5.3995647445099999E-2</v>
      </c>
      <c r="J120" s="59">
        <f>Other!$C$2*H120*I120/12</f>
        <v>5.9956310219252122E-2</v>
      </c>
      <c r="K120" s="57">
        <f t="shared" si="3"/>
        <v>0.1</v>
      </c>
      <c r="L120" s="57">
        <f>ROUND((2.721*J120*G120)+(Other!$B$2*I120),1)</f>
        <v>0</v>
      </c>
    </row>
    <row r="121" spans="1:12">
      <c r="A121" s="52" t="s">
        <v>102</v>
      </c>
      <c r="B121" s="52" t="s">
        <v>100</v>
      </c>
      <c r="C121" s="52">
        <v>4200</v>
      </c>
      <c r="D121" s="52" t="s">
        <v>155</v>
      </c>
      <c r="E121" s="52" t="s">
        <v>59</v>
      </c>
      <c r="F121" s="53">
        <f>EMCs!$B$14</f>
        <v>0.69141343344704065</v>
      </c>
      <c r="G121" s="53">
        <f>EMCs!$C$14</f>
        <v>3.5859246036990831E-2</v>
      </c>
      <c r="H121" s="53">
        <f>ROCs!$H$13</f>
        <v>0.26229721460804234</v>
      </c>
      <c r="I121" s="54">
        <v>7.0715518609899997</v>
      </c>
      <c r="J121" s="59">
        <f>Other!$C$2*H121*I121/12</f>
        <v>7.8521913741312455</v>
      </c>
      <c r="K121" s="57">
        <f t="shared" si="3"/>
        <v>14.8</v>
      </c>
      <c r="L121" s="57">
        <f>ROUND((2.721*J121*G121)+(Other!$B$2*I121),1)</f>
        <v>2.2999999999999998</v>
      </c>
    </row>
    <row r="122" spans="1:12">
      <c r="A122" s="52" t="s">
        <v>102</v>
      </c>
      <c r="B122" s="52" t="s">
        <v>100</v>
      </c>
      <c r="C122" s="52">
        <v>4200</v>
      </c>
      <c r="D122" s="52" t="s">
        <v>155</v>
      </c>
      <c r="E122" s="52" t="s">
        <v>60</v>
      </c>
      <c r="F122" s="53">
        <f>EMCs!$B$14</f>
        <v>0.69141343344704065</v>
      </c>
      <c r="G122" s="53">
        <f>EMCs!$C$14</f>
        <v>3.5859246036990831E-2</v>
      </c>
      <c r="H122" s="53">
        <f>ROCs!$E$13</f>
        <v>0.26229721460804234</v>
      </c>
      <c r="I122" s="54">
        <v>4.5060893556000003</v>
      </c>
      <c r="J122" s="59">
        <f>Other!$C$2*H122*I122/12</f>
        <v>5.0035235072367072</v>
      </c>
      <c r="K122" s="57">
        <f t="shared" si="3"/>
        <v>9.4</v>
      </c>
      <c r="L122" s="57">
        <f>ROUND((2.721*J122*G122)+(Other!$B$2*I122),1)</f>
        <v>1.5</v>
      </c>
    </row>
    <row r="123" spans="1:12">
      <c r="A123" s="52" t="s">
        <v>102</v>
      </c>
      <c r="B123" s="52" t="s">
        <v>100</v>
      </c>
      <c r="C123" s="52">
        <v>4200</v>
      </c>
      <c r="D123" s="52" t="s">
        <v>155</v>
      </c>
      <c r="E123" s="52" t="s">
        <v>59</v>
      </c>
      <c r="F123" s="53">
        <f>EMCs!$B$14</f>
        <v>0.69141343344704065</v>
      </c>
      <c r="G123" s="53">
        <f>EMCs!$C$14</f>
        <v>3.5859246036990831E-2</v>
      </c>
      <c r="H123" s="53">
        <f>ROCs!$H$13</f>
        <v>0.26229721460804234</v>
      </c>
      <c r="I123" s="54">
        <v>18.289058344600001</v>
      </c>
      <c r="J123" s="59">
        <f>Other!$C$2*H123*I123/12</f>
        <v>20.308015694075142</v>
      </c>
      <c r="K123" s="57">
        <f t="shared" si="3"/>
        <v>38.200000000000003</v>
      </c>
      <c r="L123" s="57">
        <f>ROUND((2.721*J123*G123)+(Other!$B$2*I123),1)</f>
        <v>5.9</v>
      </c>
    </row>
    <row r="124" spans="1:12">
      <c r="A124" s="52" t="s">
        <v>102</v>
      </c>
      <c r="B124" s="52" t="s">
        <v>100</v>
      </c>
      <c r="C124" s="52">
        <v>4200</v>
      </c>
      <c r="D124" s="52" t="s">
        <v>155</v>
      </c>
      <c r="E124" s="52" t="s">
        <v>59</v>
      </c>
      <c r="F124" s="53">
        <f>EMCs!$B$14</f>
        <v>0.69141343344704065</v>
      </c>
      <c r="G124" s="53">
        <f>EMCs!$C$14</f>
        <v>3.5859246036990831E-2</v>
      </c>
      <c r="H124" s="53">
        <f>ROCs!$H$13</f>
        <v>0.26229721460804234</v>
      </c>
      <c r="I124" s="54">
        <v>1.07777355638E-2</v>
      </c>
      <c r="J124" s="59">
        <f>Other!$C$2*H124*I124/12</f>
        <v>1.1967506410239364E-2</v>
      </c>
      <c r="K124" s="57">
        <f t="shared" si="3"/>
        <v>0</v>
      </c>
      <c r="L124" s="57">
        <f>ROUND((2.721*J124*G124)+(Other!$B$2*I124),1)</f>
        <v>0</v>
      </c>
    </row>
    <row r="125" spans="1:12">
      <c r="A125" s="52" t="s">
        <v>102</v>
      </c>
      <c r="B125" s="52" t="s">
        <v>100</v>
      </c>
      <c r="C125" s="52">
        <v>4200</v>
      </c>
      <c r="D125" s="52" t="s">
        <v>155</v>
      </c>
      <c r="E125" s="52" t="s">
        <v>59</v>
      </c>
      <c r="F125" s="53">
        <f>EMCs!$B$14</f>
        <v>0.69141343344704065</v>
      </c>
      <c r="G125" s="53">
        <f>EMCs!$C$14</f>
        <v>3.5859246036990831E-2</v>
      </c>
      <c r="H125" s="53">
        <f>ROCs!$H$13</f>
        <v>0.26229721460804234</v>
      </c>
      <c r="I125" s="54">
        <v>0.20027937024699999</v>
      </c>
      <c r="J125" s="59">
        <f>Other!$C$2*H125*I125/12</f>
        <v>0.22238851872745324</v>
      </c>
      <c r="K125" s="57">
        <f t="shared" si="3"/>
        <v>0.4</v>
      </c>
      <c r="L125" s="57">
        <f>ROUND((2.721*J125*G125)+(Other!$B$2*I125),1)</f>
        <v>0.1</v>
      </c>
    </row>
    <row r="126" spans="1:12">
      <c r="A126" s="52" t="s">
        <v>102</v>
      </c>
      <c r="B126" s="52" t="s">
        <v>100</v>
      </c>
      <c r="C126" s="52">
        <v>4200</v>
      </c>
      <c r="D126" s="52" t="s">
        <v>155</v>
      </c>
      <c r="E126" s="52" t="s">
        <v>59</v>
      </c>
      <c r="F126" s="53">
        <f>EMCs!$B$14</f>
        <v>0.69141343344704065</v>
      </c>
      <c r="G126" s="53">
        <f>EMCs!$C$14</f>
        <v>3.5859246036990831E-2</v>
      </c>
      <c r="H126" s="53">
        <f>ROCs!$H$13</f>
        <v>0.26229721460804234</v>
      </c>
      <c r="I126" s="54">
        <v>6.2437287463100004</v>
      </c>
      <c r="J126" s="59">
        <f>Other!$C$2*H126*I126/12</f>
        <v>6.9329835894503402</v>
      </c>
      <c r="K126" s="57">
        <f t="shared" si="3"/>
        <v>13</v>
      </c>
      <c r="L126" s="57">
        <f>ROUND((2.721*J126*G126)+(Other!$B$2*I126),1)</f>
        <v>2</v>
      </c>
    </row>
    <row r="127" spans="1:12">
      <c r="A127" s="52" t="s">
        <v>102</v>
      </c>
      <c r="B127" s="52" t="s">
        <v>100</v>
      </c>
      <c r="C127" s="52">
        <v>4200</v>
      </c>
      <c r="D127" s="52" t="s">
        <v>155</v>
      </c>
      <c r="E127" s="52" t="s">
        <v>59</v>
      </c>
      <c r="F127" s="53">
        <f>EMCs!$B$14</f>
        <v>0.69141343344704065</v>
      </c>
      <c r="G127" s="53">
        <f>EMCs!$C$14</f>
        <v>3.5859246036990831E-2</v>
      </c>
      <c r="H127" s="53">
        <f>ROCs!$H$13</f>
        <v>0.26229721460804234</v>
      </c>
      <c r="I127" s="54">
        <v>6.14511883631</v>
      </c>
      <c r="J127" s="59">
        <f>Other!$C$2*H127*I127/12</f>
        <v>6.823487979444665</v>
      </c>
      <c r="K127" s="57">
        <f t="shared" si="3"/>
        <v>12.8</v>
      </c>
      <c r="L127" s="57">
        <f>ROUND((2.721*J127*G127)+(Other!$B$2*I127),1)</f>
        <v>2</v>
      </c>
    </row>
    <row r="128" spans="1:12">
      <c r="A128" s="52" t="s">
        <v>102</v>
      </c>
      <c r="B128" s="52" t="s">
        <v>100</v>
      </c>
      <c r="C128" s="52">
        <v>4220</v>
      </c>
      <c r="D128" s="52" t="s">
        <v>156</v>
      </c>
      <c r="E128" s="52" t="s">
        <v>59</v>
      </c>
      <c r="F128" s="53">
        <f>EMCs!$B$14</f>
        <v>0.69141343344704065</v>
      </c>
      <c r="G128" s="53">
        <f>EMCs!$C$14</f>
        <v>3.5859246036990831E-2</v>
      </c>
      <c r="H128" s="53">
        <f>ROCs!$H$13</f>
        <v>0.26229721460804234</v>
      </c>
      <c r="I128" s="54">
        <v>1.1670376364099999</v>
      </c>
      <c r="J128" s="59">
        <f>Other!$C$2*H128*I128/12</f>
        <v>1.2958687204794406</v>
      </c>
      <c r="K128" s="57">
        <f t="shared" si="3"/>
        <v>2.4</v>
      </c>
      <c r="L128" s="57">
        <f>ROUND((2.721*J128*G128)+(Other!$B$2*I128),1)</f>
        <v>0.4</v>
      </c>
    </row>
    <row r="129" spans="1:12">
      <c r="A129" s="52" t="s">
        <v>102</v>
      </c>
      <c r="B129" s="52" t="s">
        <v>100</v>
      </c>
      <c r="C129" s="52">
        <v>4220</v>
      </c>
      <c r="D129" s="52" t="s">
        <v>156</v>
      </c>
      <c r="E129" s="52" t="s">
        <v>59</v>
      </c>
      <c r="F129" s="53">
        <f>EMCs!$B$14</f>
        <v>0.69141343344704065</v>
      </c>
      <c r="G129" s="53">
        <f>EMCs!$C$14</f>
        <v>3.5859246036990831E-2</v>
      </c>
      <c r="H129" s="53">
        <f>ROCs!$H$13</f>
        <v>0.26229721460804234</v>
      </c>
      <c r="I129" s="54">
        <v>5.85860439052</v>
      </c>
      <c r="J129" s="59">
        <f>Other!$C$2*H129*I129/12</f>
        <v>6.5053447622242713</v>
      </c>
      <c r="K129" s="57">
        <f t="shared" si="3"/>
        <v>12.2</v>
      </c>
      <c r="L129" s="57">
        <f>ROUND((2.721*J129*G129)+(Other!$B$2*I129),1)</f>
        <v>1.9</v>
      </c>
    </row>
    <row r="130" spans="1:12">
      <c r="A130" s="52" t="s">
        <v>102</v>
      </c>
      <c r="B130" s="52" t="s">
        <v>100</v>
      </c>
      <c r="C130" s="52">
        <v>4220</v>
      </c>
      <c r="D130" s="52" t="s">
        <v>156</v>
      </c>
      <c r="E130" s="52" t="s">
        <v>28</v>
      </c>
      <c r="F130" s="53">
        <f>EMCs!$B$14</f>
        <v>0.69141343344704065</v>
      </c>
      <c r="G130" s="53">
        <f>EMCs!$C$14</f>
        <v>3.5859246036990831E-2</v>
      </c>
      <c r="H130" s="53">
        <f>ROCs!$I$13</f>
        <v>0.26229721460804234</v>
      </c>
      <c r="I130" s="54">
        <v>0.28339073592300001</v>
      </c>
      <c r="J130" s="59">
        <f>Other!$C$2*H130*I130/12</f>
        <v>0.31467467620491418</v>
      </c>
      <c r="K130" s="57">
        <f t="shared" si="3"/>
        <v>0.6</v>
      </c>
      <c r="L130" s="57">
        <f>ROUND((2.721*J130*G130)+(Other!$B$2*I130),1)</f>
        <v>0.1</v>
      </c>
    </row>
    <row r="131" spans="1:12">
      <c r="A131" s="52" t="s">
        <v>102</v>
      </c>
      <c r="B131" s="52" t="s">
        <v>100</v>
      </c>
      <c r="C131" s="52">
        <v>4220</v>
      </c>
      <c r="D131" s="52" t="s">
        <v>156</v>
      </c>
      <c r="E131" s="52" t="s">
        <v>59</v>
      </c>
      <c r="F131" s="53">
        <f>EMCs!$B$14</f>
        <v>0.69141343344704065</v>
      </c>
      <c r="G131" s="53">
        <f>EMCs!$C$14</f>
        <v>3.5859246036990831E-2</v>
      </c>
      <c r="H131" s="53">
        <f>ROCs!$H$13</f>
        <v>0.26229721460804234</v>
      </c>
      <c r="I131" s="54">
        <v>1.7146609208300001</v>
      </c>
      <c r="J131" s="59">
        <f>Other!$C$2*H131*I131/12</f>
        <v>1.9039449836144398</v>
      </c>
      <c r="K131" s="57">
        <f t="shared" si="3"/>
        <v>3.6</v>
      </c>
      <c r="L131" s="57">
        <f>ROUND((2.721*J131*G131)+(Other!$B$2*I131),1)</f>
        <v>0.6</v>
      </c>
    </row>
    <row r="132" spans="1:12">
      <c r="A132" s="52" t="s">
        <v>102</v>
      </c>
      <c r="B132" s="52" t="s">
        <v>100</v>
      </c>
      <c r="C132" s="52">
        <v>4220</v>
      </c>
      <c r="D132" s="52" t="s">
        <v>156</v>
      </c>
      <c r="E132" s="52" t="s">
        <v>57</v>
      </c>
      <c r="F132" s="53">
        <f>EMCs!$B$14</f>
        <v>0.69141343344704065</v>
      </c>
      <c r="G132" s="53">
        <f>EMCs!$C$14</f>
        <v>3.5859246036990831E-2</v>
      </c>
      <c r="H132" s="53">
        <f>ROCs!$F$13</f>
        <v>0.26229721460804234</v>
      </c>
      <c r="I132" s="54">
        <v>1.0159222829400001</v>
      </c>
      <c r="J132" s="59">
        <f>Other!$C$2*H132*I132/12</f>
        <v>1.1280715101440832</v>
      </c>
      <c r="K132" s="57">
        <f t="shared" si="3"/>
        <v>2.1</v>
      </c>
      <c r="L132" s="57">
        <f>ROUND((2.721*J132*G132)+(Other!$B$2*I132),1)</f>
        <v>0.3</v>
      </c>
    </row>
    <row r="133" spans="1:12">
      <c r="A133" s="52" t="s">
        <v>102</v>
      </c>
      <c r="B133" s="52" t="s">
        <v>100</v>
      </c>
      <c r="C133" s="52">
        <v>4220</v>
      </c>
      <c r="D133" s="52" t="s">
        <v>156</v>
      </c>
      <c r="E133" s="52" t="s">
        <v>59</v>
      </c>
      <c r="F133" s="53">
        <f>EMCs!$B$14</f>
        <v>0.69141343344704065</v>
      </c>
      <c r="G133" s="53">
        <f>EMCs!$C$14</f>
        <v>3.5859246036990831E-2</v>
      </c>
      <c r="H133" s="53">
        <f>ROCs!$H$13</f>
        <v>0.26229721460804234</v>
      </c>
      <c r="I133" s="54">
        <v>7.2501715241999998</v>
      </c>
      <c r="J133" s="59">
        <f>Other!$C$2*H133*I133/12</f>
        <v>8.0505291373660661</v>
      </c>
      <c r="K133" s="57">
        <f t="shared" si="3"/>
        <v>15.1</v>
      </c>
      <c r="L133" s="57">
        <f>ROUND((2.721*J133*G133)+(Other!$B$2*I133),1)</f>
        <v>2.4</v>
      </c>
    </row>
    <row r="134" spans="1:12">
      <c r="A134" s="52" t="s">
        <v>102</v>
      </c>
      <c r="B134" s="52" t="s">
        <v>100</v>
      </c>
      <c r="C134" s="52">
        <v>4220</v>
      </c>
      <c r="D134" s="52" t="s">
        <v>156</v>
      </c>
      <c r="E134" s="52" t="s">
        <v>59</v>
      </c>
      <c r="F134" s="53">
        <f>EMCs!$B$14</f>
        <v>0.69141343344704065</v>
      </c>
      <c r="G134" s="53">
        <f>EMCs!$C$14</f>
        <v>3.5859246036990831E-2</v>
      </c>
      <c r="H134" s="53">
        <f>ROCs!$H$13</f>
        <v>0.26229721460804234</v>
      </c>
      <c r="I134" s="54">
        <v>6.1215462514099999</v>
      </c>
      <c r="J134" s="59">
        <f>Other!$C$2*H134*I134/12</f>
        <v>6.7973131805523836</v>
      </c>
      <c r="K134" s="57">
        <f t="shared" si="3"/>
        <v>12.8</v>
      </c>
      <c r="L134" s="57">
        <f>ROUND((2.721*J134*G134)+(Other!$B$2*I134),1)</f>
        <v>2</v>
      </c>
    </row>
    <row r="135" spans="1:12">
      <c r="A135" s="52" t="s">
        <v>102</v>
      </c>
      <c r="B135" s="52" t="s">
        <v>100</v>
      </c>
      <c r="C135" s="52">
        <v>4220</v>
      </c>
      <c r="D135" s="52" t="s">
        <v>156</v>
      </c>
      <c r="E135" s="52" t="s">
        <v>59</v>
      </c>
      <c r="F135" s="53">
        <f>EMCs!$B$14</f>
        <v>0.69141343344704065</v>
      </c>
      <c r="G135" s="53">
        <f>EMCs!$C$14</f>
        <v>3.5859246036990831E-2</v>
      </c>
      <c r="H135" s="53">
        <f>ROCs!$H$13</f>
        <v>0.26229721460804234</v>
      </c>
      <c r="I135" s="54">
        <v>0.478992532832</v>
      </c>
      <c r="J135" s="59">
        <f>Other!$C$2*H135*I135/12</f>
        <v>0.53186925706151256</v>
      </c>
      <c r="K135" s="57">
        <f t="shared" si="3"/>
        <v>1</v>
      </c>
      <c r="L135" s="57">
        <f>ROUND((2.721*J135*G135)+(Other!$B$2*I135),1)</f>
        <v>0.2</v>
      </c>
    </row>
    <row r="136" spans="1:12">
      <c r="A136" s="52" t="s">
        <v>102</v>
      </c>
      <c r="B136" s="52" t="s">
        <v>100</v>
      </c>
      <c r="C136" s="52">
        <v>4220</v>
      </c>
      <c r="D136" s="52" t="s">
        <v>156</v>
      </c>
      <c r="E136" s="52" t="s">
        <v>59</v>
      </c>
      <c r="F136" s="53">
        <f>EMCs!$B$14</f>
        <v>0.69141343344704065</v>
      </c>
      <c r="G136" s="53">
        <f>EMCs!$C$14</f>
        <v>3.5859246036990831E-2</v>
      </c>
      <c r="H136" s="53">
        <f>ROCs!$H$13</f>
        <v>0.26229721460804234</v>
      </c>
      <c r="I136" s="54">
        <v>0.402502734892</v>
      </c>
      <c r="J136" s="59">
        <f>Other!$C$2*H136*I136/12</f>
        <v>0.44693563239183143</v>
      </c>
      <c r="K136" s="57">
        <f t="shared" si="3"/>
        <v>0.8</v>
      </c>
      <c r="L136" s="57">
        <f>ROUND((2.721*J136*G136)+(Other!$B$2*I136),1)</f>
        <v>0.1</v>
      </c>
    </row>
    <row r="137" spans="1:12">
      <c r="A137" s="52" t="s">
        <v>102</v>
      </c>
      <c r="B137" s="52" t="s">
        <v>100</v>
      </c>
      <c r="C137" s="52">
        <v>4220</v>
      </c>
      <c r="D137" s="52" t="s">
        <v>156</v>
      </c>
      <c r="E137" s="52" t="s">
        <v>59</v>
      </c>
      <c r="F137" s="53">
        <f>EMCs!$B$14</f>
        <v>0.69141343344704065</v>
      </c>
      <c r="G137" s="53">
        <f>EMCs!$C$14</f>
        <v>3.5859246036990831E-2</v>
      </c>
      <c r="H137" s="53">
        <f>ROCs!$H$13</f>
        <v>0.26229721460804234</v>
      </c>
      <c r="I137" s="54">
        <v>1.9756285550199999</v>
      </c>
      <c r="J137" s="59">
        <f>Other!$C$2*H137*I137/12</f>
        <v>2.1937212373131967</v>
      </c>
      <c r="K137" s="57">
        <f t="shared" si="3"/>
        <v>4.0999999999999996</v>
      </c>
      <c r="L137" s="57">
        <f>ROUND((2.721*J137*G137)+(Other!$B$2*I137),1)</f>
        <v>0.6</v>
      </c>
    </row>
    <row r="138" spans="1:12">
      <c r="A138" s="52" t="s">
        <v>102</v>
      </c>
      <c r="B138" s="52" t="s">
        <v>100</v>
      </c>
      <c r="C138" s="52">
        <v>4220</v>
      </c>
      <c r="D138" s="52" t="s">
        <v>156</v>
      </c>
      <c r="E138" s="52" t="s">
        <v>57</v>
      </c>
      <c r="F138" s="53">
        <f>EMCs!$B$14</f>
        <v>0.69141343344704065</v>
      </c>
      <c r="G138" s="53">
        <f>EMCs!$C$14</f>
        <v>3.5859246036990831E-2</v>
      </c>
      <c r="H138" s="53">
        <f>ROCs!$F$13</f>
        <v>0.26229721460804234</v>
      </c>
      <c r="I138" s="54">
        <v>16.412759406500001</v>
      </c>
      <c r="J138" s="59">
        <f>Other!$C$2*H138*I138/12</f>
        <v>18.224589223244195</v>
      </c>
      <c r="K138" s="57">
        <f t="shared" si="3"/>
        <v>34.299999999999997</v>
      </c>
      <c r="L138" s="57">
        <f>ROUND((2.721*J138*G138)+(Other!$B$2*I138),1)</f>
        <v>5.3</v>
      </c>
    </row>
    <row r="139" spans="1:12">
      <c r="A139" s="52" t="s">
        <v>102</v>
      </c>
      <c r="B139" s="52" t="s">
        <v>100</v>
      </c>
      <c r="C139" s="52">
        <v>4220</v>
      </c>
      <c r="D139" s="52" t="s">
        <v>156</v>
      </c>
      <c r="E139" s="52" t="s">
        <v>57</v>
      </c>
      <c r="F139" s="53">
        <f>EMCs!$B$14</f>
        <v>0.69141343344704065</v>
      </c>
      <c r="G139" s="53">
        <f>EMCs!$C$14</f>
        <v>3.5859246036990831E-2</v>
      </c>
      <c r="H139" s="53">
        <f>ROCs!$F$13</f>
        <v>0.26229721460804234</v>
      </c>
      <c r="I139" s="54">
        <v>0.27357139799800001</v>
      </c>
      <c r="J139" s="59">
        <f>Other!$C$2*H139*I139/12</f>
        <v>0.30377136642651842</v>
      </c>
      <c r="K139" s="57">
        <f t="shared" si="3"/>
        <v>0.6</v>
      </c>
      <c r="L139" s="57">
        <f>ROUND((2.721*J139*G139)+(Other!$B$2*I139),1)</f>
        <v>0.1</v>
      </c>
    </row>
    <row r="140" spans="1:12">
      <c r="A140" s="52" t="s">
        <v>102</v>
      </c>
      <c r="B140" s="52" t="s">
        <v>100</v>
      </c>
      <c r="C140" s="52">
        <v>4340</v>
      </c>
      <c r="D140" s="52" t="s">
        <v>157</v>
      </c>
      <c r="E140" s="52" t="s">
        <v>57</v>
      </c>
      <c r="F140" s="53">
        <f>EMCs!$B$14</f>
        <v>0.69141343344704065</v>
      </c>
      <c r="G140" s="53">
        <f>EMCs!$C$14</f>
        <v>3.5859246036990831E-2</v>
      </c>
      <c r="H140" s="53">
        <f>ROCs!$F$13</f>
        <v>0.26229721460804234</v>
      </c>
      <c r="I140" s="54">
        <v>4.3596504968099996</v>
      </c>
      <c r="J140" s="59">
        <f>Other!$C$2*H140*I140/12</f>
        <v>4.8409190370394839</v>
      </c>
      <c r="K140" s="57">
        <f t="shared" si="3"/>
        <v>9.1</v>
      </c>
      <c r="L140" s="57">
        <f>ROUND((2.721*J140*G140)+(Other!$B$2*I140),1)</f>
        <v>1.4</v>
      </c>
    </row>
    <row r="141" spans="1:12">
      <c r="A141" s="52" t="s">
        <v>102</v>
      </c>
      <c r="B141" s="52" t="s">
        <v>100</v>
      </c>
      <c r="C141" s="52">
        <v>4340</v>
      </c>
      <c r="D141" s="52" t="s">
        <v>157</v>
      </c>
      <c r="E141" s="52" t="s">
        <v>59</v>
      </c>
      <c r="F141" s="53">
        <f>EMCs!$B$14</f>
        <v>0.69141343344704065</v>
      </c>
      <c r="G141" s="53">
        <f>EMCs!$C$14</f>
        <v>3.5859246036990831E-2</v>
      </c>
      <c r="H141" s="53">
        <f>ROCs!$H$13</f>
        <v>0.26229721460804234</v>
      </c>
      <c r="I141" s="54">
        <v>6.2155454033400002</v>
      </c>
      <c r="J141" s="59">
        <f>Other!$C$2*H141*I141/12</f>
        <v>6.9016890437956562</v>
      </c>
      <c r="K141" s="57">
        <f t="shared" si="3"/>
        <v>13</v>
      </c>
      <c r="L141" s="57">
        <f>ROUND((2.721*J141*G141)+(Other!$B$2*I141),1)</f>
        <v>2</v>
      </c>
    </row>
    <row r="142" spans="1:12">
      <c r="A142" s="52" t="s">
        <v>102</v>
      </c>
      <c r="B142" s="52" t="s">
        <v>100</v>
      </c>
      <c r="C142" s="52">
        <v>4340</v>
      </c>
      <c r="D142" s="52" t="s">
        <v>157</v>
      </c>
      <c r="E142" s="52" t="s">
        <v>59</v>
      </c>
      <c r="F142" s="53">
        <f>EMCs!$B$14</f>
        <v>0.69141343344704065</v>
      </c>
      <c r="G142" s="53">
        <f>EMCs!$C$14</f>
        <v>3.5859246036990831E-2</v>
      </c>
      <c r="H142" s="53">
        <f>ROCs!$H$13</f>
        <v>0.26229721460804234</v>
      </c>
      <c r="I142" s="54">
        <v>3.7170606529299999</v>
      </c>
      <c r="J142" s="59">
        <f>Other!$C$2*H142*I142/12</f>
        <v>4.1273927095223879</v>
      </c>
      <c r="K142" s="57">
        <f t="shared" si="3"/>
        <v>7.8</v>
      </c>
      <c r="L142" s="57">
        <f>ROUND((2.721*J142*G142)+(Other!$B$2*I142),1)</f>
        <v>1.2</v>
      </c>
    </row>
    <row r="143" spans="1:12">
      <c r="A143" s="52" t="s">
        <v>102</v>
      </c>
      <c r="B143" s="52" t="s">
        <v>100</v>
      </c>
      <c r="C143" s="52">
        <v>4340</v>
      </c>
      <c r="D143" s="52" t="s">
        <v>157</v>
      </c>
      <c r="E143" s="52" t="s">
        <v>59</v>
      </c>
      <c r="F143" s="53">
        <f>EMCs!$B$14</f>
        <v>0.69141343344704065</v>
      </c>
      <c r="G143" s="53">
        <f>EMCs!$C$14</f>
        <v>3.5859246036990831E-2</v>
      </c>
      <c r="H143" s="53">
        <f>ROCs!$H$13</f>
        <v>0.26229721460804234</v>
      </c>
      <c r="I143" s="54">
        <v>4.4144354078500001</v>
      </c>
      <c r="J143" s="59">
        <f>Other!$C$2*H143*I143/12</f>
        <v>4.9017517388787963</v>
      </c>
      <c r="K143" s="57">
        <f t="shared" si="3"/>
        <v>9.1999999999999993</v>
      </c>
      <c r="L143" s="57">
        <f>ROUND((2.721*J143*G143)+(Other!$B$2*I143),1)</f>
        <v>1.4</v>
      </c>
    </row>
    <row r="144" spans="1:12">
      <c r="A144" s="52" t="s">
        <v>102</v>
      </c>
      <c r="B144" s="52" t="s">
        <v>100</v>
      </c>
      <c r="C144" s="52">
        <v>4340</v>
      </c>
      <c r="D144" s="52" t="s">
        <v>157</v>
      </c>
      <c r="E144" s="52" t="s">
        <v>57</v>
      </c>
      <c r="F144" s="53">
        <f>EMCs!$B$14</f>
        <v>0.69141343344704065</v>
      </c>
      <c r="G144" s="53">
        <f>EMCs!$C$14</f>
        <v>3.5859246036990831E-2</v>
      </c>
      <c r="H144" s="53">
        <f>ROCs!$F$13</f>
        <v>0.26229721460804234</v>
      </c>
      <c r="I144" s="54">
        <v>2.9552998239099999</v>
      </c>
      <c r="J144" s="59">
        <f>Other!$C$2*H144*I144/12</f>
        <v>3.2815399280730109</v>
      </c>
      <c r="K144" s="57">
        <f t="shared" si="3"/>
        <v>6.2</v>
      </c>
      <c r="L144" s="57">
        <f>ROUND((2.721*J144*G144)+(Other!$B$2*I144),1)</f>
        <v>1</v>
      </c>
    </row>
    <row r="145" spans="1:12">
      <c r="A145" s="52" t="s">
        <v>102</v>
      </c>
      <c r="B145" s="52" t="s">
        <v>100</v>
      </c>
      <c r="C145" s="52">
        <v>4340</v>
      </c>
      <c r="D145" s="52" t="s">
        <v>157</v>
      </c>
      <c r="E145" s="52" t="s">
        <v>57</v>
      </c>
      <c r="F145" s="53">
        <f>EMCs!$B$14</f>
        <v>0.69141343344704065</v>
      </c>
      <c r="G145" s="53">
        <f>EMCs!$C$14</f>
        <v>3.5859246036990831E-2</v>
      </c>
      <c r="H145" s="53">
        <f>ROCs!$F$13</f>
        <v>0.26229721460804234</v>
      </c>
      <c r="I145" s="54">
        <v>2.32792080818</v>
      </c>
      <c r="J145" s="59">
        <f>Other!$C$2*H145*I145/12</f>
        <v>2.584903575478068</v>
      </c>
      <c r="K145" s="57">
        <f t="shared" si="3"/>
        <v>4.9000000000000004</v>
      </c>
      <c r="L145" s="57">
        <f>ROUND((2.721*J145*G145)+(Other!$B$2*I145),1)</f>
        <v>0.8</v>
      </c>
    </row>
    <row r="146" spans="1:12">
      <c r="A146" s="52" t="s">
        <v>102</v>
      </c>
      <c r="B146" s="52" t="s">
        <v>100</v>
      </c>
      <c r="C146" s="52">
        <v>4340</v>
      </c>
      <c r="D146" s="52" t="s">
        <v>157</v>
      </c>
      <c r="E146" s="52" t="s">
        <v>59</v>
      </c>
      <c r="F146" s="53">
        <f>EMCs!$B$14</f>
        <v>0.69141343344704065</v>
      </c>
      <c r="G146" s="53">
        <f>EMCs!$C$14</f>
        <v>3.5859246036990831E-2</v>
      </c>
      <c r="H146" s="53">
        <f>ROCs!$H$13</f>
        <v>0.26229721460804234</v>
      </c>
      <c r="I146" s="54">
        <v>2.2329950163599999</v>
      </c>
      <c r="J146" s="59">
        <f>Other!$C$2*H146*I146/12</f>
        <v>2.4794987791386074</v>
      </c>
      <c r="K146" s="57">
        <f t="shared" si="3"/>
        <v>4.7</v>
      </c>
      <c r="L146" s="57">
        <f>ROUND((2.721*J146*G146)+(Other!$B$2*I146),1)</f>
        <v>0.7</v>
      </c>
    </row>
    <row r="147" spans="1:12">
      <c r="A147" s="52" t="s">
        <v>102</v>
      </c>
      <c r="B147" s="52" t="s">
        <v>100</v>
      </c>
      <c r="C147" s="52">
        <v>4340</v>
      </c>
      <c r="D147" s="52" t="s">
        <v>157</v>
      </c>
      <c r="E147" s="52" t="s">
        <v>59</v>
      </c>
      <c r="F147" s="53">
        <f>EMCs!$B$14</f>
        <v>0.69141343344704065</v>
      </c>
      <c r="G147" s="53">
        <f>EMCs!$C$14</f>
        <v>3.5859246036990831E-2</v>
      </c>
      <c r="H147" s="53">
        <f>ROCs!$H$13</f>
        <v>0.26229721460804234</v>
      </c>
      <c r="I147" s="54">
        <v>3.2354070472899998</v>
      </c>
      <c r="J147" s="59">
        <f>Other!$C$2*H147*I147/12</f>
        <v>3.5925686197226501</v>
      </c>
      <c r="K147" s="57">
        <f t="shared" si="3"/>
        <v>6.8</v>
      </c>
      <c r="L147" s="57">
        <f>ROUND((2.721*J147*G147)+(Other!$B$2*I147),1)</f>
        <v>1.1000000000000001</v>
      </c>
    </row>
    <row r="148" spans="1:12">
      <c r="A148" s="52" t="s">
        <v>102</v>
      </c>
      <c r="B148" s="52" t="s">
        <v>100</v>
      </c>
      <c r="C148" s="52">
        <v>4340</v>
      </c>
      <c r="D148" s="52" t="s">
        <v>157</v>
      </c>
      <c r="E148" s="52" t="s">
        <v>59</v>
      </c>
      <c r="F148" s="53">
        <f>EMCs!$B$14</f>
        <v>0.69141343344704065</v>
      </c>
      <c r="G148" s="53">
        <f>EMCs!$C$14</f>
        <v>3.5859246036990831E-2</v>
      </c>
      <c r="H148" s="53">
        <f>ROCs!$H$13</f>
        <v>0.26229721460804234</v>
      </c>
      <c r="I148" s="54">
        <v>0.99943735629499997</v>
      </c>
      <c r="J148" s="59">
        <f>Other!$C$2*H148*I148/12</f>
        <v>1.1097667870296106</v>
      </c>
      <c r="K148" s="57">
        <f t="shared" si="3"/>
        <v>2.1</v>
      </c>
      <c r="L148" s="57">
        <f>ROUND((2.721*J148*G148)+(Other!$B$2*I148),1)</f>
        <v>0.3</v>
      </c>
    </row>
    <row r="149" spans="1:12">
      <c r="A149" s="52" t="s">
        <v>102</v>
      </c>
      <c r="B149" s="52" t="s">
        <v>100</v>
      </c>
      <c r="C149" s="52">
        <v>4340</v>
      </c>
      <c r="D149" s="52" t="s">
        <v>157</v>
      </c>
      <c r="E149" s="52" t="s">
        <v>59</v>
      </c>
      <c r="F149" s="53">
        <f>EMCs!$B$14</f>
        <v>0.69141343344704065</v>
      </c>
      <c r="G149" s="53">
        <f>EMCs!$C$14</f>
        <v>3.5859246036990831E-2</v>
      </c>
      <c r="H149" s="53">
        <f>ROCs!$H$13</f>
        <v>0.26229721460804234</v>
      </c>
      <c r="I149" s="54">
        <v>11.279670530000001</v>
      </c>
      <c r="J149" s="59">
        <f>Other!$C$2*H149*I149/12</f>
        <v>12.524850751261946</v>
      </c>
      <c r="K149" s="57">
        <f t="shared" si="3"/>
        <v>23.6</v>
      </c>
      <c r="L149" s="57">
        <f>ROUND((2.721*J149*G149)+(Other!$B$2*I149),1)</f>
        <v>3.7</v>
      </c>
    </row>
    <row r="150" spans="1:12">
      <c r="A150" s="52" t="s">
        <v>102</v>
      </c>
      <c r="B150" s="52" t="s">
        <v>100</v>
      </c>
      <c r="C150" s="52">
        <v>4340</v>
      </c>
      <c r="D150" s="52" t="s">
        <v>157</v>
      </c>
      <c r="E150" s="52" t="s">
        <v>57</v>
      </c>
      <c r="F150" s="53">
        <f>EMCs!$B$14</f>
        <v>0.69141343344704065</v>
      </c>
      <c r="G150" s="53">
        <f>EMCs!$C$14</f>
        <v>3.5859246036990831E-2</v>
      </c>
      <c r="H150" s="53">
        <f>ROCs!$F$13</f>
        <v>0.26229721460804234</v>
      </c>
      <c r="I150" s="54">
        <v>2.5952389917400001</v>
      </c>
      <c r="J150" s="59">
        <f>Other!$C$2*H150*I150/12</f>
        <v>2.8817314254833146</v>
      </c>
      <c r="K150" s="57">
        <f t="shared" si="3"/>
        <v>5.4</v>
      </c>
      <c r="L150" s="57">
        <f>ROUND((2.721*J150*G150)+(Other!$B$2*I150),1)</f>
        <v>0.8</v>
      </c>
    </row>
    <row r="151" spans="1:12">
      <c r="A151" s="52" t="s">
        <v>102</v>
      </c>
      <c r="B151" s="52" t="s">
        <v>100</v>
      </c>
      <c r="C151" s="52">
        <v>4370</v>
      </c>
      <c r="D151" s="52" t="s">
        <v>158</v>
      </c>
      <c r="E151" s="52" t="s">
        <v>57</v>
      </c>
      <c r="F151" s="53">
        <f>EMCs!$B$14</f>
        <v>0.69141343344704065</v>
      </c>
      <c r="G151" s="53">
        <f>EMCs!$C$14</f>
        <v>3.5859246036990831E-2</v>
      </c>
      <c r="H151" s="53">
        <f>ROCs!$F$13</f>
        <v>0.26229721460804234</v>
      </c>
      <c r="I151" s="54">
        <v>0.16776389421900001</v>
      </c>
      <c r="J151" s="59">
        <f>Other!$C$2*H151*I151/12</f>
        <v>0.18628360916703759</v>
      </c>
      <c r="K151" s="57">
        <f t="shared" si="3"/>
        <v>0.4</v>
      </c>
      <c r="L151" s="57">
        <f>ROUND((2.721*J151*G151)+(Other!$B$2*I151),1)</f>
        <v>0.1</v>
      </c>
    </row>
    <row r="152" spans="1:12">
      <c r="A152" s="52" t="s">
        <v>102</v>
      </c>
      <c r="B152" s="52" t="s">
        <v>100</v>
      </c>
      <c r="C152" s="52">
        <v>4370</v>
      </c>
      <c r="D152" s="52" t="s">
        <v>158</v>
      </c>
      <c r="E152" s="52" t="s">
        <v>57</v>
      </c>
      <c r="F152" s="53">
        <f>EMCs!$B$14</f>
        <v>0.69141343344704065</v>
      </c>
      <c r="G152" s="53">
        <f>EMCs!$C$14</f>
        <v>3.5859246036990831E-2</v>
      </c>
      <c r="H152" s="53">
        <f>ROCs!$F$13</f>
        <v>0.26229721460804234</v>
      </c>
      <c r="I152" s="54">
        <v>0.13514740264399999</v>
      </c>
      <c r="J152" s="59">
        <f>Other!$C$2*H152*I152/12</f>
        <v>0.15006653279763874</v>
      </c>
      <c r="K152" s="57">
        <f t="shared" si="3"/>
        <v>0.3</v>
      </c>
      <c r="L152" s="57">
        <f>ROUND((2.721*J152*G152)+(Other!$B$2*I152),1)</f>
        <v>0</v>
      </c>
    </row>
    <row r="153" spans="1:12">
      <c r="A153" s="52" t="s">
        <v>102</v>
      </c>
      <c r="B153" s="52" t="s">
        <v>100</v>
      </c>
      <c r="C153" s="52">
        <v>4370</v>
      </c>
      <c r="D153" s="52" t="s">
        <v>158</v>
      </c>
      <c r="E153" s="52" t="s">
        <v>57</v>
      </c>
      <c r="F153" s="53">
        <f>EMCs!$B$14</f>
        <v>0.69141343344704065</v>
      </c>
      <c r="G153" s="53">
        <f>EMCs!$C$14</f>
        <v>3.5859246036990831E-2</v>
      </c>
      <c r="H153" s="53">
        <f>ROCs!$F$13</f>
        <v>0.26229721460804234</v>
      </c>
      <c r="I153" s="54">
        <v>3.3732990926499999E-2</v>
      </c>
      <c r="J153" s="59">
        <f>Other!$C$2*H153*I153/12</f>
        <v>3.7456827805775098E-2</v>
      </c>
      <c r="K153" s="57">
        <f t="shared" ref="K153:K169" si="4">ROUND(2.721*J153*F153,1)</f>
        <v>0.1</v>
      </c>
      <c r="L153" s="57">
        <f>ROUND((2.721*J153*G153)+(Other!$B$2*I153),1)</f>
        <v>0</v>
      </c>
    </row>
    <row r="154" spans="1:12">
      <c r="A154" s="52" t="s">
        <v>102</v>
      </c>
      <c r="B154" s="52" t="s">
        <v>100</v>
      </c>
      <c r="C154" s="52">
        <v>4370</v>
      </c>
      <c r="D154" s="52" t="s">
        <v>158</v>
      </c>
      <c r="E154" s="52" t="s">
        <v>59</v>
      </c>
      <c r="F154" s="53">
        <f>EMCs!$B$14</f>
        <v>0.69141343344704065</v>
      </c>
      <c r="G154" s="53">
        <f>EMCs!$C$14</f>
        <v>3.5859246036990831E-2</v>
      </c>
      <c r="H154" s="53">
        <f>ROCs!$H$13</f>
        <v>0.26229721460804234</v>
      </c>
      <c r="I154" s="54">
        <v>7.3073147471700004</v>
      </c>
      <c r="J154" s="59">
        <f>Other!$C$2*H154*I154/12</f>
        <v>8.1139804888254741</v>
      </c>
      <c r="K154" s="57">
        <f t="shared" si="4"/>
        <v>15.3</v>
      </c>
      <c r="L154" s="57">
        <f>ROUND((2.721*J154*G154)+(Other!$B$2*I154),1)</f>
        <v>2.4</v>
      </c>
    </row>
    <row r="155" spans="1:12">
      <c r="A155" s="52" t="s">
        <v>102</v>
      </c>
      <c r="B155" s="52" t="s">
        <v>100</v>
      </c>
      <c r="C155" s="52">
        <v>4370</v>
      </c>
      <c r="D155" s="52" t="s">
        <v>158</v>
      </c>
      <c r="E155" s="52" t="s">
        <v>59</v>
      </c>
      <c r="F155" s="53">
        <f>EMCs!$B$14</f>
        <v>0.69141343344704065</v>
      </c>
      <c r="G155" s="53">
        <f>EMCs!$C$14</f>
        <v>3.5859246036990831E-2</v>
      </c>
      <c r="H155" s="53">
        <f>ROCs!$H$13</f>
        <v>0.26229721460804234</v>
      </c>
      <c r="I155" s="54">
        <v>5.1976387994500002E-2</v>
      </c>
      <c r="J155" s="59">
        <f>Other!$C$2*H155*I155/12</f>
        <v>5.7714141604523955E-2</v>
      </c>
      <c r="K155" s="57">
        <f t="shared" si="4"/>
        <v>0.1</v>
      </c>
      <c r="L155" s="57">
        <f>ROUND((2.721*J155*G155)+(Other!$B$2*I155),1)</f>
        <v>0</v>
      </c>
    </row>
    <row r="156" spans="1:12">
      <c r="A156" s="52" t="s">
        <v>102</v>
      </c>
      <c r="B156" s="52" t="s">
        <v>100</v>
      </c>
      <c r="C156" s="52">
        <v>5300</v>
      </c>
      <c r="D156" s="52" t="s">
        <v>159</v>
      </c>
      <c r="E156" s="52" t="s">
        <v>28</v>
      </c>
      <c r="F156" s="53">
        <f>EMCs!$B$16</f>
        <v>0.50503242095262102</v>
      </c>
      <c r="G156" s="53">
        <f>EMCs!$C$16</f>
        <v>6.8458560616073402E-2</v>
      </c>
      <c r="H156" s="53">
        <f>ROCs!$I$15</f>
        <v>5.2632006878587441E-2</v>
      </c>
      <c r="I156" s="54">
        <v>0.56651621468000002</v>
      </c>
      <c r="J156" s="59">
        <f>Other!$C$2*H156*I156/12</f>
        <v>0.1262248144699791</v>
      </c>
      <c r="K156" s="57">
        <f t="shared" si="4"/>
        <v>0.2</v>
      </c>
      <c r="L156" s="57">
        <f>ROUND((2.721*J156*G156)+(Other!$B$2*I156),1)</f>
        <v>0.1</v>
      </c>
    </row>
    <row r="157" spans="1:12">
      <c r="A157" s="52" t="s">
        <v>102</v>
      </c>
      <c r="B157" s="52" t="s">
        <v>100</v>
      </c>
      <c r="C157" s="52">
        <v>5300</v>
      </c>
      <c r="D157" s="52" t="s">
        <v>159</v>
      </c>
      <c r="E157" s="52" t="s">
        <v>59</v>
      </c>
      <c r="F157" s="53">
        <f>EMCs!$B$16</f>
        <v>0.50503242095262102</v>
      </c>
      <c r="G157" s="53">
        <f>EMCs!$C$16</f>
        <v>6.8458560616073402E-2</v>
      </c>
      <c r="H157" s="53">
        <f>ROCs!$H$15</f>
        <v>5.2632006878587441E-2</v>
      </c>
      <c r="I157" s="54">
        <v>0.46583551445400001</v>
      </c>
      <c r="J157" s="59">
        <f>Other!$C$2*H157*I157/12</f>
        <v>0.10379226553770741</v>
      </c>
      <c r="K157" s="57">
        <f t="shared" si="4"/>
        <v>0.1</v>
      </c>
      <c r="L157" s="57">
        <f>ROUND((2.721*J157*G157)+(Other!$B$2*I157),1)</f>
        <v>0.1</v>
      </c>
    </row>
    <row r="158" spans="1:12">
      <c r="A158" s="52" t="s">
        <v>102</v>
      </c>
      <c r="B158" s="52" t="s">
        <v>100</v>
      </c>
      <c r="C158" s="52">
        <v>5300</v>
      </c>
      <c r="D158" s="52" t="s">
        <v>159</v>
      </c>
      <c r="E158" s="52" t="s">
        <v>59</v>
      </c>
      <c r="F158" s="53">
        <f>EMCs!$B$16</f>
        <v>0.50503242095262102</v>
      </c>
      <c r="G158" s="53">
        <f>EMCs!$C$16</f>
        <v>6.8458560616073402E-2</v>
      </c>
      <c r="H158" s="53">
        <f>ROCs!$H$15</f>
        <v>5.2632006878587441E-2</v>
      </c>
      <c r="I158" s="54">
        <v>9.0320328929999992E-3</v>
      </c>
      <c r="J158" s="59">
        <f>Other!$C$2*H158*I158/12</f>
        <v>2.0124166734568167E-3</v>
      </c>
      <c r="K158" s="57">
        <f t="shared" si="4"/>
        <v>0</v>
      </c>
      <c r="L158" s="57">
        <f>ROUND((2.721*J158*G158)+(Other!$B$2*I158),1)</f>
        <v>0</v>
      </c>
    </row>
    <row r="159" spans="1:12">
      <c r="A159" s="52" t="s">
        <v>102</v>
      </c>
      <c r="B159" s="52" t="s">
        <v>100</v>
      </c>
      <c r="C159" s="52">
        <v>6410</v>
      </c>
      <c r="D159" s="52" t="s">
        <v>162</v>
      </c>
      <c r="E159" s="52" t="s">
        <v>59</v>
      </c>
      <c r="F159" s="53">
        <f>EMCs!$B$17</f>
        <v>0.60724136328827061</v>
      </c>
      <c r="G159" s="53">
        <f>EMCs!$C$17</f>
        <v>3.2599314579082571E-2</v>
      </c>
      <c r="H159" s="53">
        <f>ROCs!$H$16</f>
        <v>2.5884593546846281E-2</v>
      </c>
      <c r="I159" s="54">
        <v>2.3969023906199999E-2</v>
      </c>
      <c r="J159" s="59">
        <f>Other!$C$2*H159*I159/12</f>
        <v>2.6264804024627281E-3</v>
      </c>
      <c r="K159" s="57">
        <f t="shared" si="4"/>
        <v>0</v>
      </c>
      <c r="L159" s="57">
        <f>ROUND((2.721*J159*G159)+(Other!$B$2*I159),1)</f>
        <v>0</v>
      </c>
    </row>
    <row r="160" spans="1:12">
      <c r="A160" s="52" t="s">
        <v>102</v>
      </c>
      <c r="B160" s="52" t="s">
        <v>100</v>
      </c>
      <c r="C160" s="52">
        <v>6410</v>
      </c>
      <c r="D160" s="52" t="s">
        <v>162</v>
      </c>
      <c r="E160" s="52" t="s">
        <v>59</v>
      </c>
      <c r="F160" s="53">
        <f>EMCs!$B$17</f>
        <v>0.60724136328827061</v>
      </c>
      <c r="G160" s="53">
        <f>EMCs!$C$17</f>
        <v>3.2599314579082571E-2</v>
      </c>
      <c r="H160" s="53">
        <f>ROCs!$H$16</f>
        <v>2.5884593546846281E-2</v>
      </c>
      <c r="I160" s="54">
        <v>1.1866818470299999E-3</v>
      </c>
      <c r="J160" s="59">
        <f>Other!$C$2*H160*I160/12</f>
        <v>1.30034357151121E-4</v>
      </c>
      <c r="K160" s="57">
        <f t="shared" si="4"/>
        <v>0</v>
      </c>
      <c r="L160" s="57">
        <f>ROUND((2.721*J160*G160)+(Other!$B$2*I160),1)</f>
        <v>0</v>
      </c>
    </row>
    <row r="161" spans="1:12">
      <c r="A161" s="52" t="s">
        <v>102</v>
      </c>
      <c r="B161" s="52" t="s">
        <v>100</v>
      </c>
      <c r="C161" s="52">
        <v>6410</v>
      </c>
      <c r="D161" s="52" t="s">
        <v>162</v>
      </c>
      <c r="E161" s="52" t="s">
        <v>59</v>
      </c>
      <c r="F161" s="53">
        <f>EMCs!$B$17</f>
        <v>0.60724136328827061</v>
      </c>
      <c r="G161" s="53">
        <f>EMCs!$C$17</f>
        <v>3.2599314579082571E-2</v>
      </c>
      <c r="H161" s="53">
        <f>ROCs!$H$16</f>
        <v>2.5884593546846281E-2</v>
      </c>
      <c r="I161" s="54">
        <v>0.335068851798</v>
      </c>
      <c r="J161" s="59">
        <f>Other!$C$2*H161*I161/12</f>
        <v>3.671621239843207E-2</v>
      </c>
      <c r="K161" s="57">
        <f t="shared" si="4"/>
        <v>0.1</v>
      </c>
      <c r="L161" s="57">
        <f>ROUND((2.721*J161*G161)+(Other!$B$2*I161),1)</f>
        <v>0.1</v>
      </c>
    </row>
    <row r="162" spans="1:12">
      <c r="A162" s="52" t="s">
        <v>102</v>
      </c>
      <c r="B162" s="52" t="s">
        <v>100</v>
      </c>
      <c r="C162" s="52">
        <v>6410</v>
      </c>
      <c r="D162" s="52" t="s">
        <v>162</v>
      </c>
      <c r="E162" s="52" t="s">
        <v>59</v>
      </c>
      <c r="F162" s="53">
        <f>EMCs!$B$17</f>
        <v>0.60724136328827061</v>
      </c>
      <c r="G162" s="53">
        <f>EMCs!$C$17</f>
        <v>3.2599314579082571E-2</v>
      </c>
      <c r="H162" s="53">
        <f>ROCs!$H$16</f>
        <v>2.5884593546846281E-2</v>
      </c>
      <c r="I162" s="54">
        <v>0.17961430857300001</v>
      </c>
      <c r="J162" s="59">
        <f>Other!$C$2*H162*I162/12</f>
        <v>1.9681796944048712E-2</v>
      </c>
      <c r="K162" s="57">
        <f t="shared" si="4"/>
        <v>0</v>
      </c>
      <c r="L162" s="57">
        <f>ROUND((2.721*J162*G162)+(Other!$B$2*I162),1)</f>
        <v>0</v>
      </c>
    </row>
    <row r="163" spans="1:12">
      <c r="A163" s="52" t="s">
        <v>102</v>
      </c>
      <c r="B163" s="52" t="s">
        <v>100</v>
      </c>
      <c r="C163" s="52">
        <v>6410</v>
      </c>
      <c r="D163" s="52" t="s">
        <v>162</v>
      </c>
      <c r="E163" s="52" t="s">
        <v>28</v>
      </c>
      <c r="F163" s="53">
        <f>EMCs!$B$17</f>
        <v>0.60724136328827061</v>
      </c>
      <c r="G163" s="53">
        <f>EMCs!$C$17</f>
        <v>3.2599314579082571E-2</v>
      </c>
      <c r="H163" s="53">
        <f>ROCs!$I$16</f>
        <v>2.5884593546846281E-2</v>
      </c>
      <c r="I163" s="54">
        <v>1.5888702236000001</v>
      </c>
      <c r="J163" s="59">
        <f>Other!$C$2*H163*I163/12</f>
        <v>0.17410540039815803</v>
      </c>
      <c r="K163" s="57">
        <f t="shared" si="4"/>
        <v>0.3</v>
      </c>
      <c r="L163" s="57">
        <f>ROUND((2.721*J163*G163)+(Other!$B$2*I163),1)</f>
        <v>0.4</v>
      </c>
    </row>
    <row r="164" spans="1:12">
      <c r="A164" s="52" t="s">
        <v>102</v>
      </c>
      <c r="B164" s="52" t="s">
        <v>100</v>
      </c>
      <c r="C164" s="52">
        <v>8140</v>
      </c>
      <c r="D164" s="52" t="s">
        <v>163</v>
      </c>
      <c r="E164" s="52" t="s">
        <v>57</v>
      </c>
      <c r="F164" s="53">
        <f>EMCs!$B$5</f>
        <v>0.98601567900273634</v>
      </c>
      <c r="G164" s="53">
        <f>EMCs!$C$5</f>
        <v>0.14343698414796333</v>
      </c>
      <c r="H164" s="53">
        <f>ROCs!$F$6</f>
        <v>0.44607782879065094</v>
      </c>
      <c r="I164" s="54">
        <v>0.218702295666</v>
      </c>
      <c r="J164" s="59">
        <f>Other!$C$2*H164*I164/12</f>
        <v>0.41299657135606577</v>
      </c>
      <c r="K164" s="57">
        <f t="shared" si="4"/>
        <v>1.1000000000000001</v>
      </c>
      <c r="L164" s="57">
        <f>ROUND((2.721*J164*G164)+(Other!$B$2*I164),1)</f>
        <v>0.2</v>
      </c>
    </row>
    <row r="165" spans="1:12">
      <c r="A165" s="52" t="s">
        <v>102</v>
      </c>
      <c r="B165" s="52" t="s">
        <v>100</v>
      </c>
      <c r="C165" s="52">
        <v>8140</v>
      </c>
      <c r="D165" s="52" t="s">
        <v>163</v>
      </c>
      <c r="E165" s="52" t="s">
        <v>28</v>
      </c>
      <c r="F165" s="53">
        <f>EMCs!$B$5</f>
        <v>0.98601567900273634</v>
      </c>
      <c r="G165" s="53">
        <f>EMCs!$C$5</f>
        <v>0.14343698414796333</v>
      </c>
      <c r="H165" s="53">
        <f>ROCs!$I$6</f>
        <v>0.44607782879065094</v>
      </c>
      <c r="I165" s="54">
        <v>0.73787586625000001</v>
      </c>
      <c r="J165" s="59">
        <f>Other!$C$2*H165*I165/12</f>
        <v>1.3934019390131744</v>
      </c>
      <c r="K165" s="57">
        <f t="shared" si="4"/>
        <v>3.7</v>
      </c>
      <c r="L165" s="57">
        <f>ROUND((2.721*J165*G165)+(Other!$B$2*I165),1)</f>
        <v>0.7</v>
      </c>
    </row>
    <row r="166" spans="1:12">
      <c r="A166" s="52" t="s">
        <v>102</v>
      </c>
      <c r="B166" s="52" t="s">
        <v>100</v>
      </c>
      <c r="C166" s="52">
        <v>8140</v>
      </c>
      <c r="D166" s="52" t="s">
        <v>163</v>
      </c>
      <c r="E166" s="52" t="s">
        <v>57</v>
      </c>
      <c r="F166" s="53">
        <f>EMCs!$B$5</f>
        <v>0.98601567900273634</v>
      </c>
      <c r="G166" s="53">
        <f>EMCs!$C$5</f>
        <v>0.14343698414796333</v>
      </c>
      <c r="H166" s="53">
        <f>ROCs!$F$6</f>
        <v>0.44607782879065094</v>
      </c>
      <c r="I166" s="54">
        <v>0.72902308814600003</v>
      </c>
      <c r="J166" s="59">
        <f>Other!$C$2*H166*I166/12</f>
        <v>1.3766843869966576</v>
      </c>
      <c r="K166" s="57">
        <f t="shared" si="4"/>
        <v>3.7</v>
      </c>
      <c r="L166" s="57">
        <f>ROUND((2.721*J166*G166)+(Other!$B$2*I166),1)</f>
        <v>0.7</v>
      </c>
    </row>
    <row r="167" spans="1:12">
      <c r="A167" s="52" t="s">
        <v>102</v>
      </c>
      <c r="B167" s="52" t="s">
        <v>100</v>
      </c>
      <c r="C167" s="52">
        <v>8140</v>
      </c>
      <c r="D167" s="52" t="s">
        <v>163</v>
      </c>
      <c r="E167" s="52" t="s">
        <v>59</v>
      </c>
      <c r="F167" s="53">
        <f>EMCs!$B$5</f>
        <v>0.98601567900273634</v>
      </c>
      <c r="G167" s="53">
        <f>EMCs!$C$5</f>
        <v>0.14343698414796333</v>
      </c>
      <c r="H167" s="53">
        <f>ROCs!$H$6</f>
        <v>0.44607782879065094</v>
      </c>
      <c r="I167" s="54">
        <v>1.92764304311</v>
      </c>
      <c r="J167" s="59">
        <f>Other!$C$2*H167*I167/12</f>
        <v>3.6401536855315606</v>
      </c>
      <c r="K167" s="57">
        <f t="shared" si="4"/>
        <v>9.8000000000000007</v>
      </c>
      <c r="L167" s="57">
        <f>ROUND((2.721*J167*G167)+(Other!$B$2*I167),1)</f>
        <v>1.8</v>
      </c>
    </row>
    <row r="168" spans="1:12">
      <c r="A168" s="52" t="s">
        <v>102</v>
      </c>
      <c r="B168" s="52" t="s">
        <v>100</v>
      </c>
      <c r="C168" s="52">
        <v>8140</v>
      </c>
      <c r="D168" s="52" t="s">
        <v>163</v>
      </c>
      <c r="E168" s="52" t="s">
        <v>59</v>
      </c>
      <c r="F168" s="53">
        <f>EMCs!$B$5</f>
        <v>0.98601567900273634</v>
      </c>
      <c r="G168" s="53">
        <f>EMCs!$C$5</f>
        <v>0.14343698414796333</v>
      </c>
      <c r="H168" s="53">
        <f>ROCs!$H$6</f>
        <v>0.44607782879065094</v>
      </c>
      <c r="I168" s="54">
        <v>0.33429440082599998</v>
      </c>
      <c r="J168" s="59">
        <f>Other!$C$2*H168*I168/12</f>
        <v>0.6312802567720458</v>
      </c>
      <c r="K168" s="57">
        <f t="shared" si="4"/>
        <v>1.7</v>
      </c>
      <c r="L168" s="57">
        <f>ROUND((2.721*J168*G168)+(Other!$B$2*I168),1)</f>
        <v>0.3</v>
      </c>
    </row>
    <row r="169" spans="1:12">
      <c r="A169" s="52" t="s">
        <v>102</v>
      </c>
      <c r="B169" s="52" t="s">
        <v>100</v>
      </c>
      <c r="C169" s="52">
        <v>8140</v>
      </c>
      <c r="D169" s="52" t="s">
        <v>163</v>
      </c>
      <c r="E169" s="52" t="s">
        <v>59</v>
      </c>
      <c r="F169" s="53">
        <f>EMCs!$B$5</f>
        <v>0.98601567900273634</v>
      </c>
      <c r="G169" s="53">
        <f>EMCs!$C$5</f>
        <v>0.14343698414796333</v>
      </c>
      <c r="H169" s="53">
        <f>ROCs!$H$6</f>
        <v>0.44607782879065094</v>
      </c>
      <c r="I169" s="54">
        <v>0.67958787170199997</v>
      </c>
      <c r="J169" s="59">
        <f>Other!$C$2*H169*I169/12</f>
        <v>1.2833311149907842</v>
      </c>
      <c r="K169" s="57">
        <f t="shared" si="4"/>
        <v>3.4</v>
      </c>
      <c r="L169" s="57">
        <f>ROUND((2.721*J169*G169)+(Other!$B$2*I169),1)</f>
        <v>0.6</v>
      </c>
    </row>
    <row r="170" spans="1:12">
      <c r="I170" s="57">
        <f>SUM(I2:I169)</f>
        <v>658.59880378235187</v>
      </c>
      <c r="J170" s="57">
        <f>SUM(J2:J169)</f>
        <v>920.48117497687156</v>
      </c>
      <c r="K170" s="57">
        <f>SUM(K2:K169)</f>
        <v>2426.2999999999988</v>
      </c>
      <c r="L170" s="57">
        <f>SUM(L2:L169)</f>
        <v>585.00000000000034</v>
      </c>
    </row>
  </sheetData>
  <sortState ref="A2:I302">
    <sortCondition ref="H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4"/>
  <sheetViews>
    <sheetView workbookViewId="0">
      <pane ySplit="1" topLeftCell="A5" activePane="bottomLeft" state="frozen"/>
      <selection pane="bottomLeft" activeCell="L5" sqref="L5"/>
    </sheetView>
  </sheetViews>
  <sheetFormatPr defaultRowHeight="15"/>
  <cols>
    <col min="1" max="1" width="18.570312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6" width="8.140625" style="10" customWidth="1"/>
    <col min="8" max="8" width="9.140625" style="31"/>
    <col min="9" max="9" width="15.7109375" bestFit="1" customWidth="1"/>
    <col min="10" max="10" width="13.28515625" customWidth="1"/>
  </cols>
  <sheetData>
    <row r="1" spans="1:12">
      <c r="A1" s="28" t="s">
        <v>97</v>
      </c>
      <c r="B1" s="28" t="s">
        <v>42</v>
      </c>
      <c r="C1" s="28" t="s">
        <v>99</v>
      </c>
      <c r="D1" s="28" t="s">
        <v>44</v>
      </c>
      <c r="E1" s="28" t="s">
        <v>98</v>
      </c>
      <c r="F1" s="28" t="s">
        <v>144</v>
      </c>
      <c r="G1" s="28" t="s">
        <v>145</v>
      </c>
      <c r="H1" s="31" t="s">
        <v>146</v>
      </c>
      <c r="I1" s="29" t="s">
        <v>49</v>
      </c>
      <c r="J1" s="36" t="s">
        <v>164</v>
      </c>
      <c r="K1" s="37" t="s">
        <v>165</v>
      </c>
      <c r="L1" s="37" t="s">
        <v>166</v>
      </c>
    </row>
    <row r="2" spans="1:12">
      <c r="A2" s="28" t="s">
        <v>101</v>
      </c>
      <c r="B2" s="28" t="s">
        <v>100</v>
      </c>
      <c r="C2" s="28">
        <v>1110</v>
      </c>
      <c r="D2" s="35" t="s">
        <v>147</v>
      </c>
      <c r="E2" s="28" t="s">
        <v>56</v>
      </c>
      <c r="F2" s="31">
        <f>EMCs!$B$7</f>
        <v>0.96797880682585713</v>
      </c>
      <c r="G2" s="31">
        <f>EMCs!$C$7</f>
        <v>0.12452938169209543</v>
      </c>
      <c r="H2" s="31">
        <f>ROCs!$B$11</f>
        <v>0.28818180815488864</v>
      </c>
      <c r="I2" s="29">
        <v>12.365188334200001</v>
      </c>
      <c r="J2" s="34">
        <f>Other!$C$2*H2*I2/12</f>
        <v>15.085154540177912</v>
      </c>
      <c r="K2" s="10">
        <f>ROUND(2.721*J2*F2,1)</f>
        <v>39.700000000000003</v>
      </c>
      <c r="L2" s="10">
        <f>ROUND((2.721*J2*G2)+(Other!$B$2*I2),1)</f>
        <v>7.8</v>
      </c>
    </row>
    <row r="3" spans="1:12">
      <c r="A3" s="28" t="s">
        <v>101</v>
      </c>
      <c r="B3" s="28" t="s">
        <v>100</v>
      </c>
      <c r="C3" s="28">
        <v>1110</v>
      </c>
      <c r="D3" s="35" t="s">
        <v>147</v>
      </c>
      <c r="E3" s="28" t="s">
        <v>56</v>
      </c>
      <c r="F3" s="31">
        <f>EMCs!$B$7</f>
        <v>0.96797880682585713</v>
      </c>
      <c r="G3" s="31">
        <f>EMCs!$C$7</f>
        <v>0.12452938169209543</v>
      </c>
      <c r="H3" s="31">
        <f>ROCs!$B$11</f>
        <v>0.28818180815488864</v>
      </c>
      <c r="I3" s="29">
        <v>3.5869435915999999</v>
      </c>
      <c r="J3" s="34">
        <f>Other!$C$2*H3*I3/12</f>
        <v>4.3759623342354512</v>
      </c>
      <c r="K3" s="10">
        <f t="shared" ref="K3:K43" si="0">ROUND(2.721*J3*F3,1)</f>
        <v>11.5</v>
      </c>
      <c r="L3" s="10">
        <f>ROUND((2.721*J3*G3)+(Other!$B$2*I3),1)</f>
        <v>2.2999999999999998</v>
      </c>
    </row>
    <row r="4" spans="1:12">
      <c r="A4" s="28" t="s">
        <v>101</v>
      </c>
      <c r="B4" s="28" t="s">
        <v>100</v>
      </c>
      <c r="C4" s="28">
        <v>1110</v>
      </c>
      <c r="D4" s="35" t="s">
        <v>147</v>
      </c>
      <c r="E4" s="28" t="s">
        <v>57</v>
      </c>
      <c r="F4" s="31">
        <f>EMCs!$B$7</f>
        <v>0.96797880682585713</v>
      </c>
      <c r="G4" s="31">
        <f>EMCs!$C$7</f>
        <v>0.12452938169209543</v>
      </c>
      <c r="H4" s="31">
        <f>ROCs!$F$11</f>
        <v>0.28818180815488864</v>
      </c>
      <c r="I4" s="29">
        <v>2.2785080667400002</v>
      </c>
      <c r="J4" s="34">
        <f>Other!$C$2*H4*I4/12</f>
        <v>2.7797106990072127</v>
      </c>
      <c r="K4" s="10">
        <f t="shared" si="0"/>
        <v>7.3</v>
      </c>
      <c r="L4" s="10">
        <f>ROUND((2.721*J4*G4)+(Other!$B$2*I4),1)</f>
        <v>1.4</v>
      </c>
    </row>
    <row r="5" spans="1:12">
      <c r="A5" s="28" t="s">
        <v>101</v>
      </c>
      <c r="B5" s="28" t="s">
        <v>100</v>
      </c>
      <c r="C5" s="28">
        <v>1110</v>
      </c>
      <c r="D5" s="35" t="s">
        <v>147</v>
      </c>
      <c r="E5" s="28" t="s">
        <v>57</v>
      </c>
      <c r="F5" s="31">
        <f>EMCs!$B$7</f>
        <v>0.96797880682585713</v>
      </c>
      <c r="G5" s="31">
        <f>EMCs!$C$7</f>
        <v>0.12452938169209543</v>
      </c>
      <c r="H5" s="31">
        <f>ROCs!$F$11</f>
        <v>0.28818180815488864</v>
      </c>
      <c r="I5" s="29">
        <v>42.778045369700003</v>
      </c>
      <c r="J5" s="34">
        <f>Other!$C$2*H5*I5/12</f>
        <v>52.187917230814833</v>
      </c>
      <c r="K5" s="10">
        <f t="shared" si="0"/>
        <v>137.5</v>
      </c>
      <c r="L5" s="10">
        <f>ROUND((2.721*J5*G5)+(Other!$B$2*I5),1)</f>
        <v>27</v>
      </c>
    </row>
    <row r="6" spans="1:12">
      <c r="A6" s="28" t="s">
        <v>101</v>
      </c>
      <c r="B6" s="28" t="s">
        <v>100</v>
      </c>
      <c r="C6" s="28">
        <v>1110</v>
      </c>
      <c r="D6" s="35" t="s">
        <v>147</v>
      </c>
      <c r="E6" s="28" t="s">
        <v>56</v>
      </c>
      <c r="F6" s="31">
        <f>EMCs!$B$7</f>
        <v>0.96797880682585713</v>
      </c>
      <c r="G6" s="31">
        <f>EMCs!$C$7</f>
        <v>0.12452938169209543</v>
      </c>
      <c r="H6" s="31">
        <f>ROCs!$B$11</f>
        <v>0.28818180815488864</v>
      </c>
      <c r="I6" s="29">
        <v>10.827393602700001</v>
      </c>
      <c r="J6" s="34">
        <f>Other!$C$2*H6*I6/12</f>
        <v>13.209091632863549</v>
      </c>
      <c r="K6" s="10">
        <f t="shared" si="0"/>
        <v>34.799999999999997</v>
      </c>
      <c r="L6" s="10">
        <f>ROUND((2.721*J6*G6)+(Other!$B$2*I6),1)</f>
        <v>6.8</v>
      </c>
    </row>
    <row r="7" spans="1:12">
      <c r="A7" s="28" t="s">
        <v>101</v>
      </c>
      <c r="B7" s="28" t="s">
        <v>100</v>
      </c>
      <c r="C7" s="28">
        <v>1110</v>
      </c>
      <c r="D7" s="35" t="s">
        <v>147</v>
      </c>
      <c r="E7" s="28" t="s">
        <v>57</v>
      </c>
      <c r="F7" s="31">
        <f>EMCs!$B$7</f>
        <v>0.96797880682585713</v>
      </c>
      <c r="G7" s="31">
        <f>EMCs!$C$7</f>
        <v>0.12452938169209543</v>
      </c>
      <c r="H7" s="31">
        <f>ROCs!$F$11</f>
        <v>0.28818180815488864</v>
      </c>
      <c r="I7" s="29">
        <v>35.332385078599998</v>
      </c>
      <c r="J7" s="34">
        <f>Other!$C$2*H7*I7/12</f>
        <v>43.104437617790694</v>
      </c>
      <c r="K7" s="10">
        <f t="shared" si="0"/>
        <v>113.5</v>
      </c>
      <c r="L7" s="10">
        <f>ROUND((2.721*J7*G7)+(Other!$B$2*I7),1)</f>
        <v>22.3</v>
      </c>
    </row>
    <row r="8" spans="1:12">
      <c r="A8" s="28" t="s">
        <v>101</v>
      </c>
      <c r="B8" s="28" t="s">
        <v>100</v>
      </c>
      <c r="C8" s="28">
        <v>1110</v>
      </c>
      <c r="D8" s="35" t="s">
        <v>147</v>
      </c>
      <c r="E8" s="28" t="s">
        <v>59</v>
      </c>
      <c r="F8" s="31">
        <f>EMCs!$B$7</f>
        <v>0.96797880682585713</v>
      </c>
      <c r="G8" s="31">
        <f>EMCs!$C$7</f>
        <v>0.12452938169209543</v>
      </c>
      <c r="H8" s="31">
        <f>ROCs!$H$11</f>
        <v>0.28818180815488864</v>
      </c>
      <c r="I8" s="29">
        <v>315.09073742599998</v>
      </c>
      <c r="J8" s="34">
        <f>Other!$C$2*H8*I8/12</f>
        <v>384.40113808079337</v>
      </c>
      <c r="K8" s="10">
        <f t="shared" si="0"/>
        <v>1012.5</v>
      </c>
      <c r="L8" s="10">
        <f>ROUND((2.721*J8*G8)+(Other!$B$2*I8),1)</f>
        <v>198.5</v>
      </c>
    </row>
    <row r="9" spans="1:12">
      <c r="A9" s="28" t="s">
        <v>101</v>
      </c>
      <c r="B9" s="28" t="s">
        <v>100</v>
      </c>
      <c r="C9" s="28">
        <v>1110</v>
      </c>
      <c r="D9" s="35" t="s">
        <v>147</v>
      </c>
      <c r="E9" s="28" t="s">
        <v>56</v>
      </c>
      <c r="F9" s="31">
        <f>EMCs!$B$7</f>
        <v>0.96797880682585713</v>
      </c>
      <c r="G9" s="31">
        <f>EMCs!$C$7</f>
        <v>0.12452938169209543</v>
      </c>
      <c r="H9" s="31">
        <f>ROCs!$B$11</f>
        <v>0.28818180815488864</v>
      </c>
      <c r="I9" s="29">
        <v>2.9426692665599998</v>
      </c>
      <c r="J9" s="34">
        <f>Other!$C$2*H9*I9/12</f>
        <v>3.5899672084987748</v>
      </c>
      <c r="K9" s="10">
        <f t="shared" si="0"/>
        <v>9.5</v>
      </c>
      <c r="L9" s="10">
        <f>ROUND((2.721*J9*G9)+(Other!$B$2*I9),1)</f>
        <v>1.9</v>
      </c>
    </row>
    <row r="10" spans="1:12">
      <c r="A10" s="28" t="s">
        <v>101</v>
      </c>
      <c r="B10" s="28" t="s">
        <v>100</v>
      </c>
      <c r="C10" s="28">
        <v>1110</v>
      </c>
      <c r="D10" s="35" t="s">
        <v>147</v>
      </c>
      <c r="E10" s="28" t="s">
        <v>56</v>
      </c>
      <c r="F10" s="31">
        <f>EMCs!$B$7</f>
        <v>0.96797880682585713</v>
      </c>
      <c r="G10" s="31">
        <f>EMCs!$C$7</f>
        <v>0.12452938169209543</v>
      </c>
      <c r="H10" s="31">
        <f>ROCs!$B$11</f>
        <v>0.28818180815488864</v>
      </c>
      <c r="I10" s="29">
        <v>3.4094179256900001</v>
      </c>
      <c r="J10" s="34">
        <f>Other!$C$2*H10*I10/12</f>
        <v>4.1593864089263768</v>
      </c>
      <c r="K10" s="10">
        <f t="shared" si="0"/>
        <v>11</v>
      </c>
      <c r="L10" s="10">
        <f>ROUND((2.721*J10*G10)+(Other!$B$2*I10),1)</f>
        <v>2.1</v>
      </c>
    </row>
    <row r="11" spans="1:12">
      <c r="A11" s="28" t="s">
        <v>101</v>
      </c>
      <c r="B11" s="28" t="s">
        <v>100</v>
      </c>
      <c r="C11" s="28">
        <v>1110</v>
      </c>
      <c r="D11" s="35" t="s">
        <v>147</v>
      </c>
      <c r="E11" s="28" t="s">
        <v>56</v>
      </c>
      <c r="F11" s="31">
        <f>EMCs!$B$7</f>
        <v>0.96797880682585713</v>
      </c>
      <c r="G11" s="31">
        <f>EMCs!$C$7</f>
        <v>0.12452938169209543</v>
      </c>
      <c r="H11" s="31">
        <f>ROCs!$B$11</f>
        <v>0.28818180815488864</v>
      </c>
      <c r="I11" s="29">
        <v>0.82769675456799996</v>
      </c>
      <c r="J11" s="34">
        <f>Other!$C$2*H11*I11/12</f>
        <v>1.0097649237196029</v>
      </c>
      <c r="K11" s="10">
        <f t="shared" si="0"/>
        <v>2.7</v>
      </c>
      <c r="L11" s="10">
        <f>ROUND((2.721*J11*G11)+(Other!$B$2*I11),1)</f>
        <v>0.5</v>
      </c>
    </row>
    <row r="12" spans="1:12">
      <c r="A12" s="28" t="s">
        <v>101</v>
      </c>
      <c r="B12" s="28" t="s">
        <v>100</v>
      </c>
      <c r="C12" s="28">
        <v>1110</v>
      </c>
      <c r="D12" s="35" t="s">
        <v>147</v>
      </c>
      <c r="E12" s="28" t="s">
        <v>56</v>
      </c>
      <c r="F12" s="31">
        <f>EMCs!$B$7</f>
        <v>0.96797880682585713</v>
      </c>
      <c r="G12" s="31">
        <f>EMCs!$C$7</f>
        <v>0.12452938169209543</v>
      </c>
      <c r="H12" s="31">
        <f>ROCs!$B$11</f>
        <v>0.28818180815488864</v>
      </c>
      <c r="I12" s="29">
        <v>1.24247145518</v>
      </c>
      <c r="J12" s="34">
        <f>Other!$C$2*H12*I12/12</f>
        <v>1.5157774719298407</v>
      </c>
      <c r="K12" s="10">
        <f t="shared" si="0"/>
        <v>4</v>
      </c>
      <c r="L12" s="10">
        <f>ROUND((2.721*J12*G12)+(Other!$B$2*I12),1)</f>
        <v>0.8</v>
      </c>
    </row>
    <row r="13" spans="1:12">
      <c r="A13" s="28" t="s">
        <v>101</v>
      </c>
      <c r="B13" s="28" t="s">
        <v>100</v>
      </c>
      <c r="C13" s="28">
        <v>1210</v>
      </c>
      <c r="D13" s="35" t="s">
        <v>148</v>
      </c>
      <c r="E13" s="28" t="s">
        <v>56</v>
      </c>
      <c r="F13" s="31">
        <f>EMCs!$B$13</f>
        <v>1.2445441802046733</v>
      </c>
      <c r="G13" s="31">
        <f>EMCs!$C$13</f>
        <v>0.21319951734720002</v>
      </c>
      <c r="H13" s="31">
        <f>ROCs!$B$11</f>
        <v>0.28818180815488864</v>
      </c>
      <c r="I13" s="29">
        <v>0.75788202408299998</v>
      </c>
      <c r="J13" s="34">
        <f>Other!$C$2*H13*I13/12</f>
        <v>0.92459307108924582</v>
      </c>
      <c r="K13" s="10">
        <f t="shared" si="0"/>
        <v>3.1</v>
      </c>
      <c r="L13" s="10">
        <f>ROUND((2.721*J13*G13)+(Other!$B$2*I13),1)</f>
        <v>0.7</v>
      </c>
    </row>
    <row r="14" spans="1:12">
      <c r="A14" s="28" t="s">
        <v>101</v>
      </c>
      <c r="B14" s="28" t="s">
        <v>100</v>
      </c>
      <c r="C14" s="28">
        <v>1210</v>
      </c>
      <c r="D14" s="35" t="s">
        <v>148</v>
      </c>
      <c r="E14" s="28" t="s">
        <v>57</v>
      </c>
      <c r="F14" s="31">
        <f>EMCs!$B$13</f>
        <v>1.2445441802046733</v>
      </c>
      <c r="G14" s="31">
        <f>EMCs!$C$13</f>
        <v>0.21319951734720002</v>
      </c>
      <c r="H14" s="31">
        <f>ROCs!$F$11</f>
        <v>0.28818180815488864</v>
      </c>
      <c r="I14" s="29">
        <v>4.3584618991799999</v>
      </c>
      <c r="J14" s="34">
        <f>Other!$C$2*H14*I14/12</f>
        <v>5.3171912573915012</v>
      </c>
      <c r="K14" s="10">
        <f t="shared" si="0"/>
        <v>18</v>
      </c>
      <c r="L14" s="10">
        <f>ROUND((2.721*J14*G14)+(Other!$B$2*I14),1)</f>
        <v>4</v>
      </c>
    </row>
    <row r="15" spans="1:12">
      <c r="A15" s="28" t="s">
        <v>101</v>
      </c>
      <c r="B15" s="28" t="s">
        <v>100</v>
      </c>
      <c r="C15" s="28">
        <v>1210</v>
      </c>
      <c r="D15" s="35" t="s">
        <v>148</v>
      </c>
      <c r="E15" s="28" t="s">
        <v>28</v>
      </c>
      <c r="F15" s="31">
        <f>EMCs!$B$13</f>
        <v>1.2445441802046733</v>
      </c>
      <c r="G15" s="31">
        <f>EMCs!$C$13</f>
        <v>0.21319951734720002</v>
      </c>
      <c r="H15" s="31">
        <f>ROCs!$I$11</f>
        <v>0.28818180815488864</v>
      </c>
      <c r="I15" s="29">
        <v>4.4136376929300003E-4</v>
      </c>
      <c r="J15" s="34">
        <f>Other!$C$2*H15*I15/12</f>
        <v>5.3845040514306861E-4</v>
      </c>
      <c r="K15" s="10">
        <f t="shared" si="0"/>
        <v>0</v>
      </c>
      <c r="L15" s="10">
        <f>ROUND((2.721*J15*G15)+(Other!$B$2*I15),1)</f>
        <v>0</v>
      </c>
    </row>
    <row r="16" spans="1:12">
      <c r="A16" s="28" t="s">
        <v>101</v>
      </c>
      <c r="B16" s="28" t="s">
        <v>100</v>
      </c>
      <c r="C16" s="28">
        <v>1210</v>
      </c>
      <c r="D16" s="35" t="s">
        <v>148</v>
      </c>
      <c r="E16" s="28" t="s">
        <v>28</v>
      </c>
      <c r="F16" s="31">
        <f>EMCs!$B$13</f>
        <v>1.2445441802046733</v>
      </c>
      <c r="G16" s="31">
        <f>EMCs!$C$13</f>
        <v>0.21319951734720002</v>
      </c>
      <c r="H16" s="31">
        <f>ROCs!$I$11</f>
        <v>0.28818180815488864</v>
      </c>
      <c r="I16" s="29">
        <v>3.7690599656599999E-4</v>
      </c>
      <c r="J16" s="34">
        <f>Other!$C$2*H16*I16/12</f>
        <v>4.5981387841802945E-4</v>
      </c>
      <c r="K16" s="10">
        <f t="shared" si="0"/>
        <v>0</v>
      </c>
      <c r="L16" s="10">
        <f>ROUND((2.721*J16*G16)+(Other!$B$2*I16),1)</f>
        <v>0</v>
      </c>
    </row>
    <row r="17" spans="1:12">
      <c r="A17" s="28" t="s">
        <v>101</v>
      </c>
      <c r="B17" s="28" t="s">
        <v>100</v>
      </c>
      <c r="C17" s="28">
        <v>1210</v>
      </c>
      <c r="D17" s="35" t="s">
        <v>148</v>
      </c>
      <c r="E17" s="28" t="s">
        <v>28</v>
      </c>
      <c r="F17" s="31">
        <f>EMCs!$B$13</f>
        <v>1.2445441802046733</v>
      </c>
      <c r="G17" s="31">
        <f>EMCs!$C$13</f>
        <v>0.21319951734720002</v>
      </c>
      <c r="H17" s="31">
        <f>ROCs!$I$11</f>
        <v>0.28818180815488864</v>
      </c>
      <c r="I17" s="29">
        <v>6.0405688384699997E-3</v>
      </c>
      <c r="J17" s="34">
        <f>Other!$C$2*H17*I17/12</f>
        <v>7.36931067898679E-3</v>
      </c>
      <c r="K17" s="10">
        <f t="shared" si="0"/>
        <v>0</v>
      </c>
      <c r="L17" s="10">
        <f>ROUND((2.721*J17*G17)+(Other!$B$2*I17),1)</f>
        <v>0</v>
      </c>
    </row>
    <row r="18" spans="1:12">
      <c r="A18" s="28" t="s">
        <v>101</v>
      </c>
      <c r="B18" s="28" t="s">
        <v>100</v>
      </c>
      <c r="C18" s="28">
        <v>1210</v>
      </c>
      <c r="D18" s="35" t="s">
        <v>148</v>
      </c>
      <c r="E18" s="28" t="s">
        <v>28</v>
      </c>
      <c r="F18" s="31">
        <f>EMCs!$B$13</f>
        <v>1.2445441802046733</v>
      </c>
      <c r="G18" s="31">
        <f>EMCs!$C$13</f>
        <v>0.21319951734720002</v>
      </c>
      <c r="H18" s="31">
        <f>ROCs!$I$11</f>
        <v>0.28818180815488864</v>
      </c>
      <c r="I18" s="29">
        <v>1.6214429839799999E-2</v>
      </c>
      <c r="J18" s="34">
        <f>Other!$C$2*H18*I18/12</f>
        <v>1.9781112369937879E-2</v>
      </c>
      <c r="K18" s="10">
        <f t="shared" si="0"/>
        <v>0.1</v>
      </c>
      <c r="L18" s="10">
        <f>ROUND((2.721*J18*G18)+(Other!$B$2*I18),1)</f>
        <v>0</v>
      </c>
    </row>
    <row r="19" spans="1:12">
      <c r="A19" s="28" t="s">
        <v>101</v>
      </c>
      <c r="B19" s="28" t="s">
        <v>100</v>
      </c>
      <c r="C19" s="28">
        <v>1210</v>
      </c>
      <c r="D19" s="35" t="s">
        <v>148</v>
      </c>
      <c r="E19" s="28" t="s">
        <v>57</v>
      </c>
      <c r="F19" s="31">
        <f>EMCs!$B$13</f>
        <v>1.2445441802046733</v>
      </c>
      <c r="G19" s="31">
        <f>EMCs!$C$13</f>
        <v>0.21319951734720002</v>
      </c>
      <c r="H19" s="31">
        <f>ROCs!$F$11</f>
        <v>0.28818180815488864</v>
      </c>
      <c r="I19" s="29">
        <v>1.03647794104E-2</v>
      </c>
      <c r="J19" s="34">
        <f>Other!$C$2*H19*I19/12</f>
        <v>1.2644716356506177E-2</v>
      </c>
      <c r="K19" s="10">
        <f t="shared" si="0"/>
        <v>0</v>
      </c>
      <c r="L19" s="10">
        <f>ROUND((2.721*J19*G19)+(Other!$B$2*I19),1)</f>
        <v>0</v>
      </c>
    </row>
    <row r="20" spans="1:12">
      <c r="A20" s="28" t="s">
        <v>101</v>
      </c>
      <c r="B20" s="28" t="s">
        <v>100</v>
      </c>
      <c r="C20" s="28">
        <v>1210</v>
      </c>
      <c r="D20" s="35" t="s">
        <v>148</v>
      </c>
      <c r="E20" s="28" t="s">
        <v>57</v>
      </c>
      <c r="F20" s="31">
        <f>EMCs!$B$13</f>
        <v>1.2445441802046733</v>
      </c>
      <c r="G20" s="31">
        <f>EMCs!$C$13</f>
        <v>0.21319951734720002</v>
      </c>
      <c r="H20" s="31">
        <f>ROCs!$F$11</f>
        <v>0.28818180815488864</v>
      </c>
      <c r="I20" s="29">
        <v>1.2123263393000001</v>
      </c>
      <c r="J20" s="34">
        <f>Other!$C$2*H20*I20/12</f>
        <v>1.4790013453241808</v>
      </c>
      <c r="K20" s="10">
        <f t="shared" si="0"/>
        <v>5</v>
      </c>
      <c r="L20" s="10">
        <f>ROUND((2.721*J20*G20)+(Other!$B$2*I20),1)</f>
        <v>1.1000000000000001</v>
      </c>
    </row>
    <row r="21" spans="1:12">
      <c r="A21" s="28" t="s">
        <v>101</v>
      </c>
      <c r="B21" s="28" t="s">
        <v>100</v>
      </c>
      <c r="C21" s="28">
        <v>1210</v>
      </c>
      <c r="D21" s="35" t="s">
        <v>148</v>
      </c>
      <c r="E21" s="28" t="s">
        <v>57</v>
      </c>
      <c r="F21" s="31">
        <f>EMCs!$B$13</f>
        <v>1.2445441802046733</v>
      </c>
      <c r="G21" s="31">
        <f>EMCs!$C$13</f>
        <v>0.21319951734720002</v>
      </c>
      <c r="H21" s="31">
        <f>ROCs!$F$11</f>
        <v>0.28818180815488864</v>
      </c>
      <c r="I21" s="29">
        <v>9.7046537586300001</v>
      </c>
      <c r="J21" s="34">
        <f>Other!$C$2*H21*I21/12</f>
        <v>11.83938309317498</v>
      </c>
      <c r="K21" s="10">
        <f t="shared" si="0"/>
        <v>40.1</v>
      </c>
      <c r="L21" s="10">
        <f>ROUND((2.721*J21*G21)+(Other!$B$2*I21),1)</f>
        <v>9</v>
      </c>
    </row>
    <row r="22" spans="1:12">
      <c r="A22" s="28" t="s">
        <v>101</v>
      </c>
      <c r="B22" s="28" t="s">
        <v>100</v>
      </c>
      <c r="C22" s="28">
        <v>1210</v>
      </c>
      <c r="D22" s="35" t="s">
        <v>148</v>
      </c>
      <c r="E22" s="28" t="s">
        <v>57</v>
      </c>
      <c r="F22" s="31">
        <f>EMCs!$B$13</f>
        <v>1.2445441802046733</v>
      </c>
      <c r="G22" s="31">
        <f>EMCs!$C$13</f>
        <v>0.21319951734720002</v>
      </c>
      <c r="H22" s="31">
        <f>ROCs!$F$11</f>
        <v>0.28818180815488864</v>
      </c>
      <c r="I22" s="29">
        <v>195.28850259399999</v>
      </c>
      <c r="J22" s="34">
        <f>Other!$C$2*H22*I22/12</f>
        <v>238.24604704179151</v>
      </c>
      <c r="K22" s="10">
        <f t="shared" si="0"/>
        <v>806.8</v>
      </c>
      <c r="L22" s="10">
        <f>ROUND((2.721*J22*G22)+(Other!$B$2*I22),1)</f>
        <v>180.5</v>
      </c>
    </row>
    <row r="23" spans="1:12">
      <c r="A23" s="28" t="s">
        <v>101</v>
      </c>
      <c r="B23" s="28" t="s">
        <v>100</v>
      </c>
      <c r="C23" s="28">
        <v>1210</v>
      </c>
      <c r="D23" s="35" t="s">
        <v>148</v>
      </c>
      <c r="E23" s="28" t="s">
        <v>57</v>
      </c>
      <c r="F23" s="31">
        <f>EMCs!$B$13</f>
        <v>1.2445441802046733</v>
      </c>
      <c r="G23" s="31">
        <f>EMCs!$C$13</f>
        <v>0.21319951734720002</v>
      </c>
      <c r="H23" s="31">
        <f>ROCs!$F$11</f>
        <v>0.28818180815488864</v>
      </c>
      <c r="I23" s="29">
        <v>10.7539537629</v>
      </c>
      <c r="J23" s="34">
        <f>Other!$C$2*H23*I23/12</f>
        <v>13.119497256874567</v>
      </c>
      <c r="K23" s="10">
        <f t="shared" si="0"/>
        <v>44.4</v>
      </c>
      <c r="L23" s="10">
        <f>ROUND((2.721*J23*G23)+(Other!$B$2*I23),1)</f>
        <v>9.9</v>
      </c>
    </row>
    <row r="24" spans="1:12">
      <c r="A24" s="28" t="s">
        <v>101</v>
      </c>
      <c r="B24" s="28" t="s">
        <v>100</v>
      </c>
      <c r="C24" s="28">
        <v>1210</v>
      </c>
      <c r="D24" s="35" t="s">
        <v>148</v>
      </c>
      <c r="E24" s="28" t="s">
        <v>59</v>
      </c>
      <c r="F24" s="31">
        <f>EMCs!$B$13</f>
        <v>1.2445441802046733</v>
      </c>
      <c r="G24" s="31">
        <f>EMCs!$C$13</f>
        <v>0.21319951734720002</v>
      </c>
      <c r="H24" s="31">
        <f>ROCs!$H$11</f>
        <v>0.28818180815488864</v>
      </c>
      <c r="I24" s="29">
        <v>0.96524372872399999</v>
      </c>
      <c r="J24" s="34">
        <f>Other!$C$2*H24*I24/12</f>
        <v>1.1775680582612946</v>
      </c>
      <c r="K24" s="10">
        <f t="shared" si="0"/>
        <v>4</v>
      </c>
      <c r="L24" s="10">
        <f>ROUND((2.721*J24*G24)+(Other!$B$2*I24),1)</f>
        <v>0.9</v>
      </c>
    </row>
    <row r="25" spans="1:12">
      <c r="A25" s="28" t="s">
        <v>101</v>
      </c>
      <c r="B25" s="28" t="s">
        <v>100</v>
      </c>
      <c r="C25" s="28">
        <v>1210</v>
      </c>
      <c r="D25" s="35" t="s">
        <v>148</v>
      </c>
      <c r="E25" s="28" t="s">
        <v>59</v>
      </c>
      <c r="F25" s="31">
        <f>EMCs!$B$13</f>
        <v>1.2445441802046733</v>
      </c>
      <c r="G25" s="31">
        <f>EMCs!$C$13</f>
        <v>0.21319951734720002</v>
      </c>
      <c r="H25" s="31">
        <f>ROCs!$H$11</f>
        <v>0.28818180815488864</v>
      </c>
      <c r="I25" s="29">
        <v>66.344108282700006</v>
      </c>
      <c r="J25" s="34">
        <f>Other!$C$2*H25*I25/12</f>
        <v>80.937798861239685</v>
      </c>
      <c r="K25" s="10">
        <f t="shared" si="0"/>
        <v>274.10000000000002</v>
      </c>
      <c r="L25" s="10">
        <f>ROUND((2.721*J25*G25)+(Other!$B$2*I25),1)</f>
        <v>61.3</v>
      </c>
    </row>
    <row r="26" spans="1:12">
      <c r="A26" s="28" t="s">
        <v>101</v>
      </c>
      <c r="B26" s="28" t="s">
        <v>100</v>
      </c>
      <c r="C26" s="28">
        <v>1210</v>
      </c>
      <c r="D26" s="35" t="s">
        <v>148</v>
      </c>
      <c r="E26" s="28" t="s">
        <v>59</v>
      </c>
      <c r="F26" s="31">
        <f>EMCs!$B$13</f>
        <v>1.2445441802046733</v>
      </c>
      <c r="G26" s="31">
        <f>EMCs!$C$13</f>
        <v>0.21319951734720002</v>
      </c>
      <c r="H26" s="31">
        <f>ROCs!$H$11</f>
        <v>0.28818180815488864</v>
      </c>
      <c r="I26" s="29">
        <v>65.936565737199999</v>
      </c>
      <c r="J26" s="34">
        <f>Other!$C$2*H26*I26/12</f>
        <v>80.440609322802871</v>
      </c>
      <c r="K26" s="10">
        <f t="shared" si="0"/>
        <v>272.39999999999998</v>
      </c>
      <c r="L26" s="10">
        <f>ROUND((2.721*J26*G26)+(Other!$B$2*I26),1)</f>
        <v>60.9</v>
      </c>
    </row>
    <row r="27" spans="1:12">
      <c r="A27" s="28" t="s">
        <v>101</v>
      </c>
      <c r="B27" s="28" t="s">
        <v>100</v>
      </c>
      <c r="C27" s="28">
        <v>1210</v>
      </c>
      <c r="D27" s="35" t="s">
        <v>148</v>
      </c>
      <c r="E27" s="28" t="s">
        <v>59</v>
      </c>
      <c r="F27" s="31">
        <f>EMCs!$B$13</f>
        <v>1.2445441802046733</v>
      </c>
      <c r="G27" s="31">
        <f>EMCs!$C$13</f>
        <v>0.21319951734720002</v>
      </c>
      <c r="H27" s="31">
        <f>ROCs!$H$11</f>
        <v>0.28818180815488864</v>
      </c>
      <c r="I27" s="29">
        <v>190.53284613100001</v>
      </c>
      <c r="J27" s="34">
        <f>Other!$C$2*H27*I27/12</f>
        <v>232.4442904695984</v>
      </c>
      <c r="K27" s="10">
        <f t="shared" si="0"/>
        <v>787.2</v>
      </c>
      <c r="L27" s="10">
        <f>ROUND((2.721*J27*G27)+(Other!$B$2*I27),1)</f>
        <v>176.1</v>
      </c>
    </row>
    <row r="28" spans="1:12">
      <c r="A28" s="28" t="s">
        <v>101</v>
      </c>
      <c r="B28" s="28" t="s">
        <v>100</v>
      </c>
      <c r="C28" s="28">
        <v>1210</v>
      </c>
      <c r="D28" s="35" t="s">
        <v>148</v>
      </c>
      <c r="E28" s="28" t="s">
        <v>56</v>
      </c>
      <c r="F28" s="31">
        <f>EMCs!$B$13</f>
        <v>1.2445441802046733</v>
      </c>
      <c r="G28" s="31">
        <f>EMCs!$C$13</f>
        <v>0.21319951734720002</v>
      </c>
      <c r="H28" s="31">
        <f>ROCs!$B$11</f>
        <v>0.28818180815488864</v>
      </c>
      <c r="I28" s="29">
        <v>14.6785542783</v>
      </c>
      <c r="J28" s="34">
        <f>Other!$C$2*H28*I28/12</f>
        <v>17.907390791785385</v>
      </c>
      <c r="K28" s="10">
        <f t="shared" si="0"/>
        <v>60.6</v>
      </c>
      <c r="L28" s="10">
        <f>ROUND((2.721*J28*G28)+(Other!$B$2*I28),1)</f>
        <v>13.6</v>
      </c>
    </row>
    <row r="29" spans="1:12">
      <c r="A29" s="28" t="s">
        <v>101</v>
      </c>
      <c r="B29" s="28" t="s">
        <v>100</v>
      </c>
      <c r="C29" s="28">
        <v>4110</v>
      </c>
      <c r="D29" s="28" t="s">
        <v>154</v>
      </c>
      <c r="E29" s="28" t="s">
        <v>57</v>
      </c>
      <c r="F29" s="31">
        <f>EMCs!$B$14</f>
        <v>0.69141343344704065</v>
      </c>
      <c r="G29" s="31">
        <f>EMCs!$C$14</f>
        <v>3.5859246036990831E-2</v>
      </c>
      <c r="H29" s="31">
        <f>ROCs!$F$13</f>
        <v>0.26229721460804234</v>
      </c>
      <c r="I29" s="29">
        <v>1.5321356104299999</v>
      </c>
      <c r="J29" s="34">
        <f>Other!$C$2*H29*I29/12</f>
        <v>1.7012704227744289</v>
      </c>
      <c r="K29" s="10">
        <f t="shared" si="0"/>
        <v>3.2</v>
      </c>
      <c r="L29" s="10">
        <f>ROUND((2.721*J29*G29)+(Other!$B$2*I29),1)</f>
        <v>0.5</v>
      </c>
    </row>
    <row r="30" spans="1:12">
      <c r="A30" s="28" t="s">
        <v>101</v>
      </c>
      <c r="B30" s="28" t="s">
        <v>100</v>
      </c>
      <c r="C30" s="28">
        <v>4110</v>
      </c>
      <c r="D30" s="28" t="s">
        <v>154</v>
      </c>
      <c r="E30" s="28" t="s">
        <v>57</v>
      </c>
      <c r="F30" s="31">
        <f>EMCs!$B$14</f>
        <v>0.69141343344704065</v>
      </c>
      <c r="G30" s="31">
        <f>EMCs!$C$14</f>
        <v>3.5859246036990831E-2</v>
      </c>
      <c r="H30" s="31">
        <f>ROCs!$F$13</f>
        <v>0.26229721460804234</v>
      </c>
      <c r="I30" s="29">
        <v>5.5479753935700003E-2</v>
      </c>
      <c r="J30" s="34">
        <f>Other!$C$2*H30*I30/12</f>
        <v>6.1604249513605262E-2</v>
      </c>
      <c r="K30" s="10">
        <f t="shared" si="0"/>
        <v>0.1</v>
      </c>
      <c r="L30" s="10">
        <f>ROUND((2.721*J30*G30)+(Other!$B$2*I30),1)</f>
        <v>0</v>
      </c>
    </row>
    <row r="31" spans="1:12">
      <c r="A31" s="28" t="s">
        <v>101</v>
      </c>
      <c r="B31" s="28" t="s">
        <v>100</v>
      </c>
      <c r="C31" s="28">
        <v>4110</v>
      </c>
      <c r="D31" s="28" t="s">
        <v>154</v>
      </c>
      <c r="E31" s="28" t="s">
        <v>57</v>
      </c>
      <c r="F31" s="31">
        <f>EMCs!$B$14</f>
        <v>0.69141343344704065</v>
      </c>
      <c r="G31" s="31">
        <f>EMCs!$C$14</f>
        <v>3.5859246036990831E-2</v>
      </c>
      <c r="H31" s="31">
        <f>ROCs!$F$13</f>
        <v>0.26229721460804234</v>
      </c>
      <c r="I31" s="29">
        <v>0.806687389975</v>
      </c>
      <c r="J31" s="34">
        <f>Other!$C$2*H31*I31/12</f>
        <v>0.89573885473780035</v>
      </c>
      <c r="K31" s="10">
        <f t="shared" si="0"/>
        <v>1.7</v>
      </c>
      <c r="L31" s="10">
        <f>ROUND((2.721*J31*G31)+(Other!$B$2*I31),1)</f>
        <v>0.3</v>
      </c>
    </row>
    <row r="32" spans="1:12">
      <c r="A32" s="28" t="s">
        <v>101</v>
      </c>
      <c r="B32" s="28" t="s">
        <v>100</v>
      </c>
      <c r="C32" s="28">
        <v>4110</v>
      </c>
      <c r="D32" s="28" t="s">
        <v>154</v>
      </c>
      <c r="E32" s="28" t="s">
        <v>59</v>
      </c>
      <c r="F32" s="31">
        <f>EMCs!$B$14</f>
        <v>0.69141343344704065</v>
      </c>
      <c r="G32" s="31">
        <f>EMCs!$C$14</f>
        <v>3.5859246036990831E-2</v>
      </c>
      <c r="H32" s="31">
        <f>ROCs!$H$13</f>
        <v>0.26229721460804234</v>
      </c>
      <c r="I32" s="29">
        <v>0.48487571781599997</v>
      </c>
      <c r="J32" s="34">
        <f>Other!$C$2*H32*I32/12</f>
        <v>0.53840189590683041</v>
      </c>
      <c r="K32" s="10">
        <f t="shared" si="0"/>
        <v>1</v>
      </c>
      <c r="L32" s="10">
        <f>ROUND((2.721*J32*G32)+(Other!$B$2*I32),1)</f>
        <v>0.2</v>
      </c>
    </row>
    <row r="33" spans="1:12">
      <c r="A33" s="28" t="s">
        <v>101</v>
      </c>
      <c r="B33" s="28" t="s">
        <v>100</v>
      </c>
      <c r="C33" s="28">
        <v>4110</v>
      </c>
      <c r="D33" s="28" t="s">
        <v>154</v>
      </c>
      <c r="E33" s="28" t="s">
        <v>59</v>
      </c>
      <c r="F33" s="31">
        <f>EMCs!$B$14</f>
        <v>0.69141343344704065</v>
      </c>
      <c r="G33" s="31">
        <f>EMCs!$C$14</f>
        <v>3.5859246036990831E-2</v>
      </c>
      <c r="H33" s="31">
        <f>ROCs!$H$13</f>
        <v>0.26229721460804234</v>
      </c>
      <c r="I33" s="29">
        <v>0.108085867913</v>
      </c>
      <c r="J33" s="34">
        <f>Other!$C$2*H33*I33/12</f>
        <v>0.12001763352310767</v>
      </c>
      <c r="K33" s="10">
        <f t="shared" si="0"/>
        <v>0.2</v>
      </c>
      <c r="L33" s="10">
        <f>ROUND((2.721*J33*G33)+(Other!$B$2*I33),1)</f>
        <v>0</v>
      </c>
    </row>
    <row r="34" spans="1:12">
      <c r="A34" s="28" t="s">
        <v>101</v>
      </c>
      <c r="B34" s="28" t="s">
        <v>100</v>
      </c>
      <c r="C34" s="28">
        <v>4110</v>
      </c>
      <c r="D34" s="28" t="s">
        <v>154</v>
      </c>
      <c r="E34" s="28" t="s">
        <v>59</v>
      </c>
      <c r="F34" s="31">
        <f>EMCs!$B$14</f>
        <v>0.69141343344704065</v>
      </c>
      <c r="G34" s="31">
        <f>EMCs!$C$14</f>
        <v>3.5859246036990831E-2</v>
      </c>
      <c r="H34" s="31">
        <f>ROCs!$H$13</f>
        <v>0.26229721460804234</v>
      </c>
      <c r="I34" s="29">
        <v>2.2897447135699999E-4</v>
      </c>
      <c r="J34" s="34">
        <f>Other!$C$2*H34*I34/12</f>
        <v>2.5425131629226125E-4</v>
      </c>
      <c r="K34" s="10">
        <f t="shared" si="0"/>
        <v>0</v>
      </c>
      <c r="L34" s="10">
        <f>ROUND((2.721*J34*G34)+(Other!$B$2*I34),1)</f>
        <v>0</v>
      </c>
    </row>
    <row r="35" spans="1:12">
      <c r="A35" s="28" t="s">
        <v>101</v>
      </c>
      <c r="B35" s="28" t="s">
        <v>100</v>
      </c>
      <c r="C35" s="28">
        <v>4110</v>
      </c>
      <c r="D35" s="28" t="s">
        <v>154</v>
      </c>
      <c r="E35" s="28" t="s">
        <v>59</v>
      </c>
      <c r="F35" s="31">
        <f>EMCs!$B$14</f>
        <v>0.69141343344704065</v>
      </c>
      <c r="G35" s="31">
        <f>EMCs!$C$14</f>
        <v>3.5859246036990831E-2</v>
      </c>
      <c r="H35" s="31">
        <f>ROCs!$H$13</f>
        <v>0.26229721460804234</v>
      </c>
      <c r="I35" s="29">
        <v>5.5771627903100001</v>
      </c>
      <c r="J35" s="34">
        <f>Other!$C$2*H35*I35/12</f>
        <v>6.1928343898289713</v>
      </c>
      <c r="K35" s="10">
        <f t="shared" si="0"/>
        <v>11.7</v>
      </c>
      <c r="L35" s="10">
        <f>ROUND((2.721*J35*G35)+(Other!$B$2*I35),1)</f>
        <v>1.8</v>
      </c>
    </row>
    <row r="36" spans="1:12">
      <c r="A36" s="28" t="s">
        <v>101</v>
      </c>
      <c r="B36" s="28" t="s">
        <v>100</v>
      </c>
      <c r="C36" s="28">
        <v>5300</v>
      </c>
      <c r="D36" s="28" t="s">
        <v>159</v>
      </c>
      <c r="E36" s="28" t="s">
        <v>28</v>
      </c>
      <c r="F36" s="31">
        <f>EMCs!$B$16</f>
        <v>0.50503242095262102</v>
      </c>
      <c r="G36" s="31">
        <f>EMCs!$C$16</f>
        <v>6.8458560616073402E-2</v>
      </c>
      <c r="H36" s="31">
        <f>ROCs!$I$15</f>
        <v>5.2632006878587441E-2</v>
      </c>
      <c r="I36" s="29">
        <v>3.8545324759400001</v>
      </c>
      <c r="J36" s="34">
        <f>Other!$C$2*H36*I36/12</f>
        <v>0.85882386776671404</v>
      </c>
      <c r="K36" s="10">
        <f t="shared" si="0"/>
        <v>1.2</v>
      </c>
      <c r="L36" s="10">
        <f>ROUND((2.721*J36*G36)+(Other!$B$2*I36),1)</f>
        <v>1</v>
      </c>
    </row>
    <row r="37" spans="1:12">
      <c r="A37" s="28" t="s">
        <v>101</v>
      </c>
      <c r="B37" s="28" t="s">
        <v>100</v>
      </c>
      <c r="C37" s="28">
        <v>5300</v>
      </c>
      <c r="D37" s="28" t="s">
        <v>159</v>
      </c>
      <c r="E37" s="28" t="s">
        <v>59</v>
      </c>
      <c r="F37" s="31">
        <f>EMCs!$B$16</f>
        <v>0.50503242095262102</v>
      </c>
      <c r="G37" s="31">
        <f>EMCs!$C$16</f>
        <v>6.8458560616073402E-2</v>
      </c>
      <c r="H37" s="31">
        <f>ROCs!$H$15</f>
        <v>5.2632006878587441E-2</v>
      </c>
      <c r="I37" s="29">
        <v>5.6612752982399999E-3</v>
      </c>
      <c r="J37" s="34">
        <f>Other!$C$2*H37*I37/12</f>
        <v>1.261382120523173E-3</v>
      </c>
      <c r="K37" s="10">
        <f t="shared" si="0"/>
        <v>0</v>
      </c>
      <c r="L37" s="10">
        <f>ROUND((2.721*J37*G37)+(Other!$B$2*I37),1)</f>
        <v>0</v>
      </c>
    </row>
    <row r="38" spans="1:12">
      <c r="A38" s="28" t="s">
        <v>101</v>
      </c>
      <c r="B38" s="28" t="s">
        <v>100</v>
      </c>
      <c r="C38" s="28">
        <v>5300</v>
      </c>
      <c r="D38" s="28" t="s">
        <v>159</v>
      </c>
      <c r="E38" s="28" t="s">
        <v>59</v>
      </c>
      <c r="F38" s="31">
        <f>EMCs!$B$16</f>
        <v>0.50503242095262102</v>
      </c>
      <c r="G38" s="31">
        <f>EMCs!$C$16</f>
        <v>6.8458560616073402E-2</v>
      </c>
      <c r="H38" s="31">
        <f>ROCs!$H$15</f>
        <v>5.2632006878587441E-2</v>
      </c>
      <c r="I38" s="29">
        <v>0.15626633328600001</v>
      </c>
      <c r="J38" s="34">
        <f>Other!$C$2*H38*I38/12</f>
        <v>3.4817518750228316E-2</v>
      </c>
      <c r="K38" s="10">
        <f t="shared" si="0"/>
        <v>0</v>
      </c>
      <c r="L38" s="10">
        <f>ROUND((2.721*J38*G38)+(Other!$B$2*I38),1)</f>
        <v>0</v>
      </c>
    </row>
    <row r="39" spans="1:12">
      <c r="A39" s="28" t="s">
        <v>101</v>
      </c>
      <c r="B39" s="28" t="s">
        <v>100</v>
      </c>
      <c r="C39" s="28">
        <v>5300</v>
      </c>
      <c r="D39" s="28" t="s">
        <v>159</v>
      </c>
      <c r="E39" s="28" t="s">
        <v>59</v>
      </c>
      <c r="F39" s="31">
        <f>EMCs!$B$16</f>
        <v>0.50503242095262102</v>
      </c>
      <c r="G39" s="31">
        <f>EMCs!$C$16</f>
        <v>6.8458560616073402E-2</v>
      </c>
      <c r="H39" s="31">
        <f>ROCs!$H$15</f>
        <v>5.2632006878587441E-2</v>
      </c>
      <c r="I39" s="29">
        <v>1.11157153941E-3</v>
      </c>
      <c r="J39" s="34">
        <f>Other!$C$2*H39*I39/12</f>
        <v>2.476679531783394E-4</v>
      </c>
      <c r="K39" s="10">
        <f t="shared" si="0"/>
        <v>0</v>
      </c>
      <c r="L39" s="10">
        <f>ROUND((2.721*J39*G39)+(Other!$B$2*I39),1)</f>
        <v>0</v>
      </c>
    </row>
    <row r="40" spans="1:12">
      <c r="A40" s="28" t="s">
        <v>101</v>
      </c>
      <c r="B40" s="28" t="s">
        <v>100</v>
      </c>
      <c r="C40" s="28">
        <v>5300</v>
      </c>
      <c r="D40" s="28" t="s">
        <v>159</v>
      </c>
      <c r="E40" s="28" t="s">
        <v>59</v>
      </c>
      <c r="F40" s="31">
        <f>EMCs!$B$16</f>
        <v>0.50503242095262102</v>
      </c>
      <c r="G40" s="31">
        <f>EMCs!$C$16</f>
        <v>6.8458560616073402E-2</v>
      </c>
      <c r="H40" s="31">
        <f>ROCs!$H$15</f>
        <v>5.2632006878587441E-2</v>
      </c>
      <c r="I40" s="29">
        <v>4.7176212033499997E-2</v>
      </c>
      <c r="J40" s="34">
        <f>Other!$C$2*H40*I40/12</f>
        <v>1.0511276565470488E-2</v>
      </c>
      <c r="K40" s="10">
        <f t="shared" si="0"/>
        <v>0</v>
      </c>
      <c r="L40" s="10">
        <f>ROUND((2.721*J40*G40)+(Other!$B$2*I40),1)</f>
        <v>0</v>
      </c>
    </row>
    <row r="41" spans="1:12">
      <c r="A41" s="28" t="s">
        <v>101</v>
      </c>
      <c r="B41" s="28" t="s">
        <v>100</v>
      </c>
      <c r="C41" s="28">
        <v>6170</v>
      </c>
      <c r="D41" s="28" t="s">
        <v>160</v>
      </c>
      <c r="E41" s="28" t="s">
        <v>57</v>
      </c>
      <c r="F41" s="31">
        <f>EMCs!$B$17</f>
        <v>0.60724136328827061</v>
      </c>
      <c r="G41" s="31">
        <f>EMCs!$C$17</f>
        <v>3.2599314579082571E-2</v>
      </c>
      <c r="H41" s="31">
        <f>ROCs!$F$16</f>
        <v>2.5884593546846281E-2</v>
      </c>
      <c r="I41" s="29">
        <v>0.47730646141299998</v>
      </c>
      <c r="J41" s="34">
        <f>Other!$C$2*H41*I41/12</f>
        <v>5.2302341212392973E-2</v>
      </c>
      <c r="K41" s="10">
        <f t="shared" si="0"/>
        <v>0.1</v>
      </c>
      <c r="L41" s="10">
        <f>ROUND((2.721*J41*G41)+(Other!$B$2*I41),1)</f>
        <v>0.1</v>
      </c>
    </row>
    <row r="42" spans="1:12">
      <c r="A42" s="28" t="s">
        <v>101</v>
      </c>
      <c r="B42" s="28" t="s">
        <v>100</v>
      </c>
      <c r="C42" s="28">
        <v>6172</v>
      </c>
      <c r="D42" s="28" t="s">
        <v>161</v>
      </c>
      <c r="E42" s="28" t="s">
        <v>57</v>
      </c>
      <c r="F42" s="31">
        <f>EMCs!$B$17</f>
        <v>0.60724136328827061</v>
      </c>
      <c r="G42" s="31">
        <f>EMCs!$C$17</f>
        <v>3.2599314579082571E-2</v>
      </c>
      <c r="H42" s="31">
        <f>ROCs!$F$16</f>
        <v>2.5884593546846281E-2</v>
      </c>
      <c r="I42" s="29">
        <v>4.8047993787200002E-4</v>
      </c>
      <c r="J42" s="34">
        <f>Other!$C$2*H42*I42/12</f>
        <v>5.2650084773409842E-5</v>
      </c>
      <c r="K42" s="10">
        <f t="shared" si="0"/>
        <v>0</v>
      </c>
      <c r="L42" s="10">
        <f>ROUND((2.721*J42*G42)+(Other!$B$2*I42),1)</f>
        <v>0</v>
      </c>
    </row>
    <row r="43" spans="1:12">
      <c r="A43" s="28" t="s">
        <v>101</v>
      </c>
      <c r="B43" s="28" t="s">
        <v>100</v>
      </c>
      <c r="C43" s="28">
        <v>6172</v>
      </c>
      <c r="D43" s="28" t="s">
        <v>161</v>
      </c>
      <c r="E43" s="28" t="s">
        <v>59</v>
      </c>
      <c r="F43" s="31">
        <f>EMCs!$B$17</f>
        <v>0.60724136328827061</v>
      </c>
      <c r="G43" s="31">
        <f>EMCs!$C$17</f>
        <v>3.2599314579082571E-2</v>
      </c>
      <c r="H43" s="31">
        <f>ROCs!$H$16</f>
        <v>2.5884593546846281E-2</v>
      </c>
      <c r="I43" s="29">
        <v>5.9691786311099997E-2</v>
      </c>
      <c r="J43" s="34">
        <f>Other!$C$2*H43*I43/12</f>
        <v>6.5409132865666434E-3</v>
      </c>
      <c r="K43" s="10">
        <f t="shared" si="0"/>
        <v>0</v>
      </c>
      <c r="L43" s="10">
        <f>ROUND((2.721*J43*G43)+(Other!$B$2*I43),1)</f>
        <v>0</v>
      </c>
    </row>
    <row r="44" spans="1:12">
      <c r="I44" s="10">
        <f t="shared" ref="I44:K44" si="1">SUM(I2:I43)</f>
        <v>1004.4148761560197</v>
      </c>
      <c r="J44" s="10">
        <f t="shared" si="1"/>
        <v>1219.7671514371209</v>
      </c>
      <c r="K44" s="10">
        <f t="shared" si="1"/>
        <v>3718.9999999999986</v>
      </c>
      <c r="L44">
        <f>SUM(L2:L43)</f>
        <v>793.3</v>
      </c>
    </row>
  </sheetData>
  <sortState ref="A2:I43">
    <sortCondition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L2" sqref="L2"/>
    </sheetView>
  </sheetViews>
  <sheetFormatPr defaultRowHeight="15"/>
  <cols>
    <col min="1" max="1" width="20.710937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8" width="8.140625" style="10" customWidth="1"/>
    <col min="9" max="9" width="14.7109375" bestFit="1" customWidth="1"/>
    <col min="10" max="10" width="14.42578125" customWidth="1"/>
  </cols>
  <sheetData>
    <row r="1" spans="1:12">
      <c r="A1" s="28" t="s">
        <v>97</v>
      </c>
      <c r="B1" s="28" t="s">
        <v>42</v>
      </c>
      <c r="C1" s="28" t="s">
        <v>99</v>
      </c>
      <c r="D1" s="28" t="s">
        <v>44</v>
      </c>
      <c r="E1" s="28" t="s">
        <v>98</v>
      </c>
      <c r="F1" s="28" t="s">
        <v>144</v>
      </c>
      <c r="G1" s="28" t="s">
        <v>145</v>
      </c>
      <c r="H1" s="28" t="s">
        <v>146</v>
      </c>
      <c r="I1" s="29" t="s">
        <v>49</v>
      </c>
      <c r="J1" s="36" t="s">
        <v>164</v>
      </c>
      <c r="K1" s="37" t="s">
        <v>165</v>
      </c>
      <c r="L1" s="37" t="s">
        <v>166</v>
      </c>
    </row>
    <row r="2" spans="1:12">
      <c r="A2" s="28" t="s">
        <v>106</v>
      </c>
      <c r="B2" s="28" t="s">
        <v>100</v>
      </c>
      <c r="C2" s="28">
        <v>1210</v>
      </c>
      <c r="D2" s="35" t="s">
        <v>148</v>
      </c>
      <c r="E2" s="28" t="s">
        <v>56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29">
        <v>7.8051290577800003</v>
      </c>
      <c r="J2" s="34">
        <f>Other!$C$2*H2*I2/12</f>
        <v>9.522020600122314</v>
      </c>
      <c r="K2" s="10">
        <f>ROUND(2.721*J2*F2,1)</f>
        <v>32.200000000000003</v>
      </c>
      <c r="L2" s="10">
        <f>ROUND((2.721*J2*G2)+(Other!$B$2*I2),1)</f>
        <v>7.2</v>
      </c>
    </row>
    <row r="3" spans="1:12">
      <c r="A3" s="28" t="s">
        <v>106</v>
      </c>
      <c r="B3" s="28" t="s">
        <v>100</v>
      </c>
      <c r="C3" s="28">
        <v>1210</v>
      </c>
      <c r="D3" s="35" t="s">
        <v>148</v>
      </c>
      <c r="E3" s="28" t="s">
        <v>59</v>
      </c>
      <c r="F3" s="31">
        <f>EMCs!$B$13</f>
        <v>1.2445441802046733</v>
      </c>
      <c r="G3" s="31">
        <f>EMCs!$C$13</f>
        <v>0.21319951734720002</v>
      </c>
      <c r="H3" s="31">
        <f>ROCs!$H$11</f>
        <v>0.28818180815488864</v>
      </c>
      <c r="I3" s="29">
        <v>20.656690249299999</v>
      </c>
      <c r="J3" s="34">
        <f>Other!$C$2*H3*I3/12</f>
        <v>25.200535267013958</v>
      </c>
      <c r="K3" s="10">
        <f t="shared" ref="K3:K10" si="0">ROUND(2.721*J3*F3,1)</f>
        <v>85.3</v>
      </c>
      <c r="L3" s="10">
        <f>ROUND((2.721*J3*G3)+(Other!$B$2*I3),1)</f>
        <v>19.100000000000001</v>
      </c>
    </row>
    <row r="4" spans="1:12">
      <c r="A4" s="28" t="s">
        <v>106</v>
      </c>
      <c r="B4" s="28" t="s">
        <v>100</v>
      </c>
      <c r="C4" s="28">
        <v>1210</v>
      </c>
      <c r="D4" s="35" t="s">
        <v>148</v>
      </c>
      <c r="E4" s="28" t="s">
        <v>28</v>
      </c>
      <c r="F4" s="31">
        <f>EMCs!$B$13</f>
        <v>1.2445441802046733</v>
      </c>
      <c r="G4" s="31">
        <f>EMCs!$C$13</f>
        <v>0.21319951734720002</v>
      </c>
      <c r="H4" s="31">
        <f>ROCs!$I$11</f>
        <v>0.28818180815488864</v>
      </c>
      <c r="I4" s="29">
        <v>0.11310920498099999</v>
      </c>
      <c r="J4" s="34">
        <f>Other!$C$2*H4*I4/12</f>
        <v>0.13798979772396958</v>
      </c>
      <c r="K4" s="10">
        <f t="shared" si="0"/>
        <v>0.5</v>
      </c>
      <c r="L4" s="10">
        <f>ROUND((2.721*J4*G4)+(Other!$B$2*I4),1)</f>
        <v>0.1</v>
      </c>
    </row>
    <row r="5" spans="1:12">
      <c r="A5" s="28" t="s">
        <v>106</v>
      </c>
      <c r="B5" s="28" t="s">
        <v>100</v>
      </c>
      <c r="C5" s="28">
        <v>1210</v>
      </c>
      <c r="D5" s="35" t="s">
        <v>148</v>
      </c>
      <c r="E5" s="28" t="s">
        <v>57</v>
      </c>
      <c r="F5" s="31">
        <f>EMCs!$B$13</f>
        <v>1.2445441802046733</v>
      </c>
      <c r="G5" s="31">
        <f>EMCs!$C$13</f>
        <v>0.21319951734720002</v>
      </c>
      <c r="H5" s="31">
        <f>ROCs!$F$11</f>
        <v>0.28818180815488864</v>
      </c>
      <c r="I5" s="29">
        <v>67.596511156700004</v>
      </c>
      <c r="J5" s="34">
        <f>Other!$C$2*H5*I5/12</f>
        <v>82.465692362756286</v>
      </c>
      <c r="K5" s="10">
        <f t="shared" si="0"/>
        <v>279.3</v>
      </c>
      <c r="L5" s="10">
        <f>ROUND((2.721*J5*G5)+(Other!$B$2*I5),1)</f>
        <v>62.5</v>
      </c>
    </row>
    <row r="6" spans="1:12">
      <c r="A6" s="28" t="s">
        <v>106</v>
      </c>
      <c r="B6" s="28" t="s">
        <v>100</v>
      </c>
      <c r="C6" s="28">
        <v>1210</v>
      </c>
      <c r="D6" s="35" t="s">
        <v>148</v>
      </c>
      <c r="E6" s="28" t="s">
        <v>59</v>
      </c>
      <c r="F6" s="31">
        <f>EMCs!$B$13</f>
        <v>1.2445441802046733</v>
      </c>
      <c r="G6" s="31">
        <f>EMCs!$C$13</f>
        <v>0.21319951734720002</v>
      </c>
      <c r="H6" s="31">
        <f>ROCs!$H$11</f>
        <v>0.28818180815488864</v>
      </c>
      <c r="I6" s="29">
        <v>3.3602692650399999E-3</v>
      </c>
      <c r="J6" s="34">
        <f>Other!$C$2*H6*I6/12</f>
        <v>4.0994265343729597E-3</v>
      </c>
      <c r="K6" s="10">
        <f t="shared" si="0"/>
        <v>0</v>
      </c>
      <c r="L6" s="10">
        <f>ROUND((2.721*J6*G6)+(Other!$B$2*I6),1)</f>
        <v>0</v>
      </c>
    </row>
    <row r="7" spans="1:12">
      <c r="A7" s="28" t="s">
        <v>106</v>
      </c>
      <c r="B7" s="28" t="s">
        <v>100</v>
      </c>
      <c r="C7" s="28">
        <v>1210</v>
      </c>
      <c r="D7" s="35" t="s">
        <v>148</v>
      </c>
      <c r="E7" s="28" t="s">
        <v>57</v>
      </c>
      <c r="F7" s="31">
        <f>EMCs!$B$13</f>
        <v>1.2445441802046733</v>
      </c>
      <c r="G7" s="31">
        <f>EMCs!$C$13</f>
        <v>0.21319951734720002</v>
      </c>
      <c r="H7" s="31">
        <f>ROCs!$F$11</f>
        <v>0.28818180815488864</v>
      </c>
      <c r="I7" s="29">
        <v>3.4272650489600001E-2</v>
      </c>
      <c r="J7" s="34">
        <f>Other!$C$2*H7*I7/12</f>
        <v>4.1811593577362971E-2</v>
      </c>
      <c r="K7" s="10">
        <f t="shared" si="0"/>
        <v>0.1</v>
      </c>
      <c r="L7" s="10">
        <f>ROUND((2.721*J7*G7)+(Other!$B$2*I7),1)</f>
        <v>0</v>
      </c>
    </row>
    <row r="8" spans="1:12">
      <c r="A8" s="28" t="s">
        <v>106</v>
      </c>
      <c r="B8" s="28" t="s">
        <v>100</v>
      </c>
      <c r="C8" s="28">
        <v>1400</v>
      </c>
      <c r="D8" s="35" t="s">
        <v>86</v>
      </c>
      <c r="E8" s="28" t="s">
        <v>57</v>
      </c>
      <c r="F8" s="31">
        <f>EMCs!$B$8</f>
        <v>0.70945030562392009</v>
      </c>
      <c r="G8" s="31">
        <f>EMCs!$C$8</f>
        <v>0.1167055461931156</v>
      </c>
      <c r="H8" s="31">
        <f>ROCs!$F$3</f>
        <v>0.43140989244743805</v>
      </c>
      <c r="I8" s="29">
        <v>0.35537230494799998</v>
      </c>
      <c r="J8" s="34">
        <f>Other!$C$2*H8*I8/12</f>
        <v>0.6490171079254895</v>
      </c>
      <c r="K8" s="10">
        <f t="shared" si="0"/>
        <v>1.3</v>
      </c>
      <c r="L8" s="10">
        <f>ROUND((2.721*J8*G8)+(Other!$B$2*I8),1)</f>
        <v>0.3</v>
      </c>
    </row>
    <row r="9" spans="1:12">
      <c r="A9" s="28" t="s">
        <v>106</v>
      </c>
      <c r="B9" s="28" t="s">
        <v>100</v>
      </c>
      <c r="C9" s="28">
        <v>1411</v>
      </c>
      <c r="D9" s="28" t="s">
        <v>90</v>
      </c>
      <c r="E9" s="28" t="s">
        <v>28</v>
      </c>
      <c r="F9" s="31">
        <f>EMCs!$B$4</f>
        <v>1.4429497741503459</v>
      </c>
      <c r="G9" s="31">
        <f>EMCs!$C$4</f>
        <v>0.22493527059566973</v>
      </c>
      <c r="H9" s="31">
        <f>ROCs!$I$3</f>
        <v>0.43140989244743805</v>
      </c>
      <c r="I9" s="29">
        <v>0.12322870732299999</v>
      </c>
      <c r="J9" s="34">
        <f>Other!$C$2*H9*I9/12</f>
        <v>0.22505281961089452</v>
      </c>
      <c r="K9" s="10">
        <f t="shared" si="0"/>
        <v>0.9</v>
      </c>
      <c r="L9" s="10">
        <f>ROUND((2.721*J9*G9)+(Other!$B$2*I9),1)</f>
        <v>0.2</v>
      </c>
    </row>
    <row r="10" spans="1:12">
      <c r="A10" s="28" t="s">
        <v>106</v>
      </c>
      <c r="B10" s="28" t="s">
        <v>100</v>
      </c>
      <c r="C10" s="28">
        <v>1411</v>
      </c>
      <c r="D10" s="28" t="s">
        <v>90</v>
      </c>
      <c r="E10" s="28" t="s">
        <v>57</v>
      </c>
      <c r="F10" s="31">
        <f>EMCs!$B$4</f>
        <v>1.4429497741503459</v>
      </c>
      <c r="G10" s="31">
        <f>EMCs!$C$4</f>
        <v>0.22493527059566973</v>
      </c>
      <c r="H10" s="28">
        <f>ROCs!$F$3</f>
        <v>0.43140989244743805</v>
      </c>
      <c r="I10" s="29">
        <v>6.3513360513099998E-2</v>
      </c>
      <c r="J10" s="34">
        <f>Other!$C$2*H10*I10/12</f>
        <v>0.1159945695849114</v>
      </c>
      <c r="K10" s="10">
        <f t="shared" si="0"/>
        <v>0.5</v>
      </c>
      <c r="L10" s="10">
        <f>ROUND((2.721*J10*G10)+(Other!$B$2*I10),1)</f>
        <v>0.1</v>
      </c>
    </row>
    <row r="11" spans="1:12">
      <c r="I11" s="10">
        <f t="shared" ref="I11:K11" si="1">SUM(I2:I10)</f>
        <v>96.751186961299737</v>
      </c>
      <c r="J11" s="10">
        <f t="shared" si="1"/>
        <v>118.36221354484955</v>
      </c>
      <c r="K11" s="10">
        <f t="shared" si="1"/>
        <v>400.1</v>
      </c>
      <c r="L11">
        <f>SUM(L2:L10)</f>
        <v>89.5</v>
      </c>
    </row>
  </sheetData>
  <sortState ref="A2:E10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L2" sqref="L2"/>
    </sheetView>
  </sheetViews>
  <sheetFormatPr defaultRowHeight="15"/>
  <cols>
    <col min="1" max="1" width="15.8554687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6" width="8.140625" style="31" customWidth="1"/>
    <col min="7" max="8" width="9.140625" style="31"/>
    <col min="9" max="9" width="14.7109375" bestFit="1" customWidth="1"/>
    <col min="10" max="10" width="11.85546875" customWidth="1"/>
  </cols>
  <sheetData>
    <row r="1" spans="1:12">
      <c r="A1" s="28" t="s">
        <v>97</v>
      </c>
      <c r="B1" s="28" t="s">
        <v>42</v>
      </c>
      <c r="C1" s="28" t="s">
        <v>99</v>
      </c>
      <c r="D1" s="28" t="s">
        <v>44</v>
      </c>
      <c r="E1" s="28" t="s">
        <v>98</v>
      </c>
      <c r="F1" s="31" t="s">
        <v>144</v>
      </c>
      <c r="G1" s="31" t="s">
        <v>145</v>
      </c>
      <c r="H1" s="31" t="s">
        <v>146</v>
      </c>
      <c r="I1" s="29" t="s">
        <v>49</v>
      </c>
      <c r="J1" s="36" t="s">
        <v>164</v>
      </c>
      <c r="K1" s="37" t="s">
        <v>165</v>
      </c>
      <c r="L1" s="37" t="s">
        <v>166</v>
      </c>
    </row>
    <row r="2" spans="1:12">
      <c r="A2" s="28" t="s">
        <v>105</v>
      </c>
      <c r="B2" s="28" t="s">
        <v>100</v>
      </c>
      <c r="C2" s="28">
        <v>1210</v>
      </c>
      <c r="D2" s="35" t="s">
        <v>148</v>
      </c>
      <c r="E2" s="28" t="s">
        <v>59</v>
      </c>
      <c r="F2" s="31">
        <f>EMCs!$B$13</f>
        <v>1.2445441802046733</v>
      </c>
      <c r="G2" s="31">
        <f>EMCs!$C$13</f>
        <v>0.21319951734720002</v>
      </c>
      <c r="H2" s="31">
        <f>ROCs!$H$11</f>
        <v>0.28818180815488864</v>
      </c>
      <c r="I2" s="29">
        <v>1.27249977801</v>
      </c>
      <c r="J2" s="34">
        <f>Other!$C$2*H2*I2/12</f>
        <v>1.5524111145586419</v>
      </c>
      <c r="K2" s="10">
        <f>ROUND(2.721*J2*F2,1)</f>
        <v>5.3</v>
      </c>
      <c r="L2" s="10">
        <f>ROUND((2.721*J2*G2)+(Other!$B$2*I2),1)</f>
        <v>1.2</v>
      </c>
    </row>
    <row r="3" spans="1:12">
      <c r="A3" s="28" t="s">
        <v>105</v>
      </c>
      <c r="B3" s="28" t="s">
        <v>100</v>
      </c>
      <c r="C3" s="28">
        <v>1210</v>
      </c>
      <c r="D3" s="35" t="s">
        <v>148</v>
      </c>
      <c r="E3" s="28" t="s">
        <v>57</v>
      </c>
      <c r="F3" s="31">
        <f>EMCs!$B$13</f>
        <v>1.2445441802046733</v>
      </c>
      <c r="G3" s="31">
        <f>EMCs!$C$13</f>
        <v>0.21319951734720002</v>
      </c>
      <c r="H3" s="31">
        <f>ROCs!$F$11</f>
        <v>0.28818180815488864</v>
      </c>
      <c r="I3" s="29">
        <v>30.949099654800001</v>
      </c>
      <c r="J3" s="34">
        <f>Other!$C$2*H3*I3/12</f>
        <v>37.756962413644509</v>
      </c>
      <c r="K3" s="10">
        <f t="shared" ref="K3:K15" si="0">ROUND(2.721*J3*F3,1)</f>
        <v>127.9</v>
      </c>
      <c r="L3" s="10">
        <f>ROUND((2.721*J3*G3)+(Other!$B$2*I3),1)</f>
        <v>28.6</v>
      </c>
    </row>
    <row r="4" spans="1:12">
      <c r="A4" s="28" t="s">
        <v>105</v>
      </c>
      <c r="B4" s="28" t="s">
        <v>100</v>
      </c>
      <c r="C4" s="28">
        <v>1210</v>
      </c>
      <c r="D4" s="35" t="s">
        <v>148</v>
      </c>
      <c r="E4" s="28" t="s">
        <v>28</v>
      </c>
      <c r="F4" s="31">
        <f>EMCs!$B$13</f>
        <v>1.2445441802046733</v>
      </c>
      <c r="G4" s="31">
        <f>EMCs!$C$13</f>
        <v>0.21319951734720002</v>
      </c>
      <c r="H4" s="31">
        <f>ROCs!$I$11</f>
        <v>0.28818180815488864</v>
      </c>
      <c r="I4" s="29">
        <v>3.51456459057E-3</v>
      </c>
      <c r="J4" s="34">
        <f>Other!$C$2*H4*I4/12</f>
        <v>4.2876621493542089E-3</v>
      </c>
      <c r="K4" s="10">
        <f t="shared" si="0"/>
        <v>0</v>
      </c>
      <c r="L4" s="10">
        <f>ROUND((2.721*J4*G4)+(Other!$B$2*I4),1)</f>
        <v>0</v>
      </c>
    </row>
    <row r="5" spans="1:12">
      <c r="A5" s="28" t="s">
        <v>105</v>
      </c>
      <c r="B5" s="28" t="s">
        <v>100</v>
      </c>
      <c r="C5" s="28">
        <v>1210</v>
      </c>
      <c r="D5" s="35" t="s">
        <v>148</v>
      </c>
      <c r="E5" s="28" t="s">
        <v>28</v>
      </c>
      <c r="F5" s="31">
        <f>EMCs!$B$13</f>
        <v>1.2445441802046733</v>
      </c>
      <c r="G5" s="31">
        <f>EMCs!$C$13</f>
        <v>0.21319951734720002</v>
      </c>
      <c r="H5" s="31">
        <f>ROCs!$I$11</f>
        <v>0.28818180815488864</v>
      </c>
      <c r="I5" s="29">
        <v>5.9339700424500003E-3</v>
      </c>
      <c r="J5" s="34">
        <f>Other!$C$2*H5*I5/12</f>
        <v>7.2392633826337711E-3</v>
      </c>
      <c r="K5" s="10">
        <f t="shared" si="0"/>
        <v>0</v>
      </c>
      <c r="L5" s="10">
        <f>ROUND((2.721*J5*G5)+(Other!$B$2*I5),1)</f>
        <v>0</v>
      </c>
    </row>
    <row r="6" spans="1:12">
      <c r="A6" s="28" t="s">
        <v>105</v>
      </c>
      <c r="B6" s="28" t="s">
        <v>100</v>
      </c>
      <c r="C6" s="28">
        <v>1210</v>
      </c>
      <c r="D6" s="35" t="s">
        <v>148</v>
      </c>
      <c r="E6" s="28" t="s">
        <v>28</v>
      </c>
      <c r="F6" s="31">
        <f>EMCs!$B$13</f>
        <v>1.2445441802046733</v>
      </c>
      <c r="G6" s="31">
        <f>EMCs!$C$13</f>
        <v>0.21319951734720002</v>
      </c>
      <c r="H6" s="31">
        <f>ROCs!$I$11</f>
        <v>0.28818180815488864</v>
      </c>
      <c r="I6" s="29">
        <v>8.5461047498300007E-3</v>
      </c>
      <c r="J6" s="34">
        <f>Other!$C$2*H6*I6/12</f>
        <v>1.042598845916202E-2</v>
      </c>
      <c r="K6" s="10">
        <f t="shared" si="0"/>
        <v>0</v>
      </c>
      <c r="L6" s="10">
        <f>ROUND((2.721*J6*G6)+(Other!$B$2*I6),1)</f>
        <v>0</v>
      </c>
    </row>
    <row r="7" spans="1:12">
      <c r="A7" s="28" t="s">
        <v>105</v>
      </c>
      <c r="B7" s="28" t="s">
        <v>100</v>
      </c>
      <c r="C7" s="28">
        <v>1210</v>
      </c>
      <c r="D7" s="35" t="s">
        <v>148</v>
      </c>
      <c r="E7" s="28" t="s">
        <v>56</v>
      </c>
      <c r="F7" s="31">
        <f>EMCs!$B$13</f>
        <v>1.2445441802046733</v>
      </c>
      <c r="G7" s="31">
        <f>EMCs!$C$13</f>
        <v>0.21319951734720002</v>
      </c>
      <c r="H7" s="31">
        <f>ROCs!$B$11</f>
        <v>0.28818180815488864</v>
      </c>
      <c r="I7" s="29">
        <v>11.1370144898</v>
      </c>
      <c r="J7" s="34">
        <f>Other!$C$2*H7*I7/12</f>
        <v>13.586819719531844</v>
      </c>
      <c r="K7" s="10">
        <f t="shared" si="0"/>
        <v>46</v>
      </c>
      <c r="L7" s="10">
        <f>ROUND((2.721*J7*G7)+(Other!$B$2*I7),1)</f>
        <v>10.3</v>
      </c>
    </row>
    <row r="8" spans="1:12">
      <c r="A8" s="28" t="s">
        <v>105</v>
      </c>
      <c r="B8" s="28" t="s">
        <v>100</v>
      </c>
      <c r="C8" s="28">
        <v>1210</v>
      </c>
      <c r="D8" s="35" t="s">
        <v>148</v>
      </c>
      <c r="E8" s="28" t="s">
        <v>59</v>
      </c>
      <c r="F8" s="31">
        <f>EMCs!$B$13</f>
        <v>1.2445441802046733</v>
      </c>
      <c r="G8" s="31">
        <f>EMCs!$C$13</f>
        <v>0.21319951734720002</v>
      </c>
      <c r="H8" s="31">
        <f>ROCs!$H$11</f>
        <v>0.28818180815488864</v>
      </c>
      <c r="I8" s="29">
        <v>0.52915667144</v>
      </c>
      <c r="J8" s="34">
        <f>Other!$C$2*H8*I8/12</f>
        <v>0.64555508164485975</v>
      </c>
      <c r="K8" s="10">
        <f t="shared" si="0"/>
        <v>2.2000000000000002</v>
      </c>
      <c r="L8" s="10">
        <f>ROUND((2.721*J8*G8)+(Other!$B$2*I8),1)</f>
        <v>0.5</v>
      </c>
    </row>
    <row r="9" spans="1:12">
      <c r="A9" s="28" t="s">
        <v>105</v>
      </c>
      <c r="B9" s="28" t="s">
        <v>100</v>
      </c>
      <c r="C9" s="28">
        <v>1210</v>
      </c>
      <c r="D9" s="35" t="s">
        <v>148</v>
      </c>
      <c r="E9" s="28" t="s">
        <v>59</v>
      </c>
      <c r="F9" s="31">
        <f>EMCs!$B$13</f>
        <v>1.2445441802046733</v>
      </c>
      <c r="G9" s="31">
        <f>EMCs!$C$13</f>
        <v>0.21319951734720002</v>
      </c>
      <c r="H9" s="31">
        <f>ROCs!$H$11</f>
        <v>0.28818180815488864</v>
      </c>
      <c r="I9" s="29">
        <v>3.3602692650399999E-3</v>
      </c>
      <c r="J9" s="34">
        <f>Other!$C$2*H9*I9/12</f>
        <v>4.0994265343729597E-3</v>
      </c>
      <c r="K9" s="10">
        <f t="shared" si="0"/>
        <v>0</v>
      </c>
      <c r="L9" s="10">
        <f>ROUND((2.721*J9*G9)+(Other!$B$2*I9),1)</f>
        <v>0</v>
      </c>
    </row>
    <row r="10" spans="1:12">
      <c r="A10" s="28" t="s">
        <v>105</v>
      </c>
      <c r="B10" s="28" t="s">
        <v>100</v>
      </c>
      <c r="C10" s="28">
        <v>1210</v>
      </c>
      <c r="D10" s="35" t="s">
        <v>148</v>
      </c>
      <c r="E10" s="28" t="s">
        <v>57</v>
      </c>
      <c r="F10" s="31">
        <f>EMCs!$B$13</f>
        <v>1.2445441802046733</v>
      </c>
      <c r="G10" s="31">
        <f>EMCs!$C$13</f>
        <v>0.21319951734720002</v>
      </c>
      <c r="H10" s="31">
        <f>ROCs!$F$11</f>
        <v>0.28818180815488864</v>
      </c>
      <c r="I10" s="29">
        <v>3.4272650489600001E-2</v>
      </c>
      <c r="J10" s="34">
        <f>Other!$C$2*H10*I10/12</f>
        <v>4.1811593577362971E-2</v>
      </c>
      <c r="K10" s="10">
        <f t="shared" si="0"/>
        <v>0.1</v>
      </c>
      <c r="L10" s="10">
        <f>ROUND((2.721*J10*G10)+(Other!$B$2*I10),1)</f>
        <v>0</v>
      </c>
    </row>
    <row r="11" spans="1:12">
      <c r="A11" s="28" t="s">
        <v>105</v>
      </c>
      <c r="B11" s="28" t="s">
        <v>100</v>
      </c>
      <c r="C11" s="28">
        <v>5120</v>
      </c>
      <c r="D11" s="28" t="s">
        <v>167</v>
      </c>
      <c r="E11" s="28" t="s">
        <v>57</v>
      </c>
      <c r="F11" s="31">
        <f>EMCs!$B$16</f>
        <v>0.50503242095262102</v>
      </c>
      <c r="G11" s="31">
        <f>EMCs!$C$16</f>
        <v>6.8458560616073402E-2</v>
      </c>
      <c r="H11" s="31">
        <f>ROCs!$F$15</f>
        <v>5.2632006878587441E-2</v>
      </c>
      <c r="I11" s="29">
        <v>1.19637750339E-2</v>
      </c>
      <c r="J11" s="34">
        <f>Other!$C$2*H11*I11/12</f>
        <v>2.6656347071506124E-3</v>
      </c>
      <c r="K11" s="10">
        <f t="shared" si="0"/>
        <v>0</v>
      </c>
      <c r="L11" s="10">
        <f>ROUND((2.721*J11*G11)+(Other!$B$2*I11),1)</f>
        <v>0</v>
      </c>
    </row>
    <row r="12" spans="1:12">
      <c r="A12" s="28" t="s">
        <v>105</v>
      </c>
      <c r="B12" s="28" t="s">
        <v>100</v>
      </c>
      <c r="C12" s="28">
        <v>5120</v>
      </c>
      <c r="D12" s="28" t="s">
        <v>167</v>
      </c>
      <c r="E12" s="28" t="s">
        <v>57</v>
      </c>
      <c r="F12" s="31">
        <f>EMCs!$B$16</f>
        <v>0.50503242095262102</v>
      </c>
      <c r="G12" s="31">
        <f>EMCs!$C$16</f>
        <v>6.8458560616073402E-2</v>
      </c>
      <c r="H12" s="31">
        <f>ROCs!$F$15</f>
        <v>5.2632006878587441E-2</v>
      </c>
      <c r="I12" s="29">
        <v>1.0093996269699999E-2</v>
      </c>
      <c r="J12" s="34">
        <f>Other!$C$2*H12*I12/12</f>
        <v>2.2490314899869788E-3</v>
      </c>
      <c r="K12" s="10">
        <f t="shared" si="0"/>
        <v>0</v>
      </c>
      <c r="L12" s="10">
        <f>ROUND((2.721*J12*G12)+(Other!$B$2*I12),1)</f>
        <v>0</v>
      </c>
    </row>
    <row r="13" spans="1:12">
      <c r="A13" s="28" t="s">
        <v>105</v>
      </c>
      <c r="B13" s="28" t="s">
        <v>100</v>
      </c>
      <c r="C13" s="28">
        <v>5120</v>
      </c>
      <c r="D13" s="28" t="s">
        <v>167</v>
      </c>
      <c r="E13" s="28" t="s">
        <v>57</v>
      </c>
      <c r="F13" s="31">
        <f>EMCs!$B$16</f>
        <v>0.50503242095262102</v>
      </c>
      <c r="G13" s="31">
        <f>EMCs!$C$16</f>
        <v>6.8458560616073402E-2</v>
      </c>
      <c r="H13" s="31">
        <f>ROCs!$F$15</f>
        <v>5.2632006878587441E-2</v>
      </c>
      <c r="I13" s="29">
        <v>3.8461438951400001E-3</v>
      </c>
      <c r="J13" s="34">
        <f>Other!$C$2*H13*I13/12</f>
        <v>8.5695481790069286E-4</v>
      </c>
      <c r="K13" s="10">
        <f t="shared" si="0"/>
        <v>0</v>
      </c>
      <c r="L13" s="10">
        <f>ROUND((2.721*J13*G13)+(Other!$B$2*I13),1)</f>
        <v>0</v>
      </c>
    </row>
    <row r="14" spans="1:12">
      <c r="A14" s="28" t="s">
        <v>105</v>
      </c>
      <c r="B14" s="28" t="s">
        <v>100</v>
      </c>
      <c r="C14" s="28">
        <v>5120</v>
      </c>
      <c r="D14" s="28" t="s">
        <v>167</v>
      </c>
      <c r="E14" s="28" t="s">
        <v>57</v>
      </c>
      <c r="F14" s="31">
        <f>EMCs!$B$16</f>
        <v>0.50503242095262102</v>
      </c>
      <c r="G14" s="31">
        <f>EMCs!$C$16</f>
        <v>6.8458560616073402E-2</v>
      </c>
      <c r="H14" s="31">
        <f>ROCs!$F$15</f>
        <v>5.2632006878587441E-2</v>
      </c>
      <c r="I14" s="29">
        <v>3.47993577567E-5</v>
      </c>
      <c r="J14" s="34">
        <f>Other!$C$2*H14*I14/12</f>
        <v>7.7536041558758182E-6</v>
      </c>
      <c r="K14" s="10">
        <f t="shared" si="0"/>
        <v>0</v>
      </c>
      <c r="L14" s="10">
        <f>ROUND((2.721*J14*G14)+(Other!$B$2*I14),1)</f>
        <v>0</v>
      </c>
    </row>
    <row r="15" spans="1:12">
      <c r="A15" s="28" t="s">
        <v>105</v>
      </c>
      <c r="B15" s="28" t="s">
        <v>100</v>
      </c>
      <c r="C15" s="28">
        <v>5120</v>
      </c>
      <c r="D15" s="28" t="s">
        <v>167</v>
      </c>
      <c r="E15" s="28" t="s">
        <v>28</v>
      </c>
      <c r="F15" s="31">
        <f>EMCs!$B$16</f>
        <v>0.50503242095262102</v>
      </c>
      <c r="G15" s="31">
        <f>EMCs!$C$16</f>
        <v>6.8458560616073402E-2</v>
      </c>
      <c r="H15" s="31">
        <f>ROCs!$I$15</f>
        <v>5.2632006878587441E-2</v>
      </c>
      <c r="I15" s="29">
        <v>0.28363479995200003</v>
      </c>
      <c r="J15" s="34">
        <f>Other!$C$2*H15*I15/12</f>
        <v>6.3196337674807188E-2</v>
      </c>
      <c r="K15" s="10">
        <f t="shared" si="0"/>
        <v>0.1</v>
      </c>
      <c r="L15" s="10">
        <f>ROUND((2.721*J15*G15)+(Other!$B$2*I15),1)</f>
        <v>0.1</v>
      </c>
    </row>
    <row r="16" spans="1:12">
      <c r="I16" s="10">
        <f t="shared" ref="I16:K16" si="1">SUM(I2:I15)</f>
        <v>44.252971667695981</v>
      </c>
      <c r="J16" s="10">
        <f t="shared" si="1"/>
        <v>53.67858797577675</v>
      </c>
      <c r="K16" s="10">
        <f t="shared" si="1"/>
        <v>181.6</v>
      </c>
      <c r="L16">
        <f>SUM(L2:L15)</f>
        <v>40.700000000000003</v>
      </c>
    </row>
  </sheetData>
  <sortState ref="A2:I15">
    <sortCondition ref="H1"/>
  </sortState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L2" sqref="L2"/>
    </sheetView>
  </sheetViews>
  <sheetFormatPr defaultRowHeight="15"/>
  <cols>
    <col min="1" max="1" width="7.570312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6" width="8.140625" style="31" customWidth="1"/>
    <col min="7" max="8" width="9.140625" style="31"/>
    <col min="9" max="9" width="14.7109375" bestFit="1" customWidth="1"/>
    <col min="10" max="10" width="13.5703125" customWidth="1"/>
    <col min="11" max="11" width="9.42578125" customWidth="1"/>
  </cols>
  <sheetData>
    <row r="1" spans="1:12">
      <c r="A1" s="28" t="s">
        <v>97</v>
      </c>
      <c r="B1" s="28" t="s">
        <v>42</v>
      </c>
      <c r="C1" s="28" t="s">
        <v>99</v>
      </c>
      <c r="D1" s="28" t="s">
        <v>44</v>
      </c>
      <c r="E1" s="28" t="s">
        <v>98</v>
      </c>
      <c r="F1" s="31" t="s">
        <v>144</v>
      </c>
      <c r="G1" s="31" t="s">
        <v>145</v>
      </c>
      <c r="H1" s="31" t="s">
        <v>146</v>
      </c>
      <c r="I1" s="29" t="s">
        <v>49</v>
      </c>
      <c r="J1" s="36" t="s">
        <v>164</v>
      </c>
      <c r="K1" s="37" t="s">
        <v>165</v>
      </c>
      <c r="L1" s="37" t="s">
        <v>166</v>
      </c>
    </row>
    <row r="2" spans="1:12">
      <c r="A2" s="28" t="s">
        <v>103</v>
      </c>
      <c r="B2" s="28" t="s">
        <v>100</v>
      </c>
      <c r="C2" s="28">
        <v>1210</v>
      </c>
      <c r="D2" s="35" t="s">
        <v>148</v>
      </c>
      <c r="E2" s="28" t="s">
        <v>57</v>
      </c>
      <c r="F2" s="31">
        <f>EMCs!$B$13</f>
        <v>1.2445441802046733</v>
      </c>
      <c r="G2" s="31">
        <f>EMCs!$C$13</f>
        <v>0.21319951734720002</v>
      </c>
      <c r="H2" s="31">
        <f>ROCs!$F$11</f>
        <v>0.28818180815488864</v>
      </c>
      <c r="I2" s="29">
        <v>0.81731468688300002</v>
      </c>
      <c r="J2" s="34">
        <f>Other!$C$2*H2*I2/12</f>
        <v>0.99709911619270575</v>
      </c>
      <c r="K2" s="10">
        <f>ROUND(2.721*J2*F2,1)</f>
        <v>3.4</v>
      </c>
      <c r="L2" s="10">
        <f>ROUND((2.721*J2*G2)+(Other!$B$2*I2),1)</f>
        <v>0.8</v>
      </c>
    </row>
    <row r="3" spans="1:12">
      <c r="A3" s="28" t="s">
        <v>103</v>
      </c>
      <c r="B3" s="28" t="s">
        <v>100</v>
      </c>
      <c r="C3" s="28">
        <v>1210</v>
      </c>
      <c r="D3" s="35" t="s">
        <v>148</v>
      </c>
      <c r="E3" s="28" t="s">
        <v>59</v>
      </c>
      <c r="F3" s="31">
        <f>EMCs!$B$13</f>
        <v>1.2445441802046733</v>
      </c>
      <c r="G3" s="31">
        <f>EMCs!$C$13</f>
        <v>0.21319951734720002</v>
      </c>
      <c r="H3" s="31">
        <f>ROCs!$H$11</f>
        <v>0.28818180815488864</v>
      </c>
      <c r="I3" s="29">
        <v>1.3405497716400001E-3</v>
      </c>
      <c r="J3" s="34">
        <f>Other!$C$2*H3*I3/12</f>
        <v>1.635430041777682E-3</v>
      </c>
      <c r="K3" s="10">
        <f t="shared" ref="K3:K24" si="0">ROUND(2.721*J3*F3,1)</f>
        <v>0</v>
      </c>
      <c r="L3" s="10">
        <f>ROUND((2.721*J3*G3)+(Other!$B$2*I3),1)</f>
        <v>0</v>
      </c>
    </row>
    <row r="4" spans="1:12">
      <c r="A4" s="28" t="s">
        <v>103</v>
      </c>
      <c r="B4" s="28" t="s">
        <v>100</v>
      </c>
      <c r="C4" s="28">
        <v>1210</v>
      </c>
      <c r="D4" s="35" t="s">
        <v>148</v>
      </c>
      <c r="E4" s="28" t="s">
        <v>59</v>
      </c>
      <c r="F4" s="31">
        <f>EMCs!$B$13</f>
        <v>1.2445441802046733</v>
      </c>
      <c r="G4" s="31">
        <f>EMCs!$C$13</f>
        <v>0.21319951734720002</v>
      </c>
      <c r="H4" s="31">
        <f>ROCs!$H$11</f>
        <v>0.28818180815488864</v>
      </c>
      <c r="I4" s="29">
        <v>5.9007639210800003</v>
      </c>
      <c r="J4" s="34">
        <f>Other!$C$2*H4*I4/12</f>
        <v>7.1987529222179845</v>
      </c>
      <c r="K4" s="10">
        <f t="shared" si="0"/>
        <v>24.4</v>
      </c>
      <c r="L4" s="10">
        <f>ROUND((2.721*J4*G4)+(Other!$B$2*I4),1)</f>
        <v>5.5</v>
      </c>
    </row>
    <row r="5" spans="1:12">
      <c r="A5" s="28" t="s">
        <v>103</v>
      </c>
      <c r="B5" s="28" t="s">
        <v>100</v>
      </c>
      <c r="C5" s="28">
        <v>2110</v>
      </c>
      <c r="D5" s="28" t="s">
        <v>150</v>
      </c>
      <c r="E5" s="28" t="s">
        <v>57</v>
      </c>
      <c r="F5" s="31">
        <f>EMCs!$B$11</f>
        <v>2.0141173930848577</v>
      </c>
      <c r="G5" s="31">
        <f>EMCs!$C$11</f>
        <v>0.28687396829592665</v>
      </c>
      <c r="H5" s="31">
        <f>ROCs!$F$9</f>
        <v>0.31492922148662977</v>
      </c>
      <c r="I5" s="29">
        <v>4.8703649368699997</v>
      </c>
      <c r="J5" s="34">
        <f>Other!$C$2*H5*I5/12</f>
        <v>6.493172340545982</v>
      </c>
      <c r="K5" s="10">
        <f t="shared" si="0"/>
        <v>35.6</v>
      </c>
      <c r="L5" s="10">
        <f>ROUND((2.721*J5*G5)+(Other!$B$2*I5),1)</f>
        <v>6.1</v>
      </c>
    </row>
    <row r="6" spans="1:12">
      <c r="A6" s="28" t="s">
        <v>103</v>
      </c>
      <c r="B6" s="28" t="s">
        <v>100</v>
      </c>
      <c r="C6" s="28">
        <v>2110</v>
      </c>
      <c r="D6" s="28" t="s">
        <v>150</v>
      </c>
      <c r="E6" s="28" t="s">
        <v>59</v>
      </c>
      <c r="F6" s="31">
        <f>EMCs!$B$11</f>
        <v>2.0141173930848577</v>
      </c>
      <c r="G6" s="31">
        <f>EMCs!$C$11</f>
        <v>0.28687396829592665</v>
      </c>
      <c r="H6" s="31">
        <f>ROCs!$H$9</f>
        <v>0.31492922148662977</v>
      </c>
      <c r="I6" s="29">
        <v>0.38818881638000002</v>
      </c>
      <c r="J6" s="34">
        <f>Other!$C$2*H6*I6/12</f>
        <v>0.51753347400036498</v>
      </c>
      <c r="K6" s="10">
        <f t="shared" si="0"/>
        <v>2.8</v>
      </c>
      <c r="L6" s="10">
        <f>ROUND((2.721*J6*G6)+(Other!$B$2*I6),1)</f>
        <v>0.5</v>
      </c>
    </row>
    <row r="7" spans="1:12">
      <c r="A7" s="28" t="s">
        <v>103</v>
      </c>
      <c r="B7" s="28" t="s">
        <v>100</v>
      </c>
      <c r="C7" s="28">
        <v>2110</v>
      </c>
      <c r="D7" s="28" t="s">
        <v>150</v>
      </c>
      <c r="E7" s="28" t="s">
        <v>59</v>
      </c>
      <c r="F7" s="31">
        <f>EMCs!$B$11</f>
        <v>2.0141173930848577</v>
      </c>
      <c r="G7" s="31">
        <f>EMCs!$C$11</f>
        <v>0.28687396829592665</v>
      </c>
      <c r="H7" s="31">
        <f>ROCs!$H$9</f>
        <v>0.31492922148662977</v>
      </c>
      <c r="I7" s="29">
        <v>0.65218320541100006</v>
      </c>
      <c r="J7" s="34">
        <f>Other!$C$2*H7*I7/12</f>
        <v>0.86949089138787017</v>
      </c>
      <c r="K7" s="10">
        <f t="shared" si="0"/>
        <v>4.8</v>
      </c>
      <c r="L7" s="10">
        <f>ROUND((2.721*J7*G7)+(Other!$B$2*I7),1)</f>
        <v>0.8</v>
      </c>
    </row>
    <row r="8" spans="1:12">
      <c r="A8" s="28" t="s">
        <v>103</v>
      </c>
      <c r="B8" s="28" t="s">
        <v>100</v>
      </c>
      <c r="C8" s="28">
        <v>2110</v>
      </c>
      <c r="D8" s="28" t="s">
        <v>150</v>
      </c>
      <c r="E8" s="28" t="s">
        <v>59</v>
      </c>
      <c r="F8" s="31">
        <f>EMCs!$B$11</f>
        <v>2.0141173930848577</v>
      </c>
      <c r="G8" s="31">
        <f>EMCs!$C$11</f>
        <v>0.28687396829592665</v>
      </c>
      <c r="H8" s="31">
        <f>ROCs!$H$9</f>
        <v>0.31492922148662977</v>
      </c>
      <c r="I8" s="29">
        <v>0.19379797014299999</v>
      </c>
      <c r="J8" s="34">
        <f>Other!$C$2*H8*I8/12</f>
        <v>0.25837152568595539</v>
      </c>
      <c r="K8" s="10">
        <f t="shared" si="0"/>
        <v>1.4</v>
      </c>
      <c r="L8" s="10">
        <f>ROUND((2.721*J8*G8)+(Other!$B$2*I8),1)</f>
        <v>0.2</v>
      </c>
    </row>
    <row r="9" spans="1:12">
      <c r="A9" s="28" t="s">
        <v>103</v>
      </c>
      <c r="B9" s="28" t="s">
        <v>100</v>
      </c>
      <c r="C9" s="28">
        <v>2110</v>
      </c>
      <c r="D9" s="28" t="s">
        <v>150</v>
      </c>
      <c r="E9" s="28" t="s">
        <v>60</v>
      </c>
      <c r="F9" s="31">
        <f>EMCs!$B$11</f>
        <v>2.0141173930848577</v>
      </c>
      <c r="G9" s="31">
        <f>EMCs!$C$11</f>
        <v>0.28687396829592665</v>
      </c>
      <c r="H9" s="31">
        <f>ROCs!$E$9</f>
        <v>0.31492922148662977</v>
      </c>
      <c r="I9" s="29">
        <v>0.979917981524</v>
      </c>
      <c r="J9" s="34">
        <f>Other!$C$2*H9*I9/12</f>
        <v>1.3064270164782359</v>
      </c>
      <c r="K9" s="10">
        <f t="shared" si="0"/>
        <v>7.2</v>
      </c>
      <c r="L9" s="10">
        <f>ROUND((2.721*J9*G9)+(Other!$B$2*I9),1)</f>
        <v>1.2</v>
      </c>
    </row>
    <row r="10" spans="1:12">
      <c r="A10" s="28" t="s">
        <v>103</v>
      </c>
      <c r="B10" s="28" t="s">
        <v>100</v>
      </c>
      <c r="C10" s="28">
        <v>2210</v>
      </c>
      <c r="D10" s="28" t="s">
        <v>150</v>
      </c>
      <c r="E10" s="28" t="s">
        <v>57</v>
      </c>
      <c r="F10" s="31">
        <f>EMCs!$B$11</f>
        <v>2.0141173930848577</v>
      </c>
      <c r="G10" s="31">
        <f>EMCs!$C$11</f>
        <v>0.28687396829592665</v>
      </c>
      <c r="H10" s="31">
        <f>ROCs!$F$9</f>
        <v>0.31492922148662977</v>
      </c>
      <c r="I10" s="29">
        <v>11.7169210793</v>
      </c>
      <c r="J10" s="34">
        <f>Other!$C$2*H10*I10/12</f>
        <v>15.621003529432578</v>
      </c>
      <c r="K10" s="10">
        <f t="shared" si="0"/>
        <v>85.6</v>
      </c>
      <c r="L10" s="10">
        <f>ROUND((2.721*J10*G10)+(Other!$B$2*I10),1)</f>
        <v>14.7</v>
      </c>
    </row>
    <row r="11" spans="1:12">
      <c r="A11" s="28" t="s">
        <v>103</v>
      </c>
      <c r="B11" s="28" t="s">
        <v>100</v>
      </c>
      <c r="C11" s="28">
        <v>2210</v>
      </c>
      <c r="D11" s="28" t="s">
        <v>150</v>
      </c>
      <c r="E11" s="28" t="s">
        <v>59</v>
      </c>
      <c r="F11" s="31">
        <f>EMCs!$B$11</f>
        <v>2.0141173930848577</v>
      </c>
      <c r="G11" s="31">
        <f>EMCs!$C$11</f>
        <v>0.28687396829592665</v>
      </c>
      <c r="H11" s="31">
        <f>ROCs!$H$9</f>
        <v>0.31492922148662977</v>
      </c>
      <c r="I11" s="29">
        <v>2.7146290573999998</v>
      </c>
      <c r="J11" s="34">
        <f>Other!$C$2*H11*I11/12</f>
        <v>3.6191444663446539</v>
      </c>
      <c r="K11" s="10">
        <f t="shared" si="0"/>
        <v>19.8</v>
      </c>
      <c r="L11" s="10">
        <f>ROUND((2.721*J11*G11)+(Other!$B$2*I11),1)</f>
        <v>3.4</v>
      </c>
    </row>
    <row r="12" spans="1:12">
      <c r="A12" s="28" t="s">
        <v>103</v>
      </c>
      <c r="B12" s="28" t="s">
        <v>100</v>
      </c>
      <c r="C12" s="28">
        <v>2210</v>
      </c>
      <c r="D12" s="28" t="s">
        <v>150</v>
      </c>
      <c r="E12" s="28" t="s">
        <v>59</v>
      </c>
      <c r="F12" s="31">
        <f>EMCs!$B$11</f>
        <v>2.0141173930848577</v>
      </c>
      <c r="G12" s="31">
        <f>EMCs!$C$11</f>
        <v>0.28687396829592665</v>
      </c>
      <c r="H12" s="31">
        <f>ROCs!$H$9</f>
        <v>0.31492922148662977</v>
      </c>
      <c r="I12" s="29">
        <v>1.7165720519500001</v>
      </c>
      <c r="J12" s="34">
        <f>Other!$C$2*H12*I12/12</f>
        <v>2.2885344964394219</v>
      </c>
      <c r="K12" s="10">
        <f t="shared" si="0"/>
        <v>12.5</v>
      </c>
      <c r="L12" s="10">
        <f>ROUND((2.721*J12*G12)+(Other!$B$2*I12),1)</f>
        <v>2.2000000000000002</v>
      </c>
    </row>
    <row r="13" spans="1:12">
      <c r="A13" s="28" t="s">
        <v>103</v>
      </c>
      <c r="B13" s="28" t="s">
        <v>100</v>
      </c>
      <c r="C13" s="28">
        <v>2210</v>
      </c>
      <c r="D13" s="28" t="s">
        <v>150</v>
      </c>
      <c r="E13" s="28" t="s">
        <v>59</v>
      </c>
      <c r="F13" s="31">
        <f>EMCs!$B$11</f>
        <v>2.0141173930848577</v>
      </c>
      <c r="G13" s="31">
        <f>EMCs!$C$11</f>
        <v>0.28687396829592665</v>
      </c>
      <c r="H13" s="31">
        <f>ROCs!$H$9</f>
        <v>0.31492922148662977</v>
      </c>
      <c r="I13" s="29">
        <v>2.19360520122</v>
      </c>
      <c r="J13" s="34">
        <f>Other!$C$2*H13*I13/12</f>
        <v>2.9245152680064344</v>
      </c>
      <c r="K13" s="10">
        <f t="shared" si="0"/>
        <v>16</v>
      </c>
      <c r="L13" s="10">
        <f>ROUND((2.721*J13*G13)+(Other!$B$2*I13),1)</f>
        <v>2.8</v>
      </c>
    </row>
    <row r="14" spans="1:12">
      <c r="A14" s="28" t="s">
        <v>103</v>
      </c>
      <c r="B14" s="28" t="s">
        <v>100</v>
      </c>
      <c r="C14" s="28">
        <v>2210</v>
      </c>
      <c r="D14" s="28" t="s">
        <v>150</v>
      </c>
      <c r="E14" s="28" t="s">
        <v>60</v>
      </c>
      <c r="F14" s="31">
        <f>EMCs!$B$11</f>
        <v>2.0141173930848577</v>
      </c>
      <c r="G14" s="31">
        <f>EMCs!$C$11</f>
        <v>0.28687396829592665</v>
      </c>
      <c r="H14" s="31">
        <f>ROCs!$E$9</f>
        <v>0.31492922148662977</v>
      </c>
      <c r="I14" s="29">
        <v>1.4127550442300001</v>
      </c>
      <c r="J14" s="34">
        <f>Other!$C$2*H14*I14/12</f>
        <v>1.8834855490431404</v>
      </c>
      <c r="K14" s="10">
        <f t="shared" si="0"/>
        <v>10.3</v>
      </c>
      <c r="L14" s="10">
        <f>ROUND((2.721*J14*G14)+(Other!$B$2*I14),1)</f>
        <v>1.8</v>
      </c>
    </row>
    <row r="15" spans="1:12">
      <c r="A15" s="28" t="s">
        <v>103</v>
      </c>
      <c r="B15" s="28" t="s">
        <v>100</v>
      </c>
      <c r="C15" s="28">
        <v>4220</v>
      </c>
      <c r="D15" s="28" t="s">
        <v>156</v>
      </c>
      <c r="E15" s="28" t="s">
        <v>57</v>
      </c>
      <c r="F15" s="31">
        <f>EMCs!$B$14</f>
        <v>0.69141343344704065</v>
      </c>
      <c r="G15" s="31">
        <f>EMCs!$C$14</f>
        <v>3.5859246036990831E-2</v>
      </c>
      <c r="H15" s="31">
        <f>ROCs!$F$13</f>
        <v>0.26229721460804234</v>
      </c>
      <c r="I15" s="29">
        <v>2.4057376082000002E-3</v>
      </c>
      <c r="J15" s="34">
        <f>Other!$C$2*H15*I15/12</f>
        <v>2.6713106920333864E-3</v>
      </c>
      <c r="K15" s="10">
        <f t="shared" si="0"/>
        <v>0</v>
      </c>
      <c r="L15" s="10">
        <f>ROUND((2.721*J15*G15)+(Other!$B$2*I15),1)</f>
        <v>0</v>
      </c>
    </row>
    <row r="16" spans="1:12">
      <c r="A16" s="28" t="s">
        <v>103</v>
      </c>
      <c r="B16" s="28" t="s">
        <v>100</v>
      </c>
      <c r="C16" s="28">
        <v>4220</v>
      </c>
      <c r="D16" s="28" t="s">
        <v>156</v>
      </c>
      <c r="E16" s="28" t="s">
        <v>57</v>
      </c>
      <c r="F16" s="31">
        <f>EMCs!$B$14</f>
        <v>0.69141343344704065</v>
      </c>
      <c r="G16" s="31">
        <f>EMCs!$C$14</f>
        <v>3.5859246036990831E-2</v>
      </c>
      <c r="H16" s="31">
        <f>ROCs!$F$13</f>
        <v>0.26229721460804234</v>
      </c>
      <c r="I16" s="29">
        <v>0.53902444694200002</v>
      </c>
      <c r="J16" s="34">
        <f>Other!$C$2*H16*I16/12</f>
        <v>0.59852818672976471</v>
      </c>
      <c r="K16" s="10">
        <f t="shared" si="0"/>
        <v>1.1000000000000001</v>
      </c>
      <c r="L16" s="10">
        <f>ROUND((2.721*J16*G16)+(Other!$B$2*I16),1)</f>
        <v>0.2</v>
      </c>
    </row>
    <row r="17" spans="1:12">
      <c r="A17" s="28" t="s">
        <v>103</v>
      </c>
      <c r="B17" s="28" t="s">
        <v>100</v>
      </c>
      <c r="C17" s="28">
        <v>4220</v>
      </c>
      <c r="D17" s="28" t="s">
        <v>156</v>
      </c>
      <c r="E17" s="28" t="s">
        <v>59</v>
      </c>
      <c r="F17" s="31">
        <f>EMCs!$B$14</f>
        <v>0.69141343344704065</v>
      </c>
      <c r="G17" s="31">
        <f>EMCs!$C$14</f>
        <v>3.5859246036990831E-2</v>
      </c>
      <c r="H17" s="31">
        <f>ROCs!$H$13</f>
        <v>0.26229721460804234</v>
      </c>
      <c r="I17" s="29">
        <v>1.1841184206399999</v>
      </c>
      <c r="J17" s="34">
        <f>Other!$C$2*H17*I17/12</f>
        <v>1.3148350788164389</v>
      </c>
      <c r="K17" s="10">
        <f t="shared" si="0"/>
        <v>2.5</v>
      </c>
      <c r="L17" s="10">
        <f>ROUND((2.721*J17*G17)+(Other!$B$2*I17),1)</f>
        <v>0.4</v>
      </c>
    </row>
    <row r="18" spans="1:12">
      <c r="A18" s="28" t="s">
        <v>103</v>
      </c>
      <c r="B18" s="28" t="s">
        <v>100</v>
      </c>
      <c r="C18" s="28">
        <v>4220</v>
      </c>
      <c r="D18" s="28" t="s">
        <v>156</v>
      </c>
      <c r="E18" s="28" t="s">
        <v>59</v>
      </c>
      <c r="F18" s="31">
        <f>EMCs!$B$14</f>
        <v>0.69141343344704065</v>
      </c>
      <c r="G18" s="31">
        <f>EMCs!$C$14</f>
        <v>3.5859246036990831E-2</v>
      </c>
      <c r="H18" s="31">
        <f>ROCs!$H$13</f>
        <v>0.26229721460804234</v>
      </c>
      <c r="I18" s="29">
        <v>1.2824975970800001</v>
      </c>
      <c r="J18" s="34">
        <f>Other!$C$2*H18*I18/12</f>
        <v>1.4240744842286703</v>
      </c>
      <c r="K18" s="10">
        <f t="shared" si="0"/>
        <v>2.7</v>
      </c>
      <c r="L18" s="10">
        <f>ROUND((2.721*J18*G18)+(Other!$B$2*I18),1)</f>
        <v>0.4</v>
      </c>
    </row>
    <row r="19" spans="1:12">
      <c r="A19" s="28" t="s">
        <v>103</v>
      </c>
      <c r="B19" s="28" t="s">
        <v>100</v>
      </c>
      <c r="C19" s="28">
        <v>4220</v>
      </c>
      <c r="D19" s="28" t="s">
        <v>156</v>
      </c>
      <c r="E19" s="28" t="s">
        <v>59</v>
      </c>
      <c r="F19" s="31">
        <f>EMCs!$B$14</f>
        <v>0.69141343344704065</v>
      </c>
      <c r="G19" s="31">
        <f>EMCs!$C$14</f>
        <v>3.5859246036990831E-2</v>
      </c>
      <c r="H19" s="31">
        <f>ROCs!$H$13</f>
        <v>0.26229721460804234</v>
      </c>
      <c r="I19" s="29">
        <v>2.6541126527199999</v>
      </c>
      <c r="J19" s="34">
        <f>Other!$C$2*H19*I19/12</f>
        <v>2.9471042406727044</v>
      </c>
      <c r="K19" s="10">
        <f t="shared" si="0"/>
        <v>5.5</v>
      </c>
      <c r="L19" s="10">
        <f>ROUND((2.721*J19*G19)+(Other!$B$2*I19),1)</f>
        <v>0.9</v>
      </c>
    </row>
    <row r="20" spans="1:12">
      <c r="A20" s="28" t="s">
        <v>103</v>
      </c>
      <c r="B20" s="28" t="s">
        <v>100</v>
      </c>
      <c r="C20" s="28">
        <v>4370</v>
      </c>
      <c r="D20" s="28" t="s">
        <v>158</v>
      </c>
      <c r="E20" s="28" t="s">
        <v>57</v>
      </c>
      <c r="F20" s="31">
        <f>EMCs!$B$14</f>
        <v>0.69141343344704065</v>
      </c>
      <c r="G20" s="31">
        <f>EMCs!$C$14</f>
        <v>3.5859246036990831E-2</v>
      </c>
      <c r="H20" s="31">
        <f>ROCs!$F$13</f>
        <v>0.26229721460804234</v>
      </c>
      <c r="I20" s="29">
        <v>1.9060321839300001</v>
      </c>
      <c r="J20" s="34">
        <f>Other!$C$2*H20*I20/12</f>
        <v>2.1164420155120536</v>
      </c>
      <c r="K20" s="10">
        <f t="shared" si="0"/>
        <v>4</v>
      </c>
      <c r="L20" s="10">
        <f>ROUND((2.721*J20*G20)+(Other!$B$2*I20),1)</f>
        <v>0.6</v>
      </c>
    </row>
    <row r="21" spans="1:12">
      <c r="A21" s="28" t="s">
        <v>103</v>
      </c>
      <c r="B21" s="28" t="s">
        <v>100</v>
      </c>
      <c r="C21" s="28">
        <v>4370</v>
      </c>
      <c r="D21" s="28" t="s">
        <v>158</v>
      </c>
      <c r="E21" s="28" t="s">
        <v>59</v>
      </c>
      <c r="F21" s="31">
        <f>EMCs!$B$14</f>
        <v>0.69141343344704065</v>
      </c>
      <c r="G21" s="31">
        <f>EMCs!$C$14</f>
        <v>3.5859246036990831E-2</v>
      </c>
      <c r="H21" s="31">
        <f>ROCs!$H$13</f>
        <v>0.26229721460804234</v>
      </c>
      <c r="I21" s="29">
        <v>2.0235543960400002</v>
      </c>
      <c r="J21" s="34">
        <f>Other!$C$2*H21*I21/12</f>
        <v>2.2469376858174077</v>
      </c>
      <c r="K21" s="10">
        <f t="shared" si="0"/>
        <v>4.2</v>
      </c>
      <c r="L21" s="10">
        <f>ROUND((2.721*J21*G21)+(Other!$B$2*I21),1)</f>
        <v>0.7</v>
      </c>
    </row>
    <row r="22" spans="1:12">
      <c r="A22" s="28" t="s">
        <v>103</v>
      </c>
      <c r="B22" s="28" t="s">
        <v>100</v>
      </c>
      <c r="C22" s="28">
        <v>4370</v>
      </c>
      <c r="D22" s="28" t="s">
        <v>158</v>
      </c>
      <c r="E22" s="28" t="s">
        <v>59</v>
      </c>
      <c r="F22" s="31">
        <f>EMCs!$B$14</f>
        <v>0.69141343344704065</v>
      </c>
      <c r="G22" s="31">
        <f>EMCs!$C$14</f>
        <v>3.5859246036990831E-2</v>
      </c>
      <c r="H22" s="31">
        <f>ROCs!$H$13</f>
        <v>0.26229721460804234</v>
      </c>
      <c r="I22" s="29">
        <v>0.29242974746900002</v>
      </c>
      <c r="J22" s="34">
        <f>Other!$C$2*H22*I22/12</f>
        <v>0.32471151817219313</v>
      </c>
      <c r="K22" s="10">
        <f t="shared" si="0"/>
        <v>0.6</v>
      </c>
      <c r="L22" s="10">
        <f>ROUND((2.721*J22*G22)+(Other!$B$2*I22),1)</f>
        <v>0.1</v>
      </c>
    </row>
    <row r="23" spans="1:12">
      <c r="A23" s="28" t="s">
        <v>103</v>
      </c>
      <c r="B23" s="28" t="s">
        <v>100</v>
      </c>
      <c r="C23" s="28">
        <v>6410</v>
      </c>
      <c r="D23" s="28" t="s">
        <v>162</v>
      </c>
      <c r="E23" s="28" t="s">
        <v>57</v>
      </c>
      <c r="F23" s="31">
        <f>EMCs!$B$17</f>
        <v>0.60724136328827061</v>
      </c>
      <c r="G23" s="31">
        <f>EMCs!$C$17</f>
        <v>3.2599314579082571E-2</v>
      </c>
      <c r="H23" s="31">
        <f>ROCs!$F$16</f>
        <v>2.5884593546846281E-2</v>
      </c>
      <c r="I23" s="29">
        <v>0.20258431260500001</v>
      </c>
      <c r="J23" s="34">
        <f>Other!$C$2*H23*I23/12</f>
        <v>2.2198806634165149E-2</v>
      </c>
      <c r="K23" s="10">
        <f t="shared" si="0"/>
        <v>0</v>
      </c>
      <c r="L23" s="10">
        <f>ROUND((2.721*J23*G23)+(Other!$B$2*I23),1)</f>
        <v>0</v>
      </c>
    </row>
    <row r="24" spans="1:12">
      <c r="A24" s="28" t="s">
        <v>103</v>
      </c>
      <c r="B24" s="28" t="s">
        <v>100</v>
      </c>
      <c r="C24" s="28">
        <v>6410</v>
      </c>
      <c r="D24" s="28" t="s">
        <v>162</v>
      </c>
      <c r="E24" s="28" t="s">
        <v>59</v>
      </c>
      <c r="F24" s="31">
        <f>EMCs!$B$17</f>
        <v>0.60724136328827061</v>
      </c>
      <c r="G24" s="31">
        <f>EMCs!$C$17</f>
        <v>3.2599314579082571E-2</v>
      </c>
      <c r="H24" s="31">
        <f>ROCs!$H$16</f>
        <v>2.5884593546846281E-2</v>
      </c>
      <c r="I24" s="29">
        <v>1.0549199431</v>
      </c>
      <c r="J24" s="34">
        <f>Other!$C$2*H24*I24/12</f>
        <v>0.11559613639513082</v>
      </c>
      <c r="K24" s="10">
        <f t="shared" si="0"/>
        <v>0.2</v>
      </c>
      <c r="L24" s="10">
        <f>ROUND((2.721*J24*G24)+(Other!$B$2*I24),1)</f>
        <v>0.2</v>
      </c>
    </row>
    <row r="25" spans="1:12">
      <c r="I25" s="10">
        <f t="shared" ref="I25:K25" si="1">SUM(I2:I24)</f>
        <v>44.700033940296848</v>
      </c>
      <c r="J25" s="10">
        <f t="shared" si="1"/>
        <v>55.09226548948768</v>
      </c>
      <c r="K25" s="10">
        <f t="shared" si="1"/>
        <v>244.59999999999997</v>
      </c>
      <c r="L25">
        <f>SUM(L2:L24)</f>
        <v>43.5</v>
      </c>
    </row>
  </sheetData>
  <sortState ref="A2:I24">
    <sortCondition ref="H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L2" sqref="L2"/>
    </sheetView>
  </sheetViews>
  <sheetFormatPr defaultRowHeight="15"/>
  <cols>
    <col min="1" max="1" width="13.140625" bestFit="1" customWidth="1"/>
    <col min="2" max="2" width="12.7109375" bestFit="1" customWidth="1"/>
    <col min="3" max="3" width="7.85546875" bestFit="1" customWidth="1"/>
    <col min="4" max="4" width="39.5703125" style="10" bestFit="1" customWidth="1"/>
    <col min="5" max="5" width="8.140625" bestFit="1" customWidth="1"/>
    <col min="6" max="6" width="7.7109375" style="31" bestFit="1" customWidth="1"/>
    <col min="7" max="8" width="8.140625" style="31" customWidth="1"/>
    <col min="9" max="9" width="14.7109375" bestFit="1" customWidth="1"/>
    <col min="10" max="10" width="12.7109375" customWidth="1"/>
  </cols>
  <sheetData>
    <row r="1" spans="1:12">
      <c r="A1" s="28" t="s">
        <v>97</v>
      </c>
      <c r="B1" s="28" t="s">
        <v>42</v>
      </c>
      <c r="C1" s="28" t="s">
        <v>99</v>
      </c>
      <c r="D1" s="28" t="s">
        <v>44</v>
      </c>
      <c r="E1" s="28" t="s">
        <v>98</v>
      </c>
      <c r="F1" s="31" t="s">
        <v>144</v>
      </c>
      <c r="G1" s="31" t="s">
        <v>145</v>
      </c>
      <c r="H1" s="31" t="s">
        <v>146</v>
      </c>
      <c r="I1" s="29" t="s">
        <v>49</v>
      </c>
      <c r="J1" s="36" t="s">
        <v>164</v>
      </c>
      <c r="K1" s="37" t="s">
        <v>165</v>
      </c>
      <c r="L1" s="37" t="s">
        <v>166</v>
      </c>
    </row>
    <row r="2" spans="1:12">
      <c r="A2" s="28" t="s">
        <v>104</v>
      </c>
      <c r="B2" s="28" t="s">
        <v>100</v>
      </c>
      <c r="C2" s="28">
        <v>1210</v>
      </c>
      <c r="D2" s="35" t="s">
        <v>148</v>
      </c>
      <c r="E2" s="28" t="s">
        <v>59</v>
      </c>
      <c r="F2" s="31">
        <f>EMCs!$B$13</f>
        <v>1.2445441802046733</v>
      </c>
      <c r="G2" s="31">
        <f>EMCs!$C$13</f>
        <v>0.21319951734720002</v>
      </c>
      <c r="H2" s="31">
        <f>ROCs!$H$11</f>
        <v>0.28818180815488864</v>
      </c>
      <c r="I2" s="29">
        <v>0.145538027417</v>
      </c>
      <c r="J2" s="34">
        <f>Other!$C$2*H2*I2/12</f>
        <v>0.1775519770277835</v>
      </c>
      <c r="K2" s="10">
        <f>ROUND(2.721*J2*F2,1)</f>
        <v>0.6</v>
      </c>
      <c r="L2" s="10">
        <f>ROUND((2.721*J2*G2)+(Other!$B$2*I2),1)</f>
        <v>0.1</v>
      </c>
    </row>
    <row r="3" spans="1:12">
      <c r="A3" s="28" t="s">
        <v>104</v>
      </c>
      <c r="B3" s="28" t="s">
        <v>100</v>
      </c>
      <c r="C3" s="28">
        <v>1210</v>
      </c>
      <c r="D3" s="35" t="s">
        <v>148</v>
      </c>
      <c r="E3" s="28" t="s">
        <v>59</v>
      </c>
      <c r="F3" s="31">
        <f>EMCs!$B$13</f>
        <v>1.2445441802046733</v>
      </c>
      <c r="G3" s="31">
        <f>EMCs!$C$13</f>
        <v>0.21319951734720002</v>
      </c>
      <c r="H3" s="31">
        <f>ROCs!$H$11</f>
        <v>0.28818180815488864</v>
      </c>
      <c r="I3" s="29">
        <v>3.1171427569700001E-2</v>
      </c>
      <c r="J3" s="34">
        <f>Other!$C$2*H3*I3/12</f>
        <v>3.8028195723175735E-2</v>
      </c>
      <c r="K3" s="10">
        <f t="shared" ref="K3:K14" si="0">ROUND(2.721*J3*F3,1)</f>
        <v>0.1</v>
      </c>
      <c r="L3" s="10">
        <f>ROUND((2.721*J3*G3)+(Other!$B$2*I3),1)</f>
        <v>0</v>
      </c>
    </row>
    <row r="4" spans="1:12">
      <c r="A4" s="28" t="s">
        <v>104</v>
      </c>
      <c r="B4" s="28" t="s">
        <v>100</v>
      </c>
      <c r="C4" s="28">
        <v>1210</v>
      </c>
      <c r="D4" s="35" t="s">
        <v>148</v>
      </c>
      <c r="E4" s="28" t="s">
        <v>59</v>
      </c>
      <c r="F4" s="31">
        <f>EMCs!$B$13</f>
        <v>1.2445441802046733</v>
      </c>
      <c r="G4" s="31">
        <f>EMCs!$C$13</f>
        <v>0.21319951734720002</v>
      </c>
      <c r="H4" s="31">
        <f>ROCs!$H$11</f>
        <v>0.28818180815488864</v>
      </c>
      <c r="I4" s="29">
        <v>2.3950314264200001</v>
      </c>
      <c r="J4" s="34">
        <f>Other!$C$2*H4*I4/12</f>
        <v>2.9218656618598069</v>
      </c>
      <c r="K4" s="10">
        <f t="shared" si="0"/>
        <v>9.9</v>
      </c>
      <c r="L4" s="10">
        <f>ROUND((2.721*J4*G4)+(Other!$B$2*I4),1)</f>
        <v>2.2000000000000002</v>
      </c>
    </row>
    <row r="5" spans="1:12">
      <c r="A5" s="28" t="s">
        <v>104</v>
      </c>
      <c r="B5" s="28" t="s">
        <v>100</v>
      </c>
      <c r="C5" s="28">
        <v>1210</v>
      </c>
      <c r="D5" s="35" t="s">
        <v>148</v>
      </c>
      <c r="E5" s="28" t="s">
        <v>59</v>
      </c>
      <c r="F5" s="31">
        <f>EMCs!$B$13</f>
        <v>1.2445441802046733</v>
      </c>
      <c r="G5" s="31">
        <f>EMCs!$C$13</f>
        <v>0.21319951734720002</v>
      </c>
      <c r="H5" s="31">
        <f>ROCs!$H$11</f>
        <v>0.28818180815488864</v>
      </c>
      <c r="I5" s="29">
        <v>20.7103835375</v>
      </c>
      <c r="J5" s="34">
        <f>Other!$C$2*H5*I5/12</f>
        <v>25.266039449269485</v>
      </c>
      <c r="K5" s="10">
        <f t="shared" si="0"/>
        <v>85.6</v>
      </c>
      <c r="L5" s="10">
        <f>ROUND((2.721*J5*G5)+(Other!$B$2*I5),1)</f>
        <v>19.100000000000001</v>
      </c>
    </row>
    <row r="6" spans="1:12">
      <c r="A6" s="28" t="s">
        <v>104</v>
      </c>
      <c r="B6" s="28" t="s">
        <v>100</v>
      </c>
      <c r="C6" s="28">
        <v>1210</v>
      </c>
      <c r="D6" s="35" t="s">
        <v>148</v>
      </c>
      <c r="E6" s="28" t="s">
        <v>59</v>
      </c>
      <c r="F6" s="31">
        <f>EMCs!$B$13</f>
        <v>1.2445441802046733</v>
      </c>
      <c r="G6" s="31">
        <f>EMCs!$C$13</f>
        <v>0.21319951734720002</v>
      </c>
      <c r="H6" s="31">
        <f>ROCs!$H$11</f>
        <v>0.28818180815488864</v>
      </c>
      <c r="I6" s="29">
        <v>0.83677441517600004</v>
      </c>
      <c r="J6" s="34">
        <f>Other!$C$2*H6*I6/12</f>
        <v>1.0208393941954161</v>
      </c>
      <c r="K6" s="10">
        <f t="shared" si="0"/>
        <v>3.5</v>
      </c>
      <c r="L6" s="10">
        <f>ROUND((2.721*J6*G6)+(Other!$B$2*I6),1)</f>
        <v>0.8</v>
      </c>
    </row>
    <row r="7" spans="1:12">
      <c r="A7" s="28" t="s">
        <v>104</v>
      </c>
      <c r="B7" s="28" t="s">
        <v>100</v>
      </c>
      <c r="C7" s="28">
        <v>4200</v>
      </c>
      <c r="D7" s="28" t="s">
        <v>155</v>
      </c>
      <c r="E7" s="28" t="s">
        <v>59</v>
      </c>
      <c r="F7" s="31">
        <f>EMCs!$B$14</f>
        <v>0.69141343344704065</v>
      </c>
      <c r="G7" s="31">
        <f>EMCs!$C$14</f>
        <v>3.5859246036990831E-2</v>
      </c>
      <c r="H7" s="31">
        <f>ROCs!$H$13</f>
        <v>0.26229721460804234</v>
      </c>
      <c r="I7" s="29">
        <v>0.62726011103299995</v>
      </c>
      <c r="J7" s="34">
        <f>Other!$C$2*H7*I7/12</f>
        <v>0.69650432182510935</v>
      </c>
      <c r="K7" s="10">
        <f t="shared" si="0"/>
        <v>1.3</v>
      </c>
      <c r="L7" s="10">
        <f>ROUND((2.721*J7*G7)+(Other!$B$2*I7),1)</f>
        <v>0.2</v>
      </c>
    </row>
    <row r="8" spans="1:12">
      <c r="A8" s="28" t="s">
        <v>104</v>
      </c>
      <c r="B8" s="28" t="s">
        <v>100</v>
      </c>
      <c r="C8" s="28">
        <v>4200</v>
      </c>
      <c r="D8" s="28" t="s">
        <v>155</v>
      </c>
      <c r="E8" s="28" t="s">
        <v>59</v>
      </c>
      <c r="F8" s="31">
        <f>EMCs!$B$14</f>
        <v>0.69141343344704065</v>
      </c>
      <c r="G8" s="31">
        <f>EMCs!$C$14</f>
        <v>3.5859246036990831E-2</v>
      </c>
      <c r="H8" s="31">
        <f>ROCs!$H$13</f>
        <v>0.26229721460804234</v>
      </c>
      <c r="I8" s="29">
        <v>1.12946179662</v>
      </c>
      <c r="J8" s="34">
        <f>Other!$C$2*H8*I8/12</f>
        <v>1.2541448257990631</v>
      </c>
      <c r="K8" s="10">
        <f t="shared" si="0"/>
        <v>2.4</v>
      </c>
      <c r="L8" s="10">
        <f>ROUND((2.721*J8*G8)+(Other!$B$2*I8),1)</f>
        <v>0.4</v>
      </c>
    </row>
    <row r="9" spans="1:12">
      <c r="A9" s="28" t="s">
        <v>104</v>
      </c>
      <c r="B9" s="28" t="s">
        <v>100</v>
      </c>
      <c r="C9" s="28">
        <v>4220</v>
      </c>
      <c r="D9" s="28" t="s">
        <v>156</v>
      </c>
      <c r="E9" s="28" t="s">
        <v>59</v>
      </c>
      <c r="F9" s="31">
        <f>EMCs!$B$14</f>
        <v>0.69141343344704065</v>
      </c>
      <c r="G9" s="31">
        <f>EMCs!$C$14</f>
        <v>3.5859246036990831E-2</v>
      </c>
      <c r="H9" s="31">
        <f>ROCs!$H$13</f>
        <v>0.26229721460804234</v>
      </c>
      <c r="I9" s="29">
        <v>0.17813633019200001</v>
      </c>
      <c r="J9" s="34">
        <f>Other!$C$2*H9*I9/12</f>
        <v>0.19780107433974115</v>
      </c>
      <c r="K9" s="10">
        <f t="shared" si="0"/>
        <v>0.4</v>
      </c>
      <c r="L9" s="10">
        <f>ROUND((2.721*J9*G9)+(Other!$B$2*I9),1)</f>
        <v>0.1</v>
      </c>
    </row>
    <row r="10" spans="1:12">
      <c r="A10" s="28" t="s">
        <v>104</v>
      </c>
      <c r="B10" s="28" t="s">
        <v>100</v>
      </c>
      <c r="C10" s="28">
        <v>4220</v>
      </c>
      <c r="D10" s="28" t="s">
        <v>156</v>
      </c>
      <c r="E10" s="28" t="s">
        <v>59</v>
      </c>
      <c r="F10" s="31">
        <f>EMCs!$B$14</f>
        <v>0.69141343344704065</v>
      </c>
      <c r="G10" s="31">
        <f>EMCs!$C$14</f>
        <v>3.5859246036990831E-2</v>
      </c>
      <c r="H10" s="31">
        <f>ROCs!$H$13</f>
        <v>0.26229721460804234</v>
      </c>
      <c r="I10" s="29">
        <v>1.7828091338700001</v>
      </c>
      <c r="J10" s="34">
        <f>Other!$C$2*H10*I10/12</f>
        <v>1.9796161829656145</v>
      </c>
      <c r="K10" s="10">
        <f t="shared" si="0"/>
        <v>3.7</v>
      </c>
      <c r="L10" s="10">
        <f>ROUND((2.721*J10*G10)+(Other!$B$2*I10),1)</f>
        <v>0.6</v>
      </c>
    </row>
    <row r="11" spans="1:12">
      <c r="A11" s="28" t="s">
        <v>104</v>
      </c>
      <c r="B11" s="28" t="s">
        <v>100</v>
      </c>
      <c r="C11" s="28">
        <v>4220</v>
      </c>
      <c r="D11" s="28" t="s">
        <v>156</v>
      </c>
      <c r="E11" s="28" t="s">
        <v>59</v>
      </c>
      <c r="F11" s="31">
        <f>EMCs!$B$14</f>
        <v>0.69141343344704065</v>
      </c>
      <c r="G11" s="31">
        <f>EMCs!$C$14</f>
        <v>3.5859246036990831E-2</v>
      </c>
      <c r="H11" s="31">
        <f>ROCs!$H$13</f>
        <v>0.26229721460804234</v>
      </c>
      <c r="I11" s="29">
        <v>5.0858133347800001</v>
      </c>
      <c r="J11" s="34">
        <f>Other!$C$2*H11*I11/12</f>
        <v>5.6472441103204192</v>
      </c>
      <c r="K11" s="10">
        <f t="shared" si="0"/>
        <v>10.6</v>
      </c>
      <c r="L11" s="10">
        <f>ROUND((2.721*J11*G11)+(Other!$B$2*I11),1)</f>
        <v>1.7</v>
      </c>
    </row>
    <row r="12" spans="1:12">
      <c r="A12" s="28" t="s">
        <v>104</v>
      </c>
      <c r="B12" s="28" t="s">
        <v>100</v>
      </c>
      <c r="C12" s="28">
        <v>4220</v>
      </c>
      <c r="D12" s="28" t="s">
        <v>156</v>
      </c>
      <c r="E12" s="28" t="s">
        <v>59</v>
      </c>
      <c r="F12" s="31">
        <f>EMCs!$B$14</f>
        <v>0.69141343344704065</v>
      </c>
      <c r="G12" s="31">
        <f>EMCs!$C$14</f>
        <v>3.5859246036990831E-2</v>
      </c>
      <c r="H12" s="31">
        <f>ROCs!$H$13</f>
        <v>0.26229721460804234</v>
      </c>
      <c r="I12" s="29">
        <v>0.52961690936100003</v>
      </c>
      <c r="J12" s="34">
        <f>Other!$C$2*H12*I12/12</f>
        <v>0.58808213657027364</v>
      </c>
      <c r="K12" s="10">
        <f t="shared" si="0"/>
        <v>1.1000000000000001</v>
      </c>
      <c r="L12" s="10">
        <f>ROUND((2.721*J12*G12)+(Other!$B$2*I12),1)</f>
        <v>0.2</v>
      </c>
    </row>
    <row r="13" spans="1:12">
      <c r="A13" s="28" t="s">
        <v>104</v>
      </c>
      <c r="B13" s="28" t="s">
        <v>100</v>
      </c>
      <c r="C13" s="28">
        <v>4220</v>
      </c>
      <c r="D13" s="28" t="s">
        <v>156</v>
      </c>
      <c r="E13" s="28" t="s">
        <v>59</v>
      </c>
      <c r="F13" s="31">
        <f>EMCs!$B$14</f>
        <v>0.69141343344704065</v>
      </c>
      <c r="G13" s="31">
        <f>EMCs!$C$14</f>
        <v>3.5859246036990831E-2</v>
      </c>
      <c r="H13" s="31">
        <f>ROCs!$H$13</f>
        <v>0.26229721460804234</v>
      </c>
      <c r="I13" s="29">
        <v>0.10652721380999999</v>
      </c>
      <c r="J13" s="34">
        <f>Other!$C$2*H13*I13/12</f>
        <v>0.11828691719048114</v>
      </c>
      <c r="K13" s="10">
        <f t="shared" si="0"/>
        <v>0.2</v>
      </c>
      <c r="L13" s="10">
        <f>ROUND((2.721*J13*G13)+(Other!$B$2*I13),1)</f>
        <v>0</v>
      </c>
    </row>
    <row r="14" spans="1:12">
      <c r="A14" s="28" t="s">
        <v>104</v>
      </c>
      <c r="B14" s="28" t="s">
        <v>100</v>
      </c>
      <c r="C14" s="28">
        <v>4220</v>
      </c>
      <c r="D14" s="28" t="s">
        <v>156</v>
      </c>
      <c r="E14" s="28" t="s">
        <v>59</v>
      </c>
      <c r="F14" s="31">
        <f>EMCs!$B$14</f>
        <v>0.69141343344704065</v>
      </c>
      <c r="G14" s="31">
        <f>EMCs!$C$14</f>
        <v>3.5859246036990831E-2</v>
      </c>
      <c r="H14" s="31">
        <f>ROCs!$H$13</f>
        <v>0.26229721460804234</v>
      </c>
      <c r="I14" s="29">
        <v>5.3378634528799997</v>
      </c>
      <c r="J14" s="34">
        <f>Other!$C$2*H14*I14/12</f>
        <v>5.9271184295786128</v>
      </c>
      <c r="K14" s="10">
        <f t="shared" si="0"/>
        <v>11.2</v>
      </c>
      <c r="L14" s="10">
        <f>ROUND((2.721*J14*G14)+(Other!$B$2*I14),1)</f>
        <v>1.7</v>
      </c>
    </row>
    <row r="15" spans="1:12">
      <c r="I15" s="10">
        <f t="shared" ref="I15:K15" si="1">SUM(I2:I14)</f>
        <v>38.896387116628702</v>
      </c>
      <c r="J15" s="10">
        <f t="shared" si="1"/>
        <v>45.833122676664985</v>
      </c>
      <c r="K15" s="10">
        <f t="shared" si="1"/>
        <v>130.6</v>
      </c>
      <c r="L15">
        <f>SUM(L2:L14)</f>
        <v>27.1</v>
      </c>
    </row>
  </sheetData>
  <sortState ref="A2:E14">
    <sortCondition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61"/>
  <sheetViews>
    <sheetView workbookViewId="0">
      <pane ySplit="1" topLeftCell="A50" activePane="bottomLeft" state="frozen"/>
      <selection pane="bottomLeft" activeCell="D58" sqref="D58"/>
    </sheetView>
  </sheetViews>
  <sheetFormatPr defaultRowHeight="15"/>
  <cols>
    <col min="1" max="1" width="14.7109375" bestFit="1" customWidth="1"/>
    <col min="2" max="2" width="10.42578125" bestFit="1" customWidth="1"/>
    <col min="3" max="3" width="5" bestFit="1" customWidth="1"/>
    <col min="4" max="4" width="57.5703125" bestFit="1" customWidth="1"/>
    <col min="5" max="5" width="8.42578125" bestFit="1" customWidth="1"/>
    <col min="6" max="8" width="12" bestFit="1" customWidth="1"/>
    <col min="9" max="9" width="11" bestFit="1" customWidth="1"/>
    <col min="10" max="12" width="12" bestFit="1" customWidth="1"/>
  </cols>
  <sheetData>
    <row r="1" spans="1:12" ht="30">
      <c r="A1" s="10" t="s">
        <v>41</v>
      </c>
      <c r="B1" s="22" t="s">
        <v>42</v>
      </c>
      <c r="C1" s="23" t="s">
        <v>43</v>
      </c>
      <c r="D1" s="22" t="s">
        <v>44</v>
      </c>
      <c r="E1" s="23" t="s">
        <v>45</v>
      </c>
      <c r="F1" s="24" t="s">
        <v>46</v>
      </c>
      <c r="G1" s="25" t="s">
        <v>47</v>
      </c>
      <c r="H1" s="25" t="s">
        <v>48</v>
      </c>
      <c r="I1" s="23" t="s">
        <v>49</v>
      </c>
      <c r="J1" s="26" t="s">
        <v>50</v>
      </c>
      <c r="K1" s="26" t="s">
        <v>51</v>
      </c>
      <c r="L1" s="27" t="s">
        <v>52</v>
      </c>
    </row>
    <row r="2" spans="1:12">
      <c r="A2" t="s">
        <v>63</v>
      </c>
      <c r="B2" t="s">
        <v>62</v>
      </c>
      <c r="C2">
        <v>1110</v>
      </c>
      <c r="D2" t="s">
        <v>72</v>
      </c>
      <c r="E2" t="s">
        <v>55</v>
      </c>
      <c r="F2">
        <v>0.96797880682585713</v>
      </c>
      <c r="G2">
        <v>0.12452938169209543</v>
      </c>
      <c r="H2">
        <v>0.28818180815488864</v>
      </c>
      <c r="I2">
        <v>5.5629999999999999E-2</v>
      </c>
      <c r="J2">
        <v>6.786691188107899E-2</v>
      </c>
      <c r="K2">
        <v>0.17875264582122422</v>
      </c>
      <c r="L2">
        <v>3.5047123880047423E-2</v>
      </c>
    </row>
    <row r="3" spans="1:12">
      <c r="A3" t="s">
        <v>63</v>
      </c>
      <c r="B3" t="s">
        <v>62</v>
      </c>
      <c r="C3">
        <v>1110</v>
      </c>
      <c r="D3" t="s">
        <v>72</v>
      </c>
      <c r="E3" t="s">
        <v>56</v>
      </c>
      <c r="F3">
        <v>0.96797880682585713</v>
      </c>
      <c r="G3">
        <v>0.12452938169209543</v>
      </c>
      <c r="H3">
        <v>0.28818180815488864</v>
      </c>
      <c r="I3">
        <v>68.885593999999998</v>
      </c>
      <c r="J3">
        <v>84.038334313747683</v>
      </c>
      <c r="K3">
        <v>221.34607561507545</v>
      </c>
      <c r="L3">
        <v>43.398201446497424</v>
      </c>
    </row>
    <row r="4" spans="1:12">
      <c r="A4" t="s">
        <v>63</v>
      </c>
      <c r="B4" t="s">
        <v>62</v>
      </c>
      <c r="C4">
        <v>1110</v>
      </c>
      <c r="D4" t="s">
        <v>72</v>
      </c>
      <c r="E4" t="s">
        <v>57</v>
      </c>
      <c r="F4">
        <v>0.96797880682585713</v>
      </c>
      <c r="G4">
        <v>0.12452938169209543</v>
      </c>
      <c r="H4">
        <v>0.28818180815488864</v>
      </c>
      <c r="I4">
        <v>187.11726400000001</v>
      </c>
      <c r="J4">
        <v>228.27738391724958</v>
      </c>
      <c r="K4">
        <v>601.25302927967834</v>
      </c>
      <c r="L4">
        <v>117.8846293637163</v>
      </c>
    </row>
    <row r="5" spans="1:12">
      <c r="A5" t="s">
        <v>63</v>
      </c>
      <c r="B5" t="s">
        <v>62</v>
      </c>
      <c r="C5">
        <v>1110</v>
      </c>
      <c r="D5" t="s">
        <v>72</v>
      </c>
      <c r="E5" t="s">
        <v>59</v>
      </c>
      <c r="F5">
        <v>0.96797880682585713</v>
      </c>
      <c r="G5">
        <v>0.12452938169209543</v>
      </c>
      <c r="H5">
        <v>0.28818180815488864</v>
      </c>
      <c r="I5">
        <v>431.29347000000001</v>
      </c>
      <c r="J5">
        <v>526.1649455936506</v>
      </c>
      <c r="K5">
        <v>1385.8502406600178</v>
      </c>
      <c r="L5">
        <v>271.71662181818294</v>
      </c>
    </row>
    <row r="6" spans="1:12">
      <c r="A6" t="s">
        <v>63</v>
      </c>
      <c r="B6" t="s">
        <v>62</v>
      </c>
      <c r="C6">
        <v>1210</v>
      </c>
      <c r="D6" t="s">
        <v>72</v>
      </c>
      <c r="E6" t="s">
        <v>55</v>
      </c>
      <c r="F6">
        <v>1.2445441802046733</v>
      </c>
      <c r="G6">
        <v>0.21319951734720002</v>
      </c>
      <c r="H6">
        <v>0.28818180815488864</v>
      </c>
      <c r="I6">
        <v>2.775687</v>
      </c>
      <c r="J6">
        <v>3.3862539104522109</v>
      </c>
      <c r="K6">
        <v>11.467226206297184</v>
      </c>
      <c r="L6">
        <v>2.5657003348004555</v>
      </c>
    </row>
    <row r="7" spans="1:12">
      <c r="A7" t="s">
        <v>63</v>
      </c>
      <c r="B7" t="s">
        <v>62</v>
      </c>
      <c r="C7">
        <v>1210</v>
      </c>
      <c r="D7" t="s">
        <v>72</v>
      </c>
      <c r="E7" t="s">
        <v>56</v>
      </c>
      <c r="F7">
        <v>1.2445441802046733</v>
      </c>
      <c r="G7">
        <v>0.21319951734720002</v>
      </c>
      <c r="H7">
        <v>0.28818180815488864</v>
      </c>
      <c r="I7">
        <v>328.74339300000003</v>
      </c>
      <c r="J7">
        <v>401.05696358471909</v>
      </c>
      <c r="K7">
        <v>1358.1411922009418</v>
      </c>
      <c r="L7">
        <v>303.87325137291703</v>
      </c>
    </row>
    <row r="8" spans="1:12">
      <c r="A8" t="s">
        <v>63</v>
      </c>
      <c r="B8" t="s">
        <v>62</v>
      </c>
      <c r="C8">
        <v>1210</v>
      </c>
      <c r="D8" t="s">
        <v>72</v>
      </c>
      <c r="E8" t="s">
        <v>57</v>
      </c>
      <c r="F8">
        <v>1.2445441802046733</v>
      </c>
      <c r="G8">
        <v>0.21319951734720002</v>
      </c>
      <c r="H8">
        <v>0.28818180815488864</v>
      </c>
      <c r="I8">
        <v>479.59933100000001</v>
      </c>
      <c r="J8">
        <v>585.09663014922592</v>
      </c>
      <c r="K8">
        <v>1981.3739866799815</v>
      </c>
      <c r="L8">
        <v>443.31661463153966</v>
      </c>
    </row>
    <row r="9" spans="1:12">
      <c r="A9" t="s">
        <v>63</v>
      </c>
      <c r="B9" t="s">
        <v>62</v>
      </c>
      <c r="C9">
        <v>1210</v>
      </c>
      <c r="D9" t="s">
        <v>72</v>
      </c>
      <c r="E9" t="s">
        <v>59</v>
      </c>
      <c r="F9">
        <v>1.2445441802046733</v>
      </c>
      <c r="G9">
        <v>0.21319951734720002</v>
      </c>
      <c r="H9">
        <v>0.28818180815488864</v>
      </c>
      <c r="I9">
        <v>955.14668500000005</v>
      </c>
      <c r="J9">
        <v>1165.2499713176292</v>
      </c>
      <c r="K9">
        <v>3946.0079962509758</v>
      </c>
      <c r="L9">
        <v>882.88779299973135</v>
      </c>
    </row>
    <row r="10" spans="1:12">
      <c r="A10" t="s">
        <v>63</v>
      </c>
      <c r="B10" t="s">
        <v>62</v>
      </c>
      <c r="C10">
        <v>1210</v>
      </c>
      <c r="D10" t="s">
        <v>72</v>
      </c>
      <c r="E10" t="s">
        <v>60</v>
      </c>
      <c r="F10">
        <v>1.2445441802046733</v>
      </c>
      <c r="G10">
        <v>0.21319951734720002</v>
      </c>
      <c r="H10">
        <v>0.28818180815488864</v>
      </c>
      <c r="I10">
        <v>9.3860000000000002E-3</v>
      </c>
      <c r="J10">
        <v>1.1450635177346888E-2</v>
      </c>
      <c r="K10">
        <v>3.8776484946719633E-2</v>
      </c>
      <c r="L10">
        <v>8.6759290015182098E-3</v>
      </c>
    </row>
    <row r="11" spans="1:12">
      <c r="A11" t="s">
        <v>63</v>
      </c>
      <c r="B11" t="s">
        <v>62</v>
      </c>
      <c r="C11">
        <v>1310</v>
      </c>
      <c r="D11" t="s">
        <v>89</v>
      </c>
      <c r="E11" t="s">
        <v>57</v>
      </c>
      <c r="F11">
        <v>1.2445441802046733</v>
      </c>
      <c r="G11">
        <v>0.21319951734720002</v>
      </c>
      <c r="H11">
        <v>0.39344582191206351</v>
      </c>
      <c r="I11">
        <v>10.151514000000001</v>
      </c>
      <c r="J11">
        <v>16.908232923716369</v>
      </c>
      <c r="K11">
        <v>57.258119683979771</v>
      </c>
      <c r="L11">
        <v>12.007796923998107</v>
      </c>
    </row>
    <row r="12" spans="1:12">
      <c r="A12" t="s">
        <v>63</v>
      </c>
      <c r="B12" t="s">
        <v>62</v>
      </c>
      <c r="C12">
        <v>1310</v>
      </c>
      <c r="D12" t="s">
        <v>89</v>
      </c>
      <c r="E12" t="s">
        <v>59</v>
      </c>
      <c r="F12">
        <v>1.2445441802046733</v>
      </c>
      <c r="G12">
        <v>0.21319951734720002</v>
      </c>
      <c r="H12">
        <v>0.39344582191206351</v>
      </c>
      <c r="I12">
        <v>5.7463889999999997</v>
      </c>
      <c r="J12">
        <v>9.5711126125897632</v>
      </c>
      <c r="K12">
        <v>32.411660872723495</v>
      </c>
      <c r="L12">
        <v>6.7971607149728159</v>
      </c>
    </row>
    <row r="13" spans="1:12">
      <c r="A13" t="s">
        <v>63</v>
      </c>
      <c r="B13" t="s">
        <v>62</v>
      </c>
      <c r="C13">
        <v>1320</v>
      </c>
      <c r="D13" t="s">
        <v>84</v>
      </c>
      <c r="E13" t="s">
        <v>55</v>
      </c>
      <c r="F13">
        <v>1.3948514483453343</v>
      </c>
      <c r="G13">
        <v>0.33903287162245876</v>
      </c>
      <c r="H13">
        <v>0.39344582191206351</v>
      </c>
      <c r="I13">
        <v>3.710318</v>
      </c>
      <c r="J13">
        <v>6.179858587109023</v>
      </c>
      <c r="K13">
        <v>23.454978370872368</v>
      </c>
      <c r="L13">
        <v>6.5047159535814991</v>
      </c>
    </row>
    <row r="14" spans="1:12">
      <c r="A14" t="s">
        <v>63</v>
      </c>
      <c r="B14" t="s">
        <v>62</v>
      </c>
      <c r="C14">
        <v>1320</v>
      </c>
      <c r="D14" t="s">
        <v>84</v>
      </c>
      <c r="E14" t="s">
        <v>56</v>
      </c>
      <c r="F14">
        <v>1.3948514483453343</v>
      </c>
      <c r="G14">
        <v>0.33903287162245876</v>
      </c>
      <c r="H14">
        <v>0.39344582191206351</v>
      </c>
      <c r="I14">
        <v>60.228552999999998</v>
      </c>
      <c r="J14">
        <v>100.31591374275759</v>
      </c>
      <c r="K14">
        <v>380.73809520476141</v>
      </c>
      <c r="L14">
        <v>105.58923239469738</v>
      </c>
    </row>
    <row r="15" spans="1:12">
      <c r="A15" t="s">
        <v>63</v>
      </c>
      <c r="B15" t="s">
        <v>62</v>
      </c>
      <c r="C15">
        <v>1320</v>
      </c>
      <c r="D15" t="s">
        <v>84</v>
      </c>
      <c r="E15" t="s">
        <v>57</v>
      </c>
      <c r="F15">
        <v>1.3948514483453343</v>
      </c>
      <c r="G15">
        <v>0.33903287162245876</v>
      </c>
      <c r="H15">
        <v>0.39344582191206351</v>
      </c>
      <c r="I15">
        <v>50.803576999999997</v>
      </c>
      <c r="J15">
        <v>84.61779329408003</v>
      </c>
      <c r="K15">
        <v>321.15759341866357</v>
      </c>
      <c r="L15">
        <v>89.065906968326189</v>
      </c>
    </row>
    <row r="16" spans="1:12">
      <c r="A16" t="s">
        <v>63</v>
      </c>
      <c r="B16" t="s">
        <v>62</v>
      </c>
      <c r="C16">
        <v>1320</v>
      </c>
      <c r="D16" t="s">
        <v>84</v>
      </c>
      <c r="E16" t="s">
        <v>59</v>
      </c>
      <c r="F16">
        <v>1.3948514483453343</v>
      </c>
      <c r="G16">
        <v>0.33903287162245876</v>
      </c>
      <c r="H16">
        <v>0.39344582191206351</v>
      </c>
      <c r="I16">
        <v>438.50603599999999</v>
      </c>
      <c r="J16">
        <v>730.37009013074839</v>
      </c>
      <c r="K16">
        <v>2772.039914065851</v>
      </c>
      <c r="L16">
        <v>768.76354213061597</v>
      </c>
    </row>
    <row r="17" spans="1:12">
      <c r="A17" t="s">
        <v>63</v>
      </c>
      <c r="B17" t="s">
        <v>62</v>
      </c>
      <c r="C17">
        <v>1330</v>
      </c>
      <c r="D17" t="s">
        <v>81</v>
      </c>
      <c r="E17" t="s">
        <v>55</v>
      </c>
      <c r="F17">
        <v>1.3948514483453343</v>
      </c>
      <c r="G17">
        <v>0.33903287162245876</v>
      </c>
      <c r="H17">
        <v>0.39344582191206351</v>
      </c>
      <c r="I17">
        <v>0.57539099999999999</v>
      </c>
      <c r="J17">
        <v>0.95836394947690406</v>
      </c>
      <c r="K17">
        <v>3.6373657082208655</v>
      </c>
      <c r="L17">
        <v>1.0087423819864529</v>
      </c>
    </row>
    <row r="18" spans="1:12">
      <c r="A18" t="s">
        <v>63</v>
      </c>
      <c r="B18" t="s">
        <v>62</v>
      </c>
      <c r="C18">
        <v>1330</v>
      </c>
      <c r="D18" t="s">
        <v>81</v>
      </c>
      <c r="E18" t="s">
        <v>56</v>
      </c>
      <c r="F18">
        <v>1.3948514483453343</v>
      </c>
      <c r="G18">
        <v>0.33903287162245876</v>
      </c>
      <c r="H18">
        <v>0.39344582191206351</v>
      </c>
      <c r="I18">
        <v>8.3352649999999997</v>
      </c>
      <c r="J18">
        <v>13.883111632501389</v>
      </c>
      <c r="K18">
        <v>52.691834039694037</v>
      </c>
      <c r="L18">
        <v>14.612906824382572</v>
      </c>
    </row>
    <row r="19" spans="1:12">
      <c r="A19" t="s">
        <v>63</v>
      </c>
      <c r="B19" t="s">
        <v>62</v>
      </c>
      <c r="C19">
        <v>1330</v>
      </c>
      <c r="D19" t="s">
        <v>81</v>
      </c>
      <c r="E19" t="s">
        <v>57</v>
      </c>
      <c r="F19">
        <v>1.3948514483453343</v>
      </c>
      <c r="G19">
        <v>0.33903287162245876</v>
      </c>
      <c r="H19">
        <v>0.39344582191206351</v>
      </c>
      <c r="I19">
        <v>13.101798</v>
      </c>
      <c r="J19">
        <v>21.822188523158346</v>
      </c>
      <c r="K19">
        <v>82.823733359118776</v>
      </c>
      <c r="L19">
        <v>22.96931812076544</v>
      </c>
    </row>
    <row r="20" spans="1:12">
      <c r="A20" t="s">
        <v>63</v>
      </c>
      <c r="B20" t="s">
        <v>62</v>
      </c>
      <c r="C20">
        <v>1330</v>
      </c>
      <c r="D20" t="s">
        <v>81</v>
      </c>
      <c r="E20" t="s">
        <v>59</v>
      </c>
      <c r="F20">
        <v>1.3948514483453343</v>
      </c>
      <c r="G20">
        <v>0.33903287162245876</v>
      </c>
      <c r="H20">
        <v>0.39344582191206351</v>
      </c>
      <c r="I20">
        <v>108.49185300000001</v>
      </c>
      <c r="J20">
        <v>180.70265389473889</v>
      </c>
      <c r="K20">
        <v>685.83718849189324</v>
      </c>
      <c r="L20">
        <v>190.20167194367673</v>
      </c>
    </row>
    <row r="21" spans="1:12">
      <c r="A21" t="s">
        <v>63</v>
      </c>
      <c r="B21" t="s">
        <v>62</v>
      </c>
      <c r="C21">
        <v>1330</v>
      </c>
      <c r="D21" t="s">
        <v>81</v>
      </c>
      <c r="E21" t="s">
        <v>60</v>
      </c>
      <c r="F21">
        <v>1.3948514483453343</v>
      </c>
      <c r="G21">
        <v>0.33903287162245876</v>
      </c>
      <c r="H21">
        <v>0.39344582191206351</v>
      </c>
      <c r="I21">
        <v>0.48532999999999998</v>
      </c>
      <c r="J21">
        <v>0.80835949050232936</v>
      </c>
      <c r="K21">
        <v>3.068040166027679</v>
      </c>
      <c r="L21">
        <v>0.85085262065184408</v>
      </c>
    </row>
    <row r="22" spans="1:12">
      <c r="A22" t="s">
        <v>63</v>
      </c>
      <c r="B22" t="s">
        <v>62</v>
      </c>
      <c r="C22">
        <v>1390</v>
      </c>
      <c r="D22" t="s">
        <v>77</v>
      </c>
      <c r="E22" t="s">
        <v>55</v>
      </c>
      <c r="F22">
        <v>1.3948514483453343</v>
      </c>
      <c r="G22">
        <v>0.33903287162245876</v>
      </c>
      <c r="H22">
        <v>0.39344582191206351</v>
      </c>
      <c r="I22">
        <v>0.112953</v>
      </c>
      <c r="J22">
        <v>0.18813308373830098</v>
      </c>
      <c r="K22">
        <v>0.71403857349293154</v>
      </c>
      <c r="L22">
        <v>0.19802269808272255</v>
      </c>
    </row>
    <row r="23" spans="1:12">
      <c r="A23" t="s">
        <v>63</v>
      </c>
      <c r="B23" t="s">
        <v>62</v>
      </c>
      <c r="C23">
        <v>1390</v>
      </c>
      <c r="D23" t="s">
        <v>77</v>
      </c>
      <c r="E23" t="s">
        <v>57</v>
      </c>
      <c r="F23">
        <v>1.3948514483453343</v>
      </c>
      <c r="G23">
        <v>0.33903287162245876</v>
      </c>
      <c r="H23">
        <v>0.39344582191206351</v>
      </c>
      <c r="I23">
        <v>3.3565130000000001</v>
      </c>
      <c r="J23">
        <v>5.5905654679175925</v>
      </c>
      <c r="K23">
        <v>21.218380693124395</v>
      </c>
      <c r="L23">
        <v>5.8844453924174953</v>
      </c>
    </row>
    <row r="24" spans="1:12">
      <c r="A24" t="s">
        <v>63</v>
      </c>
      <c r="B24" t="s">
        <v>62</v>
      </c>
      <c r="C24">
        <v>1390</v>
      </c>
      <c r="D24" t="s">
        <v>77</v>
      </c>
      <c r="E24" t="s">
        <v>59</v>
      </c>
      <c r="F24">
        <v>1.3948514483453343</v>
      </c>
      <c r="G24">
        <v>0.33903287162245876</v>
      </c>
      <c r="H24">
        <v>0.39344582191206351</v>
      </c>
      <c r="I24">
        <v>34.683729</v>
      </c>
      <c r="J24">
        <v>57.768778981643145</v>
      </c>
      <c r="K24">
        <v>219.25509175121883</v>
      </c>
      <c r="L24">
        <v>60.805517304984981</v>
      </c>
    </row>
    <row r="25" spans="1:12">
      <c r="A25" t="s">
        <v>63</v>
      </c>
      <c r="B25" t="s">
        <v>62</v>
      </c>
      <c r="C25">
        <v>1400</v>
      </c>
      <c r="D25" t="s">
        <v>86</v>
      </c>
      <c r="E25" t="s">
        <v>55</v>
      </c>
      <c r="F25">
        <v>0.70945030562392009</v>
      </c>
      <c r="G25">
        <v>0.1167055461931156</v>
      </c>
      <c r="H25">
        <v>0.43140989244743805</v>
      </c>
      <c r="I25">
        <v>7.5068630000000001</v>
      </c>
      <c r="J25">
        <v>13.709797994995059</v>
      </c>
      <c r="K25">
        <v>26.46558984742634</v>
      </c>
      <c r="L25">
        <v>5.9797930463822242</v>
      </c>
    </row>
    <row r="26" spans="1:12">
      <c r="A26" t="s">
        <v>63</v>
      </c>
      <c r="B26" t="s">
        <v>62</v>
      </c>
      <c r="C26">
        <v>1400</v>
      </c>
      <c r="D26" t="s">
        <v>86</v>
      </c>
      <c r="E26" t="s">
        <v>56</v>
      </c>
      <c r="F26">
        <v>0.70945030562392009</v>
      </c>
      <c r="G26">
        <v>0.1167055461931156</v>
      </c>
      <c r="H26">
        <v>0.43140989244743805</v>
      </c>
      <c r="I26">
        <v>22.971140999999999</v>
      </c>
      <c r="J26">
        <v>41.952237948734222</v>
      </c>
      <c r="K26">
        <v>80.985199281430738</v>
      </c>
      <c r="L26">
        <v>18.298278417931115</v>
      </c>
    </row>
    <row r="27" spans="1:12">
      <c r="A27" t="s">
        <v>63</v>
      </c>
      <c r="B27" t="s">
        <v>62</v>
      </c>
      <c r="C27">
        <v>1400</v>
      </c>
      <c r="D27" t="s">
        <v>86</v>
      </c>
      <c r="E27" t="s">
        <v>57</v>
      </c>
      <c r="F27">
        <v>0.70945030562392009</v>
      </c>
      <c r="G27">
        <v>0.1167055461931156</v>
      </c>
      <c r="H27">
        <v>0.43140989244743805</v>
      </c>
      <c r="I27">
        <v>17.664055999999999</v>
      </c>
      <c r="J27">
        <v>32.259898646382709</v>
      </c>
      <c r="K27">
        <v>62.274969070032355</v>
      </c>
      <c r="L27">
        <v>14.070777532466785</v>
      </c>
    </row>
    <row r="28" spans="1:12">
      <c r="A28" t="s">
        <v>63</v>
      </c>
      <c r="B28" t="s">
        <v>62</v>
      </c>
      <c r="C28">
        <v>1400</v>
      </c>
      <c r="D28" t="s">
        <v>86</v>
      </c>
      <c r="E28" t="s">
        <v>59</v>
      </c>
      <c r="F28">
        <v>0.70945030562392009</v>
      </c>
      <c r="G28">
        <v>0.1167055461931156</v>
      </c>
      <c r="H28">
        <v>0.43140989244743805</v>
      </c>
      <c r="I28">
        <v>88.132597000000004</v>
      </c>
      <c r="J28">
        <v>160.95672741653974</v>
      </c>
      <c r="K28">
        <v>310.71316532491898</v>
      </c>
      <c r="L28">
        <v>70.204383735284225</v>
      </c>
    </row>
    <row r="29" spans="1:12">
      <c r="A29" t="s">
        <v>63</v>
      </c>
      <c r="B29" t="s">
        <v>62</v>
      </c>
      <c r="C29">
        <v>1400</v>
      </c>
      <c r="D29" t="s">
        <v>86</v>
      </c>
      <c r="E29" t="s">
        <v>60</v>
      </c>
      <c r="F29">
        <v>0.70945030562392009</v>
      </c>
      <c r="G29">
        <v>0.1167055461931156</v>
      </c>
      <c r="H29">
        <v>0.43140989244743805</v>
      </c>
      <c r="I29">
        <v>3.4720000000000001E-2</v>
      </c>
      <c r="J29">
        <v>6.3409201205114382E-2</v>
      </c>
      <c r="K29">
        <v>0.12240602759137109</v>
      </c>
      <c r="L29">
        <v>2.7657147142606822E-2</v>
      </c>
    </row>
    <row r="30" spans="1:12">
      <c r="A30" t="s">
        <v>63</v>
      </c>
      <c r="B30" t="s">
        <v>62</v>
      </c>
      <c r="C30">
        <v>1411</v>
      </c>
      <c r="D30" t="s">
        <v>90</v>
      </c>
      <c r="E30" t="s">
        <v>55</v>
      </c>
      <c r="F30">
        <v>1.4429497741503459</v>
      </c>
      <c r="G30">
        <v>0.22493527059566973</v>
      </c>
      <c r="H30">
        <v>0.43140989244743805</v>
      </c>
      <c r="I30">
        <v>13.540620000000001</v>
      </c>
      <c r="J30">
        <v>24.729259735656559</v>
      </c>
      <c r="K30">
        <v>97.093660001031253</v>
      </c>
      <c r="L30">
        <v>18.068739869919639</v>
      </c>
    </row>
    <row r="31" spans="1:12">
      <c r="A31" t="s">
        <v>63</v>
      </c>
      <c r="B31" t="s">
        <v>62</v>
      </c>
      <c r="C31">
        <v>1411</v>
      </c>
      <c r="D31" t="s">
        <v>90</v>
      </c>
      <c r="E31" t="s">
        <v>56</v>
      </c>
      <c r="F31">
        <v>1.4429497741503459</v>
      </c>
      <c r="G31">
        <v>0.22493527059566973</v>
      </c>
      <c r="H31">
        <v>0.43140989244743805</v>
      </c>
      <c r="I31">
        <v>8.0081389999999999</v>
      </c>
      <c r="J31">
        <v>14.625279295205168</v>
      </c>
      <c r="K31">
        <v>57.42274174350942</v>
      </c>
      <c r="L31">
        <v>10.686141434672741</v>
      </c>
    </row>
    <row r="32" spans="1:12">
      <c r="A32" t="s">
        <v>63</v>
      </c>
      <c r="B32" t="s">
        <v>62</v>
      </c>
      <c r="C32">
        <v>1411</v>
      </c>
      <c r="D32" t="s">
        <v>90</v>
      </c>
      <c r="E32" t="s">
        <v>57</v>
      </c>
      <c r="F32">
        <v>1.4429497741503459</v>
      </c>
      <c r="G32">
        <v>0.22493527059566973</v>
      </c>
      <c r="H32">
        <v>0.43140989244743805</v>
      </c>
      <c r="I32">
        <v>2.9129710000000002</v>
      </c>
      <c r="J32">
        <v>5.3199644079396089</v>
      </c>
      <c r="K32">
        <v>20.887597160755121</v>
      </c>
      <c r="L32">
        <v>3.887097876435472</v>
      </c>
    </row>
    <row r="33" spans="1:12">
      <c r="A33" t="s">
        <v>63</v>
      </c>
      <c r="B33" t="s">
        <v>62</v>
      </c>
      <c r="C33">
        <v>1411</v>
      </c>
      <c r="D33" t="s">
        <v>90</v>
      </c>
      <c r="E33" t="s">
        <v>59</v>
      </c>
      <c r="F33">
        <v>1.4429497741503459</v>
      </c>
      <c r="G33">
        <v>0.22493527059566973</v>
      </c>
      <c r="H33">
        <v>0.43140989244743805</v>
      </c>
      <c r="I33">
        <v>24.436558999999999</v>
      </c>
      <c r="J33">
        <v>44.628533594229509</v>
      </c>
      <c r="K33">
        <v>175.22350905210695</v>
      </c>
      <c r="L33">
        <v>32.608390744806634</v>
      </c>
    </row>
    <row r="34" spans="1:12">
      <c r="A34" t="s">
        <v>63</v>
      </c>
      <c r="B34" t="s">
        <v>62</v>
      </c>
      <c r="C34">
        <v>1550</v>
      </c>
      <c r="D34" t="s">
        <v>82</v>
      </c>
      <c r="E34" t="s">
        <v>55</v>
      </c>
      <c r="F34">
        <v>0.72147488707517293</v>
      </c>
      <c r="G34">
        <v>0.16951643581122938</v>
      </c>
      <c r="H34">
        <v>0.34081381503347608</v>
      </c>
      <c r="I34">
        <v>10.573035000000001</v>
      </c>
      <c r="J34">
        <v>15.254547404790785</v>
      </c>
      <c r="K34">
        <v>29.946707969077963</v>
      </c>
      <c r="L34">
        <v>9.3265983808105908</v>
      </c>
    </row>
    <row r="35" spans="1:12">
      <c r="A35" t="s">
        <v>63</v>
      </c>
      <c r="B35" t="s">
        <v>62</v>
      </c>
      <c r="C35">
        <v>1550</v>
      </c>
      <c r="D35" t="s">
        <v>82</v>
      </c>
      <c r="E35" t="s">
        <v>56</v>
      </c>
      <c r="F35">
        <v>0.72147488707517293</v>
      </c>
      <c r="G35">
        <v>0.16951643581122938</v>
      </c>
      <c r="H35">
        <v>0.34081381503347608</v>
      </c>
      <c r="I35">
        <v>6.0522929999999997</v>
      </c>
      <c r="J35">
        <v>8.7321181170953679</v>
      </c>
      <c r="K35">
        <v>17.142310700219451</v>
      </c>
      <c r="L35">
        <v>5.3387987549451292</v>
      </c>
    </row>
    <row r="36" spans="1:12">
      <c r="A36" t="s">
        <v>63</v>
      </c>
      <c r="B36" t="s">
        <v>62</v>
      </c>
      <c r="C36">
        <v>1550</v>
      </c>
      <c r="D36" t="s">
        <v>82</v>
      </c>
      <c r="E36" t="s">
        <v>57</v>
      </c>
      <c r="F36">
        <v>0.72147488707517293</v>
      </c>
      <c r="G36">
        <v>0.16951643581122938</v>
      </c>
      <c r="H36">
        <v>0.34081381503347608</v>
      </c>
      <c r="I36">
        <v>15.418405</v>
      </c>
      <c r="J36">
        <v>22.24534298607384</v>
      </c>
      <c r="K36">
        <v>43.670570643525856</v>
      </c>
      <c r="L36">
        <v>13.600756179061349</v>
      </c>
    </row>
    <row r="37" spans="1:12">
      <c r="A37" t="s">
        <v>63</v>
      </c>
      <c r="B37" t="s">
        <v>62</v>
      </c>
      <c r="C37">
        <v>1550</v>
      </c>
      <c r="D37" t="s">
        <v>82</v>
      </c>
      <c r="E37" t="s">
        <v>59</v>
      </c>
      <c r="F37">
        <v>0.72147488707517293</v>
      </c>
      <c r="G37">
        <v>0.16951643581122938</v>
      </c>
      <c r="H37">
        <v>0.34081381503347608</v>
      </c>
      <c r="I37">
        <v>40.431505000000001</v>
      </c>
      <c r="J37">
        <v>58.333705475252437</v>
      </c>
      <c r="K37">
        <v>114.51683201515131</v>
      </c>
      <c r="L37">
        <v>35.665105531830292</v>
      </c>
    </row>
    <row r="38" spans="1:12">
      <c r="A38" t="s">
        <v>63</v>
      </c>
      <c r="B38" t="s">
        <v>62</v>
      </c>
      <c r="C38">
        <v>1700</v>
      </c>
      <c r="D38" t="s">
        <v>91</v>
      </c>
      <c r="E38" t="s">
        <v>56</v>
      </c>
      <c r="F38">
        <v>0.96797880682585713</v>
      </c>
      <c r="G38">
        <v>0.12452938169209543</v>
      </c>
      <c r="H38">
        <v>0.34081381503347608</v>
      </c>
      <c r="I38">
        <v>1.9887999999999999E-2</v>
      </c>
      <c r="J38">
        <v>2.8693978482666433E-2</v>
      </c>
      <c r="K38">
        <v>7.5576218671942835E-2</v>
      </c>
      <c r="L38">
        <v>1.4031015006742815E-2</v>
      </c>
    </row>
    <row r="39" spans="1:12">
      <c r="A39" t="s">
        <v>63</v>
      </c>
      <c r="B39" t="s">
        <v>62</v>
      </c>
      <c r="C39">
        <v>1700</v>
      </c>
      <c r="D39" t="s">
        <v>91</v>
      </c>
      <c r="E39" t="s">
        <v>57</v>
      </c>
      <c r="F39">
        <v>0.96797880682585713</v>
      </c>
      <c r="G39">
        <v>0.12452938169209543</v>
      </c>
      <c r="H39">
        <v>0.34081381503347608</v>
      </c>
      <c r="I39">
        <v>9.4389999999999995E-3</v>
      </c>
      <c r="J39">
        <v>1.3618386107094151E-2</v>
      </c>
      <c r="K39">
        <v>3.5869063155896441E-2</v>
      </c>
      <c r="L39">
        <v>6.659229216042107E-3</v>
      </c>
    </row>
    <row r="40" spans="1:12">
      <c r="A40" t="s">
        <v>63</v>
      </c>
      <c r="B40" t="s">
        <v>62</v>
      </c>
      <c r="C40">
        <v>1700</v>
      </c>
      <c r="D40" t="s">
        <v>91</v>
      </c>
      <c r="E40" t="s">
        <v>59</v>
      </c>
      <c r="F40">
        <v>0.96797880682585713</v>
      </c>
      <c r="G40">
        <v>0.12452938169209543</v>
      </c>
      <c r="H40">
        <v>0.34081381503347608</v>
      </c>
      <c r="I40">
        <v>32.847607000000004</v>
      </c>
      <c r="J40">
        <v>47.391820618719002</v>
      </c>
      <c r="K40">
        <v>124.82391037218628</v>
      </c>
      <c r="L40">
        <v>23.17403795015036</v>
      </c>
    </row>
    <row r="41" spans="1:12">
      <c r="A41" t="s">
        <v>63</v>
      </c>
      <c r="B41" t="s">
        <v>62</v>
      </c>
      <c r="C41">
        <v>1710</v>
      </c>
      <c r="D41" t="s">
        <v>87</v>
      </c>
      <c r="E41" t="s">
        <v>59</v>
      </c>
      <c r="F41">
        <v>0.96797880682585713</v>
      </c>
      <c r="G41">
        <v>0.12452938169209543</v>
      </c>
      <c r="H41">
        <v>0.34081381503347608</v>
      </c>
      <c r="I41">
        <v>3.0409799999999998</v>
      </c>
      <c r="J41">
        <v>4.3874605131847835</v>
      </c>
      <c r="K41">
        <v>11.556002084523568</v>
      </c>
      <c r="L41">
        <v>2.1454161310943665</v>
      </c>
    </row>
    <row r="42" spans="1:12">
      <c r="A42" t="s">
        <v>63</v>
      </c>
      <c r="B42" t="s">
        <v>62</v>
      </c>
      <c r="C42">
        <v>1800</v>
      </c>
      <c r="D42" t="s">
        <v>95</v>
      </c>
      <c r="E42" t="s">
        <v>56</v>
      </c>
      <c r="F42">
        <v>1.2445441802046733</v>
      </c>
      <c r="G42">
        <v>0.21319951734720002</v>
      </c>
      <c r="H42">
        <v>0.28904462793978353</v>
      </c>
      <c r="I42">
        <v>3.6071219999999999</v>
      </c>
      <c r="J42">
        <v>4.4137547675257593</v>
      </c>
      <c r="K42">
        <v>14.94675995267627</v>
      </c>
      <c r="L42">
        <v>3.3418787482017507</v>
      </c>
    </row>
    <row r="43" spans="1:12">
      <c r="A43" t="s">
        <v>63</v>
      </c>
      <c r="B43" t="s">
        <v>62</v>
      </c>
      <c r="C43">
        <v>1800</v>
      </c>
      <c r="D43" t="s">
        <v>95</v>
      </c>
      <c r="E43" t="s">
        <v>57</v>
      </c>
      <c r="F43">
        <v>1.2445441802046733</v>
      </c>
      <c r="G43">
        <v>0.21319951734720002</v>
      </c>
      <c r="H43">
        <v>0.28904462793978353</v>
      </c>
      <c r="I43">
        <v>7.6748649999999996</v>
      </c>
      <c r="J43">
        <v>9.3911356432819808</v>
      </c>
      <c r="K43">
        <v>31.802186015387548</v>
      </c>
      <c r="L43">
        <v>7.1105075566663487</v>
      </c>
    </row>
    <row r="44" spans="1:12">
      <c r="A44" t="s">
        <v>63</v>
      </c>
      <c r="B44" t="s">
        <v>62</v>
      </c>
      <c r="C44">
        <v>1820</v>
      </c>
      <c r="D44" t="s">
        <v>78</v>
      </c>
      <c r="E44" t="s">
        <v>55</v>
      </c>
      <c r="F44">
        <v>2.0141173930848577</v>
      </c>
      <c r="G44">
        <v>0.28687396829592665</v>
      </c>
      <c r="H44">
        <v>0.28904462793978353</v>
      </c>
      <c r="I44">
        <v>1.307399</v>
      </c>
      <c r="J44">
        <v>1.5997625168509437</v>
      </c>
      <c r="K44">
        <v>8.7673599766955608</v>
      </c>
      <c r="L44">
        <v>1.5319632394140001</v>
      </c>
    </row>
    <row r="45" spans="1:12">
      <c r="A45" t="s">
        <v>63</v>
      </c>
      <c r="B45" t="s">
        <v>62</v>
      </c>
      <c r="C45">
        <v>1820</v>
      </c>
      <c r="D45" t="s">
        <v>78</v>
      </c>
      <c r="E45" t="s">
        <v>56</v>
      </c>
      <c r="F45">
        <v>2.0141173930848577</v>
      </c>
      <c r="G45">
        <v>0.28687396829592665</v>
      </c>
      <c r="H45">
        <v>0.28904462793978353</v>
      </c>
      <c r="I45">
        <v>30.303614</v>
      </c>
      <c r="J45">
        <v>37.080176596677447</v>
      </c>
      <c r="K45">
        <v>203.21469768053311</v>
      </c>
      <c r="L45">
        <v>35.508687607525665</v>
      </c>
    </row>
    <row r="46" spans="1:12">
      <c r="A46" t="s">
        <v>63</v>
      </c>
      <c r="B46" t="s">
        <v>62</v>
      </c>
      <c r="C46">
        <v>1820</v>
      </c>
      <c r="D46" t="s">
        <v>78</v>
      </c>
      <c r="E46" t="s">
        <v>57</v>
      </c>
      <c r="F46">
        <v>2.0141173930848577</v>
      </c>
      <c r="G46">
        <v>0.28687396829592665</v>
      </c>
      <c r="H46">
        <v>0.28904462793978353</v>
      </c>
      <c r="I46">
        <v>75.696815000000001</v>
      </c>
      <c r="J46">
        <v>92.624307714783527</v>
      </c>
      <c r="K46">
        <v>507.61949962813816</v>
      </c>
      <c r="L46">
        <v>88.698811855234908</v>
      </c>
    </row>
    <row r="47" spans="1:12">
      <c r="A47" t="s">
        <v>63</v>
      </c>
      <c r="B47" t="s">
        <v>62</v>
      </c>
      <c r="C47">
        <v>1820</v>
      </c>
      <c r="D47" t="s">
        <v>78</v>
      </c>
      <c r="E47" t="s">
        <v>59</v>
      </c>
      <c r="F47">
        <v>2.0141173930848577</v>
      </c>
      <c r="G47">
        <v>0.28687396829592665</v>
      </c>
      <c r="H47">
        <v>0.28904462793978353</v>
      </c>
      <c r="I47">
        <v>197.13165699999999</v>
      </c>
      <c r="J47">
        <v>241.21468331650624</v>
      </c>
      <c r="K47">
        <v>1321.9561891369638</v>
      </c>
      <c r="L47">
        <v>230.99180269280419</v>
      </c>
    </row>
    <row r="48" spans="1:12">
      <c r="A48" t="s">
        <v>63</v>
      </c>
      <c r="B48" t="s">
        <v>62</v>
      </c>
      <c r="C48">
        <v>1820</v>
      </c>
      <c r="D48" t="s">
        <v>78</v>
      </c>
      <c r="E48" t="s">
        <v>60</v>
      </c>
      <c r="F48">
        <v>2.0141173930848577</v>
      </c>
      <c r="G48">
        <v>0.28687396829592665</v>
      </c>
      <c r="H48">
        <v>0.28904462793978353</v>
      </c>
      <c r="I48">
        <v>0.44032199999999999</v>
      </c>
      <c r="J48">
        <v>0.53878780000966897</v>
      </c>
      <c r="K48">
        <v>2.9527798932525897</v>
      </c>
      <c r="L48">
        <v>0.51595352107906711</v>
      </c>
    </row>
    <row r="49" spans="1:12">
      <c r="A49" t="s">
        <v>63</v>
      </c>
      <c r="B49" t="s">
        <v>62</v>
      </c>
      <c r="C49">
        <v>1850</v>
      </c>
      <c r="D49" t="s">
        <v>88</v>
      </c>
      <c r="E49" t="s">
        <v>55</v>
      </c>
      <c r="F49">
        <v>0.96797880682585713</v>
      </c>
      <c r="G49">
        <v>0.12452938169209543</v>
      </c>
      <c r="H49">
        <v>0.34081381503347608</v>
      </c>
      <c r="I49">
        <v>0.26086199999999998</v>
      </c>
      <c r="J49">
        <v>0.37636608079974515</v>
      </c>
      <c r="K49">
        <v>0.99129945470637337</v>
      </c>
      <c r="L49">
        <v>0.18403854770157602</v>
      </c>
    </row>
    <row r="50" spans="1:12">
      <c r="A50" t="s">
        <v>63</v>
      </c>
      <c r="B50" t="s">
        <v>62</v>
      </c>
      <c r="C50">
        <v>1850</v>
      </c>
      <c r="D50" t="s">
        <v>88</v>
      </c>
      <c r="E50" t="s">
        <v>56</v>
      </c>
      <c r="F50">
        <v>0.96797880682585713</v>
      </c>
      <c r="G50">
        <v>0.12452938169209543</v>
      </c>
      <c r="H50">
        <v>0.34081381503347608</v>
      </c>
      <c r="I50">
        <v>5.3258390000000002</v>
      </c>
      <c r="J50">
        <v>7.6840059165399097</v>
      </c>
      <c r="K50">
        <v>20.238675225038286</v>
      </c>
      <c r="L50">
        <v>3.7573877178447379</v>
      </c>
    </row>
    <row r="51" spans="1:12">
      <c r="A51" t="s">
        <v>63</v>
      </c>
      <c r="B51" t="s">
        <v>62</v>
      </c>
      <c r="C51">
        <v>1850</v>
      </c>
      <c r="D51" t="s">
        <v>88</v>
      </c>
      <c r="E51" t="s">
        <v>57</v>
      </c>
      <c r="F51">
        <v>0.96797880682585713</v>
      </c>
      <c r="G51">
        <v>0.12452938169209543</v>
      </c>
      <c r="H51">
        <v>0.34081381503347608</v>
      </c>
      <c r="I51">
        <v>3.0526949999999999</v>
      </c>
      <c r="J51">
        <v>4.4043626631206463</v>
      </c>
      <c r="K51">
        <v>11.600520155809864</v>
      </c>
      <c r="L51">
        <v>2.1536810818588474</v>
      </c>
    </row>
    <row r="52" spans="1:12">
      <c r="A52" t="s">
        <v>63</v>
      </c>
      <c r="B52" t="s">
        <v>62</v>
      </c>
      <c r="C52">
        <v>1850</v>
      </c>
      <c r="D52" t="s">
        <v>88</v>
      </c>
      <c r="E52" t="s">
        <v>59</v>
      </c>
      <c r="F52">
        <v>0.96797880682585713</v>
      </c>
      <c r="G52">
        <v>0.12452938169209543</v>
      </c>
      <c r="H52">
        <v>0.34081381503347608</v>
      </c>
      <c r="I52">
        <v>8.3423420000000004</v>
      </c>
      <c r="J52">
        <v>12.036151540780596</v>
      </c>
      <c r="K52">
        <v>31.701662471245626</v>
      </c>
      <c r="L52">
        <v>5.8855352872777997</v>
      </c>
    </row>
    <row r="53" spans="1:12">
      <c r="A53" t="s">
        <v>63</v>
      </c>
      <c r="B53" t="s">
        <v>62</v>
      </c>
      <c r="C53">
        <v>8140</v>
      </c>
      <c r="D53" t="s">
        <v>71</v>
      </c>
      <c r="E53" t="s">
        <v>55</v>
      </c>
      <c r="F53">
        <v>0.98601567900273634</v>
      </c>
      <c r="G53">
        <v>0.14343698414796333</v>
      </c>
      <c r="H53">
        <v>0.44607782879065094</v>
      </c>
      <c r="I53">
        <v>0.121908</v>
      </c>
      <c r="J53">
        <v>0.23021059686435852</v>
      </c>
      <c r="K53">
        <v>0.61764321296585389</v>
      </c>
      <c r="L53">
        <v>0.11625757050902577</v>
      </c>
    </row>
    <row r="54" spans="1:12">
      <c r="A54" t="s">
        <v>63</v>
      </c>
      <c r="B54" t="s">
        <v>62</v>
      </c>
      <c r="C54">
        <v>8140</v>
      </c>
      <c r="D54" t="s">
        <v>71</v>
      </c>
      <c r="E54" t="s">
        <v>56</v>
      </c>
      <c r="F54">
        <v>0.98601567900273634</v>
      </c>
      <c r="G54">
        <v>0.14343698414796333</v>
      </c>
      <c r="H54">
        <v>0.44607782879065094</v>
      </c>
      <c r="I54">
        <v>0.41320600000000002</v>
      </c>
      <c r="J54">
        <v>0.78029661620184176</v>
      </c>
      <c r="K54">
        <v>2.0934957628438546</v>
      </c>
      <c r="L54">
        <v>0.3940539232843826</v>
      </c>
    </row>
    <row r="55" spans="1:12">
      <c r="A55" t="s">
        <v>63</v>
      </c>
      <c r="B55" t="s">
        <v>62</v>
      </c>
      <c r="C55">
        <v>8140</v>
      </c>
      <c r="D55" t="s">
        <v>71</v>
      </c>
      <c r="E55" t="s">
        <v>57</v>
      </c>
      <c r="F55">
        <v>0.98601567900273634</v>
      </c>
      <c r="G55">
        <v>0.14343698414796333</v>
      </c>
      <c r="H55">
        <v>0.44607782879065094</v>
      </c>
      <c r="I55">
        <v>0.75768100000000005</v>
      </c>
      <c r="J55">
        <v>1.4308018771761004</v>
      </c>
      <c r="K55">
        <v>3.8387679827671786</v>
      </c>
      <c r="L55">
        <v>0.72256252486177419</v>
      </c>
    </row>
    <row r="56" spans="1:12">
      <c r="A56" t="s">
        <v>63</v>
      </c>
      <c r="B56" t="s">
        <v>62</v>
      </c>
      <c r="C56">
        <v>8140</v>
      </c>
      <c r="D56" t="s">
        <v>71</v>
      </c>
      <c r="E56" t="s">
        <v>59</v>
      </c>
      <c r="F56">
        <v>0.98601567900273634</v>
      </c>
      <c r="G56">
        <v>0.14343698414796333</v>
      </c>
      <c r="H56">
        <v>0.44607782879065094</v>
      </c>
      <c r="I56">
        <v>1.527012</v>
      </c>
      <c r="J56">
        <v>2.8836035694051074</v>
      </c>
      <c r="K56">
        <v>7.7365603399072622</v>
      </c>
      <c r="L56">
        <v>1.456235072826463</v>
      </c>
    </row>
    <row r="57" spans="1:12">
      <c r="A57" t="s">
        <v>63</v>
      </c>
      <c r="B57" t="s">
        <v>62</v>
      </c>
      <c r="C57">
        <v>8200</v>
      </c>
      <c r="D57" t="s">
        <v>93</v>
      </c>
      <c r="E57" t="s">
        <v>55</v>
      </c>
      <c r="F57">
        <v>0.72147488707517293</v>
      </c>
      <c r="G57">
        <v>0.16951643581122938</v>
      </c>
      <c r="H57">
        <v>0.43140989244743805</v>
      </c>
      <c r="I57">
        <v>0.176509</v>
      </c>
      <c r="J57">
        <v>0.32235871818875383</v>
      </c>
      <c r="K57">
        <v>0.63283309158376888</v>
      </c>
      <c r="L57">
        <v>0.18692541958876543</v>
      </c>
    </row>
    <row r="58" spans="1:12">
      <c r="A58" t="s">
        <v>63</v>
      </c>
      <c r="B58" t="s">
        <v>62</v>
      </c>
      <c r="C58">
        <v>8200</v>
      </c>
      <c r="D58" t="s">
        <v>93</v>
      </c>
      <c r="E58" t="s">
        <v>56</v>
      </c>
      <c r="F58">
        <v>0.72147488707517293</v>
      </c>
      <c r="G58">
        <v>0.16951643581122938</v>
      </c>
      <c r="H58">
        <v>0.43140989244743805</v>
      </c>
      <c r="I58">
        <v>4.5869999999999999E-3</v>
      </c>
      <c r="J58">
        <v>8.3772467145120863E-3</v>
      </c>
      <c r="K58">
        <v>1.6445650879528796E-2</v>
      </c>
      <c r="L58">
        <v>4.85769507307654E-3</v>
      </c>
    </row>
    <row r="59" spans="1:12">
      <c r="A59" t="s">
        <v>63</v>
      </c>
      <c r="B59" t="s">
        <v>62</v>
      </c>
      <c r="C59">
        <v>8200</v>
      </c>
      <c r="D59" t="s">
        <v>93</v>
      </c>
      <c r="E59" t="s">
        <v>59</v>
      </c>
      <c r="F59">
        <v>0.72147488707517293</v>
      </c>
      <c r="G59">
        <v>0.16951643581122938</v>
      </c>
      <c r="H59">
        <v>0.43140989244743805</v>
      </c>
      <c r="I59">
        <v>2.6839019999999998</v>
      </c>
      <c r="J59">
        <v>4.9016152630417293</v>
      </c>
      <c r="K59">
        <v>9.6225234983364043</v>
      </c>
      <c r="L59">
        <v>2.8422885376106972</v>
      </c>
    </row>
    <row r="60" spans="1:12">
      <c r="A60" t="s">
        <v>63</v>
      </c>
      <c r="B60" t="s">
        <v>61</v>
      </c>
      <c r="C60">
        <v>8320</v>
      </c>
      <c r="D60" t="s">
        <v>79</v>
      </c>
      <c r="E60" t="s">
        <v>60</v>
      </c>
      <c r="F60">
        <v>0.70945030562392009</v>
      </c>
      <c r="G60">
        <v>0.1167055461931156</v>
      </c>
      <c r="H60">
        <v>0.26229721460804234</v>
      </c>
      <c r="I60">
        <v>2.8869999999999998E-3</v>
      </c>
      <c r="J60">
        <v>5.2875607185670099E-3</v>
      </c>
      <c r="K60">
        <v>1.020718272596312E-2</v>
      </c>
      <c r="L60">
        <v>3.4843459469279942E-3</v>
      </c>
    </row>
    <row r="61" spans="1:12">
      <c r="K61">
        <f>SUM(K2:K60)</f>
        <v>17515.280033311152</v>
      </c>
      <c r="L61" s="10">
        <f>SUM(L2:L60)</f>
        <v>3999.4559433158747</v>
      </c>
    </row>
  </sheetData>
  <sortState ref="A2:L145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Wet Pond Calculations</vt:lpstr>
      <vt:lpstr>Platt's Creek</vt:lpstr>
      <vt:lpstr>Indian River Estates</vt:lpstr>
      <vt:lpstr>Prima Vista</vt:lpstr>
      <vt:lpstr>Bay Street</vt:lpstr>
      <vt:lpstr>White City Canal D</vt:lpstr>
      <vt:lpstr>Citrus_Seager</vt:lpstr>
      <vt:lpstr>Education MS4</vt:lpstr>
      <vt:lpstr>Education non-MS4</vt:lpstr>
      <vt:lpstr>Street Sweeping</vt:lpstr>
      <vt:lpstr>EMCs</vt:lpstr>
      <vt:lpstr>ROCs</vt:lpstr>
      <vt:lpstr>Other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2012-08-15T19:42:40Z</cp:lastPrinted>
  <dcterms:created xsi:type="dcterms:W3CDTF">2012-06-19T20:04:39Z</dcterms:created>
  <dcterms:modified xsi:type="dcterms:W3CDTF">2012-11-14T17:16:33Z</dcterms:modified>
</cp:coreProperties>
</file>