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Pond Calculations" sheetId="2" r:id="rId2"/>
    <sheet name="Platt's Creek" sheetId="4" r:id="rId3"/>
    <sheet name="Indian River Estates" sheetId="5" r:id="rId4"/>
    <sheet name="Prima Vista" sheetId="6" r:id="rId5"/>
    <sheet name="Bay Street" sheetId="14" r:id="rId6"/>
    <sheet name="White City Canal D" sheetId="7" r:id="rId7"/>
    <sheet name="Citrus_Seager" sheetId="8" r:id="rId8"/>
    <sheet name="Education MS4" sheetId="13" r:id="rId9"/>
    <sheet name="Education non-MS4" sheetId="12" r:id="rId10"/>
    <sheet name="Street Sweeping" sheetId="3" r:id="rId11"/>
    <sheet name="EMCs" sheetId="10" r:id="rId12"/>
    <sheet name="ROCs" sheetId="11" r:id="rId13"/>
    <sheet name="Other" sheetId="9" r:id="rId14"/>
  </sheets>
  <externalReferences>
    <externalReference r:id="rId15"/>
  </externalReferences>
  <definedNames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J6" i="1"/>
  <c r="G6"/>
  <c r="F2" i="4"/>
  <c r="G2"/>
  <c r="H2"/>
  <c r="J2" s="1"/>
  <c r="F3"/>
  <c r="G3"/>
  <c r="H3"/>
  <c r="J3" s="1"/>
  <c r="K3" s="1"/>
  <c r="F4"/>
  <c r="G4"/>
  <c r="H4"/>
  <c r="J4" s="1"/>
  <c r="F5"/>
  <c r="G5"/>
  <c r="H5"/>
  <c r="J5" s="1"/>
  <c r="F6"/>
  <c r="G6"/>
  <c r="H6"/>
  <c r="J6" s="1"/>
  <c r="F7"/>
  <c r="G7"/>
  <c r="H7"/>
  <c r="J7" s="1"/>
  <c r="K7" s="1"/>
  <c r="F8"/>
  <c r="G8"/>
  <c r="H8"/>
  <c r="J8" s="1"/>
  <c r="F9"/>
  <c r="G9"/>
  <c r="H9"/>
  <c r="J9" s="1"/>
  <c r="K9" s="1"/>
  <c r="F10"/>
  <c r="G10"/>
  <c r="H10"/>
  <c r="J10" s="1"/>
  <c r="F11"/>
  <c r="G11"/>
  <c r="H11"/>
  <c r="J11" s="1"/>
  <c r="K11" s="1"/>
  <c r="F12"/>
  <c r="G12"/>
  <c r="H12"/>
  <c r="J12" s="1"/>
  <c r="F13"/>
  <c r="G13"/>
  <c r="H13"/>
  <c r="J13" s="1"/>
  <c r="K13" s="1"/>
  <c r="F14"/>
  <c r="G14"/>
  <c r="H14"/>
  <c r="J14" s="1"/>
  <c r="F15"/>
  <c r="G15"/>
  <c r="H15"/>
  <c r="J15" s="1"/>
  <c r="F16"/>
  <c r="G16"/>
  <c r="H16"/>
  <c r="J16" s="1"/>
  <c r="F17"/>
  <c r="G17"/>
  <c r="H17"/>
  <c r="J17" s="1"/>
  <c r="F18"/>
  <c r="G18"/>
  <c r="H18"/>
  <c r="J18" s="1"/>
  <c r="F19"/>
  <c r="G19"/>
  <c r="H19"/>
  <c r="J19" s="1"/>
  <c r="K19" s="1"/>
  <c r="F20"/>
  <c r="G20"/>
  <c r="H20"/>
  <c r="J20" s="1"/>
  <c r="K20" s="1"/>
  <c r="F21"/>
  <c r="G21"/>
  <c r="H21"/>
  <c r="J21" s="1"/>
  <c r="K21" s="1"/>
  <c r="F22"/>
  <c r="G22"/>
  <c r="H22"/>
  <c r="J22" s="1"/>
  <c r="K22" s="1"/>
  <c r="F23"/>
  <c r="G23"/>
  <c r="H23"/>
  <c r="J23" s="1"/>
  <c r="F24"/>
  <c r="G24"/>
  <c r="H24"/>
  <c r="J24" s="1"/>
  <c r="F25"/>
  <c r="G25"/>
  <c r="H25"/>
  <c r="J25" s="1"/>
  <c r="K25" s="1"/>
  <c r="F26"/>
  <c r="G26"/>
  <c r="H26"/>
  <c r="J26" s="1"/>
  <c r="F27"/>
  <c r="G27"/>
  <c r="H27"/>
  <c r="J27" s="1"/>
  <c r="K27" s="1"/>
  <c r="F28"/>
  <c r="G28"/>
  <c r="H28"/>
  <c r="J28" s="1"/>
  <c r="F29"/>
  <c r="G29"/>
  <c r="H29"/>
  <c r="J29" s="1"/>
  <c r="F30"/>
  <c r="G30"/>
  <c r="H30"/>
  <c r="J30" s="1"/>
  <c r="F31"/>
  <c r="G31"/>
  <c r="H31"/>
  <c r="J31" s="1"/>
  <c r="K31" s="1"/>
  <c r="F32"/>
  <c r="G32"/>
  <c r="H32"/>
  <c r="J32" s="1"/>
  <c r="F33"/>
  <c r="G33"/>
  <c r="H33"/>
  <c r="J33" s="1"/>
  <c r="K33" s="1"/>
  <c r="F34"/>
  <c r="G34"/>
  <c r="H34"/>
  <c r="J34" s="1"/>
  <c r="F35"/>
  <c r="G35"/>
  <c r="H35"/>
  <c r="J35" s="1"/>
  <c r="K35" s="1"/>
  <c r="F36"/>
  <c r="G36"/>
  <c r="H36"/>
  <c r="J36" s="1"/>
  <c r="K36" s="1"/>
  <c r="F37"/>
  <c r="G37"/>
  <c r="H37"/>
  <c r="J37" s="1"/>
  <c r="K37" s="1"/>
  <c r="F38"/>
  <c r="G38"/>
  <c r="H38"/>
  <c r="J38" s="1"/>
  <c r="F39"/>
  <c r="G39"/>
  <c r="H39"/>
  <c r="J39" s="1"/>
  <c r="K39" s="1"/>
  <c r="F40"/>
  <c r="G40"/>
  <c r="H40"/>
  <c r="J40" s="1"/>
  <c r="K40" s="1"/>
  <c r="F41"/>
  <c r="G41"/>
  <c r="H41"/>
  <c r="J41" s="1"/>
  <c r="K41" s="1"/>
  <c r="F42"/>
  <c r="G42"/>
  <c r="H42"/>
  <c r="J42" s="1"/>
  <c r="K42" s="1"/>
  <c r="F43"/>
  <c r="G43"/>
  <c r="H43"/>
  <c r="J43" s="1"/>
  <c r="K43" s="1"/>
  <c r="F44"/>
  <c r="G44"/>
  <c r="H44"/>
  <c r="J44" s="1"/>
  <c r="K44" s="1"/>
  <c r="F45"/>
  <c r="G45"/>
  <c r="H45"/>
  <c r="J45" s="1"/>
  <c r="F46"/>
  <c r="G46"/>
  <c r="H46"/>
  <c r="J46" s="1"/>
  <c r="K46" s="1"/>
  <c r="F47"/>
  <c r="G47"/>
  <c r="H47"/>
  <c r="J47" s="1"/>
  <c r="F48"/>
  <c r="G48"/>
  <c r="H48"/>
  <c r="J48" s="1"/>
  <c r="K48" s="1"/>
  <c r="F49"/>
  <c r="G49"/>
  <c r="H49"/>
  <c r="J49" s="1"/>
  <c r="K49" s="1"/>
  <c r="F50"/>
  <c r="G50"/>
  <c r="H50"/>
  <c r="J50" s="1"/>
  <c r="K50" s="1"/>
  <c r="F51"/>
  <c r="G51"/>
  <c r="H51"/>
  <c r="J51" s="1"/>
  <c r="K51" s="1"/>
  <c r="F52"/>
  <c r="G52"/>
  <c r="H52"/>
  <c r="J52" s="1"/>
  <c r="K52" s="1"/>
  <c r="F53"/>
  <c r="G53"/>
  <c r="H53"/>
  <c r="J53" s="1"/>
  <c r="K53" s="1"/>
  <c r="F54"/>
  <c r="G54"/>
  <c r="H54"/>
  <c r="J54" s="1"/>
  <c r="F55"/>
  <c r="G55"/>
  <c r="H55"/>
  <c r="J55" s="1"/>
  <c r="K55" s="1"/>
  <c r="F56"/>
  <c r="G56"/>
  <c r="H56"/>
  <c r="J56" s="1"/>
  <c r="K56" s="1"/>
  <c r="F57"/>
  <c r="G57"/>
  <c r="H57"/>
  <c r="J57" s="1"/>
  <c r="K57" s="1"/>
  <c r="F58"/>
  <c r="G58"/>
  <c r="H58"/>
  <c r="J58" s="1"/>
  <c r="K58" s="1"/>
  <c r="F59"/>
  <c r="G59"/>
  <c r="H59"/>
  <c r="J59" s="1"/>
  <c r="K59" s="1"/>
  <c r="F60"/>
  <c r="G60"/>
  <c r="H60"/>
  <c r="J60" s="1"/>
  <c r="F61"/>
  <c r="G61"/>
  <c r="H61"/>
  <c r="J61" s="1"/>
  <c r="K61" s="1"/>
  <c r="F62"/>
  <c r="G62"/>
  <c r="H62"/>
  <c r="J62" s="1"/>
  <c r="K62" s="1"/>
  <c r="F63"/>
  <c r="G63"/>
  <c r="H63"/>
  <c r="J63" s="1"/>
  <c r="K63" s="1"/>
  <c r="F64"/>
  <c r="G64"/>
  <c r="H64"/>
  <c r="J64" s="1"/>
  <c r="F65"/>
  <c r="G65"/>
  <c r="H65"/>
  <c r="J65" s="1"/>
  <c r="K65" s="1"/>
  <c r="F66"/>
  <c r="G66"/>
  <c r="H66"/>
  <c r="J66" s="1"/>
  <c r="K66" s="1"/>
  <c r="F67"/>
  <c r="G67"/>
  <c r="H67"/>
  <c r="J67" s="1"/>
  <c r="K67" s="1"/>
  <c r="F68"/>
  <c r="G68"/>
  <c r="H68"/>
  <c r="J68" s="1"/>
  <c r="K68" s="1"/>
  <c r="F69"/>
  <c r="G69"/>
  <c r="H69"/>
  <c r="J69" s="1"/>
  <c r="K69" s="1"/>
  <c r="F70"/>
  <c r="G70"/>
  <c r="H70"/>
  <c r="J70" s="1"/>
  <c r="K70" s="1"/>
  <c r="F71"/>
  <c r="G71"/>
  <c r="H71"/>
  <c r="J71" s="1"/>
  <c r="K71" s="1"/>
  <c r="F72"/>
  <c r="G72"/>
  <c r="H72"/>
  <c r="J72" s="1"/>
  <c r="F73"/>
  <c r="G73"/>
  <c r="H73"/>
  <c r="J73" s="1"/>
  <c r="K73" s="1"/>
  <c r="F74"/>
  <c r="G74"/>
  <c r="H74"/>
  <c r="J74" s="1"/>
  <c r="F75"/>
  <c r="G75"/>
  <c r="H75"/>
  <c r="J75" s="1"/>
  <c r="K75" s="1"/>
  <c r="F76"/>
  <c r="G76"/>
  <c r="H76"/>
  <c r="J76" s="1"/>
  <c r="K76" s="1"/>
  <c r="F77"/>
  <c r="G77"/>
  <c r="H77"/>
  <c r="J77" s="1"/>
  <c r="K77" s="1"/>
  <c r="F78"/>
  <c r="G78"/>
  <c r="H78"/>
  <c r="J78" s="1"/>
  <c r="F79"/>
  <c r="G79"/>
  <c r="H79"/>
  <c r="J79" s="1"/>
  <c r="K79" s="1"/>
  <c r="F80"/>
  <c r="G80"/>
  <c r="H80"/>
  <c r="J80" s="1"/>
  <c r="F81"/>
  <c r="G81"/>
  <c r="H81"/>
  <c r="J81" s="1"/>
  <c r="K81" s="1"/>
  <c r="F82"/>
  <c r="G82"/>
  <c r="H82"/>
  <c r="J82" s="1"/>
  <c r="K82" s="1"/>
  <c r="F83"/>
  <c r="G83"/>
  <c r="H83"/>
  <c r="J83" s="1"/>
  <c r="K83" s="1"/>
  <c r="F84"/>
  <c r="G84"/>
  <c r="H84"/>
  <c r="J84" s="1"/>
  <c r="F85"/>
  <c r="G85"/>
  <c r="H85"/>
  <c r="J85" s="1"/>
  <c r="K85" s="1"/>
  <c r="F86"/>
  <c r="G86"/>
  <c r="H86"/>
  <c r="J86" s="1"/>
  <c r="K86" s="1"/>
  <c r="F87"/>
  <c r="G87"/>
  <c r="H87"/>
  <c r="J87" s="1"/>
  <c r="K87" s="1"/>
  <c r="F88"/>
  <c r="G88"/>
  <c r="H88"/>
  <c r="J88" s="1"/>
  <c r="K88" s="1"/>
  <c r="F89"/>
  <c r="G89"/>
  <c r="H89"/>
  <c r="J89" s="1"/>
  <c r="K89" s="1"/>
  <c r="F90"/>
  <c r="G90"/>
  <c r="H90"/>
  <c r="J90" s="1"/>
  <c r="K90" s="1"/>
  <c r="F91"/>
  <c r="G91"/>
  <c r="H91"/>
  <c r="J91" s="1"/>
  <c r="K91" s="1"/>
  <c r="F92"/>
  <c r="G92"/>
  <c r="H92"/>
  <c r="J92" s="1"/>
  <c r="K92" s="1"/>
  <c r="F93"/>
  <c r="G93"/>
  <c r="H93"/>
  <c r="J93" s="1"/>
  <c r="F94"/>
  <c r="G94"/>
  <c r="H94"/>
  <c r="J94" s="1"/>
  <c r="K94" s="1"/>
  <c r="F95"/>
  <c r="G95"/>
  <c r="H95"/>
  <c r="J95" s="1"/>
  <c r="F96"/>
  <c r="G96"/>
  <c r="H96"/>
  <c r="J96" s="1"/>
  <c r="K96" s="1"/>
  <c r="F97"/>
  <c r="G97"/>
  <c r="H97"/>
  <c r="J97" s="1"/>
  <c r="K97" s="1"/>
  <c r="F98"/>
  <c r="G98"/>
  <c r="H98"/>
  <c r="J98" s="1"/>
  <c r="K98" s="1"/>
  <c r="F99"/>
  <c r="G99"/>
  <c r="H99"/>
  <c r="J99" s="1"/>
  <c r="K99" s="1"/>
  <c r="F100"/>
  <c r="G100"/>
  <c r="H100"/>
  <c r="J100" s="1"/>
  <c r="F101"/>
  <c r="G101"/>
  <c r="H101"/>
  <c r="J101" s="1"/>
  <c r="K101" s="1"/>
  <c r="F102"/>
  <c r="G102"/>
  <c r="H102"/>
  <c r="J102" s="1"/>
  <c r="F103"/>
  <c r="G103"/>
  <c r="H103"/>
  <c r="J103" s="1"/>
  <c r="K103" s="1"/>
  <c r="F104"/>
  <c r="G104"/>
  <c r="H104"/>
  <c r="J104" s="1"/>
  <c r="K104" s="1"/>
  <c r="F105"/>
  <c r="G105"/>
  <c r="H105"/>
  <c r="J105" s="1"/>
  <c r="F106"/>
  <c r="G106"/>
  <c r="H106"/>
  <c r="J106" s="1"/>
  <c r="K106" s="1"/>
  <c r="F107"/>
  <c r="G107"/>
  <c r="H107"/>
  <c r="J107" s="1"/>
  <c r="F108"/>
  <c r="G108"/>
  <c r="H108"/>
  <c r="J108" s="1"/>
  <c r="F109"/>
  <c r="G109"/>
  <c r="H109"/>
  <c r="J109" s="1"/>
  <c r="F110"/>
  <c r="G110"/>
  <c r="H110"/>
  <c r="J110" s="1"/>
  <c r="K110" s="1"/>
  <c r="F111"/>
  <c r="G111"/>
  <c r="H111"/>
  <c r="J111" s="1"/>
  <c r="F112"/>
  <c r="G112"/>
  <c r="H112"/>
  <c r="J112" s="1"/>
  <c r="F113"/>
  <c r="G113"/>
  <c r="H113"/>
  <c r="J113" s="1"/>
  <c r="F114"/>
  <c r="G114"/>
  <c r="H114"/>
  <c r="J114" s="1"/>
  <c r="F115"/>
  <c r="G115"/>
  <c r="H115"/>
  <c r="J115" s="1"/>
  <c r="K115" s="1"/>
  <c r="F116"/>
  <c r="G116"/>
  <c r="H116"/>
  <c r="J116" s="1"/>
  <c r="K116" s="1"/>
  <c r="F117"/>
  <c r="G117"/>
  <c r="H117"/>
  <c r="J117" s="1"/>
  <c r="F118"/>
  <c r="G118"/>
  <c r="H118"/>
  <c r="J118" s="1"/>
  <c r="F119"/>
  <c r="G119"/>
  <c r="H119"/>
  <c r="J119" s="1"/>
  <c r="F120"/>
  <c r="G120"/>
  <c r="H120"/>
  <c r="J120" s="1"/>
  <c r="K120" s="1"/>
  <c r="F121"/>
  <c r="G121"/>
  <c r="H121"/>
  <c r="J121" s="1"/>
  <c r="K121" s="1"/>
  <c r="F122"/>
  <c r="G122"/>
  <c r="H122"/>
  <c r="J122" s="1"/>
  <c r="F123"/>
  <c r="G123"/>
  <c r="H123"/>
  <c r="J123" s="1"/>
  <c r="F124"/>
  <c r="G124"/>
  <c r="H124"/>
  <c r="J124" s="1"/>
  <c r="F125"/>
  <c r="G125"/>
  <c r="H125"/>
  <c r="J125" s="1"/>
  <c r="F126"/>
  <c r="G126"/>
  <c r="H126"/>
  <c r="J126" s="1"/>
  <c r="K126" s="1"/>
  <c r="F127"/>
  <c r="G127"/>
  <c r="H127"/>
  <c r="J127" s="1"/>
  <c r="F128"/>
  <c r="G128"/>
  <c r="H128"/>
  <c r="J128" s="1"/>
  <c r="F129"/>
  <c r="G129"/>
  <c r="H129"/>
  <c r="J129" s="1"/>
  <c r="K129" s="1"/>
  <c r="F130"/>
  <c r="G130"/>
  <c r="H130"/>
  <c r="J130" s="1"/>
  <c r="F131"/>
  <c r="G131"/>
  <c r="H131"/>
  <c r="J131" s="1"/>
  <c r="F132"/>
  <c r="G132"/>
  <c r="H132"/>
  <c r="J132" s="1"/>
  <c r="F133"/>
  <c r="G133"/>
  <c r="H133"/>
  <c r="J133" s="1"/>
  <c r="F134"/>
  <c r="G134"/>
  <c r="H134"/>
  <c r="J134" s="1"/>
  <c r="I135"/>
  <c r="I4" i="1"/>
  <c r="F4"/>
  <c r="D5" i="2"/>
  <c r="B5"/>
  <c r="H4" i="1"/>
  <c r="J4" s="1"/>
  <c r="E4"/>
  <c r="G4" s="1"/>
  <c r="D4"/>
  <c r="I15" i="8"/>
  <c r="J15"/>
  <c r="K15"/>
  <c r="L15"/>
  <c r="L3"/>
  <c r="L4"/>
  <c r="L5"/>
  <c r="L6"/>
  <c r="L7"/>
  <c r="L8"/>
  <c r="L9"/>
  <c r="L10"/>
  <c r="L11"/>
  <c r="L12"/>
  <c r="L13"/>
  <c r="L14"/>
  <c r="K3"/>
  <c r="K4"/>
  <c r="K5"/>
  <c r="K6"/>
  <c r="K7"/>
  <c r="K8"/>
  <c r="K9"/>
  <c r="K10"/>
  <c r="K11"/>
  <c r="K12"/>
  <c r="K13"/>
  <c r="K14"/>
  <c r="J3"/>
  <c r="J4"/>
  <c r="J5"/>
  <c r="J6"/>
  <c r="J7"/>
  <c r="J8"/>
  <c r="J9"/>
  <c r="J10"/>
  <c r="J11"/>
  <c r="J12"/>
  <c r="J13"/>
  <c r="J14"/>
  <c r="K2"/>
  <c r="J2"/>
  <c r="L2" s="1"/>
  <c r="H14"/>
  <c r="G14"/>
  <c r="F14"/>
  <c r="H13"/>
  <c r="G13"/>
  <c r="F13"/>
  <c r="H12"/>
  <c r="G12"/>
  <c r="F12"/>
  <c r="H11"/>
  <c r="G11"/>
  <c r="F11"/>
  <c r="H10"/>
  <c r="G10"/>
  <c r="F10"/>
  <c r="H9"/>
  <c r="G9"/>
  <c r="F9"/>
  <c r="H8"/>
  <c r="G8"/>
  <c r="F8"/>
  <c r="H7"/>
  <c r="G7"/>
  <c r="F7"/>
  <c r="H6"/>
  <c r="G6"/>
  <c r="F6"/>
  <c r="H5"/>
  <c r="G5"/>
  <c r="F5"/>
  <c r="H4"/>
  <c r="G4"/>
  <c r="F4"/>
  <c r="H3"/>
  <c r="G3"/>
  <c r="F3"/>
  <c r="H2"/>
  <c r="G2"/>
  <c r="F2"/>
  <c r="H3" i="1"/>
  <c r="J3" s="1"/>
  <c r="E3"/>
  <c r="G3" s="1"/>
  <c r="D3"/>
  <c r="I25" i="7"/>
  <c r="J25"/>
  <c r="K25"/>
  <c r="L2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K2"/>
  <c r="J2"/>
  <c r="L2" s="1"/>
  <c r="H23"/>
  <c r="H24"/>
  <c r="G24"/>
  <c r="F24"/>
  <c r="G23"/>
  <c r="F23"/>
  <c r="H22"/>
  <c r="G22"/>
  <c r="F22"/>
  <c r="H21"/>
  <c r="G21"/>
  <c r="F21"/>
  <c r="H20"/>
  <c r="G20"/>
  <c r="F20"/>
  <c r="H16"/>
  <c r="G16"/>
  <c r="F16"/>
  <c r="H15"/>
  <c r="G15"/>
  <c r="F15"/>
  <c r="H19"/>
  <c r="G19"/>
  <c r="F19"/>
  <c r="H18"/>
  <c r="G18"/>
  <c r="F18"/>
  <c r="H17"/>
  <c r="G17"/>
  <c r="F17"/>
  <c r="H14"/>
  <c r="G14"/>
  <c r="F14"/>
  <c r="H9"/>
  <c r="G9"/>
  <c r="F9"/>
  <c r="H13"/>
  <c r="G13"/>
  <c r="F13"/>
  <c r="H12"/>
  <c r="G12"/>
  <c r="F12"/>
  <c r="H11"/>
  <c r="G11"/>
  <c r="F11"/>
  <c r="H8"/>
  <c r="G8"/>
  <c r="F8"/>
  <c r="H7"/>
  <c r="G7"/>
  <c r="F7"/>
  <c r="H6"/>
  <c r="G6"/>
  <c r="F6"/>
  <c r="H10"/>
  <c r="G10"/>
  <c r="F10"/>
  <c r="H5"/>
  <c r="G5"/>
  <c r="F5"/>
  <c r="H4"/>
  <c r="G4"/>
  <c r="F4"/>
  <c r="H3"/>
  <c r="G3"/>
  <c r="F3"/>
  <c r="H2"/>
  <c r="G2"/>
  <c r="F2"/>
  <c r="I16" i="14"/>
  <c r="J16"/>
  <c r="K16"/>
  <c r="L16"/>
  <c r="L3"/>
  <c r="L4"/>
  <c r="L5"/>
  <c r="L6"/>
  <c r="L7"/>
  <c r="L8"/>
  <c r="L9"/>
  <c r="L10"/>
  <c r="L11"/>
  <c r="L12"/>
  <c r="L13"/>
  <c r="L14"/>
  <c r="L15"/>
  <c r="K3"/>
  <c r="K4"/>
  <c r="K5"/>
  <c r="K6"/>
  <c r="K7"/>
  <c r="K8"/>
  <c r="K9"/>
  <c r="K10"/>
  <c r="K11"/>
  <c r="K12"/>
  <c r="K13"/>
  <c r="K14"/>
  <c r="K15"/>
  <c r="J3"/>
  <c r="J4"/>
  <c r="J5"/>
  <c r="J6"/>
  <c r="J7"/>
  <c r="J8"/>
  <c r="J9"/>
  <c r="J10"/>
  <c r="J11"/>
  <c r="J12"/>
  <c r="J13"/>
  <c r="J14"/>
  <c r="J15"/>
  <c r="J2"/>
  <c r="K2" s="1"/>
  <c r="H15"/>
  <c r="H12"/>
  <c r="H13"/>
  <c r="H14"/>
  <c r="H11"/>
  <c r="F12"/>
  <c r="G12"/>
  <c r="F13"/>
  <c r="G13"/>
  <c r="F14"/>
  <c r="G14"/>
  <c r="F15"/>
  <c r="G15"/>
  <c r="G11"/>
  <c r="F11"/>
  <c r="K127" i="4" l="1"/>
  <c r="K111"/>
  <c r="K105"/>
  <c r="L133"/>
  <c r="L131"/>
  <c r="L128"/>
  <c r="L125"/>
  <c r="L122"/>
  <c r="L117"/>
  <c r="L114"/>
  <c r="L112"/>
  <c r="L108"/>
  <c r="L134"/>
  <c r="L132"/>
  <c r="L130"/>
  <c r="L124"/>
  <c r="L123"/>
  <c r="L119"/>
  <c r="L118"/>
  <c r="L113"/>
  <c r="L109"/>
  <c r="K32"/>
  <c r="L32"/>
  <c r="K28"/>
  <c r="L28"/>
  <c r="K23"/>
  <c r="L23"/>
  <c r="K17"/>
  <c r="L17"/>
  <c r="K16"/>
  <c r="L16"/>
  <c r="K14"/>
  <c r="L14"/>
  <c r="K12"/>
  <c r="L12"/>
  <c r="K10"/>
  <c r="L10"/>
  <c r="K5"/>
  <c r="L5"/>
  <c r="K2"/>
  <c r="J135"/>
  <c r="L2"/>
  <c r="K107"/>
  <c r="L107"/>
  <c r="K102"/>
  <c r="L102"/>
  <c r="K100"/>
  <c r="L100"/>
  <c r="K95"/>
  <c r="L95"/>
  <c r="K93"/>
  <c r="L93"/>
  <c r="K84"/>
  <c r="L84"/>
  <c r="K80"/>
  <c r="L80"/>
  <c r="K78"/>
  <c r="L78"/>
  <c r="K74"/>
  <c r="L74"/>
  <c r="K72"/>
  <c r="L72"/>
  <c r="K64"/>
  <c r="L64"/>
  <c r="K60"/>
  <c r="L60"/>
  <c r="K54"/>
  <c r="L54"/>
  <c r="K47"/>
  <c r="L47"/>
  <c r="K45"/>
  <c r="L45"/>
  <c r="K38"/>
  <c r="L38"/>
  <c r="K34"/>
  <c r="L34"/>
  <c r="K30"/>
  <c r="L30"/>
  <c r="K29"/>
  <c r="L29"/>
  <c r="K26"/>
  <c r="L26"/>
  <c r="K24"/>
  <c r="L24"/>
  <c r="K18"/>
  <c r="L18"/>
  <c r="K15"/>
  <c r="L15"/>
  <c r="K8"/>
  <c r="L8"/>
  <c r="K6"/>
  <c r="L6"/>
  <c r="K4"/>
  <c r="L4"/>
  <c r="L106"/>
  <c r="L104"/>
  <c r="L97"/>
  <c r="L94"/>
  <c r="L91"/>
  <c r="L88"/>
  <c r="L86"/>
  <c r="L82"/>
  <c r="L70"/>
  <c r="L66"/>
  <c r="L62"/>
  <c r="L58"/>
  <c r="L56"/>
  <c r="L52"/>
  <c r="L44"/>
  <c r="L42"/>
  <c r="L40"/>
  <c r="L36"/>
  <c r="L33"/>
  <c r="L31"/>
  <c r="L27"/>
  <c r="L25"/>
  <c r="L22"/>
  <c r="L21"/>
  <c r="L20"/>
  <c r="L19"/>
  <c r="L13"/>
  <c r="L11"/>
  <c r="L9"/>
  <c r="L7"/>
  <c r="L3"/>
  <c r="L129"/>
  <c r="L127"/>
  <c r="L126"/>
  <c r="L121"/>
  <c r="L120"/>
  <c r="L116"/>
  <c r="L115"/>
  <c r="L111"/>
  <c r="L110"/>
  <c r="K134"/>
  <c r="K133"/>
  <c r="K132"/>
  <c r="K131"/>
  <c r="K130"/>
  <c r="K128"/>
  <c r="K125"/>
  <c r="K124"/>
  <c r="K123"/>
  <c r="K122"/>
  <c r="K119"/>
  <c r="K118"/>
  <c r="K117"/>
  <c r="K114"/>
  <c r="K113"/>
  <c r="K112"/>
  <c r="K109"/>
  <c r="K108"/>
  <c r="L105"/>
  <c r="L103"/>
  <c r="L101"/>
  <c r="L99"/>
  <c r="L98"/>
  <c r="L96"/>
  <c r="L92"/>
  <c r="L90"/>
  <c r="L89"/>
  <c r="L87"/>
  <c r="L85"/>
  <c r="L83"/>
  <c r="L81"/>
  <c r="L79"/>
  <c r="L77"/>
  <c r="L76"/>
  <c r="L75"/>
  <c r="L73"/>
  <c r="L71"/>
  <c r="L69"/>
  <c r="L68"/>
  <c r="L67"/>
  <c r="L65"/>
  <c r="L63"/>
  <c r="L61"/>
  <c r="L59"/>
  <c r="L57"/>
  <c r="L55"/>
  <c r="L53"/>
  <c r="L51"/>
  <c r="L50"/>
  <c r="L49"/>
  <c r="L48"/>
  <c r="L46"/>
  <c r="L43"/>
  <c r="L41"/>
  <c r="L39"/>
  <c r="L37"/>
  <c r="L35"/>
  <c r="L2" i="14"/>
  <c r="H7"/>
  <c r="G7"/>
  <c r="F7"/>
  <c r="H6"/>
  <c r="G6"/>
  <c r="F6"/>
  <c r="H5"/>
  <c r="G5"/>
  <c r="F5"/>
  <c r="H4"/>
  <c r="G4"/>
  <c r="F4"/>
  <c r="H10"/>
  <c r="G10"/>
  <c r="F10"/>
  <c r="H3"/>
  <c r="G3"/>
  <c r="F3"/>
  <c r="H9"/>
  <c r="G9"/>
  <c r="F9"/>
  <c r="H8"/>
  <c r="G8"/>
  <c r="F8"/>
  <c r="H2"/>
  <c r="G2"/>
  <c r="F2"/>
  <c r="I11" i="6"/>
  <c r="J11"/>
  <c r="K11"/>
  <c r="L11"/>
  <c r="L3"/>
  <c r="L4"/>
  <c r="L5"/>
  <c r="L6"/>
  <c r="L7"/>
  <c r="L8"/>
  <c r="L9"/>
  <c r="L10"/>
  <c r="K3"/>
  <c r="K4"/>
  <c r="K5"/>
  <c r="K6"/>
  <c r="K7"/>
  <c r="K8"/>
  <c r="K9"/>
  <c r="K10"/>
  <c r="J3"/>
  <c r="J4"/>
  <c r="J5"/>
  <c r="J6"/>
  <c r="J7"/>
  <c r="J8"/>
  <c r="J9"/>
  <c r="J10"/>
  <c r="J2"/>
  <c r="K2" s="1"/>
  <c r="H10"/>
  <c r="H9"/>
  <c r="F10"/>
  <c r="G10"/>
  <c r="G9"/>
  <c r="F9"/>
  <c r="H8"/>
  <c r="G8"/>
  <c r="F8"/>
  <c r="H6"/>
  <c r="G6"/>
  <c r="F6"/>
  <c r="H3"/>
  <c r="G3"/>
  <c r="F3"/>
  <c r="H4"/>
  <c r="G4"/>
  <c r="F4"/>
  <c r="H7"/>
  <c r="G7"/>
  <c r="F7"/>
  <c r="H5"/>
  <c r="G5"/>
  <c r="F5"/>
  <c r="H2"/>
  <c r="G2"/>
  <c r="F2"/>
  <c r="I44" i="5"/>
  <c r="J44"/>
  <c r="K44"/>
  <c r="L4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K2"/>
  <c r="J2"/>
  <c r="L2" s="1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33"/>
  <c r="G33"/>
  <c r="F33"/>
  <c r="H32"/>
  <c r="G32"/>
  <c r="F32"/>
  <c r="H31"/>
  <c r="G31"/>
  <c r="F31"/>
  <c r="H30"/>
  <c r="G30"/>
  <c r="F30"/>
  <c r="H29"/>
  <c r="G29"/>
  <c r="F29"/>
  <c r="H16"/>
  <c r="H17"/>
  <c r="H18"/>
  <c r="H15"/>
  <c r="F15"/>
  <c r="G15"/>
  <c r="F16"/>
  <c r="G16"/>
  <c r="F17"/>
  <c r="G17"/>
  <c r="F18"/>
  <c r="G18"/>
  <c r="H28"/>
  <c r="G28"/>
  <c r="F28"/>
  <c r="H13"/>
  <c r="G13"/>
  <c r="F13"/>
  <c r="H27"/>
  <c r="G27"/>
  <c r="F27"/>
  <c r="H26"/>
  <c r="G26"/>
  <c r="F26"/>
  <c r="H25"/>
  <c r="G25"/>
  <c r="F25"/>
  <c r="H24"/>
  <c r="G24"/>
  <c r="F24"/>
  <c r="H23"/>
  <c r="G23"/>
  <c r="F23"/>
  <c r="H22"/>
  <c r="G22"/>
  <c r="F22"/>
  <c r="H21"/>
  <c r="G21"/>
  <c r="F21"/>
  <c r="H20"/>
  <c r="G20"/>
  <c r="F20"/>
  <c r="H19"/>
  <c r="G19"/>
  <c r="F19"/>
  <c r="H14"/>
  <c r="G14"/>
  <c r="F14"/>
  <c r="H12"/>
  <c r="H11"/>
  <c r="H10"/>
  <c r="H9"/>
  <c r="H6"/>
  <c r="H3"/>
  <c r="H2"/>
  <c r="F9"/>
  <c r="G9"/>
  <c r="F10"/>
  <c r="G10"/>
  <c r="F11"/>
  <c r="G11"/>
  <c r="F12"/>
  <c r="G12"/>
  <c r="F6"/>
  <c r="G6"/>
  <c r="F2"/>
  <c r="G2"/>
  <c r="F3"/>
  <c r="G3"/>
  <c r="H8"/>
  <c r="G8"/>
  <c r="F8"/>
  <c r="H7"/>
  <c r="G7"/>
  <c r="F7"/>
  <c r="H5"/>
  <c r="G5"/>
  <c r="F5"/>
  <c r="H4"/>
  <c r="G4"/>
  <c r="F4"/>
  <c r="D2" i="1"/>
  <c r="K135" i="4" l="1"/>
  <c r="E2" i="1" s="1"/>
  <c r="G2" s="1"/>
  <c r="L135" i="4"/>
  <c r="H2" i="1" s="1"/>
  <c r="J2" s="1"/>
  <c r="L2" i="6"/>
  <c r="H5" i="1"/>
  <c r="J5" s="1"/>
  <c r="E5"/>
  <c r="G5" s="1"/>
  <c r="L61" i="13"/>
  <c r="K61"/>
  <c r="L150" i="12"/>
  <c r="K150"/>
  <c r="D6" i="2"/>
  <c r="D8" s="1"/>
  <c r="B6"/>
  <c r="B7" s="1"/>
  <c r="D7" l="1"/>
  <c r="F7"/>
  <c r="B8"/>
  <c r="F8" s="1"/>
  <c r="J9" i="1" l="1"/>
  <c r="G9"/>
  <c r="A3" i="3"/>
  <c r="A2"/>
</calcChain>
</file>

<file path=xl/sharedStrings.xml><?xml version="1.0" encoding="utf-8"?>
<sst xmlns="http://schemas.openxmlformats.org/spreadsheetml/2006/main" count="1963" uniqueCount="170">
  <si>
    <t>Project Name</t>
  </si>
  <si>
    <t>Project Type</t>
  </si>
  <si>
    <t xml:space="preserve">Platt’s Creek Stormwater Treatment Facility </t>
  </si>
  <si>
    <t>White City- Canal 'D'</t>
  </si>
  <si>
    <t>White City- Citrus/Seager Stormwater Improvement</t>
  </si>
  <si>
    <t>Wet Detention</t>
  </si>
  <si>
    <t>Street Sweeping</t>
  </si>
  <si>
    <t>Project Number</t>
  </si>
  <si>
    <t>SLC-1</t>
  </si>
  <si>
    <t>SLC-5</t>
  </si>
  <si>
    <t>SLC-6</t>
  </si>
  <si>
    <t>Acres Treated</t>
  </si>
  <si>
    <t>Education and outreach</t>
  </si>
  <si>
    <t>FYN; pet waste, landscape, irrigation, and fertilizer ordinances; PSAs, website, illicit discharge program, eco-center, Clean Stormwater-Clean River Program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</si>
  <si>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</si>
  <si>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</si>
  <si>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</si>
  <si>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</si>
  <si>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</si>
  <si>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</si>
  <si>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</si>
  <si>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</si>
  <si>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</si>
  <si>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tons, average per year</t>
  </si>
  <si>
    <t>tons for 2 years</t>
  </si>
  <si>
    <t>lbs/yr</t>
  </si>
  <si>
    <t>refer to separate spreadsheet for calculations</t>
  </si>
  <si>
    <t>N/A</t>
  </si>
  <si>
    <t>Wet detention with alum injection</t>
  </si>
  <si>
    <t>no credit - improvements to existing stormwater system</t>
  </si>
  <si>
    <t>Add pipe</t>
  </si>
  <si>
    <t xml:space="preserve">residence time = </t>
  </si>
  <si>
    <t>(wet pond volume)/(annual runoff)</t>
  </si>
  <si>
    <t>wet pond</t>
  </si>
  <si>
    <t>ac-ft</t>
  </si>
  <si>
    <t>runoff</t>
  </si>
  <si>
    <t>residence time</t>
  </si>
  <si>
    <t>TN efficiency</t>
  </si>
  <si>
    <t>TP efficiency</t>
  </si>
  <si>
    <t>Required</t>
  </si>
  <si>
    <t>Provided</t>
  </si>
  <si>
    <t>Difference</t>
  </si>
  <si>
    <t>Entity</t>
  </si>
  <si>
    <t>Subbasin</t>
  </si>
  <si>
    <t>LU</t>
  </si>
  <si>
    <t>Description</t>
  </si>
  <si>
    <t>Hydrogp</t>
  </si>
  <si>
    <t>EMCN
mg/L</t>
  </si>
  <si>
    <t>EMCP
mg/L</t>
  </si>
  <si>
    <t>ROC
Unitless</t>
  </si>
  <si>
    <t>Acres</t>
  </si>
  <si>
    <t>Runoff
acre-ft</t>
  </si>
  <si>
    <t>TN
lbs/year</t>
  </si>
  <si>
    <t>TP
lbs/yr</t>
  </si>
  <si>
    <t>St Lucie Co</t>
  </si>
  <si>
    <t>C-23</t>
  </si>
  <si>
    <t>NA</t>
  </si>
  <si>
    <t>A</t>
  </si>
  <si>
    <t>A/D</t>
  </si>
  <si>
    <t>B/D</t>
  </si>
  <si>
    <t>C/D</t>
  </si>
  <si>
    <t>D</t>
  </si>
  <si>
    <t>C-24</t>
  </si>
  <si>
    <t>North Fork</t>
  </si>
  <si>
    <t>St Lucie Co MS4</t>
  </si>
  <si>
    <t>SLC-8</t>
  </si>
  <si>
    <t>Extractive</t>
  </si>
  <si>
    <t>Rock Quarries</t>
  </si>
  <si>
    <t>Holding Ponds</t>
  </si>
  <si>
    <t>Spoil Areas</t>
  </si>
  <si>
    <t>Roads and Highways</t>
  </si>
  <si>
    <t>Fixed Single Family Units</t>
  </si>
  <si>
    <t>Mobile Home Units</t>
  </si>
  <si>
    <t>Transportation</t>
  </si>
  <si>
    <t>Industrial</t>
  </si>
  <si>
    <t>Disturbed Land</t>
  </si>
  <si>
    <t>High Density Under Construction</t>
  </si>
  <si>
    <t>Golf Courses</t>
  </si>
  <si>
    <t>Electrical Power Transmission Lines</t>
  </si>
  <si>
    <t>Medium Density Under Construction</t>
  </si>
  <si>
    <t>Multiple Dwelling Units, Low Rise &lt;Two stories or less&gt;</t>
  </si>
  <si>
    <t>Other Light Industrial</t>
  </si>
  <si>
    <t>Mixed Units &lt;Fixed and mobile home units&gt;</t>
  </si>
  <si>
    <t>Mobile Home Units &lt;Six or more dwelling units per acre&gt;</t>
  </si>
  <si>
    <t>Multiple Dwelling Units, High Rise &lt;Three stories or more&gt;</t>
  </si>
  <si>
    <t>Commercial and Services</t>
  </si>
  <si>
    <t>Educational Facilities</t>
  </si>
  <si>
    <t>Parks and Zoos</t>
  </si>
  <si>
    <t>Fixed Single Family Units &lt;Six or more dwelling units per acre&gt;</t>
  </si>
  <si>
    <t>Shopping Centers (Plazas, Malls)</t>
  </si>
  <si>
    <t>Institutional</t>
  </si>
  <si>
    <t>Electric Power Facilities</t>
  </si>
  <si>
    <t>Communications</t>
  </si>
  <si>
    <t>Utilities</t>
  </si>
  <si>
    <t>Recreational</t>
  </si>
  <si>
    <t>SLC-9</t>
  </si>
  <si>
    <t>PARCEL</t>
  </si>
  <si>
    <t>HYDGRP</t>
  </si>
  <si>
    <t>LCCODE</t>
  </si>
  <si>
    <t>NORTH FORK</t>
  </si>
  <si>
    <t>Indian River Estates</t>
  </si>
  <si>
    <t>Platt's Creek</t>
  </si>
  <si>
    <t>Canal D</t>
  </si>
  <si>
    <t>Citrus/Saeger</t>
  </si>
  <si>
    <t>Bay St baffle box</t>
  </si>
  <si>
    <t>Prima Vista baffle box</t>
  </si>
  <si>
    <t>EMCs</t>
  </si>
  <si>
    <t>TN</t>
  </si>
  <si>
    <t>TP</t>
  </si>
  <si>
    <t>Citrus</t>
  </si>
  <si>
    <t>General Agriculture</t>
  </si>
  <si>
    <t>High-Intensity Commercial</t>
  </si>
  <si>
    <t>Highway</t>
  </si>
  <si>
    <t>Light Industrial</t>
  </si>
  <si>
    <t>Low-Density Residential</t>
  </si>
  <si>
    <t>Low-Intensity Commercial</t>
  </si>
  <si>
    <t>Mining / Extractive</t>
  </si>
  <si>
    <t>Multi-Family</t>
  </si>
  <si>
    <t>Pasture</t>
  </si>
  <si>
    <t>Row Crops</t>
  </si>
  <si>
    <t>Single-Family</t>
  </si>
  <si>
    <t>Undeveloped / Rangeland / Forest</t>
  </si>
  <si>
    <t>Unimproved Pasture</t>
  </si>
  <si>
    <t>Water</t>
  </si>
  <si>
    <t>Wetlands</t>
  </si>
  <si>
    <t>Row Labels</t>
  </si>
  <si>
    <t>B</t>
  </si>
  <si>
    <t>C</t>
  </si>
  <si>
    <t>Commercial Areas</t>
  </si>
  <si>
    <t>High-Density Residential Areas</t>
  </si>
  <si>
    <t>Highway Areas (50% Impervious)</t>
  </si>
  <si>
    <t>Highway Areas (75% Impervious)</t>
  </si>
  <si>
    <t>Low-Density Residential Areas</t>
  </si>
  <si>
    <t>Single-Family Residential Areas (25% Impervious)</t>
  </si>
  <si>
    <t>Single-Family Residential Areas (40% Impervious)</t>
  </si>
  <si>
    <t>Undeveloped Land</t>
  </si>
  <si>
    <t>Unimproved pastures</t>
  </si>
  <si>
    <t>TP Add Lbs/acre</t>
  </si>
  <si>
    <t>Rainfall (inches)</t>
  </si>
  <si>
    <t>Baseflow (feet)</t>
  </si>
  <si>
    <t>Basins 4 5 6</t>
  </si>
  <si>
    <t>C-44 S-153</t>
  </si>
  <si>
    <t>South Fork</t>
  </si>
  <si>
    <t>EMC TN</t>
  </si>
  <si>
    <t>EMC TP</t>
  </si>
  <si>
    <t>ROC</t>
  </si>
  <si>
    <t>Low Density: Fixed Single Family Units</t>
  </si>
  <si>
    <t>Medium Density: Fixed Single Family Units</t>
  </si>
  <si>
    <t>Cemeteries</t>
  </si>
  <si>
    <t>Other light industry</t>
  </si>
  <si>
    <t>Golf course</t>
  </si>
  <si>
    <t>Improved Pastures</t>
  </si>
  <si>
    <t>Citrus Groves</t>
  </si>
  <si>
    <t>Upland Shrub and Brush land</t>
  </si>
  <si>
    <t>Mixed Rangeland</t>
  </si>
  <si>
    <t>Pine Flatwoods</t>
  </si>
  <si>
    <t>Upland Hardwood Forest</t>
  </si>
  <si>
    <t>Brazilian Pepper</t>
  </si>
  <si>
    <t>Hardwood / Conifererous Mixed</t>
  </si>
  <si>
    <t>Australian Pine</t>
  </si>
  <si>
    <t>Reservoirs</t>
  </si>
  <si>
    <t>Mixed wetland hardwoods</t>
  </si>
  <si>
    <t>Mixed Shrubs</t>
  </si>
  <si>
    <t>Freshwater Marshes / Graminoid Prairie-Marsh</t>
  </si>
  <si>
    <t>Wet Prairies</t>
  </si>
  <si>
    <t>Roads and highways</t>
  </si>
  <si>
    <t>Runoff Ac-ft</t>
  </si>
  <si>
    <t>TN lbs/yr</t>
  </si>
  <si>
    <t>TP lbs/yr</t>
  </si>
  <si>
    <t>Channelized Waterways, Canals</t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</si>
</sst>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4" formatCode="#,##0.0"/>
    <numFmt numFmtId="165" formatCode="0.0%"/>
    <numFmt numFmtId="166" formatCode="_(* #,##0.000_);_(* \(#,##0.000\);_(* &quot;-&quot;??_);_(@_)"/>
    <numFmt numFmtId="167" formatCode="_(* #,##0_);_(* \(#,##0\);_(* &quot;-&quot;??_);_(@_)"/>
    <numFmt numFmtId="168" formatCode="_(* #,##0.0_);_(* \(#,##0.0\);_(* &quot;-&quot;??_);_(@_)"/>
    <numFmt numFmtId="169" formatCode="0.00000000000"/>
    <numFmt numFmtId="170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3" fontId="3" fillId="2" borderId="1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Border="1" applyAlignment="1">
      <alignment horizontal="center" wrapText="1"/>
    </xf>
    <xf numFmtId="3" fontId="5" fillId="0" borderId="0" xfId="0" applyNumberFormat="1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0" fillId="0" borderId="0" xfId="0" applyNumberFormat="1"/>
    <xf numFmtId="0" fontId="7" fillId="0" borderId="0" xfId="0" applyFont="1"/>
    <xf numFmtId="0" fontId="7" fillId="4" borderId="1" xfId="0" applyFont="1" applyFill="1" applyBorder="1"/>
    <xf numFmtId="0" fontId="7" fillId="4" borderId="1" xfId="0" applyFont="1" applyFill="1" applyBorder="1" applyAlignment="1">
      <alignment horizontal="center"/>
    </xf>
    <xf numFmtId="43" fontId="7" fillId="4" borderId="1" xfId="14" applyFont="1" applyFill="1" applyBorder="1" applyAlignment="1">
      <alignment horizontal="center" wrapText="1"/>
    </xf>
    <xf numFmtId="166" fontId="7" fillId="4" borderId="1" xfId="14" applyNumberFormat="1" applyFont="1" applyFill="1" applyBorder="1" applyAlignment="1">
      <alignment horizontal="center" wrapText="1"/>
    </xf>
    <xf numFmtId="167" fontId="7" fillId="4" borderId="1" xfId="14" applyNumberFormat="1" applyFont="1" applyFill="1" applyBorder="1" applyAlignment="1">
      <alignment horizontal="center" wrapText="1"/>
    </xf>
    <xf numFmtId="168" fontId="7" fillId="4" borderId="1" xfId="14" applyNumberFormat="1" applyFont="1" applyFill="1" applyBorder="1" applyAlignment="1">
      <alignment horizontal="center" wrapText="1"/>
    </xf>
    <xf numFmtId="164" fontId="5" fillId="0" borderId="0" xfId="0" applyNumberFormat="1" applyFont="1" applyBorder="1" applyAlignment="1">
      <alignment horizontal="left" vertical="center"/>
    </xf>
    <xf numFmtId="1" fontId="0" fillId="0" borderId="0" xfId="0" applyNumberFormat="1"/>
    <xf numFmtId="169" fontId="0" fillId="0" borderId="0" xfId="0" applyNumberFormat="1"/>
    <xf numFmtId="0" fontId="7" fillId="0" borderId="0" xfId="0" applyFont="1" applyAlignment="1">
      <alignment horizontal="center"/>
    </xf>
    <xf numFmtId="170" fontId="0" fillId="0" borderId="0" xfId="0" applyNumberFormat="1"/>
    <xf numFmtId="0" fontId="7" fillId="0" borderId="0" xfId="0" applyFont="1" applyAlignment="1">
      <alignment horizont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" fontId="0" fillId="0" borderId="0" xfId="0" applyNumberFormat="1"/>
    <xf numFmtId="0" fontId="0" fillId="0" borderId="0" xfId="0" applyBorder="1"/>
    <xf numFmtId="0" fontId="4" fillId="0" borderId="1" xfId="1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0" fontId="4" fillId="0" borderId="1" xfId="3" applyFont="1" applyFill="1" applyBorder="1" applyAlignment="1">
      <alignment horizontal="left" wrapText="1"/>
    </xf>
    <xf numFmtId="164" fontId="4" fillId="0" borderId="1" xfId="1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0" fontId="5" fillId="0" borderId="0" xfId="0" applyFont="1" applyAlignment="1"/>
    <xf numFmtId="165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4" fillId="0" borderId="1" xfId="3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/>
    </xf>
  </cellXfs>
  <cellStyles count="24">
    <cellStyle name="Comma" xfId="14" builtinId="3"/>
    <cellStyle name="Comma 2" xfId="2"/>
    <cellStyle name="Comma 2 2" xfId="15"/>
    <cellStyle name="Normal" xfId="0" builtinId="0"/>
    <cellStyle name="Normal 2" xfId="3"/>
    <cellStyle name="Normal 2 2" xfId="10"/>
    <cellStyle name="Normal 2 2 2" xfId="21"/>
    <cellStyle name="Normal 2 3" xfId="7"/>
    <cellStyle name="Normal 2 3 2" xfId="19"/>
    <cellStyle name="Normal 2 4" xfId="6"/>
    <cellStyle name="Normal 2 4 2" xfId="18"/>
    <cellStyle name="Normal 2 5" xfId="16"/>
    <cellStyle name="Normal 3" xfId="4"/>
    <cellStyle name="Normal 3 2" xfId="12"/>
    <cellStyle name="Normal 3 2 2" xfId="23"/>
    <cellStyle name="Normal 3 3" xfId="9"/>
    <cellStyle name="Normal 3 4" xfId="17"/>
    <cellStyle name="Normal 4" xfId="5"/>
    <cellStyle name="Normal 4 2" xfId="13"/>
    <cellStyle name="Normal 4 3" xfId="8"/>
    <cellStyle name="Normal 4 3 2" xfId="20"/>
    <cellStyle name="Normal 5" xfId="1"/>
    <cellStyle name="Normal 5 2" xfId="11"/>
    <cellStyle name="Normal 5 2 2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/>
      <sheetData sheetId="3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06"/>
  <sheetViews>
    <sheetView tabSelected="1" zoomScaleNormal="100" workbookViewId="0">
      <selection activeCell="E17" sqref="E17"/>
    </sheetView>
  </sheetViews>
  <sheetFormatPr defaultRowHeight="12.75"/>
  <cols>
    <col min="1" max="1" width="9.140625" style="3"/>
    <col min="2" max="2" width="35.85546875" style="3" customWidth="1"/>
    <col min="3" max="3" width="17.85546875" style="3" customWidth="1"/>
    <col min="4" max="4" width="9.28515625" style="6" bestFit="1" customWidth="1"/>
    <col min="5" max="5" width="14.42578125" style="3" customWidth="1"/>
    <col min="6" max="6" width="14.140625" style="3" customWidth="1"/>
    <col min="7" max="7" width="11.28515625" style="3" bestFit="1" customWidth="1"/>
    <col min="8" max="8" width="13.7109375" style="3" customWidth="1"/>
    <col min="9" max="9" width="12.7109375" style="3" customWidth="1"/>
    <col min="10" max="10" width="10.85546875" style="3" bestFit="1" customWidth="1"/>
    <col min="11" max="16384" width="9.140625" style="3"/>
  </cols>
  <sheetData>
    <row r="1" spans="1:11" ht="25.5">
      <c r="A1" s="1" t="s">
        <v>7</v>
      </c>
      <c r="B1" s="1" t="s">
        <v>0</v>
      </c>
      <c r="C1" s="1" t="s">
        <v>1</v>
      </c>
      <c r="D1" s="4" t="s">
        <v>11</v>
      </c>
      <c r="E1" s="7" t="s">
        <v>14</v>
      </c>
      <c r="F1" s="8" t="s">
        <v>15</v>
      </c>
      <c r="G1" s="9" t="s">
        <v>16</v>
      </c>
      <c r="H1" s="7" t="s">
        <v>17</v>
      </c>
      <c r="I1" s="8" t="s">
        <v>18</v>
      </c>
      <c r="J1" s="7" t="s">
        <v>19</v>
      </c>
    </row>
    <row r="2" spans="1:11" ht="25.5">
      <c r="A2" s="43" t="s">
        <v>8</v>
      </c>
      <c r="B2" s="44" t="s">
        <v>2</v>
      </c>
      <c r="C2" s="43" t="s">
        <v>28</v>
      </c>
      <c r="D2" s="46">
        <f>'Platt''s Creek'!I135</f>
        <v>215.92786997993579</v>
      </c>
      <c r="E2" s="47">
        <f>'Platt''s Creek'!K135</f>
        <v>806.4000000000002</v>
      </c>
      <c r="F2" s="48">
        <v>0.5</v>
      </c>
      <c r="G2" s="47">
        <f t="shared" ref="G2:G5" si="0">ROUND(E2*F2,1)</f>
        <v>403.2</v>
      </c>
      <c r="H2" s="47">
        <f>'Platt''s Creek'!L135</f>
        <v>178.49999999999997</v>
      </c>
      <c r="I2" s="48">
        <v>0.9</v>
      </c>
      <c r="J2" s="47">
        <f t="shared" ref="J2:J5" si="1">ROUND(H2*I2,1)</f>
        <v>160.69999999999999</v>
      </c>
    </row>
    <row r="3" spans="1:11">
      <c r="A3" s="43" t="s">
        <v>9</v>
      </c>
      <c r="B3" s="43" t="s">
        <v>3</v>
      </c>
      <c r="C3" s="43" t="s">
        <v>30</v>
      </c>
      <c r="D3" s="46">
        <f>'White City Canal D'!I25</f>
        <v>44.700033940296848</v>
      </c>
      <c r="E3" s="49">
        <f>'White City Canal D'!K25</f>
        <v>244.59999999999997</v>
      </c>
      <c r="F3" s="50">
        <v>0</v>
      </c>
      <c r="G3" s="51">
        <f t="shared" si="0"/>
        <v>0</v>
      </c>
      <c r="H3" s="51">
        <f>'White City Canal D'!L25</f>
        <v>43.5</v>
      </c>
      <c r="I3" s="50">
        <v>0</v>
      </c>
      <c r="J3" s="51">
        <f t="shared" si="1"/>
        <v>0</v>
      </c>
      <c r="K3" s="28" t="s">
        <v>29</v>
      </c>
    </row>
    <row r="4" spans="1:11" ht="25.5">
      <c r="A4" s="43" t="s">
        <v>10</v>
      </c>
      <c r="B4" s="43" t="s">
        <v>4</v>
      </c>
      <c r="C4" s="43" t="s">
        <v>5</v>
      </c>
      <c r="D4" s="46">
        <f>Citrus_Seager!I15</f>
        <v>38.896387116628702</v>
      </c>
      <c r="E4" s="51">
        <f>Citrus_Seager!K15</f>
        <v>130.6</v>
      </c>
      <c r="F4" s="50">
        <f>'Wet Pond Calculations'!F7</f>
        <v>7.0000000000000062E-3</v>
      </c>
      <c r="G4" s="51">
        <f t="shared" si="0"/>
        <v>0.9</v>
      </c>
      <c r="H4" s="51">
        <f>Citrus_Seager!L15</f>
        <v>27.1</v>
      </c>
      <c r="I4" s="50">
        <f>'Wet Pond Calculations'!F8</f>
        <v>1.4000000000000123E-2</v>
      </c>
      <c r="J4" s="51">
        <f t="shared" si="1"/>
        <v>0.4</v>
      </c>
    </row>
    <row r="5" spans="1:11" ht="51">
      <c r="A5" s="43" t="s">
        <v>65</v>
      </c>
      <c r="B5" s="43" t="s">
        <v>13</v>
      </c>
      <c r="C5" s="43" t="s">
        <v>12</v>
      </c>
      <c r="D5" s="46" t="s">
        <v>27</v>
      </c>
      <c r="E5" s="51">
        <f>'Education non-MS4'!K150</f>
        <v>24992.307228020309</v>
      </c>
      <c r="F5" s="50">
        <v>0.06</v>
      </c>
      <c r="G5" s="51">
        <f t="shared" si="0"/>
        <v>1499.5</v>
      </c>
      <c r="H5" s="51">
        <f>'Education non-MS4'!L150</f>
        <v>6540.9040059619147</v>
      </c>
      <c r="I5" s="50">
        <v>0.06</v>
      </c>
      <c r="J5" s="51">
        <f t="shared" si="1"/>
        <v>392.5</v>
      </c>
    </row>
    <row r="6" spans="1:11">
      <c r="A6" s="43" t="s">
        <v>95</v>
      </c>
      <c r="B6" s="45" t="s">
        <v>6</v>
      </c>
      <c r="C6" s="45" t="s">
        <v>6</v>
      </c>
      <c r="D6" s="52" t="s">
        <v>27</v>
      </c>
      <c r="E6" s="47" t="s">
        <v>27</v>
      </c>
      <c r="F6" s="53" t="s">
        <v>27</v>
      </c>
      <c r="G6" s="47">
        <f>228*0.35</f>
        <v>79.8</v>
      </c>
      <c r="H6" s="47" t="s">
        <v>27</v>
      </c>
      <c r="I6" s="53" t="s">
        <v>27</v>
      </c>
      <c r="J6" s="47">
        <f>146*0.35</f>
        <v>51.099999999999994</v>
      </c>
    </row>
    <row r="7" spans="1:11">
      <c r="A7" s="2"/>
      <c r="B7" s="2"/>
      <c r="C7" s="2"/>
      <c r="D7" s="5"/>
    </row>
    <row r="8" spans="1:11" ht="15">
      <c r="A8" s="2"/>
      <c r="B8" s="2"/>
      <c r="C8" s="2"/>
      <c r="D8" s="5"/>
      <c r="F8" s="10"/>
      <c r="G8" s="11" t="s">
        <v>20</v>
      </c>
      <c r="H8" s="12"/>
      <c r="I8" s="13"/>
      <c r="J8" s="14" t="s">
        <v>21</v>
      </c>
    </row>
    <row r="9" spans="1:11">
      <c r="A9" s="2"/>
      <c r="B9" s="2"/>
      <c r="C9" s="2"/>
      <c r="D9" s="5"/>
      <c r="F9" s="15" t="s">
        <v>22</v>
      </c>
      <c r="G9" s="16">
        <f>SUM(G2:G6)</f>
        <v>1983.3999999999999</v>
      </c>
      <c r="H9" s="17"/>
      <c r="I9" s="17"/>
      <c r="J9" s="18">
        <f>SUM(J2:J6)</f>
        <v>604.70000000000005</v>
      </c>
    </row>
    <row r="10" spans="1:11">
      <c r="A10" s="2"/>
      <c r="B10" s="2"/>
      <c r="C10" s="2"/>
      <c r="D10" s="5"/>
      <c r="F10" s="15"/>
      <c r="G10" s="18"/>
      <c r="H10" s="18"/>
      <c r="I10" s="18"/>
      <c r="J10" s="18"/>
    </row>
    <row r="11" spans="1:11">
      <c r="A11" s="2"/>
      <c r="B11" s="2"/>
      <c r="C11" s="2"/>
      <c r="D11" s="5"/>
      <c r="F11" s="15"/>
      <c r="G11" s="19"/>
      <c r="H11" s="18"/>
      <c r="I11" s="18"/>
      <c r="J11" s="19"/>
    </row>
    <row r="12" spans="1:11">
      <c r="A12" s="2"/>
      <c r="B12" s="2"/>
      <c r="C12" s="2"/>
      <c r="D12" s="5"/>
    </row>
    <row r="13" spans="1:11">
      <c r="A13" s="2"/>
      <c r="B13" s="2"/>
      <c r="C13" s="2"/>
      <c r="D13" s="5"/>
    </row>
    <row r="14" spans="1:11">
      <c r="A14" s="2"/>
      <c r="B14" s="2"/>
      <c r="C14" s="2"/>
      <c r="D14" s="5"/>
    </row>
    <row r="15" spans="1:11">
      <c r="A15" s="2"/>
      <c r="B15" s="2"/>
      <c r="C15" s="2"/>
      <c r="D15" s="5"/>
    </row>
    <row r="16" spans="1:11">
      <c r="A16" s="2"/>
      <c r="B16" s="2"/>
      <c r="C16" s="2"/>
      <c r="D16" s="5"/>
    </row>
    <row r="17" spans="1:4">
      <c r="A17" s="2"/>
      <c r="B17" s="2"/>
      <c r="C17" s="2"/>
      <c r="D17" s="5"/>
    </row>
    <row r="18" spans="1:4">
      <c r="A18" s="2"/>
      <c r="B18" s="2"/>
      <c r="C18" s="2"/>
      <c r="D18" s="5"/>
    </row>
    <row r="19" spans="1:4">
      <c r="A19" s="2"/>
      <c r="B19" s="2"/>
      <c r="C19" s="2"/>
      <c r="D19" s="5"/>
    </row>
    <row r="20" spans="1:4">
      <c r="A20" s="2"/>
      <c r="B20" s="2"/>
      <c r="C20" s="2"/>
      <c r="D20" s="5"/>
    </row>
    <row r="21" spans="1:4">
      <c r="A21" s="2"/>
      <c r="B21" s="2"/>
      <c r="C21" s="2"/>
      <c r="D21" s="5"/>
    </row>
    <row r="22" spans="1:4">
      <c r="A22" s="2"/>
      <c r="B22" s="2"/>
      <c r="C22" s="2"/>
      <c r="D22" s="5"/>
    </row>
    <row r="23" spans="1:4">
      <c r="A23" s="2"/>
      <c r="B23" s="2"/>
      <c r="C23" s="2"/>
      <c r="D23" s="5"/>
    </row>
    <row r="24" spans="1:4">
      <c r="A24" s="2"/>
      <c r="B24" s="2"/>
      <c r="C24" s="2"/>
      <c r="D24" s="5"/>
    </row>
    <row r="25" spans="1:4">
      <c r="A25" s="2"/>
      <c r="B25" s="2"/>
      <c r="C25" s="2"/>
      <c r="D25" s="5"/>
    </row>
    <row r="26" spans="1:4">
      <c r="A26" s="2"/>
      <c r="B26" s="2"/>
      <c r="C26" s="2"/>
      <c r="D26" s="5"/>
    </row>
    <row r="27" spans="1:4">
      <c r="A27" s="2"/>
      <c r="B27" s="2"/>
      <c r="C27" s="2"/>
      <c r="D27" s="5"/>
    </row>
    <row r="28" spans="1:4">
      <c r="A28" s="2"/>
      <c r="B28" s="2"/>
      <c r="C28" s="2"/>
      <c r="D28" s="5"/>
    </row>
    <row r="29" spans="1:4">
      <c r="A29" s="2"/>
      <c r="B29" s="2"/>
      <c r="C29" s="2"/>
      <c r="D29" s="5"/>
    </row>
    <row r="30" spans="1:4">
      <c r="A30" s="2"/>
      <c r="B30" s="2"/>
      <c r="C30" s="2"/>
      <c r="D30" s="5"/>
    </row>
    <row r="31" spans="1:4">
      <c r="A31" s="2"/>
      <c r="B31" s="2"/>
      <c r="C31" s="2"/>
      <c r="D31" s="5"/>
    </row>
    <row r="32" spans="1:4">
      <c r="A32" s="2"/>
      <c r="B32" s="2"/>
      <c r="C32" s="2"/>
      <c r="D32" s="5"/>
    </row>
    <row r="33" spans="1:4">
      <c r="A33" s="2"/>
      <c r="B33" s="2"/>
      <c r="C33" s="2"/>
      <c r="D33" s="5"/>
    </row>
    <row r="34" spans="1:4">
      <c r="A34" s="2"/>
      <c r="B34" s="2"/>
      <c r="C34" s="2"/>
      <c r="D34" s="5"/>
    </row>
    <row r="35" spans="1:4">
      <c r="A35" s="2"/>
      <c r="B35" s="2"/>
      <c r="C35" s="2"/>
      <c r="D35" s="5"/>
    </row>
    <row r="36" spans="1:4">
      <c r="A36" s="2"/>
      <c r="B36" s="2"/>
      <c r="C36" s="2"/>
      <c r="D36" s="5"/>
    </row>
    <row r="37" spans="1:4">
      <c r="A37" s="2"/>
      <c r="B37" s="2"/>
      <c r="C37" s="2"/>
      <c r="D37" s="5"/>
    </row>
    <row r="38" spans="1:4">
      <c r="A38" s="2"/>
      <c r="B38" s="2"/>
      <c r="C38" s="2"/>
      <c r="D38" s="5"/>
    </row>
    <row r="39" spans="1:4">
      <c r="A39" s="2"/>
      <c r="B39" s="2"/>
      <c r="C39" s="2"/>
      <c r="D39" s="5"/>
    </row>
    <row r="40" spans="1:4">
      <c r="A40" s="2"/>
      <c r="B40" s="2"/>
      <c r="C40" s="2"/>
      <c r="D40" s="5"/>
    </row>
    <row r="41" spans="1:4">
      <c r="A41" s="2"/>
      <c r="B41" s="2"/>
      <c r="C41" s="2"/>
      <c r="D41" s="5"/>
    </row>
    <row r="42" spans="1:4">
      <c r="A42" s="2"/>
      <c r="B42" s="2"/>
      <c r="C42" s="2"/>
      <c r="D42" s="5"/>
    </row>
    <row r="43" spans="1:4">
      <c r="A43" s="2"/>
      <c r="B43" s="2"/>
      <c r="C43" s="2"/>
      <c r="D43" s="5"/>
    </row>
    <row r="44" spans="1:4">
      <c r="A44" s="2"/>
      <c r="B44" s="2"/>
      <c r="C44" s="2"/>
      <c r="D44" s="5"/>
    </row>
    <row r="45" spans="1:4">
      <c r="A45" s="2"/>
      <c r="B45" s="2"/>
      <c r="C45" s="2"/>
      <c r="D45" s="5"/>
    </row>
    <row r="46" spans="1:4">
      <c r="A46" s="2"/>
      <c r="B46" s="2"/>
      <c r="C46" s="2"/>
      <c r="D46" s="5"/>
    </row>
    <row r="47" spans="1:4">
      <c r="A47" s="2"/>
      <c r="B47" s="2"/>
      <c r="C47" s="2"/>
      <c r="D47" s="5"/>
    </row>
    <row r="48" spans="1:4">
      <c r="A48" s="2"/>
      <c r="B48" s="2"/>
      <c r="C48" s="2"/>
      <c r="D48" s="5"/>
    </row>
    <row r="49" spans="1:4">
      <c r="A49" s="2"/>
      <c r="B49" s="2"/>
      <c r="C49" s="2"/>
      <c r="D49" s="5"/>
    </row>
    <row r="50" spans="1:4">
      <c r="A50" s="2"/>
      <c r="B50" s="2"/>
      <c r="C50" s="2"/>
      <c r="D50" s="5"/>
    </row>
    <row r="51" spans="1:4">
      <c r="A51" s="2"/>
      <c r="B51" s="2"/>
      <c r="C51" s="2"/>
      <c r="D51" s="5"/>
    </row>
    <row r="52" spans="1:4">
      <c r="A52" s="2"/>
      <c r="B52" s="2"/>
      <c r="C52" s="2"/>
      <c r="D52" s="5"/>
    </row>
    <row r="53" spans="1:4">
      <c r="A53" s="2"/>
      <c r="B53" s="2"/>
      <c r="C53" s="2"/>
      <c r="D53" s="5"/>
    </row>
    <row r="54" spans="1:4">
      <c r="A54" s="2"/>
      <c r="B54" s="2"/>
      <c r="C54" s="2"/>
      <c r="D54" s="5"/>
    </row>
    <row r="55" spans="1:4">
      <c r="A55" s="2"/>
      <c r="B55" s="2"/>
      <c r="C55" s="2"/>
      <c r="D55" s="5"/>
    </row>
    <row r="56" spans="1:4">
      <c r="A56" s="2"/>
      <c r="B56" s="2"/>
      <c r="C56" s="2"/>
      <c r="D56" s="5"/>
    </row>
    <row r="57" spans="1:4">
      <c r="A57" s="2"/>
      <c r="B57" s="2"/>
      <c r="C57" s="2"/>
      <c r="D57" s="5"/>
    </row>
    <row r="58" spans="1:4">
      <c r="A58" s="2"/>
      <c r="B58" s="2"/>
      <c r="C58" s="2"/>
      <c r="D58" s="5"/>
    </row>
    <row r="59" spans="1:4">
      <c r="A59" s="2"/>
      <c r="B59" s="2"/>
      <c r="C59" s="2"/>
      <c r="D59" s="5"/>
    </row>
    <row r="60" spans="1:4">
      <c r="A60" s="2"/>
      <c r="B60" s="2"/>
      <c r="C60" s="2"/>
      <c r="D60" s="5"/>
    </row>
    <row r="61" spans="1:4">
      <c r="A61" s="2"/>
      <c r="B61" s="2"/>
      <c r="C61" s="2"/>
      <c r="D61" s="5"/>
    </row>
    <row r="62" spans="1:4">
      <c r="A62" s="2"/>
      <c r="B62" s="2"/>
      <c r="C62" s="2"/>
      <c r="D62" s="5"/>
    </row>
    <row r="63" spans="1:4">
      <c r="A63" s="2"/>
      <c r="B63" s="2"/>
      <c r="C63" s="2"/>
      <c r="D63" s="5"/>
    </row>
    <row r="64" spans="1:4">
      <c r="A64" s="2"/>
      <c r="B64" s="2"/>
      <c r="C64" s="2"/>
      <c r="D64" s="5"/>
    </row>
    <row r="65" spans="1:4">
      <c r="A65" s="2"/>
      <c r="B65" s="2"/>
      <c r="C65" s="2"/>
      <c r="D65" s="5"/>
    </row>
    <row r="66" spans="1:4">
      <c r="A66" s="2"/>
      <c r="B66" s="2"/>
      <c r="C66" s="2"/>
      <c r="D66" s="5"/>
    </row>
    <row r="67" spans="1:4">
      <c r="A67" s="2"/>
      <c r="B67" s="2"/>
      <c r="C67" s="2"/>
      <c r="D67" s="5"/>
    </row>
    <row r="68" spans="1:4">
      <c r="A68" s="2"/>
      <c r="B68" s="2"/>
      <c r="C68" s="2"/>
      <c r="D68" s="5"/>
    </row>
    <row r="69" spans="1:4">
      <c r="A69" s="2"/>
      <c r="B69" s="2"/>
      <c r="C69" s="2"/>
      <c r="D69" s="5"/>
    </row>
    <row r="70" spans="1:4">
      <c r="A70" s="2"/>
      <c r="B70" s="2"/>
      <c r="C70" s="2"/>
      <c r="D70" s="5"/>
    </row>
    <row r="71" spans="1:4">
      <c r="A71" s="2"/>
      <c r="B71" s="2"/>
      <c r="C71" s="2"/>
      <c r="D71" s="5"/>
    </row>
    <row r="72" spans="1:4">
      <c r="A72" s="2"/>
      <c r="B72" s="2"/>
      <c r="C72" s="2"/>
      <c r="D72" s="5"/>
    </row>
    <row r="73" spans="1:4">
      <c r="A73" s="2"/>
      <c r="B73" s="2"/>
      <c r="C73" s="2"/>
      <c r="D73" s="5"/>
    </row>
    <row r="74" spans="1:4">
      <c r="A74" s="2"/>
      <c r="B74" s="2"/>
      <c r="C74" s="2"/>
      <c r="D74" s="5"/>
    </row>
    <row r="75" spans="1:4">
      <c r="A75" s="2"/>
      <c r="B75" s="2"/>
      <c r="C75" s="2"/>
      <c r="D75" s="5"/>
    </row>
    <row r="76" spans="1:4">
      <c r="A76" s="2"/>
      <c r="B76" s="2"/>
      <c r="C76" s="2"/>
      <c r="D76" s="5"/>
    </row>
    <row r="77" spans="1:4">
      <c r="A77" s="2"/>
      <c r="B77" s="2"/>
      <c r="C77" s="2"/>
      <c r="D77" s="5"/>
    </row>
    <row r="78" spans="1:4">
      <c r="A78" s="2"/>
      <c r="B78" s="2"/>
      <c r="C78" s="2"/>
      <c r="D78" s="5"/>
    </row>
    <row r="79" spans="1:4">
      <c r="A79" s="2"/>
      <c r="B79" s="2"/>
      <c r="C79" s="2"/>
      <c r="D79" s="5"/>
    </row>
    <row r="80" spans="1:4">
      <c r="A80" s="2"/>
      <c r="B80" s="2"/>
      <c r="C80" s="2"/>
      <c r="D80" s="5"/>
    </row>
    <row r="81" spans="1:4">
      <c r="A81" s="2"/>
      <c r="B81" s="2"/>
      <c r="C81" s="2"/>
      <c r="D81" s="5"/>
    </row>
    <row r="82" spans="1:4">
      <c r="A82" s="2"/>
      <c r="B82" s="2"/>
      <c r="C82" s="2"/>
      <c r="D82" s="5"/>
    </row>
    <row r="83" spans="1:4">
      <c r="A83" s="2"/>
      <c r="B83" s="2"/>
      <c r="C83" s="2"/>
      <c r="D83" s="5"/>
    </row>
    <row r="84" spans="1:4">
      <c r="A84" s="2"/>
      <c r="B84" s="2"/>
      <c r="C84" s="2"/>
      <c r="D84" s="5"/>
    </row>
    <row r="85" spans="1:4">
      <c r="A85" s="2"/>
      <c r="B85" s="2"/>
      <c r="C85" s="2"/>
      <c r="D85" s="5"/>
    </row>
    <row r="86" spans="1:4">
      <c r="A86" s="2"/>
      <c r="B86" s="2"/>
      <c r="C86" s="2"/>
      <c r="D86" s="5"/>
    </row>
    <row r="87" spans="1:4">
      <c r="A87" s="2"/>
      <c r="B87" s="2"/>
      <c r="C87" s="2"/>
      <c r="D87" s="5"/>
    </row>
    <row r="88" spans="1:4">
      <c r="A88" s="2"/>
      <c r="B88" s="2"/>
      <c r="C88" s="2"/>
      <c r="D88" s="5"/>
    </row>
    <row r="89" spans="1:4">
      <c r="A89" s="2"/>
      <c r="B89" s="2"/>
      <c r="C89" s="2"/>
      <c r="D89" s="5"/>
    </row>
    <row r="90" spans="1:4">
      <c r="A90" s="2"/>
      <c r="B90" s="2"/>
      <c r="C90" s="2"/>
      <c r="D90" s="5"/>
    </row>
    <row r="91" spans="1:4">
      <c r="A91" s="2"/>
      <c r="B91" s="2"/>
      <c r="C91" s="2"/>
      <c r="D91" s="5"/>
    </row>
    <row r="92" spans="1:4">
      <c r="A92" s="2"/>
      <c r="B92" s="2"/>
      <c r="C92" s="2"/>
      <c r="D92" s="5"/>
    </row>
    <row r="93" spans="1:4">
      <c r="A93" s="2"/>
      <c r="B93" s="2"/>
      <c r="C93" s="2"/>
      <c r="D93" s="5"/>
    </row>
    <row r="94" spans="1:4">
      <c r="A94" s="2"/>
      <c r="B94" s="2"/>
      <c r="C94" s="2"/>
      <c r="D94" s="5"/>
    </row>
    <row r="95" spans="1:4">
      <c r="A95" s="2"/>
      <c r="B95" s="2"/>
      <c r="C95" s="2"/>
      <c r="D95" s="5"/>
    </row>
    <row r="96" spans="1:4">
      <c r="A96" s="2"/>
      <c r="B96" s="2"/>
      <c r="C96" s="2"/>
      <c r="D96" s="5"/>
    </row>
    <row r="97" spans="1:4">
      <c r="A97" s="2"/>
      <c r="B97" s="2"/>
      <c r="C97" s="2"/>
      <c r="D97" s="5"/>
    </row>
    <row r="98" spans="1:4">
      <c r="A98" s="2"/>
      <c r="B98" s="2"/>
      <c r="C98" s="2"/>
      <c r="D98" s="5"/>
    </row>
    <row r="99" spans="1:4">
      <c r="A99" s="2"/>
      <c r="B99" s="2"/>
      <c r="C99" s="2"/>
      <c r="D99" s="5"/>
    </row>
    <row r="100" spans="1:4">
      <c r="A100" s="2"/>
      <c r="B100" s="2"/>
      <c r="C100" s="2"/>
      <c r="D100" s="5"/>
    </row>
    <row r="101" spans="1:4">
      <c r="A101" s="2"/>
      <c r="B101" s="2"/>
      <c r="C101" s="2"/>
      <c r="D101" s="5"/>
    </row>
    <row r="102" spans="1:4">
      <c r="A102" s="2"/>
      <c r="B102" s="2"/>
      <c r="C102" s="2"/>
      <c r="D102" s="5"/>
    </row>
    <row r="103" spans="1:4">
      <c r="A103" s="2"/>
      <c r="B103" s="2"/>
      <c r="C103" s="2"/>
      <c r="D103" s="5"/>
    </row>
    <row r="104" spans="1:4">
      <c r="A104" s="2"/>
      <c r="B104" s="2"/>
      <c r="C104" s="2"/>
      <c r="D104" s="5"/>
    </row>
    <row r="105" spans="1:4">
      <c r="A105" s="2"/>
      <c r="B105" s="2"/>
      <c r="C105" s="2"/>
      <c r="D105" s="5"/>
    </row>
    <row r="106" spans="1:4">
      <c r="A106" s="2"/>
      <c r="B106" s="2"/>
      <c r="C106" s="2"/>
      <c r="D106" s="5"/>
    </row>
    <row r="107" spans="1:4">
      <c r="A107" s="2"/>
      <c r="B107" s="2"/>
      <c r="C107" s="2"/>
      <c r="D107" s="5"/>
    </row>
    <row r="108" spans="1:4">
      <c r="A108" s="2"/>
      <c r="B108" s="2"/>
      <c r="C108" s="2"/>
      <c r="D108" s="5"/>
    </row>
    <row r="109" spans="1:4">
      <c r="A109" s="2"/>
      <c r="B109" s="2"/>
      <c r="C109" s="2"/>
      <c r="D109" s="5"/>
    </row>
    <row r="110" spans="1:4">
      <c r="A110" s="2"/>
      <c r="B110" s="2"/>
      <c r="C110" s="2"/>
      <c r="D110" s="5"/>
    </row>
    <row r="111" spans="1:4">
      <c r="A111" s="2"/>
      <c r="B111" s="2"/>
      <c r="C111" s="2"/>
      <c r="D111" s="5"/>
    </row>
    <row r="112" spans="1:4">
      <c r="A112" s="2"/>
      <c r="B112" s="2"/>
      <c r="C112" s="2"/>
      <c r="D112" s="5"/>
    </row>
    <row r="113" spans="1:4">
      <c r="A113" s="2"/>
      <c r="B113" s="2"/>
      <c r="C113" s="2"/>
      <c r="D113" s="5"/>
    </row>
    <row r="114" spans="1:4">
      <c r="A114" s="2"/>
      <c r="B114" s="2"/>
      <c r="C114" s="2"/>
      <c r="D114" s="5"/>
    </row>
    <row r="115" spans="1:4">
      <c r="A115" s="2"/>
      <c r="B115" s="2"/>
      <c r="C115" s="2"/>
      <c r="D115" s="5"/>
    </row>
    <row r="116" spans="1:4">
      <c r="A116" s="2"/>
      <c r="B116" s="2"/>
      <c r="C116" s="2"/>
      <c r="D116" s="5"/>
    </row>
    <row r="117" spans="1:4">
      <c r="A117" s="2"/>
      <c r="B117" s="2"/>
      <c r="C117" s="2"/>
      <c r="D117" s="5"/>
    </row>
    <row r="118" spans="1:4">
      <c r="A118" s="2"/>
      <c r="B118" s="2"/>
      <c r="C118" s="2"/>
      <c r="D118" s="5"/>
    </row>
    <row r="119" spans="1:4">
      <c r="A119" s="2"/>
      <c r="B119" s="2"/>
      <c r="C119" s="2"/>
      <c r="D119" s="5"/>
    </row>
    <row r="120" spans="1:4">
      <c r="A120" s="2"/>
      <c r="B120" s="2"/>
      <c r="C120" s="2"/>
      <c r="D120" s="5"/>
    </row>
    <row r="121" spans="1:4">
      <c r="A121" s="2"/>
      <c r="B121" s="2"/>
      <c r="C121" s="2"/>
      <c r="D121" s="5"/>
    </row>
    <row r="122" spans="1:4">
      <c r="A122" s="2"/>
      <c r="B122" s="2"/>
      <c r="C122" s="2"/>
      <c r="D122" s="5"/>
    </row>
    <row r="123" spans="1:4">
      <c r="A123" s="2"/>
      <c r="B123" s="2"/>
      <c r="C123" s="2"/>
      <c r="D123" s="5"/>
    </row>
    <row r="124" spans="1:4">
      <c r="A124" s="2"/>
      <c r="B124" s="2"/>
      <c r="C124" s="2"/>
      <c r="D124" s="5"/>
    </row>
    <row r="125" spans="1:4">
      <c r="A125" s="2"/>
      <c r="B125" s="2"/>
      <c r="C125" s="2"/>
      <c r="D125" s="5"/>
    </row>
    <row r="126" spans="1:4">
      <c r="A126" s="2"/>
      <c r="B126" s="2"/>
      <c r="C126" s="2"/>
      <c r="D126" s="5"/>
    </row>
    <row r="127" spans="1:4">
      <c r="A127" s="2"/>
      <c r="B127" s="2"/>
      <c r="C127" s="2"/>
      <c r="D127" s="5"/>
    </row>
    <row r="128" spans="1:4">
      <c r="A128" s="2"/>
      <c r="B128" s="2"/>
      <c r="C128" s="2"/>
      <c r="D128" s="5"/>
    </row>
    <row r="129" spans="1:4">
      <c r="A129" s="2"/>
      <c r="B129" s="2"/>
      <c r="C129" s="2"/>
      <c r="D129" s="5"/>
    </row>
    <row r="130" spans="1:4">
      <c r="A130" s="2"/>
      <c r="B130" s="2"/>
      <c r="C130" s="2"/>
      <c r="D130" s="5"/>
    </row>
    <row r="131" spans="1:4">
      <c r="A131" s="2"/>
      <c r="B131" s="2"/>
      <c r="C131" s="2"/>
      <c r="D131" s="5"/>
    </row>
    <row r="132" spans="1:4">
      <c r="A132" s="2"/>
      <c r="B132" s="2"/>
      <c r="C132" s="2"/>
      <c r="D132" s="5"/>
    </row>
    <row r="133" spans="1:4">
      <c r="A133" s="2"/>
      <c r="B133" s="2"/>
      <c r="C133" s="2"/>
      <c r="D133" s="5"/>
    </row>
    <row r="134" spans="1:4">
      <c r="A134" s="2"/>
      <c r="B134" s="2"/>
      <c r="C134" s="2"/>
      <c r="D134" s="5"/>
    </row>
    <row r="135" spans="1:4">
      <c r="A135" s="2"/>
      <c r="B135" s="2"/>
      <c r="C135" s="2"/>
      <c r="D135" s="5"/>
    </row>
    <row r="136" spans="1:4">
      <c r="A136" s="2"/>
      <c r="B136" s="2"/>
      <c r="C136" s="2"/>
      <c r="D136" s="5"/>
    </row>
    <row r="137" spans="1:4">
      <c r="A137" s="2"/>
      <c r="B137" s="2"/>
      <c r="C137" s="2"/>
      <c r="D137" s="5"/>
    </row>
    <row r="138" spans="1:4">
      <c r="A138" s="2"/>
      <c r="B138" s="2"/>
      <c r="C138" s="2"/>
      <c r="D138" s="5"/>
    </row>
    <row r="139" spans="1:4">
      <c r="A139" s="2"/>
      <c r="B139" s="2"/>
      <c r="C139" s="2"/>
      <c r="D139" s="5"/>
    </row>
    <row r="140" spans="1:4">
      <c r="A140" s="2"/>
      <c r="B140" s="2"/>
      <c r="C140" s="2"/>
      <c r="D140" s="5"/>
    </row>
    <row r="141" spans="1:4">
      <c r="A141" s="2"/>
      <c r="B141" s="2"/>
      <c r="C141" s="2"/>
      <c r="D141" s="5"/>
    </row>
    <row r="142" spans="1:4">
      <c r="A142" s="2"/>
      <c r="B142" s="2"/>
      <c r="C142" s="2"/>
      <c r="D142" s="5"/>
    </row>
    <row r="143" spans="1:4">
      <c r="A143" s="2"/>
      <c r="B143" s="2"/>
      <c r="C143" s="2"/>
      <c r="D143" s="5"/>
    </row>
    <row r="144" spans="1:4">
      <c r="A144" s="2"/>
      <c r="B144" s="2"/>
      <c r="C144" s="2"/>
      <c r="D144" s="5"/>
    </row>
    <row r="145" spans="1:4">
      <c r="A145" s="2"/>
      <c r="B145" s="2"/>
      <c r="C145" s="2"/>
      <c r="D145" s="5"/>
    </row>
    <row r="146" spans="1:4">
      <c r="A146" s="2"/>
      <c r="B146" s="2"/>
      <c r="C146" s="2"/>
      <c r="D146" s="5"/>
    </row>
    <row r="147" spans="1:4">
      <c r="A147" s="2"/>
      <c r="B147" s="2"/>
      <c r="C147" s="2"/>
      <c r="D147" s="5"/>
    </row>
    <row r="148" spans="1:4">
      <c r="A148" s="2"/>
      <c r="B148" s="2"/>
      <c r="C148" s="2"/>
      <c r="D148" s="5"/>
    </row>
    <row r="149" spans="1:4">
      <c r="A149" s="2"/>
      <c r="B149" s="2"/>
      <c r="C149" s="2"/>
      <c r="D149" s="5"/>
    </row>
    <row r="150" spans="1:4">
      <c r="A150" s="2"/>
      <c r="B150" s="2"/>
      <c r="C150" s="2"/>
      <c r="D150" s="5"/>
    </row>
    <row r="151" spans="1:4">
      <c r="A151" s="2"/>
      <c r="B151" s="2"/>
      <c r="C151" s="2"/>
      <c r="D151" s="5"/>
    </row>
    <row r="152" spans="1:4">
      <c r="A152" s="2"/>
      <c r="B152" s="2"/>
      <c r="C152" s="2"/>
      <c r="D152" s="5"/>
    </row>
    <row r="153" spans="1:4">
      <c r="A153" s="2"/>
      <c r="B153" s="2"/>
      <c r="C153" s="2"/>
      <c r="D153" s="5"/>
    </row>
    <row r="154" spans="1:4">
      <c r="A154" s="2"/>
      <c r="B154" s="2"/>
      <c r="C154" s="2"/>
      <c r="D154" s="5"/>
    </row>
    <row r="155" spans="1:4">
      <c r="A155" s="2"/>
      <c r="B155" s="2"/>
      <c r="C155" s="2"/>
      <c r="D155" s="5"/>
    </row>
    <row r="156" spans="1:4">
      <c r="A156" s="2"/>
      <c r="B156" s="2"/>
      <c r="C156" s="2"/>
      <c r="D156" s="5"/>
    </row>
    <row r="157" spans="1:4">
      <c r="A157" s="2"/>
      <c r="B157" s="2"/>
      <c r="C157" s="2"/>
      <c r="D157" s="5"/>
    </row>
    <row r="158" spans="1:4">
      <c r="A158" s="2"/>
      <c r="B158" s="2"/>
      <c r="C158" s="2"/>
      <c r="D158" s="5"/>
    </row>
    <row r="159" spans="1:4">
      <c r="A159" s="2"/>
      <c r="B159" s="2"/>
      <c r="C159" s="2"/>
      <c r="D159" s="5"/>
    </row>
    <row r="160" spans="1:4">
      <c r="A160" s="2"/>
      <c r="B160" s="2"/>
      <c r="C160" s="2"/>
      <c r="D160" s="5"/>
    </row>
    <row r="161" spans="1:4">
      <c r="A161" s="2"/>
      <c r="B161" s="2"/>
      <c r="C161" s="2"/>
      <c r="D161" s="5"/>
    </row>
    <row r="162" spans="1:4">
      <c r="A162" s="2"/>
      <c r="B162" s="2"/>
      <c r="C162" s="2"/>
      <c r="D162" s="5"/>
    </row>
    <row r="163" spans="1:4">
      <c r="A163" s="2"/>
      <c r="B163" s="2"/>
      <c r="C163" s="2"/>
      <c r="D163" s="5"/>
    </row>
    <row r="164" spans="1:4">
      <c r="A164" s="2"/>
      <c r="B164" s="2"/>
      <c r="C164" s="2"/>
      <c r="D164" s="5"/>
    </row>
    <row r="165" spans="1:4">
      <c r="A165" s="2"/>
      <c r="B165" s="2"/>
      <c r="C165" s="2"/>
      <c r="D165" s="5"/>
    </row>
    <row r="166" spans="1:4">
      <c r="A166" s="2"/>
      <c r="B166" s="2"/>
      <c r="C166" s="2"/>
      <c r="D166" s="5"/>
    </row>
    <row r="167" spans="1:4">
      <c r="A167" s="2"/>
      <c r="B167" s="2"/>
      <c r="C167" s="2"/>
      <c r="D167" s="5"/>
    </row>
    <row r="168" spans="1:4">
      <c r="A168" s="2"/>
      <c r="B168" s="2"/>
      <c r="C168" s="2"/>
      <c r="D168" s="5"/>
    </row>
    <row r="169" spans="1:4">
      <c r="A169" s="2"/>
      <c r="B169" s="2"/>
      <c r="C169" s="2"/>
      <c r="D169" s="5"/>
    </row>
    <row r="170" spans="1:4">
      <c r="A170" s="2"/>
      <c r="B170" s="2"/>
      <c r="C170" s="2"/>
      <c r="D170" s="5"/>
    </row>
    <row r="171" spans="1:4">
      <c r="A171" s="2"/>
      <c r="B171" s="2"/>
      <c r="C171" s="2"/>
      <c r="D171" s="5"/>
    </row>
    <row r="172" spans="1:4">
      <c r="A172" s="2"/>
      <c r="B172" s="2"/>
      <c r="C172" s="2"/>
      <c r="D172" s="5"/>
    </row>
    <row r="173" spans="1:4">
      <c r="A173" s="2"/>
      <c r="B173" s="2"/>
      <c r="C173" s="2"/>
      <c r="D173" s="5"/>
    </row>
    <row r="174" spans="1:4">
      <c r="A174" s="2"/>
      <c r="B174" s="2"/>
      <c r="C174" s="2"/>
      <c r="D174" s="5"/>
    </row>
    <row r="175" spans="1:4">
      <c r="A175" s="2"/>
      <c r="B175" s="2"/>
      <c r="C175" s="2"/>
      <c r="D175" s="5"/>
    </row>
    <row r="176" spans="1:4">
      <c r="A176" s="2"/>
      <c r="B176" s="2"/>
      <c r="C176" s="2"/>
      <c r="D176" s="5"/>
    </row>
    <row r="177" spans="1:4">
      <c r="A177" s="2"/>
      <c r="B177" s="2"/>
      <c r="C177" s="2"/>
      <c r="D177" s="5"/>
    </row>
    <row r="178" spans="1:4">
      <c r="A178" s="2"/>
      <c r="B178" s="2"/>
      <c r="C178" s="2"/>
      <c r="D178" s="5"/>
    </row>
    <row r="179" spans="1:4">
      <c r="A179" s="2"/>
      <c r="B179" s="2"/>
      <c r="C179" s="2"/>
      <c r="D179" s="5"/>
    </row>
    <row r="180" spans="1:4">
      <c r="A180" s="2"/>
      <c r="B180" s="2"/>
      <c r="C180" s="2"/>
      <c r="D180" s="5"/>
    </row>
    <row r="181" spans="1:4">
      <c r="A181" s="2"/>
      <c r="B181" s="2"/>
      <c r="C181" s="2"/>
      <c r="D181" s="5"/>
    </row>
    <row r="182" spans="1:4">
      <c r="A182" s="2"/>
      <c r="B182" s="2"/>
      <c r="C182" s="2"/>
      <c r="D182" s="5"/>
    </row>
    <row r="183" spans="1:4">
      <c r="A183" s="2"/>
      <c r="B183" s="2"/>
      <c r="C183" s="2"/>
      <c r="D183" s="5"/>
    </row>
    <row r="184" spans="1:4">
      <c r="A184" s="2"/>
      <c r="B184" s="2"/>
      <c r="C184" s="2"/>
      <c r="D184" s="5"/>
    </row>
    <row r="185" spans="1:4">
      <c r="A185" s="2"/>
      <c r="B185" s="2"/>
      <c r="C185" s="2"/>
      <c r="D185" s="5"/>
    </row>
    <row r="186" spans="1:4">
      <c r="A186" s="2"/>
      <c r="B186" s="2"/>
      <c r="C186" s="2"/>
      <c r="D186" s="5"/>
    </row>
    <row r="187" spans="1:4">
      <c r="A187" s="2"/>
      <c r="B187" s="2"/>
      <c r="C187" s="2"/>
      <c r="D187" s="5"/>
    </row>
    <row r="188" spans="1:4">
      <c r="A188" s="2"/>
      <c r="B188" s="2"/>
      <c r="C188" s="2"/>
      <c r="D188" s="5"/>
    </row>
    <row r="189" spans="1:4">
      <c r="A189" s="2"/>
      <c r="B189" s="2"/>
      <c r="C189" s="2"/>
      <c r="D189" s="5"/>
    </row>
    <row r="190" spans="1:4">
      <c r="A190" s="2"/>
      <c r="B190" s="2"/>
      <c r="C190" s="2"/>
      <c r="D190" s="5"/>
    </row>
    <row r="191" spans="1:4">
      <c r="A191" s="2"/>
      <c r="B191" s="2"/>
      <c r="C191" s="2"/>
      <c r="D191" s="5"/>
    </row>
    <row r="192" spans="1:4">
      <c r="A192" s="2"/>
      <c r="B192" s="2"/>
      <c r="C192" s="2"/>
      <c r="D192" s="5"/>
    </row>
    <row r="193" spans="1:4">
      <c r="A193" s="2"/>
      <c r="B193" s="2"/>
      <c r="C193" s="2"/>
      <c r="D193" s="5"/>
    </row>
    <row r="194" spans="1:4">
      <c r="A194" s="2"/>
      <c r="B194" s="2"/>
      <c r="C194" s="2"/>
      <c r="D194" s="5"/>
    </row>
    <row r="195" spans="1:4">
      <c r="A195" s="2"/>
      <c r="B195" s="2"/>
      <c r="C195" s="2"/>
      <c r="D195" s="5"/>
    </row>
    <row r="196" spans="1:4">
      <c r="A196" s="2"/>
      <c r="B196" s="2"/>
      <c r="C196" s="2"/>
      <c r="D196" s="5"/>
    </row>
    <row r="197" spans="1:4">
      <c r="A197" s="2"/>
      <c r="B197" s="2"/>
      <c r="C197" s="2"/>
      <c r="D197" s="5"/>
    </row>
    <row r="198" spans="1:4">
      <c r="A198" s="2"/>
      <c r="B198" s="2"/>
      <c r="C198" s="2"/>
      <c r="D198" s="5"/>
    </row>
    <row r="199" spans="1:4">
      <c r="A199" s="2"/>
      <c r="B199" s="2"/>
      <c r="C199" s="2"/>
      <c r="D199" s="5"/>
    </row>
    <row r="200" spans="1:4">
      <c r="A200" s="2"/>
      <c r="B200" s="2"/>
      <c r="C200" s="2"/>
      <c r="D200" s="5"/>
    </row>
    <row r="201" spans="1:4">
      <c r="A201" s="2"/>
      <c r="B201" s="2"/>
      <c r="C201" s="2"/>
      <c r="D201" s="5"/>
    </row>
    <row r="202" spans="1:4">
      <c r="A202" s="2"/>
      <c r="B202" s="2"/>
      <c r="C202" s="2"/>
      <c r="D202" s="5"/>
    </row>
    <row r="203" spans="1:4">
      <c r="A203" s="2"/>
      <c r="B203" s="2"/>
      <c r="C203" s="2"/>
      <c r="D203" s="5"/>
    </row>
    <row r="204" spans="1:4">
      <c r="A204" s="2"/>
      <c r="B204" s="2"/>
      <c r="C204" s="2"/>
      <c r="D204" s="5"/>
    </row>
    <row r="205" spans="1:4">
      <c r="A205" s="2"/>
      <c r="B205" s="2"/>
      <c r="C205" s="2"/>
      <c r="D205" s="5"/>
    </row>
    <row r="206" spans="1:4">
      <c r="A206" s="2"/>
      <c r="B206" s="2"/>
      <c r="C206" s="2"/>
      <c r="D206" s="5"/>
    </row>
    <row r="207" spans="1:4">
      <c r="A207" s="2"/>
      <c r="B207" s="2"/>
      <c r="C207" s="2"/>
      <c r="D207" s="5"/>
    </row>
    <row r="208" spans="1:4">
      <c r="A208" s="2"/>
      <c r="B208" s="2"/>
      <c r="C208" s="2"/>
      <c r="D208" s="5"/>
    </row>
    <row r="209" spans="1:4">
      <c r="A209" s="2"/>
      <c r="B209" s="2"/>
      <c r="C209" s="2"/>
      <c r="D209" s="5"/>
    </row>
    <row r="210" spans="1:4">
      <c r="A210" s="2"/>
      <c r="B210" s="2"/>
      <c r="C210" s="2"/>
      <c r="D210" s="5"/>
    </row>
    <row r="211" spans="1:4">
      <c r="A211" s="2"/>
      <c r="B211" s="2"/>
      <c r="C211" s="2"/>
      <c r="D211" s="5"/>
    </row>
    <row r="212" spans="1:4">
      <c r="A212" s="2"/>
      <c r="B212" s="2"/>
      <c r="C212" s="2"/>
      <c r="D212" s="5"/>
    </row>
    <row r="213" spans="1:4">
      <c r="A213" s="2"/>
      <c r="B213" s="2"/>
      <c r="C213" s="2"/>
      <c r="D213" s="5"/>
    </row>
    <row r="214" spans="1:4">
      <c r="A214" s="2"/>
      <c r="B214" s="2"/>
      <c r="C214" s="2"/>
      <c r="D214" s="5"/>
    </row>
    <row r="215" spans="1:4">
      <c r="A215" s="2"/>
      <c r="B215" s="2"/>
      <c r="C215" s="2"/>
      <c r="D215" s="5"/>
    </row>
    <row r="216" spans="1:4">
      <c r="A216" s="2"/>
      <c r="B216" s="2"/>
      <c r="C216" s="2"/>
      <c r="D216" s="5"/>
    </row>
    <row r="217" spans="1:4">
      <c r="A217" s="2"/>
      <c r="B217" s="2"/>
      <c r="C217" s="2"/>
      <c r="D217" s="5"/>
    </row>
    <row r="218" spans="1:4">
      <c r="A218" s="2"/>
      <c r="B218" s="2"/>
      <c r="C218" s="2"/>
      <c r="D218" s="5"/>
    </row>
    <row r="219" spans="1:4">
      <c r="A219" s="2"/>
      <c r="B219" s="2"/>
      <c r="C219" s="2"/>
      <c r="D219" s="5"/>
    </row>
    <row r="220" spans="1:4">
      <c r="A220" s="2"/>
      <c r="B220" s="2"/>
      <c r="C220" s="2"/>
      <c r="D220" s="5"/>
    </row>
    <row r="221" spans="1:4">
      <c r="A221" s="2"/>
      <c r="B221" s="2"/>
      <c r="C221" s="2"/>
      <c r="D221" s="5"/>
    </row>
    <row r="222" spans="1:4">
      <c r="A222" s="2"/>
      <c r="B222" s="2"/>
      <c r="C222" s="2"/>
      <c r="D222" s="5"/>
    </row>
    <row r="223" spans="1:4">
      <c r="A223" s="2"/>
      <c r="B223" s="2"/>
      <c r="C223" s="2"/>
      <c r="D223" s="5"/>
    </row>
    <row r="224" spans="1:4">
      <c r="A224" s="2"/>
      <c r="B224" s="2"/>
      <c r="C224" s="2"/>
      <c r="D224" s="5"/>
    </row>
    <row r="225" spans="1:4">
      <c r="A225" s="2"/>
      <c r="B225" s="2"/>
      <c r="C225" s="2"/>
      <c r="D225" s="5"/>
    </row>
    <row r="226" spans="1:4">
      <c r="A226" s="2"/>
      <c r="B226" s="2"/>
      <c r="C226" s="2"/>
      <c r="D226" s="5"/>
    </row>
    <row r="227" spans="1:4">
      <c r="A227" s="2"/>
      <c r="B227" s="2"/>
      <c r="C227" s="2"/>
      <c r="D227" s="5"/>
    </row>
    <row r="228" spans="1:4">
      <c r="A228" s="2"/>
      <c r="B228" s="2"/>
      <c r="C228" s="2"/>
      <c r="D228" s="5"/>
    </row>
    <row r="229" spans="1:4">
      <c r="A229" s="2"/>
      <c r="B229" s="2"/>
      <c r="C229" s="2"/>
      <c r="D229" s="5"/>
    </row>
    <row r="230" spans="1:4">
      <c r="A230" s="2"/>
      <c r="B230" s="2"/>
      <c r="C230" s="2"/>
      <c r="D230" s="5"/>
    </row>
    <row r="231" spans="1:4">
      <c r="A231" s="2"/>
      <c r="B231" s="2"/>
      <c r="C231" s="2"/>
      <c r="D231" s="5"/>
    </row>
    <row r="232" spans="1:4">
      <c r="A232" s="2"/>
      <c r="B232" s="2"/>
      <c r="C232" s="2"/>
      <c r="D232" s="5"/>
    </row>
    <row r="233" spans="1:4">
      <c r="A233" s="2"/>
      <c r="B233" s="2"/>
      <c r="C233" s="2"/>
      <c r="D233" s="5"/>
    </row>
    <row r="234" spans="1:4">
      <c r="A234" s="2"/>
      <c r="B234" s="2"/>
      <c r="C234" s="2"/>
      <c r="D234" s="5"/>
    </row>
    <row r="235" spans="1:4">
      <c r="A235" s="2"/>
      <c r="B235" s="2"/>
      <c r="C235" s="2"/>
      <c r="D235" s="5"/>
    </row>
    <row r="236" spans="1:4">
      <c r="A236" s="2"/>
      <c r="B236" s="2"/>
      <c r="C236" s="2"/>
      <c r="D236" s="5"/>
    </row>
    <row r="237" spans="1:4">
      <c r="A237" s="2"/>
      <c r="B237" s="2"/>
      <c r="C237" s="2"/>
      <c r="D237" s="5"/>
    </row>
    <row r="238" spans="1:4">
      <c r="A238" s="2"/>
      <c r="B238" s="2"/>
      <c r="C238" s="2"/>
      <c r="D238" s="5"/>
    </row>
    <row r="239" spans="1:4">
      <c r="A239" s="2"/>
      <c r="B239" s="2"/>
      <c r="C239" s="2"/>
      <c r="D239" s="5"/>
    </row>
    <row r="240" spans="1:4">
      <c r="A240" s="2"/>
      <c r="B240" s="2"/>
      <c r="C240" s="2"/>
      <c r="D240" s="5"/>
    </row>
    <row r="241" spans="1:4">
      <c r="A241" s="2"/>
      <c r="B241" s="2"/>
      <c r="C241" s="2"/>
      <c r="D241" s="5"/>
    </row>
    <row r="242" spans="1:4">
      <c r="A242" s="2"/>
      <c r="B242" s="2"/>
      <c r="C242" s="2"/>
      <c r="D242" s="5"/>
    </row>
    <row r="243" spans="1:4">
      <c r="A243" s="2"/>
      <c r="B243" s="2"/>
      <c r="C243" s="2"/>
      <c r="D243" s="5"/>
    </row>
    <row r="244" spans="1:4">
      <c r="A244" s="2"/>
      <c r="B244" s="2"/>
      <c r="C244" s="2"/>
      <c r="D244" s="5"/>
    </row>
    <row r="245" spans="1:4">
      <c r="A245" s="2"/>
      <c r="B245" s="2"/>
      <c r="C245" s="2"/>
      <c r="D245" s="5"/>
    </row>
    <row r="246" spans="1:4">
      <c r="A246" s="2"/>
      <c r="B246" s="2"/>
      <c r="C246" s="2"/>
      <c r="D246" s="5"/>
    </row>
    <row r="247" spans="1:4">
      <c r="A247" s="2"/>
      <c r="B247" s="2"/>
      <c r="C247" s="2"/>
      <c r="D247" s="5"/>
    </row>
    <row r="248" spans="1:4">
      <c r="A248" s="2"/>
      <c r="B248" s="2"/>
      <c r="C248" s="2"/>
      <c r="D248" s="5"/>
    </row>
    <row r="249" spans="1:4">
      <c r="A249" s="2"/>
      <c r="B249" s="2"/>
      <c r="C249" s="2"/>
      <c r="D249" s="5"/>
    </row>
    <row r="250" spans="1:4">
      <c r="A250" s="2"/>
      <c r="B250" s="2"/>
      <c r="C250" s="2"/>
      <c r="D250" s="5"/>
    </row>
    <row r="251" spans="1:4">
      <c r="A251" s="2"/>
      <c r="B251" s="2"/>
      <c r="C251" s="2"/>
      <c r="D251" s="5"/>
    </row>
    <row r="252" spans="1:4">
      <c r="A252" s="2"/>
      <c r="B252" s="2"/>
      <c r="C252" s="2"/>
      <c r="D252" s="5"/>
    </row>
    <row r="253" spans="1:4">
      <c r="A253" s="2"/>
      <c r="B253" s="2"/>
      <c r="C253" s="2"/>
      <c r="D253" s="5"/>
    </row>
    <row r="254" spans="1:4">
      <c r="A254" s="2"/>
      <c r="B254" s="2"/>
      <c r="C254" s="2"/>
      <c r="D254" s="5"/>
    </row>
    <row r="255" spans="1:4">
      <c r="A255" s="2"/>
      <c r="B255" s="2"/>
      <c r="C255" s="2"/>
      <c r="D255" s="5"/>
    </row>
    <row r="256" spans="1:4">
      <c r="A256" s="2"/>
      <c r="B256" s="2"/>
      <c r="C256" s="2"/>
      <c r="D256" s="5"/>
    </row>
    <row r="257" spans="1:4">
      <c r="A257" s="2"/>
      <c r="B257" s="2"/>
      <c r="C257" s="2"/>
      <c r="D257" s="5"/>
    </row>
    <row r="258" spans="1:4">
      <c r="A258" s="2"/>
      <c r="B258" s="2"/>
      <c r="C258" s="2"/>
      <c r="D258" s="5"/>
    </row>
    <row r="259" spans="1:4">
      <c r="A259" s="2"/>
      <c r="B259" s="2"/>
      <c r="C259" s="2"/>
      <c r="D259" s="5"/>
    </row>
    <row r="260" spans="1:4">
      <c r="A260" s="2"/>
      <c r="B260" s="2"/>
      <c r="C260" s="2"/>
      <c r="D260" s="5"/>
    </row>
    <row r="261" spans="1:4">
      <c r="A261" s="2"/>
      <c r="B261" s="2"/>
      <c r="C261" s="2"/>
      <c r="D261" s="5"/>
    </row>
    <row r="262" spans="1:4">
      <c r="A262" s="2"/>
      <c r="B262" s="2"/>
      <c r="C262" s="2"/>
      <c r="D262" s="5"/>
    </row>
    <row r="263" spans="1:4">
      <c r="A263" s="2"/>
      <c r="B263" s="2"/>
      <c r="C263" s="2"/>
      <c r="D263" s="5"/>
    </row>
    <row r="264" spans="1:4">
      <c r="A264" s="2"/>
      <c r="B264" s="2"/>
      <c r="C264" s="2"/>
      <c r="D264" s="5"/>
    </row>
    <row r="265" spans="1:4">
      <c r="A265" s="2"/>
      <c r="B265" s="2"/>
      <c r="C265" s="2"/>
      <c r="D265" s="5"/>
    </row>
    <row r="266" spans="1:4">
      <c r="A266" s="2"/>
      <c r="B266" s="2"/>
      <c r="C266" s="2"/>
      <c r="D266" s="5"/>
    </row>
    <row r="267" spans="1:4">
      <c r="A267" s="2"/>
      <c r="B267" s="2"/>
      <c r="C267" s="2"/>
      <c r="D267" s="5"/>
    </row>
    <row r="268" spans="1:4">
      <c r="A268" s="2"/>
      <c r="B268" s="2"/>
      <c r="C268" s="2"/>
      <c r="D268" s="5"/>
    </row>
    <row r="269" spans="1:4">
      <c r="A269" s="2"/>
      <c r="B269" s="2"/>
      <c r="C269" s="2"/>
      <c r="D269" s="5"/>
    </row>
    <row r="270" spans="1:4">
      <c r="A270" s="2"/>
      <c r="B270" s="2"/>
      <c r="C270" s="2"/>
      <c r="D270" s="5"/>
    </row>
    <row r="271" spans="1:4">
      <c r="A271" s="2"/>
      <c r="B271" s="2"/>
      <c r="C271" s="2"/>
      <c r="D271" s="5"/>
    </row>
    <row r="272" spans="1:4">
      <c r="A272" s="2"/>
      <c r="B272" s="2"/>
      <c r="C272" s="2"/>
      <c r="D272" s="5"/>
    </row>
    <row r="273" spans="1:4">
      <c r="A273" s="2"/>
      <c r="B273" s="2"/>
      <c r="C273" s="2"/>
      <c r="D273" s="5"/>
    </row>
    <row r="274" spans="1:4">
      <c r="A274" s="2"/>
      <c r="B274" s="2"/>
      <c r="C274" s="2"/>
      <c r="D274" s="5"/>
    </row>
    <row r="275" spans="1:4">
      <c r="A275" s="2"/>
      <c r="B275" s="2"/>
      <c r="C275" s="2"/>
      <c r="D275" s="5"/>
    </row>
    <row r="276" spans="1:4">
      <c r="A276" s="2"/>
      <c r="B276" s="2"/>
      <c r="C276" s="2"/>
      <c r="D276" s="5"/>
    </row>
    <row r="277" spans="1:4">
      <c r="A277" s="2"/>
      <c r="B277" s="2"/>
      <c r="C277" s="2"/>
      <c r="D277" s="5"/>
    </row>
    <row r="278" spans="1:4">
      <c r="A278" s="2"/>
      <c r="B278" s="2"/>
      <c r="C278" s="2"/>
      <c r="D278" s="5"/>
    </row>
    <row r="279" spans="1:4">
      <c r="A279" s="2"/>
      <c r="B279" s="2"/>
      <c r="C279" s="2"/>
      <c r="D279" s="5"/>
    </row>
    <row r="280" spans="1:4">
      <c r="A280" s="2"/>
      <c r="B280" s="2"/>
      <c r="C280" s="2"/>
      <c r="D280" s="5"/>
    </row>
    <row r="281" spans="1:4">
      <c r="A281" s="2"/>
      <c r="B281" s="2"/>
      <c r="C281" s="2"/>
      <c r="D281" s="5"/>
    </row>
    <row r="282" spans="1:4">
      <c r="A282" s="2"/>
      <c r="B282" s="2"/>
      <c r="C282" s="2"/>
      <c r="D282" s="5"/>
    </row>
    <row r="283" spans="1:4">
      <c r="A283" s="2"/>
      <c r="B283" s="2"/>
      <c r="C283" s="2"/>
      <c r="D283" s="5"/>
    </row>
    <row r="284" spans="1:4">
      <c r="A284" s="2"/>
      <c r="B284" s="2"/>
      <c r="C284" s="2"/>
      <c r="D284" s="5"/>
    </row>
    <row r="285" spans="1:4">
      <c r="A285" s="2"/>
      <c r="B285" s="2"/>
      <c r="C285" s="2"/>
      <c r="D285" s="5"/>
    </row>
    <row r="286" spans="1:4">
      <c r="A286" s="2"/>
      <c r="B286" s="2"/>
      <c r="C286" s="2"/>
      <c r="D286" s="5"/>
    </row>
    <row r="287" spans="1:4">
      <c r="A287" s="2"/>
      <c r="B287" s="2"/>
      <c r="C287" s="2"/>
      <c r="D287" s="5"/>
    </row>
    <row r="288" spans="1:4">
      <c r="A288" s="2"/>
      <c r="B288" s="2"/>
      <c r="C288" s="2"/>
      <c r="D288" s="5"/>
    </row>
    <row r="289" spans="1:4">
      <c r="A289" s="2"/>
      <c r="B289" s="2"/>
      <c r="C289" s="2"/>
      <c r="D289" s="5"/>
    </row>
    <row r="290" spans="1:4">
      <c r="A290" s="2"/>
      <c r="B290" s="2"/>
      <c r="C290" s="2"/>
      <c r="D290" s="5"/>
    </row>
    <row r="291" spans="1:4">
      <c r="A291" s="2"/>
      <c r="B291" s="2"/>
      <c r="C291" s="2"/>
      <c r="D291" s="5"/>
    </row>
    <row r="292" spans="1:4">
      <c r="A292" s="2"/>
      <c r="B292" s="2"/>
      <c r="C292" s="2"/>
      <c r="D292" s="5"/>
    </row>
    <row r="293" spans="1:4">
      <c r="A293" s="2"/>
      <c r="B293" s="2"/>
      <c r="C293" s="2"/>
      <c r="D293" s="5"/>
    </row>
    <row r="294" spans="1:4">
      <c r="A294" s="2"/>
      <c r="B294" s="2"/>
      <c r="C294" s="2"/>
      <c r="D294" s="5"/>
    </row>
    <row r="295" spans="1:4">
      <c r="A295" s="2"/>
      <c r="B295" s="2"/>
      <c r="C295" s="2"/>
      <c r="D295" s="5"/>
    </row>
    <row r="296" spans="1:4">
      <c r="A296" s="2"/>
      <c r="B296" s="2"/>
      <c r="C296" s="2"/>
      <c r="D296" s="5"/>
    </row>
    <row r="297" spans="1:4">
      <c r="A297" s="2"/>
      <c r="B297" s="2"/>
      <c r="C297" s="2"/>
      <c r="D297" s="5"/>
    </row>
    <row r="298" spans="1:4">
      <c r="A298" s="2"/>
      <c r="B298" s="2"/>
      <c r="C298" s="2"/>
      <c r="D298" s="5"/>
    </row>
    <row r="299" spans="1:4">
      <c r="A299" s="2"/>
      <c r="B299" s="2"/>
      <c r="C299" s="2"/>
      <c r="D299" s="5"/>
    </row>
    <row r="300" spans="1:4">
      <c r="A300" s="2"/>
      <c r="B300" s="2"/>
      <c r="C300" s="2"/>
      <c r="D300" s="5"/>
    </row>
    <row r="301" spans="1:4">
      <c r="A301" s="2"/>
      <c r="B301" s="2"/>
      <c r="C301" s="2"/>
      <c r="D301" s="5"/>
    </row>
    <row r="302" spans="1:4">
      <c r="A302" s="2"/>
      <c r="B302" s="2"/>
      <c r="C302" s="2"/>
      <c r="D302" s="5"/>
    </row>
    <row r="303" spans="1:4">
      <c r="A303" s="2"/>
      <c r="B303" s="2"/>
      <c r="C303" s="2"/>
      <c r="D303" s="5"/>
    </row>
    <row r="304" spans="1:4">
      <c r="A304" s="2"/>
      <c r="B304" s="2"/>
      <c r="C304" s="2"/>
      <c r="D304" s="5"/>
    </row>
    <row r="305" spans="1:4">
      <c r="A305" s="2"/>
      <c r="B305" s="2"/>
      <c r="C305" s="2"/>
      <c r="D305" s="5"/>
    </row>
    <row r="306" spans="1:4">
      <c r="A306" s="2"/>
      <c r="B306" s="2"/>
      <c r="C306" s="2"/>
      <c r="D306" s="5"/>
    </row>
    <row r="307" spans="1:4">
      <c r="A307" s="2"/>
      <c r="B307" s="2"/>
      <c r="C307" s="2"/>
      <c r="D307" s="5"/>
    </row>
    <row r="308" spans="1:4">
      <c r="A308" s="2"/>
      <c r="B308" s="2"/>
      <c r="C308" s="2"/>
      <c r="D308" s="5"/>
    </row>
    <row r="309" spans="1:4">
      <c r="A309" s="2"/>
      <c r="B309" s="2"/>
      <c r="C309" s="2"/>
      <c r="D309" s="5"/>
    </row>
    <row r="310" spans="1:4">
      <c r="A310" s="2"/>
      <c r="B310" s="2"/>
      <c r="C310" s="2"/>
      <c r="D310" s="5"/>
    </row>
    <row r="311" spans="1:4">
      <c r="A311" s="2"/>
      <c r="B311" s="2"/>
      <c r="C311" s="2"/>
      <c r="D311" s="5"/>
    </row>
    <row r="312" spans="1:4">
      <c r="A312" s="2"/>
      <c r="B312" s="2"/>
      <c r="C312" s="2"/>
      <c r="D312" s="5"/>
    </row>
    <row r="313" spans="1:4">
      <c r="A313" s="2"/>
      <c r="B313" s="2"/>
      <c r="C313" s="2"/>
      <c r="D313" s="5"/>
    </row>
    <row r="314" spans="1:4">
      <c r="A314" s="2"/>
      <c r="B314" s="2"/>
      <c r="C314" s="2"/>
      <c r="D314" s="5"/>
    </row>
    <row r="315" spans="1:4">
      <c r="A315" s="2"/>
      <c r="B315" s="2"/>
      <c r="C315" s="2"/>
      <c r="D315" s="5"/>
    </row>
    <row r="316" spans="1:4">
      <c r="A316" s="2"/>
      <c r="B316" s="2"/>
      <c r="C316" s="2"/>
      <c r="D316" s="5"/>
    </row>
    <row r="317" spans="1:4">
      <c r="A317" s="2"/>
      <c r="B317" s="2"/>
      <c r="C317" s="2"/>
      <c r="D317" s="5"/>
    </row>
    <row r="318" spans="1:4">
      <c r="A318" s="2"/>
      <c r="B318" s="2"/>
      <c r="C318" s="2"/>
      <c r="D318" s="5"/>
    </row>
    <row r="319" spans="1:4">
      <c r="A319" s="2"/>
      <c r="B319" s="2"/>
      <c r="C319" s="2"/>
      <c r="D319" s="5"/>
    </row>
    <row r="320" spans="1:4">
      <c r="A320" s="2"/>
      <c r="B320" s="2"/>
      <c r="C320" s="2"/>
      <c r="D320" s="5"/>
    </row>
    <row r="321" spans="1:4">
      <c r="A321" s="2"/>
      <c r="B321" s="2"/>
      <c r="C321" s="2"/>
      <c r="D321" s="5"/>
    </row>
    <row r="322" spans="1:4">
      <c r="A322" s="2"/>
      <c r="B322" s="2"/>
      <c r="C322" s="2"/>
      <c r="D322" s="5"/>
    </row>
    <row r="323" spans="1:4">
      <c r="A323" s="2"/>
      <c r="B323" s="2"/>
      <c r="C323" s="2"/>
      <c r="D323" s="5"/>
    </row>
    <row r="324" spans="1:4">
      <c r="A324" s="2"/>
      <c r="B324" s="2"/>
      <c r="C324" s="2"/>
      <c r="D324" s="5"/>
    </row>
    <row r="325" spans="1:4">
      <c r="A325" s="2"/>
      <c r="B325" s="2"/>
      <c r="C325" s="2"/>
      <c r="D325" s="5"/>
    </row>
    <row r="326" spans="1:4">
      <c r="A326" s="2"/>
      <c r="B326" s="2"/>
      <c r="C326" s="2"/>
      <c r="D326" s="5"/>
    </row>
    <row r="327" spans="1:4">
      <c r="A327" s="2"/>
      <c r="B327" s="2"/>
      <c r="C327" s="2"/>
      <c r="D327" s="5"/>
    </row>
    <row r="328" spans="1:4">
      <c r="A328" s="2"/>
      <c r="B328" s="2"/>
      <c r="C328" s="2"/>
      <c r="D328" s="5"/>
    </row>
    <row r="329" spans="1:4">
      <c r="A329" s="2"/>
      <c r="B329" s="2"/>
      <c r="C329" s="2"/>
      <c r="D329" s="5"/>
    </row>
    <row r="330" spans="1:4">
      <c r="A330" s="2"/>
      <c r="B330" s="2"/>
      <c r="C330" s="2"/>
      <c r="D330" s="5"/>
    </row>
    <row r="331" spans="1:4">
      <c r="A331" s="2"/>
      <c r="B331" s="2"/>
      <c r="C331" s="2"/>
      <c r="D331" s="5"/>
    </row>
    <row r="332" spans="1:4">
      <c r="A332" s="2"/>
      <c r="B332" s="2"/>
      <c r="C332" s="2"/>
      <c r="D332" s="5"/>
    </row>
    <row r="333" spans="1:4">
      <c r="A333" s="2"/>
      <c r="B333" s="2"/>
      <c r="C333" s="2"/>
      <c r="D333" s="5"/>
    </row>
    <row r="334" spans="1:4">
      <c r="A334" s="2"/>
      <c r="B334" s="2"/>
      <c r="C334" s="2"/>
      <c r="D334" s="5"/>
    </row>
    <row r="335" spans="1:4">
      <c r="A335" s="2"/>
      <c r="B335" s="2"/>
      <c r="C335" s="2"/>
      <c r="D335" s="5"/>
    </row>
    <row r="336" spans="1:4">
      <c r="A336" s="2"/>
      <c r="B336" s="2"/>
      <c r="C336" s="2"/>
      <c r="D336" s="5"/>
    </row>
    <row r="337" spans="1:4">
      <c r="A337" s="2"/>
      <c r="B337" s="2"/>
      <c r="C337" s="2"/>
      <c r="D337" s="5"/>
    </row>
    <row r="338" spans="1:4">
      <c r="A338" s="2"/>
      <c r="B338" s="2"/>
      <c r="C338" s="2"/>
      <c r="D338" s="5"/>
    </row>
    <row r="339" spans="1:4">
      <c r="A339" s="2"/>
      <c r="B339" s="2"/>
      <c r="C339" s="2"/>
      <c r="D339" s="5"/>
    </row>
    <row r="340" spans="1:4">
      <c r="A340" s="2"/>
      <c r="B340" s="2"/>
      <c r="C340" s="2"/>
      <c r="D340" s="5"/>
    </row>
    <row r="341" spans="1:4">
      <c r="A341" s="2"/>
      <c r="B341" s="2"/>
      <c r="C341" s="2"/>
      <c r="D341" s="5"/>
    </row>
    <row r="342" spans="1:4">
      <c r="A342" s="2"/>
      <c r="B342" s="2"/>
      <c r="C342" s="2"/>
      <c r="D342" s="5"/>
    </row>
    <row r="343" spans="1:4">
      <c r="A343" s="2"/>
      <c r="B343" s="2"/>
      <c r="C343" s="2"/>
      <c r="D343" s="5"/>
    </row>
    <row r="344" spans="1:4">
      <c r="A344" s="2"/>
      <c r="B344" s="2"/>
      <c r="C344" s="2"/>
      <c r="D344" s="5"/>
    </row>
    <row r="345" spans="1:4">
      <c r="A345" s="2"/>
      <c r="B345" s="2"/>
      <c r="C345" s="2"/>
      <c r="D345" s="5"/>
    </row>
    <row r="346" spans="1:4">
      <c r="A346" s="2"/>
      <c r="B346" s="2"/>
      <c r="C346" s="2"/>
      <c r="D346" s="5"/>
    </row>
    <row r="347" spans="1:4">
      <c r="A347" s="2"/>
      <c r="B347" s="2"/>
      <c r="C347" s="2"/>
      <c r="D347" s="5"/>
    </row>
    <row r="348" spans="1:4">
      <c r="A348" s="2"/>
      <c r="B348" s="2"/>
      <c r="C348" s="2"/>
      <c r="D348" s="5"/>
    </row>
    <row r="349" spans="1:4">
      <c r="A349" s="2"/>
      <c r="B349" s="2"/>
      <c r="C349" s="2"/>
      <c r="D349" s="5"/>
    </row>
    <row r="350" spans="1:4">
      <c r="A350" s="2"/>
      <c r="B350" s="2"/>
      <c r="C350" s="2"/>
      <c r="D350" s="5"/>
    </row>
    <row r="351" spans="1:4">
      <c r="A351" s="2"/>
      <c r="B351" s="2"/>
      <c r="C351" s="2"/>
      <c r="D351" s="5"/>
    </row>
    <row r="352" spans="1:4">
      <c r="A352" s="2"/>
      <c r="B352" s="2"/>
      <c r="C352" s="2"/>
      <c r="D352" s="5"/>
    </row>
    <row r="353" spans="1:4">
      <c r="A353" s="2"/>
      <c r="B353" s="2"/>
      <c r="C353" s="2"/>
      <c r="D353" s="5"/>
    </row>
    <row r="354" spans="1:4">
      <c r="A354" s="2"/>
      <c r="B354" s="2"/>
      <c r="C354" s="2"/>
      <c r="D354" s="5"/>
    </row>
    <row r="355" spans="1:4">
      <c r="A355" s="2"/>
      <c r="B355" s="2"/>
      <c r="C355" s="2"/>
      <c r="D355" s="5"/>
    </row>
    <row r="356" spans="1:4">
      <c r="A356" s="2"/>
      <c r="B356" s="2"/>
      <c r="C356" s="2"/>
      <c r="D356" s="5"/>
    </row>
    <row r="357" spans="1:4">
      <c r="A357" s="2"/>
      <c r="B357" s="2"/>
      <c r="C357" s="2"/>
      <c r="D357" s="5"/>
    </row>
    <row r="358" spans="1:4">
      <c r="A358" s="2"/>
      <c r="B358" s="2"/>
      <c r="C358" s="2"/>
      <c r="D358" s="5"/>
    </row>
    <row r="359" spans="1:4">
      <c r="A359" s="2"/>
      <c r="B359" s="2"/>
      <c r="C359" s="2"/>
      <c r="D359" s="5"/>
    </row>
    <row r="360" spans="1:4">
      <c r="A360" s="2"/>
      <c r="B360" s="2"/>
      <c r="C360" s="2"/>
      <c r="D360" s="5"/>
    </row>
    <row r="361" spans="1:4">
      <c r="A361" s="2"/>
      <c r="B361" s="2"/>
      <c r="C361" s="2"/>
      <c r="D361" s="5"/>
    </row>
    <row r="362" spans="1:4">
      <c r="A362" s="2"/>
      <c r="B362" s="2"/>
      <c r="C362" s="2"/>
      <c r="D362" s="5"/>
    </row>
    <row r="363" spans="1:4">
      <c r="A363" s="2"/>
      <c r="B363" s="2"/>
      <c r="C363" s="2"/>
      <c r="D363" s="5"/>
    </row>
    <row r="364" spans="1:4">
      <c r="A364" s="2"/>
      <c r="B364" s="2"/>
      <c r="C364" s="2"/>
      <c r="D364" s="5"/>
    </row>
    <row r="365" spans="1:4">
      <c r="A365" s="2"/>
      <c r="B365" s="2"/>
      <c r="C365" s="2"/>
      <c r="D365" s="5"/>
    </row>
    <row r="366" spans="1:4">
      <c r="A366" s="2"/>
      <c r="B366" s="2"/>
      <c r="C366" s="2"/>
      <c r="D366" s="5"/>
    </row>
    <row r="367" spans="1:4">
      <c r="A367" s="2"/>
      <c r="B367" s="2"/>
      <c r="C367" s="2"/>
      <c r="D367" s="5"/>
    </row>
    <row r="368" spans="1:4">
      <c r="A368" s="2"/>
      <c r="B368" s="2"/>
      <c r="C368" s="2"/>
      <c r="D368" s="5"/>
    </row>
    <row r="369" spans="1:4">
      <c r="A369" s="2"/>
      <c r="B369" s="2"/>
      <c r="C369" s="2"/>
      <c r="D369" s="5"/>
    </row>
    <row r="370" spans="1:4">
      <c r="A370" s="2"/>
      <c r="B370" s="2"/>
      <c r="C370" s="2"/>
      <c r="D370" s="5"/>
    </row>
    <row r="371" spans="1:4">
      <c r="A371" s="2"/>
      <c r="B371" s="2"/>
      <c r="C371" s="2"/>
      <c r="D371" s="5"/>
    </row>
    <row r="372" spans="1:4">
      <c r="A372" s="2"/>
      <c r="B372" s="2"/>
      <c r="C372" s="2"/>
      <c r="D372" s="5"/>
    </row>
    <row r="373" spans="1:4">
      <c r="A373" s="2"/>
      <c r="B373" s="2"/>
      <c r="C373" s="2"/>
      <c r="D373" s="5"/>
    </row>
    <row r="374" spans="1:4">
      <c r="A374" s="2"/>
      <c r="B374" s="2"/>
      <c r="C374" s="2"/>
      <c r="D374" s="5"/>
    </row>
    <row r="375" spans="1:4">
      <c r="A375" s="2"/>
      <c r="B375" s="2"/>
      <c r="C375" s="2"/>
      <c r="D375" s="5"/>
    </row>
    <row r="376" spans="1:4">
      <c r="A376" s="2"/>
      <c r="B376" s="2"/>
      <c r="C376" s="2"/>
      <c r="D376" s="5"/>
    </row>
    <row r="377" spans="1:4">
      <c r="A377" s="2"/>
      <c r="B377" s="2"/>
      <c r="C377" s="2"/>
      <c r="D377" s="5"/>
    </row>
    <row r="378" spans="1:4">
      <c r="A378" s="2"/>
      <c r="B378" s="2"/>
      <c r="C378" s="2"/>
      <c r="D378" s="5"/>
    </row>
    <row r="379" spans="1:4">
      <c r="A379" s="2"/>
      <c r="B379" s="2"/>
      <c r="C379" s="2"/>
      <c r="D379" s="5"/>
    </row>
    <row r="380" spans="1:4">
      <c r="A380" s="2"/>
      <c r="B380" s="2"/>
      <c r="C380" s="2"/>
      <c r="D380" s="5"/>
    </row>
    <row r="381" spans="1:4">
      <c r="A381" s="2"/>
      <c r="B381" s="2"/>
      <c r="C381" s="2"/>
      <c r="D381" s="5"/>
    </row>
    <row r="382" spans="1:4">
      <c r="A382" s="2"/>
      <c r="B382" s="2"/>
      <c r="C382" s="2"/>
      <c r="D382" s="5"/>
    </row>
    <row r="383" spans="1:4">
      <c r="A383" s="2"/>
      <c r="B383" s="2"/>
      <c r="C383" s="2"/>
      <c r="D383" s="5"/>
    </row>
    <row r="384" spans="1:4">
      <c r="A384" s="2"/>
      <c r="B384" s="2"/>
      <c r="C384" s="2"/>
      <c r="D384" s="5"/>
    </row>
    <row r="385" spans="1:4">
      <c r="A385" s="2"/>
      <c r="B385" s="2"/>
      <c r="C385" s="2"/>
      <c r="D385" s="5"/>
    </row>
    <row r="386" spans="1:4">
      <c r="A386" s="2"/>
      <c r="B386" s="2"/>
      <c r="C386" s="2"/>
      <c r="D386" s="5"/>
    </row>
    <row r="387" spans="1:4">
      <c r="A387" s="2"/>
      <c r="B387" s="2"/>
      <c r="C387" s="2"/>
      <c r="D387" s="5"/>
    </row>
    <row r="388" spans="1:4">
      <c r="A388" s="2"/>
      <c r="B388" s="2"/>
      <c r="C388" s="2"/>
      <c r="D388" s="5"/>
    </row>
    <row r="389" spans="1:4">
      <c r="A389" s="2"/>
      <c r="B389" s="2"/>
      <c r="C389" s="2"/>
      <c r="D389" s="5"/>
    </row>
    <row r="390" spans="1:4">
      <c r="A390" s="2"/>
      <c r="B390" s="2"/>
      <c r="C390" s="2"/>
      <c r="D390" s="5"/>
    </row>
    <row r="391" spans="1:4">
      <c r="A391" s="2"/>
      <c r="B391" s="2"/>
      <c r="C391" s="2"/>
      <c r="D391" s="5"/>
    </row>
    <row r="392" spans="1:4">
      <c r="A392" s="2"/>
      <c r="B392" s="2"/>
      <c r="C392" s="2"/>
      <c r="D392" s="5"/>
    </row>
    <row r="393" spans="1:4">
      <c r="A393" s="2"/>
      <c r="B393" s="2"/>
      <c r="C393" s="2"/>
      <c r="D393" s="5"/>
    </row>
    <row r="394" spans="1:4">
      <c r="A394" s="2"/>
      <c r="B394" s="2"/>
      <c r="C394" s="2"/>
      <c r="D394" s="5"/>
    </row>
    <row r="395" spans="1:4">
      <c r="A395" s="2"/>
      <c r="B395" s="2"/>
      <c r="C395" s="2"/>
      <c r="D395" s="5"/>
    </row>
    <row r="396" spans="1:4">
      <c r="A396" s="2"/>
      <c r="B396" s="2"/>
      <c r="C396" s="2"/>
      <c r="D396" s="5"/>
    </row>
    <row r="397" spans="1:4">
      <c r="A397" s="2"/>
      <c r="B397" s="2"/>
      <c r="C397" s="2"/>
      <c r="D397" s="5"/>
    </row>
    <row r="398" spans="1:4">
      <c r="A398" s="2"/>
      <c r="B398" s="2"/>
      <c r="C398" s="2"/>
      <c r="D398" s="5"/>
    </row>
    <row r="399" spans="1:4">
      <c r="A399" s="2"/>
      <c r="B399" s="2"/>
      <c r="C399" s="2"/>
      <c r="D399" s="5"/>
    </row>
    <row r="400" spans="1:4">
      <c r="A400" s="2"/>
      <c r="B400" s="2"/>
      <c r="C400" s="2"/>
      <c r="D400" s="5"/>
    </row>
    <row r="401" spans="1:4">
      <c r="A401" s="2"/>
      <c r="B401" s="2"/>
      <c r="C401" s="2"/>
      <c r="D401" s="5"/>
    </row>
    <row r="402" spans="1:4">
      <c r="A402" s="2"/>
      <c r="B402" s="2"/>
      <c r="C402" s="2"/>
      <c r="D402" s="5"/>
    </row>
    <row r="403" spans="1:4">
      <c r="A403" s="2"/>
      <c r="B403" s="2"/>
      <c r="C403" s="2"/>
      <c r="D403" s="5"/>
    </row>
    <row r="404" spans="1:4">
      <c r="A404" s="2"/>
      <c r="B404" s="2"/>
      <c r="C404" s="2"/>
      <c r="D404" s="5"/>
    </row>
    <row r="405" spans="1:4">
      <c r="A405" s="2"/>
      <c r="B405" s="2"/>
      <c r="C405" s="2"/>
      <c r="D405" s="5"/>
    </row>
    <row r="406" spans="1:4">
      <c r="A406" s="2"/>
      <c r="B406" s="2"/>
      <c r="C406" s="2"/>
      <c r="D406" s="5"/>
    </row>
    <row r="407" spans="1:4">
      <c r="A407" s="2"/>
      <c r="B407" s="2"/>
      <c r="C407" s="2"/>
      <c r="D407" s="5"/>
    </row>
    <row r="408" spans="1:4">
      <c r="A408" s="2"/>
      <c r="B408" s="2"/>
      <c r="C408" s="2"/>
      <c r="D408" s="5"/>
    </row>
    <row r="409" spans="1:4">
      <c r="A409" s="2"/>
      <c r="B409" s="2"/>
      <c r="C409" s="2"/>
      <c r="D409" s="5"/>
    </row>
    <row r="410" spans="1:4">
      <c r="A410" s="2"/>
      <c r="B410" s="2"/>
      <c r="C410" s="2"/>
      <c r="D410" s="5"/>
    </row>
    <row r="411" spans="1:4">
      <c r="A411" s="2"/>
      <c r="B411" s="2"/>
      <c r="C411" s="2"/>
      <c r="D411" s="5"/>
    </row>
    <row r="412" spans="1:4">
      <c r="A412" s="2"/>
      <c r="B412" s="2"/>
      <c r="C412" s="2"/>
      <c r="D412" s="5"/>
    </row>
    <row r="413" spans="1:4">
      <c r="A413" s="2"/>
      <c r="B413" s="2"/>
      <c r="C413" s="2"/>
      <c r="D413" s="5"/>
    </row>
    <row r="414" spans="1:4">
      <c r="A414" s="2"/>
      <c r="B414" s="2"/>
      <c r="C414" s="2"/>
      <c r="D414" s="5"/>
    </row>
    <row r="415" spans="1:4">
      <c r="A415" s="2"/>
      <c r="B415" s="2"/>
      <c r="C415" s="2"/>
      <c r="D415" s="5"/>
    </row>
    <row r="416" spans="1:4">
      <c r="A416" s="2"/>
      <c r="B416" s="2"/>
      <c r="C416" s="2"/>
      <c r="D416" s="5"/>
    </row>
    <row r="417" spans="1:4">
      <c r="A417" s="2"/>
      <c r="B417" s="2"/>
      <c r="C417" s="2"/>
      <c r="D417" s="5"/>
    </row>
    <row r="418" spans="1:4">
      <c r="A418" s="2"/>
      <c r="B418" s="2"/>
      <c r="C418" s="2"/>
      <c r="D418" s="5"/>
    </row>
    <row r="419" spans="1:4">
      <c r="A419" s="2"/>
      <c r="B419" s="2"/>
      <c r="C419" s="2"/>
      <c r="D419" s="5"/>
    </row>
    <row r="420" spans="1:4">
      <c r="A420" s="2"/>
      <c r="B420" s="2"/>
      <c r="C420" s="2"/>
      <c r="D420" s="5"/>
    </row>
    <row r="421" spans="1:4">
      <c r="A421" s="2"/>
      <c r="B421" s="2"/>
      <c r="C421" s="2"/>
      <c r="D421" s="5"/>
    </row>
    <row r="422" spans="1:4">
      <c r="A422" s="2"/>
      <c r="B422" s="2"/>
      <c r="C422" s="2"/>
      <c r="D422" s="5"/>
    </row>
    <row r="423" spans="1:4">
      <c r="A423" s="2"/>
      <c r="B423" s="2"/>
      <c r="C423" s="2"/>
      <c r="D423" s="5"/>
    </row>
    <row r="424" spans="1:4">
      <c r="A424" s="2"/>
      <c r="B424" s="2"/>
      <c r="C424" s="2"/>
      <c r="D424" s="5"/>
    </row>
    <row r="425" spans="1:4">
      <c r="A425" s="2"/>
      <c r="B425" s="2"/>
      <c r="C425" s="2"/>
      <c r="D425" s="5"/>
    </row>
    <row r="426" spans="1:4">
      <c r="A426" s="2"/>
      <c r="B426" s="2"/>
      <c r="C426" s="2"/>
      <c r="D426" s="5"/>
    </row>
    <row r="427" spans="1:4">
      <c r="A427" s="2"/>
      <c r="B427" s="2"/>
      <c r="C427" s="2"/>
      <c r="D427" s="5"/>
    </row>
    <row r="428" spans="1:4">
      <c r="A428" s="2"/>
      <c r="B428" s="2"/>
      <c r="C428" s="2"/>
      <c r="D428" s="5"/>
    </row>
    <row r="429" spans="1:4">
      <c r="A429" s="2"/>
      <c r="B429" s="2"/>
      <c r="C429" s="2"/>
      <c r="D429" s="5"/>
    </row>
    <row r="430" spans="1:4">
      <c r="A430" s="2"/>
      <c r="B430" s="2"/>
      <c r="C430" s="2"/>
      <c r="D430" s="5"/>
    </row>
    <row r="431" spans="1:4">
      <c r="A431" s="2"/>
      <c r="B431" s="2"/>
      <c r="C431" s="2"/>
      <c r="D431" s="5"/>
    </row>
    <row r="432" spans="1:4">
      <c r="A432" s="2"/>
      <c r="B432" s="2"/>
      <c r="C432" s="2"/>
      <c r="D432" s="5"/>
    </row>
    <row r="433" spans="1:4">
      <c r="A433" s="2"/>
      <c r="B433" s="2"/>
      <c r="C433" s="2"/>
      <c r="D433" s="5"/>
    </row>
    <row r="434" spans="1:4">
      <c r="A434" s="2"/>
      <c r="B434" s="2"/>
      <c r="C434" s="2"/>
      <c r="D434" s="5"/>
    </row>
    <row r="435" spans="1:4">
      <c r="A435" s="2"/>
      <c r="B435" s="2"/>
      <c r="C435" s="2"/>
      <c r="D435" s="5"/>
    </row>
    <row r="436" spans="1:4">
      <c r="A436" s="2"/>
      <c r="B436" s="2"/>
      <c r="C436" s="2"/>
      <c r="D436" s="5"/>
    </row>
    <row r="437" spans="1:4">
      <c r="A437" s="2"/>
      <c r="B437" s="2"/>
      <c r="C437" s="2"/>
      <c r="D437" s="5"/>
    </row>
    <row r="438" spans="1:4">
      <c r="A438" s="2"/>
      <c r="B438" s="2"/>
      <c r="C438" s="2"/>
      <c r="D438" s="5"/>
    </row>
    <row r="439" spans="1:4">
      <c r="A439" s="2"/>
      <c r="B439" s="2"/>
      <c r="C439" s="2"/>
      <c r="D439" s="5"/>
    </row>
    <row r="440" spans="1:4">
      <c r="A440" s="2"/>
      <c r="B440" s="2"/>
      <c r="C440" s="2"/>
      <c r="D440" s="5"/>
    </row>
    <row r="441" spans="1:4">
      <c r="A441" s="2"/>
      <c r="B441" s="2"/>
      <c r="C441" s="2"/>
      <c r="D441" s="5"/>
    </row>
    <row r="442" spans="1:4">
      <c r="A442" s="2"/>
      <c r="B442" s="2"/>
      <c r="C442" s="2"/>
      <c r="D442" s="5"/>
    </row>
    <row r="443" spans="1:4">
      <c r="A443" s="2"/>
      <c r="B443" s="2"/>
      <c r="C443" s="2"/>
      <c r="D443" s="5"/>
    </row>
    <row r="444" spans="1:4">
      <c r="A444" s="2"/>
      <c r="B444" s="2"/>
      <c r="C444" s="2"/>
      <c r="D444" s="5"/>
    </row>
    <row r="445" spans="1:4">
      <c r="A445" s="2"/>
      <c r="B445" s="2"/>
      <c r="C445" s="2"/>
      <c r="D445" s="5"/>
    </row>
    <row r="446" spans="1:4">
      <c r="A446" s="2"/>
      <c r="B446" s="2"/>
      <c r="C446" s="2"/>
      <c r="D446" s="5"/>
    </row>
    <row r="447" spans="1:4">
      <c r="A447" s="2"/>
      <c r="B447" s="2"/>
      <c r="C447" s="2"/>
      <c r="D447" s="5"/>
    </row>
    <row r="448" spans="1:4">
      <c r="A448" s="2"/>
      <c r="B448" s="2"/>
      <c r="C448" s="2"/>
      <c r="D448" s="5"/>
    </row>
    <row r="449" spans="1:4">
      <c r="A449" s="2"/>
      <c r="B449" s="2"/>
      <c r="C449" s="2"/>
      <c r="D449" s="5"/>
    </row>
    <row r="450" spans="1:4">
      <c r="A450" s="2"/>
      <c r="B450" s="2"/>
      <c r="C450" s="2"/>
      <c r="D450" s="5"/>
    </row>
    <row r="451" spans="1:4">
      <c r="A451" s="2"/>
      <c r="B451" s="2"/>
      <c r="C451" s="2"/>
      <c r="D451" s="5"/>
    </row>
    <row r="452" spans="1:4">
      <c r="A452" s="2"/>
      <c r="B452" s="2"/>
      <c r="C452" s="2"/>
      <c r="D452" s="5"/>
    </row>
    <row r="453" spans="1:4">
      <c r="A453" s="2"/>
      <c r="B453" s="2"/>
      <c r="C453" s="2"/>
      <c r="D453" s="5"/>
    </row>
    <row r="454" spans="1:4">
      <c r="A454" s="2"/>
      <c r="B454" s="2"/>
      <c r="C454" s="2"/>
      <c r="D454" s="5"/>
    </row>
    <row r="455" spans="1:4">
      <c r="A455" s="2"/>
      <c r="B455" s="2"/>
      <c r="C455" s="2"/>
      <c r="D455" s="5"/>
    </row>
    <row r="456" spans="1:4">
      <c r="A456" s="2"/>
      <c r="B456" s="2"/>
      <c r="C456" s="2"/>
      <c r="D456" s="5"/>
    </row>
    <row r="457" spans="1:4">
      <c r="A457" s="2"/>
      <c r="B457" s="2"/>
      <c r="C457" s="2"/>
      <c r="D457" s="5"/>
    </row>
    <row r="458" spans="1:4">
      <c r="A458" s="2"/>
      <c r="B458" s="2"/>
      <c r="C458" s="2"/>
      <c r="D458" s="5"/>
    </row>
    <row r="459" spans="1:4">
      <c r="A459" s="2"/>
      <c r="B459" s="2"/>
      <c r="C459" s="2"/>
      <c r="D459" s="5"/>
    </row>
    <row r="460" spans="1:4">
      <c r="A460" s="2"/>
      <c r="B460" s="2"/>
      <c r="C460" s="2"/>
      <c r="D460" s="5"/>
    </row>
    <row r="461" spans="1:4">
      <c r="A461" s="2"/>
      <c r="B461" s="2"/>
      <c r="C461" s="2"/>
      <c r="D461" s="5"/>
    </row>
    <row r="462" spans="1:4">
      <c r="A462" s="2"/>
      <c r="B462" s="2"/>
      <c r="C462" s="2"/>
      <c r="D462" s="5"/>
    </row>
    <row r="463" spans="1:4">
      <c r="A463" s="2"/>
      <c r="B463" s="2"/>
      <c r="C463" s="2"/>
      <c r="D463" s="5"/>
    </row>
    <row r="464" spans="1:4">
      <c r="A464" s="2"/>
      <c r="B464" s="2"/>
      <c r="C464" s="2"/>
      <c r="D464" s="5"/>
    </row>
    <row r="465" spans="1:4">
      <c r="A465" s="2"/>
      <c r="B465" s="2"/>
      <c r="C465" s="2"/>
      <c r="D465" s="5"/>
    </row>
    <row r="466" spans="1:4">
      <c r="A466" s="2"/>
      <c r="B466" s="2"/>
      <c r="C466" s="2"/>
      <c r="D466" s="5"/>
    </row>
    <row r="467" spans="1:4">
      <c r="A467" s="2"/>
      <c r="B467" s="2"/>
      <c r="C467" s="2"/>
      <c r="D467" s="5"/>
    </row>
    <row r="468" spans="1:4">
      <c r="A468" s="2"/>
      <c r="B468" s="2"/>
      <c r="C468" s="2"/>
      <c r="D468" s="5"/>
    </row>
    <row r="469" spans="1:4">
      <c r="A469" s="2"/>
      <c r="B469" s="2"/>
      <c r="C469" s="2"/>
      <c r="D469" s="5"/>
    </row>
    <row r="470" spans="1:4">
      <c r="A470" s="2"/>
      <c r="B470" s="2"/>
      <c r="C470" s="2"/>
      <c r="D470" s="5"/>
    </row>
    <row r="471" spans="1:4">
      <c r="A471" s="2"/>
      <c r="B471" s="2"/>
      <c r="C471" s="2"/>
      <c r="D471" s="5"/>
    </row>
    <row r="472" spans="1:4">
      <c r="A472" s="2"/>
      <c r="B472" s="2"/>
      <c r="C472" s="2"/>
      <c r="D472" s="5"/>
    </row>
    <row r="473" spans="1:4">
      <c r="A473" s="2"/>
      <c r="B473" s="2"/>
      <c r="C473" s="2"/>
      <c r="D473" s="5"/>
    </row>
    <row r="474" spans="1:4">
      <c r="A474" s="2"/>
      <c r="B474" s="2"/>
      <c r="C474" s="2"/>
      <c r="D474" s="5"/>
    </row>
    <row r="475" spans="1:4">
      <c r="A475" s="2"/>
      <c r="B475" s="2"/>
      <c r="C475" s="2"/>
      <c r="D475" s="5"/>
    </row>
    <row r="476" spans="1:4">
      <c r="A476" s="2"/>
      <c r="B476" s="2"/>
      <c r="C476" s="2"/>
      <c r="D476" s="5"/>
    </row>
    <row r="477" spans="1:4">
      <c r="A477" s="2"/>
      <c r="B477" s="2"/>
      <c r="C477" s="2"/>
      <c r="D477" s="5"/>
    </row>
    <row r="478" spans="1:4">
      <c r="A478" s="2"/>
      <c r="B478" s="2"/>
      <c r="C478" s="2"/>
      <c r="D478" s="5"/>
    </row>
    <row r="479" spans="1:4">
      <c r="A479" s="2"/>
      <c r="B479" s="2"/>
      <c r="C479" s="2"/>
      <c r="D479" s="5"/>
    </row>
    <row r="480" spans="1:4">
      <c r="A480" s="2"/>
      <c r="B480" s="2"/>
      <c r="C480" s="2"/>
      <c r="D480" s="5"/>
    </row>
    <row r="481" spans="1:4">
      <c r="A481" s="2"/>
      <c r="B481" s="2"/>
      <c r="C481" s="2"/>
      <c r="D481" s="5"/>
    </row>
    <row r="482" spans="1:4">
      <c r="A482" s="2"/>
      <c r="B482" s="2"/>
      <c r="C482" s="2"/>
      <c r="D482" s="5"/>
    </row>
    <row r="483" spans="1:4">
      <c r="A483" s="2"/>
      <c r="B483" s="2"/>
      <c r="C483" s="2"/>
      <c r="D483" s="5"/>
    </row>
    <row r="484" spans="1:4">
      <c r="A484" s="2"/>
      <c r="B484" s="2"/>
      <c r="C484" s="2"/>
      <c r="D484" s="5"/>
    </row>
    <row r="485" spans="1:4">
      <c r="A485" s="2"/>
      <c r="B485" s="2"/>
      <c r="C485" s="2"/>
      <c r="D485" s="5"/>
    </row>
    <row r="486" spans="1:4">
      <c r="A486" s="2"/>
      <c r="B486" s="2"/>
      <c r="C486" s="2"/>
      <c r="D486" s="5"/>
    </row>
    <row r="487" spans="1:4">
      <c r="A487" s="2"/>
      <c r="B487" s="2"/>
      <c r="C487" s="2"/>
      <c r="D487" s="5"/>
    </row>
    <row r="488" spans="1:4">
      <c r="A488" s="2"/>
      <c r="B488" s="2"/>
      <c r="C488" s="2"/>
      <c r="D488" s="5"/>
    </row>
    <row r="489" spans="1:4">
      <c r="A489" s="2"/>
      <c r="B489" s="2"/>
      <c r="C489" s="2"/>
      <c r="D489" s="5"/>
    </row>
    <row r="490" spans="1:4">
      <c r="A490" s="2"/>
      <c r="B490" s="2"/>
      <c r="C490" s="2"/>
      <c r="D490" s="5"/>
    </row>
    <row r="491" spans="1:4">
      <c r="A491" s="2"/>
      <c r="B491" s="2"/>
      <c r="C491" s="2"/>
      <c r="D491" s="5"/>
    </row>
    <row r="492" spans="1:4">
      <c r="A492" s="2"/>
      <c r="B492" s="2"/>
      <c r="C492" s="2"/>
      <c r="D492" s="5"/>
    </row>
    <row r="493" spans="1:4">
      <c r="A493" s="2"/>
      <c r="B493" s="2"/>
      <c r="C493" s="2"/>
      <c r="D493" s="5"/>
    </row>
    <row r="494" spans="1:4">
      <c r="A494" s="2"/>
      <c r="B494" s="2"/>
      <c r="C494" s="2"/>
      <c r="D494" s="5"/>
    </row>
    <row r="495" spans="1:4">
      <c r="A495" s="2"/>
      <c r="B495" s="2"/>
      <c r="C495" s="2"/>
      <c r="D495" s="5"/>
    </row>
    <row r="496" spans="1:4">
      <c r="A496" s="2"/>
      <c r="B496" s="2"/>
      <c r="C496" s="2"/>
      <c r="D496" s="5"/>
    </row>
    <row r="497" spans="1:4">
      <c r="A497" s="2"/>
      <c r="B497" s="2"/>
      <c r="C497" s="2"/>
      <c r="D497" s="5"/>
    </row>
    <row r="498" spans="1:4">
      <c r="A498" s="2"/>
      <c r="B498" s="2"/>
      <c r="C498" s="2"/>
      <c r="D498" s="5"/>
    </row>
    <row r="499" spans="1:4">
      <c r="A499" s="2"/>
      <c r="B499" s="2"/>
      <c r="C499" s="2"/>
      <c r="D499" s="5"/>
    </row>
    <row r="500" spans="1:4">
      <c r="A500" s="2"/>
      <c r="B500" s="2"/>
      <c r="C500" s="2"/>
      <c r="D500" s="5"/>
    </row>
    <row r="501" spans="1:4">
      <c r="A501" s="2"/>
      <c r="B501" s="2"/>
      <c r="C501" s="2"/>
      <c r="D501" s="5"/>
    </row>
    <row r="502" spans="1:4">
      <c r="A502" s="2"/>
      <c r="B502" s="2"/>
      <c r="C502" s="2"/>
      <c r="D502" s="5"/>
    </row>
    <row r="503" spans="1:4">
      <c r="A503" s="2"/>
      <c r="B503" s="2"/>
      <c r="C503" s="2"/>
      <c r="D503" s="5"/>
    </row>
    <row r="504" spans="1:4">
      <c r="A504" s="2"/>
      <c r="B504" s="2"/>
      <c r="C504" s="2"/>
      <c r="D504" s="5"/>
    </row>
    <row r="505" spans="1:4">
      <c r="A505" s="2"/>
      <c r="B505" s="2"/>
      <c r="C505" s="2"/>
      <c r="D505" s="5"/>
    </row>
    <row r="506" spans="1:4">
      <c r="A506" s="2"/>
      <c r="B506" s="2"/>
      <c r="C506" s="2"/>
      <c r="D506" s="5"/>
    </row>
    <row r="507" spans="1:4">
      <c r="A507" s="2"/>
      <c r="B507" s="2"/>
      <c r="C507" s="2"/>
      <c r="D507" s="5"/>
    </row>
    <row r="508" spans="1:4">
      <c r="A508" s="2"/>
      <c r="B508" s="2"/>
      <c r="C508" s="2"/>
      <c r="D508" s="5"/>
    </row>
    <row r="509" spans="1:4">
      <c r="A509" s="2"/>
      <c r="B509" s="2"/>
      <c r="C509" s="2"/>
      <c r="D509" s="5"/>
    </row>
    <row r="510" spans="1:4">
      <c r="A510" s="2"/>
      <c r="B510" s="2"/>
      <c r="C510" s="2"/>
      <c r="D510" s="5"/>
    </row>
    <row r="511" spans="1:4">
      <c r="A511" s="2"/>
      <c r="B511" s="2"/>
      <c r="C511" s="2"/>
      <c r="D511" s="5"/>
    </row>
    <row r="512" spans="1:4">
      <c r="A512" s="2"/>
      <c r="B512" s="2"/>
      <c r="C512" s="2"/>
      <c r="D512" s="5"/>
    </row>
    <row r="513" spans="1:4">
      <c r="A513" s="2"/>
      <c r="B513" s="2"/>
      <c r="C513" s="2"/>
      <c r="D513" s="5"/>
    </row>
    <row r="514" spans="1:4">
      <c r="A514" s="2"/>
      <c r="B514" s="2"/>
      <c r="C514" s="2"/>
      <c r="D514" s="5"/>
    </row>
    <row r="515" spans="1:4">
      <c r="A515" s="2"/>
      <c r="B515" s="2"/>
      <c r="C515" s="2"/>
      <c r="D515" s="5"/>
    </row>
    <row r="516" spans="1:4">
      <c r="A516" s="2"/>
      <c r="B516" s="2"/>
      <c r="C516" s="2"/>
      <c r="D516" s="5"/>
    </row>
    <row r="517" spans="1:4">
      <c r="A517" s="2"/>
      <c r="B517" s="2"/>
      <c r="C517" s="2"/>
      <c r="D517" s="5"/>
    </row>
    <row r="518" spans="1:4">
      <c r="A518" s="2"/>
      <c r="B518" s="2"/>
      <c r="C518" s="2"/>
      <c r="D518" s="5"/>
    </row>
    <row r="519" spans="1:4">
      <c r="A519" s="2"/>
      <c r="B519" s="2"/>
      <c r="C519" s="2"/>
      <c r="D519" s="5"/>
    </row>
    <row r="520" spans="1:4">
      <c r="A520" s="2"/>
      <c r="B520" s="2"/>
      <c r="C520" s="2"/>
      <c r="D520" s="5"/>
    </row>
    <row r="521" spans="1:4">
      <c r="A521" s="2"/>
      <c r="B521" s="2"/>
      <c r="C521" s="2"/>
      <c r="D521" s="5"/>
    </row>
    <row r="522" spans="1:4">
      <c r="A522" s="2"/>
      <c r="B522" s="2"/>
      <c r="C522" s="2"/>
      <c r="D522" s="5"/>
    </row>
    <row r="523" spans="1:4">
      <c r="A523" s="2"/>
      <c r="B523" s="2"/>
      <c r="C523" s="2"/>
      <c r="D523" s="5"/>
    </row>
    <row r="524" spans="1:4">
      <c r="A524" s="2"/>
      <c r="B524" s="2"/>
      <c r="C524" s="2"/>
      <c r="D524" s="5"/>
    </row>
    <row r="525" spans="1:4">
      <c r="A525" s="2"/>
      <c r="B525" s="2"/>
      <c r="C525" s="2"/>
      <c r="D525" s="5"/>
    </row>
    <row r="526" spans="1:4">
      <c r="A526" s="2"/>
      <c r="B526" s="2"/>
      <c r="C526" s="2"/>
      <c r="D526" s="5"/>
    </row>
    <row r="527" spans="1:4">
      <c r="A527" s="2"/>
      <c r="B527" s="2"/>
      <c r="C527" s="2"/>
      <c r="D527" s="5"/>
    </row>
    <row r="528" spans="1:4">
      <c r="A528" s="2"/>
      <c r="B528" s="2"/>
      <c r="C528" s="2"/>
      <c r="D528" s="5"/>
    </row>
    <row r="529" spans="1:4">
      <c r="A529" s="2"/>
      <c r="B529" s="2"/>
      <c r="C529" s="2"/>
      <c r="D529" s="5"/>
    </row>
    <row r="530" spans="1:4">
      <c r="A530" s="2"/>
      <c r="B530" s="2"/>
      <c r="C530" s="2"/>
      <c r="D530" s="5"/>
    </row>
    <row r="531" spans="1:4">
      <c r="A531" s="2"/>
      <c r="B531" s="2"/>
      <c r="C531" s="2"/>
      <c r="D531" s="5"/>
    </row>
    <row r="532" spans="1:4">
      <c r="A532" s="2"/>
      <c r="B532" s="2"/>
      <c r="C532" s="2"/>
      <c r="D532" s="5"/>
    </row>
    <row r="533" spans="1:4">
      <c r="A533" s="2"/>
      <c r="B533" s="2"/>
      <c r="C533" s="2"/>
      <c r="D533" s="5"/>
    </row>
    <row r="534" spans="1:4">
      <c r="A534" s="2"/>
      <c r="B534" s="2"/>
      <c r="C534" s="2"/>
      <c r="D534" s="5"/>
    </row>
    <row r="535" spans="1:4">
      <c r="A535" s="2"/>
      <c r="B535" s="2"/>
      <c r="C535" s="2"/>
      <c r="D535" s="5"/>
    </row>
    <row r="536" spans="1:4">
      <c r="A536" s="2"/>
      <c r="B536" s="2"/>
      <c r="C536" s="2"/>
      <c r="D536" s="5"/>
    </row>
    <row r="537" spans="1:4">
      <c r="A537" s="2"/>
      <c r="B537" s="2"/>
      <c r="C537" s="2"/>
      <c r="D537" s="5"/>
    </row>
    <row r="538" spans="1:4">
      <c r="A538" s="2"/>
      <c r="B538" s="2"/>
      <c r="C538" s="2"/>
      <c r="D538" s="5"/>
    </row>
    <row r="539" spans="1:4">
      <c r="A539" s="2"/>
      <c r="B539" s="2"/>
      <c r="C539" s="2"/>
      <c r="D539" s="5"/>
    </row>
    <row r="540" spans="1:4">
      <c r="A540" s="2"/>
      <c r="B540" s="2"/>
      <c r="C540" s="2"/>
      <c r="D540" s="5"/>
    </row>
    <row r="541" spans="1:4">
      <c r="A541" s="2"/>
      <c r="B541" s="2"/>
      <c r="C541" s="2"/>
      <c r="D541" s="5"/>
    </row>
    <row r="542" spans="1:4">
      <c r="A542" s="2"/>
      <c r="B542" s="2"/>
      <c r="C542" s="2"/>
      <c r="D542" s="5"/>
    </row>
    <row r="543" spans="1:4">
      <c r="A543" s="2"/>
      <c r="B543" s="2"/>
      <c r="C543" s="2"/>
      <c r="D543" s="5"/>
    </row>
    <row r="544" spans="1:4">
      <c r="A544" s="2"/>
      <c r="B544" s="2"/>
      <c r="C544" s="2"/>
      <c r="D544" s="5"/>
    </row>
    <row r="545" spans="1:4">
      <c r="A545" s="2"/>
      <c r="B545" s="2"/>
      <c r="C545" s="2"/>
      <c r="D545" s="5"/>
    </row>
    <row r="546" spans="1:4">
      <c r="A546" s="2"/>
      <c r="B546" s="2"/>
      <c r="C546" s="2"/>
      <c r="D546" s="5"/>
    </row>
    <row r="547" spans="1:4">
      <c r="A547" s="2"/>
      <c r="B547" s="2"/>
      <c r="C547" s="2"/>
      <c r="D547" s="5"/>
    </row>
    <row r="548" spans="1:4">
      <c r="A548" s="2"/>
      <c r="B548" s="2"/>
      <c r="C548" s="2"/>
      <c r="D548" s="5"/>
    </row>
    <row r="549" spans="1:4">
      <c r="A549" s="2"/>
      <c r="B549" s="2"/>
      <c r="C549" s="2"/>
      <c r="D549" s="5"/>
    </row>
    <row r="550" spans="1:4">
      <c r="A550" s="2"/>
      <c r="B550" s="2"/>
      <c r="C550" s="2"/>
      <c r="D550" s="5"/>
    </row>
    <row r="551" spans="1:4">
      <c r="A551" s="2"/>
      <c r="B551" s="2"/>
      <c r="C551" s="2"/>
      <c r="D551" s="5"/>
    </row>
    <row r="552" spans="1:4">
      <c r="A552" s="2"/>
      <c r="B552" s="2"/>
      <c r="C552" s="2"/>
      <c r="D552" s="5"/>
    </row>
    <row r="553" spans="1:4">
      <c r="A553" s="2"/>
      <c r="B553" s="2"/>
      <c r="C553" s="2"/>
      <c r="D553" s="5"/>
    </row>
    <row r="554" spans="1:4">
      <c r="A554" s="2"/>
      <c r="B554" s="2"/>
      <c r="C554" s="2"/>
      <c r="D554" s="5"/>
    </row>
    <row r="555" spans="1:4">
      <c r="A555" s="2"/>
      <c r="B555" s="2"/>
      <c r="C555" s="2"/>
      <c r="D555" s="5"/>
    </row>
    <row r="556" spans="1:4">
      <c r="A556" s="2"/>
      <c r="B556" s="2"/>
      <c r="C556" s="2"/>
      <c r="D556" s="5"/>
    </row>
    <row r="557" spans="1:4">
      <c r="A557" s="2"/>
      <c r="B557" s="2"/>
      <c r="C557" s="2"/>
      <c r="D557" s="5"/>
    </row>
    <row r="558" spans="1:4">
      <c r="A558" s="2"/>
      <c r="B558" s="2"/>
      <c r="C558" s="2"/>
      <c r="D558" s="5"/>
    </row>
    <row r="559" spans="1:4">
      <c r="A559" s="2"/>
      <c r="B559" s="2"/>
      <c r="C559" s="2"/>
      <c r="D559" s="5"/>
    </row>
    <row r="560" spans="1:4">
      <c r="A560" s="2"/>
      <c r="B560" s="2"/>
      <c r="C560" s="2"/>
      <c r="D560" s="5"/>
    </row>
    <row r="561" spans="1:4">
      <c r="A561" s="2"/>
      <c r="B561" s="2"/>
      <c r="C561" s="2"/>
      <c r="D561" s="5"/>
    </row>
    <row r="562" spans="1:4">
      <c r="A562" s="2"/>
      <c r="B562" s="2"/>
      <c r="C562" s="2"/>
      <c r="D562" s="5"/>
    </row>
    <row r="563" spans="1:4">
      <c r="A563" s="2"/>
      <c r="B563" s="2"/>
      <c r="C563" s="2"/>
      <c r="D563" s="5"/>
    </row>
    <row r="564" spans="1:4">
      <c r="A564" s="2"/>
      <c r="B564" s="2"/>
      <c r="C564" s="2"/>
      <c r="D564" s="5"/>
    </row>
    <row r="565" spans="1:4">
      <c r="A565" s="2"/>
      <c r="B565" s="2"/>
      <c r="C565" s="2"/>
      <c r="D565" s="5"/>
    </row>
    <row r="566" spans="1:4">
      <c r="A566" s="2"/>
      <c r="B566" s="2"/>
      <c r="C566" s="2"/>
      <c r="D566" s="5"/>
    </row>
    <row r="567" spans="1:4">
      <c r="A567" s="2"/>
      <c r="B567" s="2"/>
      <c r="C567" s="2"/>
      <c r="D567" s="5"/>
    </row>
    <row r="568" spans="1:4">
      <c r="A568" s="2"/>
      <c r="B568" s="2"/>
      <c r="C568" s="2"/>
      <c r="D568" s="5"/>
    </row>
    <row r="569" spans="1:4">
      <c r="A569" s="2"/>
      <c r="B569" s="2"/>
      <c r="C569" s="2"/>
      <c r="D569" s="5"/>
    </row>
    <row r="570" spans="1:4">
      <c r="A570" s="2"/>
      <c r="B570" s="2"/>
      <c r="C570" s="2"/>
      <c r="D570" s="5"/>
    </row>
    <row r="571" spans="1:4">
      <c r="A571" s="2"/>
      <c r="B571" s="2"/>
      <c r="C571" s="2"/>
      <c r="D571" s="5"/>
    </row>
    <row r="572" spans="1:4">
      <c r="A572" s="2"/>
      <c r="B572" s="2"/>
      <c r="C572" s="2"/>
      <c r="D572" s="5"/>
    </row>
    <row r="573" spans="1:4">
      <c r="A573" s="2"/>
      <c r="B573" s="2"/>
      <c r="C573" s="2"/>
      <c r="D573" s="5"/>
    </row>
    <row r="574" spans="1:4">
      <c r="A574" s="2"/>
      <c r="B574" s="2"/>
      <c r="C574" s="2"/>
      <c r="D574" s="5"/>
    </row>
    <row r="575" spans="1:4">
      <c r="A575" s="2"/>
      <c r="B575" s="2"/>
      <c r="C575" s="2"/>
      <c r="D575" s="5"/>
    </row>
    <row r="576" spans="1:4">
      <c r="A576" s="2"/>
      <c r="B576" s="2"/>
      <c r="C576" s="2"/>
      <c r="D576" s="5"/>
    </row>
    <row r="577" spans="1:4">
      <c r="A577" s="2"/>
      <c r="B577" s="2"/>
      <c r="C577" s="2"/>
      <c r="D577" s="5"/>
    </row>
    <row r="578" spans="1:4">
      <c r="A578" s="2"/>
      <c r="B578" s="2"/>
      <c r="C578" s="2"/>
      <c r="D578" s="5"/>
    </row>
    <row r="579" spans="1:4">
      <c r="A579" s="2"/>
      <c r="B579" s="2"/>
      <c r="C579" s="2"/>
      <c r="D579" s="5"/>
    </row>
    <row r="580" spans="1:4">
      <c r="A580" s="2"/>
      <c r="B580" s="2"/>
      <c r="C580" s="2"/>
      <c r="D580" s="5"/>
    </row>
    <row r="581" spans="1:4">
      <c r="A581" s="2"/>
      <c r="B581" s="2"/>
      <c r="C581" s="2"/>
      <c r="D581" s="5"/>
    </row>
    <row r="582" spans="1:4">
      <c r="A582" s="2"/>
      <c r="B582" s="2"/>
      <c r="C582" s="2"/>
      <c r="D582" s="5"/>
    </row>
    <row r="583" spans="1:4">
      <c r="A583" s="2"/>
      <c r="B583" s="2"/>
      <c r="C583" s="2"/>
      <c r="D583" s="5"/>
    </row>
    <row r="584" spans="1:4">
      <c r="A584" s="2"/>
      <c r="B584" s="2"/>
      <c r="C584" s="2"/>
      <c r="D584" s="5"/>
    </row>
    <row r="585" spans="1:4">
      <c r="A585" s="2"/>
      <c r="B585" s="2"/>
      <c r="C585" s="2"/>
      <c r="D585" s="5"/>
    </row>
    <row r="586" spans="1:4">
      <c r="A586" s="2"/>
      <c r="B586" s="2"/>
      <c r="C586" s="2"/>
      <c r="D586" s="5"/>
    </row>
    <row r="587" spans="1:4">
      <c r="A587" s="2"/>
      <c r="B587" s="2"/>
      <c r="C587" s="2"/>
      <c r="D587" s="5"/>
    </row>
    <row r="588" spans="1:4">
      <c r="A588" s="2"/>
      <c r="B588" s="2"/>
      <c r="C588" s="2"/>
      <c r="D588" s="5"/>
    </row>
    <row r="589" spans="1:4">
      <c r="A589" s="2"/>
      <c r="B589" s="2"/>
      <c r="C589" s="2"/>
      <c r="D589" s="5"/>
    </row>
    <row r="590" spans="1:4">
      <c r="A590" s="2"/>
      <c r="B590" s="2"/>
      <c r="C590" s="2"/>
      <c r="D590" s="5"/>
    </row>
    <row r="591" spans="1:4">
      <c r="A591" s="2"/>
      <c r="B591" s="2"/>
      <c r="C591" s="2"/>
      <c r="D591" s="5"/>
    </row>
    <row r="592" spans="1:4">
      <c r="A592" s="2"/>
      <c r="B592" s="2"/>
      <c r="C592" s="2"/>
      <c r="D592" s="5"/>
    </row>
    <row r="593" spans="1:4">
      <c r="A593" s="2"/>
      <c r="B593" s="2"/>
      <c r="C593" s="2"/>
      <c r="D593" s="5"/>
    </row>
    <row r="594" spans="1:4">
      <c r="A594" s="2"/>
      <c r="B594" s="2"/>
      <c r="C594" s="2"/>
      <c r="D594" s="5"/>
    </row>
    <row r="595" spans="1:4">
      <c r="A595" s="2"/>
      <c r="B595" s="2"/>
      <c r="C595" s="2"/>
      <c r="D595" s="5"/>
    </row>
    <row r="596" spans="1:4">
      <c r="A596" s="2"/>
      <c r="B596" s="2"/>
      <c r="C596" s="2"/>
      <c r="D596" s="5"/>
    </row>
    <row r="597" spans="1:4">
      <c r="A597" s="2"/>
      <c r="B597" s="2"/>
      <c r="C597" s="2"/>
      <c r="D597" s="5"/>
    </row>
    <row r="598" spans="1:4">
      <c r="A598" s="2"/>
      <c r="B598" s="2"/>
      <c r="C598" s="2"/>
      <c r="D598" s="5"/>
    </row>
    <row r="599" spans="1:4">
      <c r="A599" s="2"/>
      <c r="B599" s="2"/>
      <c r="C599" s="2"/>
      <c r="D599" s="5"/>
    </row>
    <row r="600" spans="1:4">
      <c r="A600" s="2"/>
      <c r="B600" s="2"/>
      <c r="C600" s="2"/>
      <c r="D600" s="5"/>
    </row>
    <row r="601" spans="1:4">
      <c r="A601" s="2"/>
      <c r="B601" s="2"/>
      <c r="C601" s="2"/>
      <c r="D601" s="5"/>
    </row>
    <row r="602" spans="1:4">
      <c r="A602" s="2"/>
      <c r="B602" s="2"/>
      <c r="C602" s="2"/>
      <c r="D602" s="5"/>
    </row>
    <row r="603" spans="1:4">
      <c r="A603" s="2"/>
      <c r="B603" s="2"/>
      <c r="C603" s="2"/>
      <c r="D603" s="5"/>
    </row>
    <row r="604" spans="1:4">
      <c r="A604" s="2"/>
      <c r="B604" s="2"/>
      <c r="C604" s="2"/>
      <c r="D604" s="5"/>
    </row>
    <row r="605" spans="1:4">
      <c r="A605" s="2"/>
      <c r="B605" s="2"/>
      <c r="C605" s="2"/>
      <c r="D605" s="5"/>
    </row>
    <row r="606" spans="1:4">
      <c r="A606" s="2"/>
      <c r="B606" s="2"/>
      <c r="C606" s="2"/>
      <c r="D606" s="5"/>
    </row>
    <row r="607" spans="1:4">
      <c r="A607" s="2"/>
      <c r="B607" s="2"/>
      <c r="C607" s="2"/>
      <c r="D607" s="5"/>
    </row>
    <row r="608" spans="1:4">
      <c r="A608" s="2"/>
      <c r="B608" s="2"/>
      <c r="C608" s="2"/>
      <c r="D608" s="5"/>
    </row>
    <row r="609" spans="1:4">
      <c r="A609" s="2"/>
      <c r="B609" s="2"/>
      <c r="C609" s="2"/>
      <c r="D609" s="5"/>
    </row>
    <row r="610" spans="1:4">
      <c r="A610" s="2"/>
      <c r="B610" s="2"/>
      <c r="C610" s="2"/>
      <c r="D610" s="5"/>
    </row>
    <row r="611" spans="1:4">
      <c r="A611" s="2"/>
      <c r="B611" s="2"/>
      <c r="C611" s="2"/>
      <c r="D611" s="5"/>
    </row>
    <row r="612" spans="1:4">
      <c r="A612" s="2"/>
      <c r="B612" s="2"/>
      <c r="C612" s="2"/>
      <c r="D612" s="5"/>
    </row>
    <row r="613" spans="1:4">
      <c r="A613" s="2"/>
      <c r="B613" s="2"/>
      <c r="C613" s="2"/>
      <c r="D613" s="5"/>
    </row>
    <row r="614" spans="1:4">
      <c r="A614" s="2"/>
      <c r="B614" s="2"/>
      <c r="C614" s="2"/>
      <c r="D614" s="5"/>
    </row>
    <row r="615" spans="1:4">
      <c r="A615" s="2"/>
      <c r="B615" s="2"/>
      <c r="C615" s="2"/>
      <c r="D615" s="5"/>
    </row>
    <row r="616" spans="1:4">
      <c r="A616" s="2"/>
      <c r="B616" s="2"/>
      <c r="C616" s="2"/>
      <c r="D616" s="5"/>
    </row>
    <row r="617" spans="1:4">
      <c r="A617" s="2"/>
      <c r="B617" s="2"/>
      <c r="C617" s="2"/>
      <c r="D617" s="5"/>
    </row>
    <row r="618" spans="1:4">
      <c r="A618" s="2"/>
      <c r="B618" s="2"/>
      <c r="C618" s="2"/>
      <c r="D618" s="5"/>
    </row>
    <row r="619" spans="1:4">
      <c r="A619" s="2"/>
      <c r="B619" s="2"/>
      <c r="C619" s="2"/>
      <c r="D619" s="5"/>
    </row>
    <row r="620" spans="1:4">
      <c r="A620" s="2"/>
      <c r="B620" s="2"/>
      <c r="C620" s="2"/>
      <c r="D620" s="5"/>
    </row>
    <row r="621" spans="1:4">
      <c r="A621" s="2"/>
      <c r="B621" s="2"/>
      <c r="C621" s="2"/>
      <c r="D621" s="5"/>
    </row>
    <row r="622" spans="1:4">
      <c r="A622" s="2"/>
      <c r="B622" s="2"/>
      <c r="C622" s="2"/>
      <c r="D622" s="5"/>
    </row>
    <row r="623" spans="1:4">
      <c r="A623" s="2"/>
      <c r="B623" s="2"/>
      <c r="C623" s="2"/>
      <c r="D623" s="5"/>
    </row>
    <row r="624" spans="1:4">
      <c r="A624" s="2"/>
      <c r="B624" s="2"/>
      <c r="C624" s="2"/>
      <c r="D624" s="5"/>
    </row>
    <row r="625" spans="1:4">
      <c r="A625" s="2"/>
      <c r="B625" s="2"/>
      <c r="C625" s="2"/>
      <c r="D625" s="5"/>
    </row>
    <row r="626" spans="1:4">
      <c r="A626" s="2"/>
      <c r="B626" s="2"/>
      <c r="C626" s="2"/>
      <c r="D626" s="5"/>
    </row>
    <row r="627" spans="1:4">
      <c r="A627" s="2"/>
      <c r="B627" s="2"/>
      <c r="C627" s="2"/>
      <c r="D627" s="5"/>
    </row>
    <row r="628" spans="1:4">
      <c r="A628" s="2"/>
      <c r="B628" s="2"/>
      <c r="C628" s="2"/>
      <c r="D628" s="5"/>
    </row>
    <row r="629" spans="1:4">
      <c r="A629" s="2"/>
      <c r="B629" s="2"/>
      <c r="C629" s="2"/>
      <c r="D629" s="5"/>
    </row>
    <row r="630" spans="1:4">
      <c r="A630" s="2"/>
      <c r="B630" s="2"/>
      <c r="C630" s="2"/>
      <c r="D630" s="5"/>
    </row>
    <row r="631" spans="1:4">
      <c r="A631" s="2"/>
      <c r="B631" s="2"/>
      <c r="C631" s="2"/>
      <c r="D631" s="5"/>
    </row>
    <row r="632" spans="1:4">
      <c r="A632" s="2"/>
      <c r="B632" s="2"/>
      <c r="C632" s="2"/>
      <c r="D632" s="5"/>
    </row>
    <row r="633" spans="1:4">
      <c r="A633" s="2"/>
      <c r="B633" s="2"/>
      <c r="C633" s="2"/>
      <c r="D633" s="5"/>
    </row>
    <row r="634" spans="1:4">
      <c r="A634" s="2"/>
      <c r="B634" s="2"/>
      <c r="C634" s="2"/>
      <c r="D634" s="5"/>
    </row>
    <row r="635" spans="1:4">
      <c r="A635" s="2"/>
      <c r="B635" s="2"/>
      <c r="C635" s="2"/>
      <c r="D635" s="5"/>
    </row>
    <row r="636" spans="1:4">
      <c r="A636" s="2"/>
      <c r="B636" s="2"/>
      <c r="C636" s="2"/>
      <c r="D636" s="5"/>
    </row>
    <row r="637" spans="1:4">
      <c r="A637" s="2"/>
      <c r="B637" s="2"/>
      <c r="C637" s="2"/>
      <c r="D637" s="5"/>
    </row>
    <row r="638" spans="1:4">
      <c r="A638" s="2"/>
      <c r="B638" s="2"/>
      <c r="C638" s="2"/>
      <c r="D638" s="5"/>
    </row>
    <row r="639" spans="1:4">
      <c r="A639" s="2"/>
      <c r="B639" s="2"/>
      <c r="C639" s="2"/>
      <c r="D639" s="5"/>
    </row>
    <row r="640" spans="1:4">
      <c r="A640" s="2"/>
      <c r="B640" s="2"/>
      <c r="C640" s="2"/>
      <c r="D640" s="5"/>
    </row>
    <row r="641" spans="1:4">
      <c r="A641" s="2"/>
      <c r="B641" s="2"/>
      <c r="C641" s="2"/>
      <c r="D641" s="5"/>
    </row>
    <row r="642" spans="1:4">
      <c r="A642" s="2"/>
      <c r="B642" s="2"/>
      <c r="C642" s="2"/>
      <c r="D642" s="5"/>
    </row>
    <row r="643" spans="1:4">
      <c r="A643" s="2"/>
      <c r="B643" s="2"/>
      <c r="C643" s="2"/>
      <c r="D643" s="5"/>
    </row>
    <row r="644" spans="1:4">
      <c r="A644" s="2"/>
      <c r="B644" s="2"/>
      <c r="C644" s="2"/>
      <c r="D644" s="5"/>
    </row>
    <row r="645" spans="1:4">
      <c r="A645" s="2"/>
      <c r="B645" s="2"/>
      <c r="C645" s="2"/>
      <c r="D645" s="5"/>
    </row>
    <row r="646" spans="1:4">
      <c r="A646" s="2"/>
      <c r="B646" s="2"/>
      <c r="C646" s="2"/>
      <c r="D646" s="5"/>
    </row>
    <row r="647" spans="1:4">
      <c r="A647" s="2"/>
      <c r="B647" s="2"/>
      <c r="C647" s="2"/>
      <c r="D647" s="5"/>
    </row>
    <row r="648" spans="1:4">
      <c r="A648" s="2"/>
      <c r="B648" s="2"/>
      <c r="C648" s="2"/>
      <c r="D648" s="5"/>
    </row>
    <row r="649" spans="1:4">
      <c r="A649" s="2"/>
      <c r="B649" s="2"/>
      <c r="C649" s="2"/>
      <c r="D649" s="5"/>
    </row>
    <row r="650" spans="1:4">
      <c r="A650" s="2"/>
      <c r="B650" s="2"/>
      <c r="C650" s="2"/>
      <c r="D650" s="5"/>
    </row>
    <row r="651" spans="1:4">
      <c r="A651" s="2"/>
      <c r="B651" s="2"/>
      <c r="C651" s="2"/>
      <c r="D651" s="5"/>
    </row>
    <row r="652" spans="1:4">
      <c r="A652" s="2"/>
      <c r="B652" s="2"/>
      <c r="C652" s="2"/>
      <c r="D652" s="5"/>
    </row>
    <row r="653" spans="1:4">
      <c r="A653" s="2"/>
      <c r="B653" s="2"/>
      <c r="C653" s="2"/>
      <c r="D653" s="5"/>
    </row>
    <row r="654" spans="1:4">
      <c r="A654" s="2"/>
      <c r="B654" s="2"/>
      <c r="C654" s="2"/>
      <c r="D654" s="5"/>
    </row>
    <row r="655" spans="1:4">
      <c r="A655" s="2"/>
      <c r="B655" s="2"/>
      <c r="C655" s="2"/>
      <c r="D655" s="5"/>
    </row>
    <row r="656" spans="1:4">
      <c r="A656" s="2"/>
      <c r="B656" s="2"/>
      <c r="C656" s="2"/>
      <c r="D656" s="5"/>
    </row>
    <row r="657" spans="1:4">
      <c r="A657" s="2"/>
      <c r="B657" s="2"/>
      <c r="C657" s="2"/>
      <c r="D657" s="5"/>
    </row>
    <row r="658" spans="1:4">
      <c r="A658" s="2"/>
      <c r="B658" s="2"/>
      <c r="C658" s="2"/>
      <c r="D658" s="5"/>
    </row>
    <row r="659" spans="1:4">
      <c r="A659" s="2"/>
      <c r="B659" s="2"/>
      <c r="C659" s="2"/>
      <c r="D659" s="5"/>
    </row>
    <row r="660" spans="1:4">
      <c r="A660" s="2"/>
      <c r="B660" s="2"/>
      <c r="C660" s="2"/>
      <c r="D660" s="5"/>
    </row>
    <row r="661" spans="1:4">
      <c r="A661" s="2"/>
      <c r="B661" s="2"/>
      <c r="C661" s="2"/>
      <c r="D661" s="5"/>
    </row>
    <row r="662" spans="1:4">
      <c r="A662" s="2"/>
      <c r="B662" s="2"/>
      <c r="C662" s="2"/>
      <c r="D662" s="5"/>
    </row>
    <row r="663" spans="1:4">
      <c r="A663" s="2"/>
      <c r="B663" s="2"/>
      <c r="C663" s="2"/>
      <c r="D663" s="5"/>
    </row>
    <row r="664" spans="1:4">
      <c r="A664" s="2"/>
      <c r="B664" s="2"/>
      <c r="C664" s="2"/>
      <c r="D664" s="5"/>
    </row>
    <row r="665" spans="1:4">
      <c r="A665" s="2"/>
      <c r="B665" s="2"/>
      <c r="C665" s="2"/>
      <c r="D665" s="5"/>
    </row>
    <row r="666" spans="1:4">
      <c r="A666" s="2"/>
      <c r="B666" s="2"/>
      <c r="C666" s="2"/>
      <c r="D666" s="5"/>
    </row>
    <row r="667" spans="1:4">
      <c r="A667" s="2"/>
      <c r="B667" s="2"/>
      <c r="C667" s="2"/>
      <c r="D667" s="5"/>
    </row>
    <row r="668" spans="1:4">
      <c r="A668" s="2"/>
      <c r="B668" s="2"/>
      <c r="C668" s="2"/>
      <c r="D668" s="5"/>
    </row>
    <row r="669" spans="1:4">
      <c r="A669" s="2"/>
      <c r="B669" s="2"/>
      <c r="C669" s="2"/>
      <c r="D669" s="5"/>
    </row>
    <row r="670" spans="1:4">
      <c r="A670" s="2"/>
      <c r="B670" s="2"/>
      <c r="C670" s="2"/>
      <c r="D670" s="5"/>
    </row>
    <row r="671" spans="1:4">
      <c r="A671" s="2"/>
      <c r="B671" s="2"/>
      <c r="C671" s="2"/>
      <c r="D671" s="5"/>
    </row>
    <row r="672" spans="1:4">
      <c r="A672" s="2"/>
      <c r="B672" s="2"/>
      <c r="C672" s="2"/>
      <c r="D672" s="5"/>
    </row>
    <row r="673" spans="1:4">
      <c r="A673" s="2"/>
      <c r="B673" s="2"/>
      <c r="C673" s="2"/>
      <c r="D673" s="5"/>
    </row>
    <row r="674" spans="1:4">
      <c r="A674" s="2"/>
      <c r="B674" s="2"/>
      <c r="C674" s="2"/>
      <c r="D674" s="5"/>
    </row>
    <row r="675" spans="1:4">
      <c r="A675" s="2"/>
      <c r="B675" s="2"/>
      <c r="C675" s="2"/>
      <c r="D675" s="5"/>
    </row>
    <row r="676" spans="1:4">
      <c r="A676" s="2"/>
      <c r="B676" s="2"/>
      <c r="C676" s="2"/>
      <c r="D676" s="5"/>
    </row>
    <row r="677" spans="1:4">
      <c r="A677" s="2"/>
      <c r="B677" s="2"/>
      <c r="C677" s="2"/>
      <c r="D677" s="5"/>
    </row>
    <row r="678" spans="1:4">
      <c r="A678" s="2"/>
      <c r="B678" s="2"/>
      <c r="C678" s="2"/>
      <c r="D678" s="5"/>
    </row>
    <row r="679" spans="1:4">
      <c r="A679" s="2"/>
      <c r="B679" s="2"/>
      <c r="C679" s="2"/>
      <c r="D679" s="5"/>
    </row>
    <row r="680" spans="1:4">
      <c r="A680" s="2"/>
      <c r="B680" s="2"/>
      <c r="C680" s="2"/>
      <c r="D680" s="5"/>
    </row>
    <row r="681" spans="1:4">
      <c r="A681" s="2"/>
      <c r="B681" s="2"/>
      <c r="C681" s="2"/>
      <c r="D681" s="5"/>
    </row>
    <row r="682" spans="1:4">
      <c r="A682" s="2"/>
      <c r="B682" s="2"/>
      <c r="C682" s="2"/>
      <c r="D682" s="5"/>
    </row>
    <row r="683" spans="1:4">
      <c r="A683" s="2"/>
      <c r="B683" s="2"/>
      <c r="C683" s="2"/>
      <c r="D683" s="5"/>
    </row>
    <row r="684" spans="1:4">
      <c r="A684" s="2"/>
      <c r="B684" s="2"/>
      <c r="C684" s="2"/>
      <c r="D684" s="5"/>
    </row>
    <row r="685" spans="1:4">
      <c r="A685" s="2"/>
      <c r="B685" s="2"/>
      <c r="C685" s="2"/>
      <c r="D685" s="5"/>
    </row>
    <row r="686" spans="1:4">
      <c r="A686" s="2"/>
      <c r="B686" s="2"/>
      <c r="C686" s="2"/>
      <c r="D686" s="5"/>
    </row>
    <row r="687" spans="1:4">
      <c r="A687" s="2"/>
      <c r="B687" s="2"/>
      <c r="C687" s="2"/>
      <c r="D687" s="5"/>
    </row>
    <row r="688" spans="1:4">
      <c r="A688" s="2"/>
      <c r="B688" s="2"/>
      <c r="C688" s="2"/>
      <c r="D688" s="5"/>
    </row>
    <row r="689" spans="1:4">
      <c r="A689" s="2"/>
      <c r="B689" s="2"/>
      <c r="C689" s="2"/>
      <c r="D689" s="5"/>
    </row>
    <row r="690" spans="1:4">
      <c r="A690" s="2"/>
      <c r="B690" s="2"/>
      <c r="C690" s="2"/>
      <c r="D690" s="5"/>
    </row>
    <row r="691" spans="1:4">
      <c r="A691" s="2"/>
      <c r="B691" s="2"/>
      <c r="C691" s="2"/>
      <c r="D691" s="5"/>
    </row>
    <row r="692" spans="1:4">
      <c r="A692" s="2"/>
      <c r="B692" s="2"/>
      <c r="C692" s="2"/>
      <c r="D692" s="5"/>
    </row>
    <row r="693" spans="1:4">
      <c r="A693" s="2"/>
      <c r="B693" s="2"/>
      <c r="C693" s="2"/>
      <c r="D693" s="5"/>
    </row>
    <row r="694" spans="1:4">
      <c r="A694" s="2"/>
      <c r="B694" s="2"/>
      <c r="C694" s="2"/>
      <c r="D694" s="5"/>
    </row>
    <row r="695" spans="1:4">
      <c r="A695" s="2"/>
      <c r="B695" s="2"/>
      <c r="C695" s="2"/>
      <c r="D695" s="5"/>
    </row>
    <row r="696" spans="1:4">
      <c r="A696" s="2"/>
      <c r="B696" s="2"/>
      <c r="C696" s="2"/>
      <c r="D696" s="5"/>
    </row>
    <row r="697" spans="1:4">
      <c r="A697" s="2"/>
      <c r="B697" s="2"/>
      <c r="C697" s="2"/>
      <c r="D697" s="5"/>
    </row>
    <row r="698" spans="1:4">
      <c r="A698" s="2"/>
      <c r="B698" s="2"/>
      <c r="C698" s="2"/>
      <c r="D698" s="5"/>
    </row>
    <row r="699" spans="1:4">
      <c r="A699" s="2"/>
      <c r="B699" s="2"/>
      <c r="C699" s="2"/>
      <c r="D699" s="5"/>
    </row>
    <row r="700" spans="1:4">
      <c r="A700" s="2"/>
      <c r="B700" s="2"/>
      <c r="C700" s="2"/>
      <c r="D700" s="5"/>
    </row>
    <row r="701" spans="1:4">
      <c r="A701" s="2"/>
      <c r="B701" s="2"/>
      <c r="C701" s="2"/>
      <c r="D701" s="5"/>
    </row>
    <row r="702" spans="1:4">
      <c r="A702" s="2"/>
      <c r="B702" s="2"/>
      <c r="C702" s="2"/>
      <c r="D702" s="5"/>
    </row>
    <row r="703" spans="1:4">
      <c r="A703" s="2"/>
      <c r="B703" s="2"/>
      <c r="C703" s="2"/>
      <c r="D703" s="5"/>
    </row>
    <row r="704" spans="1:4">
      <c r="A704" s="2"/>
      <c r="B704" s="2"/>
      <c r="C704" s="2"/>
      <c r="D704" s="5"/>
    </row>
    <row r="705" spans="1:4">
      <c r="A705" s="2"/>
      <c r="B705" s="2"/>
      <c r="C705" s="2"/>
      <c r="D705" s="5"/>
    </row>
    <row r="706" spans="1:4">
      <c r="A706" s="2"/>
      <c r="B706" s="2"/>
      <c r="C706" s="2"/>
      <c r="D706" s="5"/>
    </row>
    <row r="707" spans="1:4">
      <c r="A707" s="2"/>
      <c r="B707" s="2"/>
      <c r="C707" s="2"/>
      <c r="D707" s="5"/>
    </row>
    <row r="708" spans="1:4">
      <c r="A708" s="2"/>
      <c r="B708" s="2"/>
      <c r="C708" s="2"/>
      <c r="D708" s="5"/>
    </row>
    <row r="709" spans="1:4">
      <c r="A709" s="2"/>
      <c r="B709" s="2"/>
      <c r="C709" s="2"/>
      <c r="D709" s="5"/>
    </row>
    <row r="710" spans="1:4">
      <c r="A710" s="2"/>
      <c r="B710" s="2"/>
      <c r="C710" s="2"/>
      <c r="D710" s="5"/>
    </row>
    <row r="711" spans="1:4">
      <c r="A711" s="2"/>
      <c r="B711" s="2"/>
      <c r="C711" s="2"/>
      <c r="D711" s="5"/>
    </row>
    <row r="712" spans="1:4">
      <c r="A712" s="2"/>
      <c r="B712" s="2"/>
      <c r="C712" s="2"/>
      <c r="D712" s="5"/>
    </row>
    <row r="713" spans="1:4">
      <c r="A713" s="2"/>
      <c r="B713" s="2"/>
      <c r="C713" s="2"/>
      <c r="D713" s="5"/>
    </row>
    <row r="714" spans="1:4">
      <c r="A714" s="2"/>
      <c r="B714" s="2"/>
      <c r="C714" s="2"/>
      <c r="D714" s="5"/>
    </row>
    <row r="715" spans="1:4">
      <c r="A715" s="2"/>
      <c r="B715" s="2"/>
      <c r="C715" s="2"/>
      <c r="D715" s="5"/>
    </row>
    <row r="716" spans="1:4">
      <c r="A716" s="2"/>
      <c r="B716" s="2"/>
      <c r="C716" s="2"/>
      <c r="D716" s="5"/>
    </row>
    <row r="717" spans="1:4">
      <c r="A717" s="2"/>
      <c r="B717" s="2"/>
      <c r="C717" s="2"/>
      <c r="D717" s="5"/>
    </row>
    <row r="718" spans="1:4">
      <c r="A718" s="2"/>
      <c r="B718" s="2"/>
      <c r="C718" s="2"/>
      <c r="D718" s="5"/>
    </row>
    <row r="719" spans="1:4">
      <c r="A719" s="2"/>
      <c r="B719" s="2"/>
      <c r="C719" s="2"/>
      <c r="D719" s="5"/>
    </row>
    <row r="720" spans="1:4">
      <c r="A720" s="2"/>
      <c r="B720" s="2"/>
      <c r="C720" s="2"/>
      <c r="D720" s="5"/>
    </row>
    <row r="721" spans="1:4">
      <c r="A721" s="2"/>
      <c r="B721" s="2"/>
      <c r="C721" s="2"/>
      <c r="D721" s="5"/>
    </row>
    <row r="722" spans="1:4">
      <c r="A722" s="2"/>
      <c r="B722" s="2"/>
      <c r="C722" s="2"/>
      <c r="D722" s="5"/>
    </row>
    <row r="723" spans="1:4">
      <c r="A723" s="2"/>
      <c r="B723" s="2"/>
      <c r="C723" s="2"/>
      <c r="D723" s="5"/>
    </row>
    <row r="724" spans="1:4">
      <c r="A724" s="2"/>
      <c r="B724" s="2"/>
      <c r="C724" s="2"/>
      <c r="D724" s="5"/>
    </row>
    <row r="725" spans="1:4">
      <c r="A725" s="2"/>
      <c r="B725" s="2"/>
      <c r="C725" s="2"/>
      <c r="D725" s="5"/>
    </row>
    <row r="726" spans="1:4">
      <c r="A726" s="2"/>
      <c r="B726" s="2"/>
      <c r="C726" s="2"/>
      <c r="D726" s="5"/>
    </row>
    <row r="727" spans="1:4">
      <c r="A727" s="2"/>
      <c r="B727" s="2"/>
      <c r="C727" s="2"/>
      <c r="D727" s="5"/>
    </row>
    <row r="728" spans="1:4">
      <c r="A728" s="2"/>
      <c r="B728" s="2"/>
      <c r="C728" s="2"/>
      <c r="D728" s="5"/>
    </row>
    <row r="729" spans="1:4">
      <c r="A729" s="2"/>
      <c r="B729" s="2"/>
      <c r="C729" s="2"/>
      <c r="D729" s="5"/>
    </row>
    <row r="730" spans="1:4">
      <c r="A730" s="2"/>
      <c r="B730" s="2"/>
      <c r="C730" s="2"/>
      <c r="D730" s="5"/>
    </row>
    <row r="731" spans="1:4">
      <c r="A731" s="2"/>
      <c r="B731" s="2"/>
      <c r="C731" s="2"/>
      <c r="D731" s="5"/>
    </row>
    <row r="732" spans="1:4">
      <c r="A732" s="2"/>
      <c r="B732" s="2"/>
      <c r="C732" s="2"/>
      <c r="D732" s="5"/>
    </row>
    <row r="733" spans="1:4">
      <c r="A733" s="2"/>
      <c r="B733" s="2"/>
      <c r="C733" s="2"/>
      <c r="D733" s="5"/>
    </row>
    <row r="734" spans="1:4">
      <c r="A734" s="2"/>
      <c r="B734" s="2"/>
      <c r="C734" s="2"/>
      <c r="D734" s="5"/>
    </row>
    <row r="735" spans="1:4">
      <c r="A735" s="2"/>
      <c r="B735" s="2"/>
      <c r="C735" s="2"/>
      <c r="D735" s="5"/>
    </row>
    <row r="736" spans="1:4">
      <c r="A736" s="2"/>
      <c r="B736" s="2"/>
      <c r="C736" s="2"/>
      <c r="D736" s="5"/>
    </row>
    <row r="737" spans="1:4">
      <c r="A737" s="2"/>
      <c r="B737" s="2"/>
      <c r="C737" s="2"/>
      <c r="D737" s="5"/>
    </row>
    <row r="738" spans="1:4">
      <c r="A738" s="2"/>
      <c r="B738" s="2"/>
      <c r="C738" s="2"/>
      <c r="D738" s="5"/>
    </row>
    <row r="739" spans="1:4">
      <c r="A739" s="2"/>
      <c r="B739" s="2"/>
      <c r="C739" s="2"/>
      <c r="D739" s="5"/>
    </row>
    <row r="740" spans="1:4">
      <c r="A740" s="2"/>
      <c r="B740" s="2"/>
      <c r="C740" s="2"/>
      <c r="D740" s="5"/>
    </row>
    <row r="741" spans="1:4">
      <c r="A741" s="2"/>
      <c r="B741" s="2"/>
      <c r="C741" s="2"/>
      <c r="D741" s="5"/>
    </row>
    <row r="742" spans="1:4">
      <c r="A742" s="2"/>
      <c r="B742" s="2"/>
      <c r="C742" s="2"/>
      <c r="D742" s="5"/>
    </row>
    <row r="743" spans="1:4">
      <c r="A743" s="2"/>
      <c r="B743" s="2"/>
      <c r="C743" s="2"/>
      <c r="D743" s="5"/>
    </row>
    <row r="744" spans="1:4">
      <c r="A744" s="2"/>
      <c r="B744" s="2"/>
      <c r="C744" s="2"/>
      <c r="D744" s="5"/>
    </row>
    <row r="745" spans="1:4">
      <c r="A745" s="2"/>
      <c r="B745" s="2"/>
      <c r="C745" s="2"/>
      <c r="D745" s="5"/>
    </row>
    <row r="746" spans="1:4">
      <c r="A746" s="2"/>
      <c r="B746" s="2"/>
      <c r="C746" s="2"/>
      <c r="D746" s="5"/>
    </row>
    <row r="747" spans="1:4">
      <c r="A747" s="2"/>
      <c r="B747" s="2"/>
      <c r="C747" s="2"/>
      <c r="D747" s="5"/>
    </row>
    <row r="748" spans="1:4">
      <c r="A748" s="2"/>
      <c r="B748" s="2"/>
      <c r="C748" s="2"/>
      <c r="D748" s="5"/>
    </row>
    <row r="749" spans="1:4">
      <c r="A749" s="2"/>
      <c r="B749" s="2"/>
      <c r="C749" s="2"/>
      <c r="D749" s="5"/>
    </row>
    <row r="750" spans="1:4">
      <c r="A750" s="2"/>
      <c r="B750" s="2"/>
      <c r="C750" s="2"/>
      <c r="D750" s="5"/>
    </row>
    <row r="751" spans="1:4">
      <c r="A751" s="2"/>
      <c r="B751" s="2"/>
      <c r="C751" s="2"/>
      <c r="D751" s="5"/>
    </row>
    <row r="752" spans="1:4">
      <c r="A752" s="2"/>
      <c r="B752" s="2"/>
      <c r="C752" s="2"/>
      <c r="D752" s="5"/>
    </row>
    <row r="753" spans="1:4">
      <c r="A753" s="2"/>
      <c r="B753" s="2"/>
      <c r="C753" s="2"/>
      <c r="D753" s="5"/>
    </row>
    <row r="754" spans="1:4">
      <c r="A754" s="2"/>
      <c r="B754" s="2"/>
      <c r="C754" s="2"/>
      <c r="D754" s="5"/>
    </row>
    <row r="755" spans="1:4">
      <c r="A755" s="2"/>
      <c r="B755" s="2"/>
      <c r="C755" s="2"/>
      <c r="D755" s="5"/>
    </row>
    <row r="756" spans="1:4">
      <c r="A756" s="2"/>
      <c r="B756" s="2"/>
      <c r="C756" s="2"/>
      <c r="D756" s="5"/>
    </row>
    <row r="757" spans="1:4">
      <c r="A757" s="2"/>
      <c r="B757" s="2"/>
      <c r="C757" s="2"/>
      <c r="D757" s="5"/>
    </row>
    <row r="758" spans="1:4">
      <c r="A758" s="2"/>
      <c r="B758" s="2"/>
      <c r="C758" s="2"/>
      <c r="D758" s="5"/>
    </row>
    <row r="759" spans="1:4">
      <c r="A759" s="2"/>
      <c r="B759" s="2"/>
      <c r="C759" s="2"/>
      <c r="D759" s="5"/>
    </row>
    <row r="760" spans="1:4">
      <c r="A760" s="2"/>
      <c r="B760" s="2"/>
      <c r="C760" s="2"/>
      <c r="D760" s="5"/>
    </row>
    <row r="761" spans="1:4">
      <c r="A761" s="2"/>
      <c r="B761" s="2"/>
      <c r="C761" s="2"/>
      <c r="D761" s="5"/>
    </row>
    <row r="762" spans="1:4">
      <c r="A762" s="2"/>
      <c r="B762" s="2"/>
      <c r="C762" s="2"/>
      <c r="D762" s="5"/>
    </row>
    <row r="763" spans="1:4">
      <c r="A763" s="2"/>
      <c r="B763" s="2"/>
      <c r="C763" s="2"/>
      <c r="D763" s="5"/>
    </row>
    <row r="764" spans="1:4">
      <c r="A764" s="2"/>
      <c r="B764" s="2"/>
      <c r="C764" s="2"/>
      <c r="D764" s="5"/>
    </row>
    <row r="765" spans="1:4">
      <c r="A765" s="2"/>
      <c r="B765" s="2"/>
      <c r="C765" s="2"/>
      <c r="D765" s="5"/>
    </row>
    <row r="766" spans="1:4">
      <c r="A766" s="2"/>
      <c r="B766" s="2"/>
      <c r="C766" s="2"/>
      <c r="D766" s="5"/>
    </row>
    <row r="767" spans="1:4">
      <c r="A767" s="2"/>
      <c r="B767" s="2"/>
      <c r="C767" s="2"/>
      <c r="D767" s="5"/>
    </row>
    <row r="768" spans="1:4">
      <c r="A768" s="2"/>
      <c r="B768" s="2"/>
      <c r="C768" s="2"/>
      <c r="D768" s="5"/>
    </row>
    <row r="769" spans="1:4">
      <c r="A769" s="2"/>
      <c r="B769" s="2"/>
      <c r="C769" s="2"/>
      <c r="D769" s="5"/>
    </row>
    <row r="770" spans="1:4">
      <c r="A770" s="2"/>
      <c r="B770" s="2"/>
      <c r="C770" s="2"/>
      <c r="D770" s="5"/>
    </row>
    <row r="771" spans="1:4">
      <c r="A771" s="2"/>
      <c r="B771" s="2"/>
      <c r="C771" s="2"/>
      <c r="D771" s="5"/>
    </row>
    <row r="772" spans="1:4">
      <c r="A772" s="2"/>
      <c r="B772" s="2"/>
      <c r="C772" s="2"/>
      <c r="D772" s="5"/>
    </row>
    <row r="773" spans="1:4">
      <c r="A773" s="2"/>
      <c r="B773" s="2"/>
      <c r="C773" s="2"/>
      <c r="D773" s="5"/>
    </row>
    <row r="774" spans="1:4">
      <c r="A774" s="2"/>
      <c r="B774" s="2"/>
      <c r="C774" s="2"/>
      <c r="D774" s="5"/>
    </row>
    <row r="775" spans="1:4">
      <c r="A775" s="2"/>
      <c r="B775" s="2"/>
      <c r="C775" s="2"/>
      <c r="D775" s="5"/>
    </row>
    <row r="776" spans="1:4">
      <c r="A776" s="2"/>
      <c r="B776" s="2"/>
      <c r="C776" s="2"/>
      <c r="D776" s="5"/>
    </row>
    <row r="777" spans="1:4">
      <c r="A777" s="2"/>
      <c r="B777" s="2"/>
      <c r="C777" s="2"/>
      <c r="D777" s="5"/>
    </row>
    <row r="778" spans="1:4">
      <c r="A778" s="2"/>
      <c r="B778" s="2"/>
      <c r="C778" s="2"/>
      <c r="D778" s="5"/>
    </row>
    <row r="779" spans="1:4">
      <c r="A779" s="2"/>
      <c r="B779" s="2"/>
      <c r="C779" s="2"/>
      <c r="D779" s="5"/>
    </row>
    <row r="780" spans="1:4">
      <c r="A780" s="2"/>
      <c r="B780" s="2"/>
      <c r="C780" s="2"/>
      <c r="D780" s="5"/>
    </row>
    <row r="781" spans="1:4">
      <c r="A781" s="2"/>
      <c r="B781" s="2"/>
      <c r="C781" s="2"/>
      <c r="D781" s="5"/>
    </row>
    <row r="782" spans="1:4">
      <c r="A782" s="2"/>
      <c r="B782" s="2"/>
      <c r="C782" s="2"/>
      <c r="D782" s="5"/>
    </row>
    <row r="783" spans="1:4">
      <c r="A783" s="2"/>
      <c r="B783" s="2"/>
      <c r="C783" s="2"/>
      <c r="D783" s="5"/>
    </row>
    <row r="784" spans="1:4">
      <c r="A784" s="2"/>
      <c r="B784" s="2"/>
      <c r="C784" s="2"/>
      <c r="D784" s="5"/>
    </row>
    <row r="785" spans="1:4">
      <c r="A785" s="2"/>
      <c r="B785" s="2"/>
      <c r="C785" s="2"/>
      <c r="D785" s="5"/>
    </row>
    <row r="786" spans="1:4">
      <c r="A786" s="2"/>
      <c r="B786" s="2"/>
      <c r="C786" s="2"/>
      <c r="D786" s="5"/>
    </row>
    <row r="787" spans="1:4">
      <c r="A787" s="2"/>
      <c r="B787" s="2"/>
      <c r="C787" s="2"/>
      <c r="D787" s="5"/>
    </row>
    <row r="788" spans="1:4">
      <c r="A788" s="2"/>
      <c r="B788" s="2"/>
      <c r="C788" s="2"/>
      <c r="D788" s="5"/>
    </row>
    <row r="789" spans="1:4">
      <c r="A789" s="2"/>
      <c r="B789" s="2"/>
      <c r="C789" s="2"/>
      <c r="D789" s="5"/>
    </row>
    <row r="790" spans="1:4">
      <c r="A790" s="2"/>
      <c r="B790" s="2"/>
      <c r="C790" s="2"/>
      <c r="D790" s="5"/>
    </row>
    <row r="791" spans="1:4">
      <c r="A791" s="2"/>
      <c r="B791" s="2"/>
      <c r="C791" s="2"/>
      <c r="D791" s="5"/>
    </row>
    <row r="792" spans="1:4">
      <c r="A792" s="2"/>
      <c r="B792" s="2"/>
      <c r="C792" s="2"/>
      <c r="D792" s="5"/>
    </row>
    <row r="793" spans="1:4">
      <c r="A793" s="2"/>
      <c r="B793" s="2"/>
      <c r="C793" s="2"/>
      <c r="D793" s="5"/>
    </row>
    <row r="794" spans="1:4">
      <c r="A794" s="2"/>
      <c r="B794" s="2"/>
      <c r="C794" s="2"/>
      <c r="D794" s="5"/>
    </row>
    <row r="795" spans="1:4">
      <c r="A795" s="2"/>
      <c r="B795" s="2"/>
      <c r="C795" s="2"/>
      <c r="D795" s="5"/>
    </row>
    <row r="796" spans="1:4">
      <c r="A796" s="2"/>
      <c r="B796" s="2"/>
      <c r="C796" s="2"/>
      <c r="D796" s="5"/>
    </row>
    <row r="797" spans="1:4">
      <c r="A797" s="2"/>
      <c r="B797" s="2"/>
      <c r="C797" s="2"/>
      <c r="D797" s="5"/>
    </row>
    <row r="798" spans="1:4">
      <c r="A798" s="2"/>
      <c r="B798" s="2"/>
      <c r="C798" s="2"/>
      <c r="D798" s="5"/>
    </row>
    <row r="799" spans="1:4">
      <c r="A799" s="2"/>
      <c r="B799" s="2"/>
      <c r="C799" s="2"/>
      <c r="D799" s="5"/>
    </row>
    <row r="800" spans="1:4">
      <c r="A800" s="2"/>
      <c r="B800" s="2"/>
      <c r="C800" s="2"/>
      <c r="D800" s="5"/>
    </row>
    <row r="801" spans="1:4">
      <c r="A801" s="2"/>
      <c r="B801" s="2"/>
      <c r="C801" s="2"/>
      <c r="D801" s="5"/>
    </row>
    <row r="802" spans="1:4">
      <c r="A802" s="2"/>
      <c r="B802" s="2"/>
      <c r="C802" s="2"/>
      <c r="D802" s="5"/>
    </row>
    <row r="803" spans="1:4">
      <c r="A803" s="2"/>
      <c r="B803" s="2"/>
      <c r="C803" s="2"/>
      <c r="D803" s="5"/>
    </row>
    <row r="804" spans="1:4">
      <c r="A804" s="2"/>
      <c r="B804" s="2"/>
      <c r="C804" s="2"/>
      <c r="D804" s="5"/>
    </row>
    <row r="805" spans="1:4">
      <c r="A805" s="2"/>
      <c r="B805" s="2"/>
      <c r="C805" s="2"/>
      <c r="D805" s="5"/>
    </row>
    <row r="806" spans="1:4">
      <c r="A806" s="2"/>
      <c r="B806" s="2"/>
      <c r="C806" s="2"/>
      <c r="D806" s="5"/>
    </row>
    <row r="807" spans="1:4">
      <c r="A807" s="2"/>
      <c r="B807" s="2"/>
      <c r="C807" s="2"/>
      <c r="D807" s="5"/>
    </row>
    <row r="808" spans="1:4">
      <c r="A808" s="2"/>
      <c r="B808" s="2"/>
      <c r="C808" s="2"/>
      <c r="D808" s="5"/>
    </row>
    <row r="809" spans="1:4">
      <c r="A809" s="2"/>
      <c r="B809" s="2"/>
      <c r="C809" s="2"/>
      <c r="D809" s="5"/>
    </row>
    <row r="810" spans="1:4">
      <c r="A810" s="2"/>
      <c r="B810" s="2"/>
      <c r="C810" s="2"/>
      <c r="D810" s="5"/>
    </row>
    <row r="811" spans="1:4">
      <c r="A811" s="2"/>
      <c r="B811" s="2"/>
      <c r="C811" s="2"/>
      <c r="D811" s="5"/>
    </row>
    <row r="812" spans="1:4">
      <c r="A812" s="2"/>
      <c r="B812" s="2"/>
      <c r="C812" s="2"/>
      <c r="D812" s="5"/>
    </row>
    <row r="813" spans="1:4">
      <c r="A813" s="2"/>
      <c r="B813" s="2"/>
      <c r="C813" s="2"/>
      <c r="D813" s="5"/>
    </row>
    <row r="814" spans="1:4">
      <c r="A814" s="2"/>
      <c r="B814" s="2"/>
      <c r="C814" s="2"/>
      <c r="D814" s="5"/>
    </row>
    <row r="815" spans="1:4">
      <c r="A815" s="2"/>
      <c r="B815" s="2"/>
      <c r="C815" s="2"/>
      <c r="D815" s="5"/>
    </row>
    <row r="816" spans="1:4">
      <c r="A816" s="2"/>
      <c r="B816" s="2"/>
      <c r="C816" s="2"/>
      <c r="D816" s="5"/>
    </row>
    <row r="817" spans="1:4">
      <c r="A817" s="2"/>
      <c r="B817" s="2"/>
      <c r="C817" s="2"/>
      <c r="D817" s="5"/>
    </row>
    <row r="818" spans="1:4">
      <c r="A818" s="2"/>
      <c r="B818" s="2"/>
      <c r="C818" s="2"/>
      <c r="D818" s="5"/>
    </row>
    <row r="819" spans="1:4">
      <c r="A819" s="2"/>
      <c r="B819" s="2"/>
      <c r="C819" s="2"/>
      <c r="D819" s="5"/>
    </row>
    <row r="820" spans="1:4">
      <c r="A820" s="2"/>
      <c r="B820" s="2"/>
      <c r="C820" s="2"/>
      <c r="D820" s="5"/>
    </row>
    <row r="821" spans="1:4">
      <c r="A821" s="2"/>
      <c r="B821" s="2"/>
      <c r="C821" s="2"/>
      <c r="D821" s="5"/>
    </row>
    <row r="822" spans="1:4">
      <c r="A822" s="2"/>
      <c r="B822" s="2"/>
      <c r="C822" s="2"/>
      <c r="D822" s="5"/>
    </row>
    <row r="823" spans="1:4">
      <c r="A823" s="2"/>
      <c r="B823" s="2"/>
      <c r="C823" s="2"/>
      <c r="D823" s="5"/>
    </row>
    <row r="824" spans="1:4">
      <c r="A824" s="2"/>
      <c r="B824" s="2"/>
      <c r="C824" s="2"/>
      <c r="D824" s="5"/>
    </row>
    <row r="825" spans="1:4">
      <c r="A825" s="2"/>
      <c r="B825" s="2"/>
      <c r="C825" s="2"/>
      <c r="D825" s="5"/>
    </row>
    <row r="826" spans="1:4">
      <c r="A826" s="2"/>
      <c r="B826" s="2"/>
      <c r="C826" s="2"/>
      <c r="D826" s="5"/>
    </row>
    <row r="827" spans="1:4">
      <c r="A827" s="2"/>
      <c r="B827" s="2"/>
      <c r="C827" s="2"/>
      <c r="D827" s="5"/>
    </row>
    <row r="828" spans="1:4">
      <c r="A828" s="2"/>
      <c r="B828" s="2"/>
      <c r="C828" s="2"/>
      <c r="D828" s="5"/>
    </row>
    <row r="829" spans="1:4">
      <c r="A829" s="2"/>
      <c r="B829" s="2"/>
      <c r="C829" s="2"/>
      <c r="D829" s="5"/>
    </row>
    <row r="830" spans="1:4">
      <c r="A830" s="2"/>
      <c r="B830" s="2"/>
      <c r="C830" s="2"/>
      <c r="D830" s="5"/>
    </row>
    <row r="831" spans="1:4">
      <c r="A831" s="2"/>
      <c r="B831" s="2"/>
      <c r="C831" s="2"/>
      <c r="D831" s="5"/>
    </row>
    <row r="832" spans="1:4">
      <c r="A832" s="2"/>
      <c r="B832" s="2"/>
      <c r="C832" s="2"/>
      <c r="D832" s="5"/>
    </row>
    <row r="833" spans="1:4">
      <c r="A833" s="2"/>
      <c r="B833" s="2"/>
      <c r="C833" s="2"/>
      <c r="D833" s="5"/>
    </row>
    <row r="834" spans="1:4">
      <c r="A834" s="2"/>
      <c r="B834" s="2"/>
      <c r="C834" s="2"/>
      <c r="D834" s="5"/>
    </row>
    <row r="835" spans="1:4">
      <c r="A835" s="2"/>
      <c r="B835" s="2"/>
      <c r="C835" s="2"/>
      <c r="D835" s="5"/>
    </row>
    <row r="836" spans="1:4">
      <c r="A836" s="2"/>
      <c r="B836" s="2"/>
      <c r="C836" s="2"/>
      <c r="D836" s="5"/>
    </row>
    <row r="837" spans="1:4">
      <c r="A837" s="2"/>
      <c r="B837" s="2"/>
      <c r="C837" s="2"/>
      <c r="D837" s="5"/>
    </row>
    <row r="838" spans="1:4">
      <c r="A838" s="2"/>
      <c r="B838" s="2"/>
      <c r="C838" s="2"/>
      <c r="D838" s="5"/>
    </row>
    <row r="839" spans="1:4">
      <c r="A839" s="2"/>
      <c r="B839" s="2"/>
      <c r="C839" s="2"/>
      <c r="D839" s="5"/>
    </row>
    <row r="840" spans="1:4">
      <c r="A840" s="2"/>
      <c r="B840" s="2"/>
      <c r="C840" s="2"/>
      <c r="D840" s="5"/>
    </row>
    <row r="841" spans="1:4">
      <c r="A841" s="2"/>
      <c r="B841" s="2"/>
      <c r="C841" s="2"/>
      <c r="D841" s="5"/>
    </row>
    <row r="842" spans="1:4">
      <c r="A842" s="2"/>
      <c r="B842" s="2"/>
      <c r="C842" s="2"/>
      <c r="D842" s="5"/>
    </row>
    <row r="843" spans="1:4">
      <c r="A843" s="2"/>
      <c r="B843" s="2"/>
      <c r="C843" s="2"/>
      <c r="D843" s="5"/>
    </row>
    <row r="844" spans="1:4">
      <c r="A844" s="2"/>
      <c r="B844" s="2"/>
      <c r="C844" s="2"/>
      <c r="D844" s="5"/>
    </row>
    <row r="845" spans="1:4">
      <c r="A845" s="2"/>
      <c r="B845" s="2"/>
      <c r="C845" s="2"/>
      <c r="D845" s="5"/>
    </row>
    <row r="846" spans="1:4">
      <c r="A846" s="2"/>
      <c r="B846" s="2"/>
      <c r="C846" s="2"/>
      <c r="D846" s="5"/>
    </row>
    <row r="847" spans="1:4">
      <c r="A847" s="2"/>
      <c r="B847" s="2"/>
      <c r="C847" s="2"/>
      <c r="D847" s="5"/>
    </row>
    <row r="848" spans="1:4">
      <c r="A848" s="2"/>
      <c r="B848" s="2"/>
      <c r="C848" s="2"/>
      <c r="D848" s="5"/>
    </row>
    <row r="849" spans="1:4">
      <c r="A849" s="2"/>
      <c r="B849" s="2"/>
      <c r="C849" s="2"/>
      <c r="D849" s="5"/>
    </row>
    <row r="850" spans="1:4">
      <c r="A850" s="2"/>
      <c r="B850" s="2"/>
      <c r="C850" s="2"/>
      <c r="D850" s="5"/>
    </row>
    <row r="851" spans="1:4">
      <c r="A851" s="2"/>
      <c r="B851" s="2"/>
      <c r="C851" s="2"/>
      <c r="D851" s="5"/>
    </row>
    <row r="852" spans="1:4">
      <c r="A852" s="2"/>
      <c r="B852" s="2"/>
      <c r="C852" s="2"/>
      <c r="D852" s="5"/>
    </row>
    <row r="853" spans="1:4">
      <c r="A853" s="2"/>
      <c r="B853" s="2"/>
      <c r="C853" s="2"/>
      <c r="D853" s="5"/>
    </row>
    <row r="854" spans="1:4">
      <c r="A854" s="2"/>
      <c r="B854" s="2"/>
      <c r="C854" s="2"/>
      <c r="D854" s="5"/>
    </row>
    <row r="855" spans="1:4">
      <c r="A855" s="2"/>
      <c r="B855" s="2"/>
      <c r="C855" s="2"/>
      <c r="D855" s="5"/>
    </row>
    <row r="856" spans="1:4">
      <c r="A856" s="2"/>
      <c r="B856" s="2"/>
      <c r="C856" s="2"/>
      <c r="D856" s="5"/>
    </row>
    <row r="857" spans="1:4">
      <c r="A857" s="2"/>
      <c r="B857" s="2"/>
      <c r="C857" s="2"/>
      <c r="D857" s="5"/>
    </row>
    <row r="858" spans="1:4">
      <c r="A858" s="2"/>
      <c r="B858" s="2"/>
      <c r="C858" s="2"/>
      <c r="D858" s="5"/>
    </row>
    <row r="859" spans="1:4">
      <c r="A859" s="2"/>
      <c r="B859" s="2"/>
      <c r="C859" s="2"/>
      <c r="D859" s="5"/>
    </row>
    <row r="860" spans="1:4">
      <c r="A860" s="2"/>
      <c r="B860" s="2"/>
      <c r="C860" s="2"/>
      <c r="D860" s="5"/>
    </row>
    <row r="861" spans="1:4">
      <c r="A861" s="2"/>
      <c r="B861" s="2"/>
      <c r="C861" s="2"/>
      <c r="D861" s="5"/>
    </row>
    <row r="862" spans="1:4">
      <c r="A862" s="2"/>
      <c r="B862" s="2"/>
      <c r="C862" s="2"/>
      <c r="D862" s="5"/>
    </row>
    <row r="863" spans="1:4">
      <c r="A863" s="2"/>
      <c r="B863" s="2"/>
      <c r="C863" s="2"/>
      <c r="D863" s="5"/>
    </row>
    <row r="864" spans="1:4">
      <c r="A864" s="2"/>
      <c r="B864" s="2"/>
      <c r="C864" s="2"/>
      <c r="D864" s="5"/>
    </row>
    <row r="865" spans="1:4">
      <c r="A865" s="2"/>
      <c r="B865" s="2"/>
      <c r="C865" s="2"/>
      <c r="D865" s="5"/>
    </row>
    <row r="866" spans="1:4">
      <c r="A866" s="2"/>
      <c r="B866" s="2"/>
      <c r="C866" s="2"/>
      <c r="D866" s="5"/>
    </row>
    <row r="867" spans="1:4">
      <c r="A867" s="2"/>
      <c r="B867" s="2"/>
      <c r="C867" s="2"/>
      <c r="D867" s="5"/>
    </row>
    <row r="868" spans="1:4">
      <c r="A868" s="2"/>
      <c r="B868" s="2"/>
      <c r="C868" s="2"/>
      <c r="D868" s="5"/>
    </row>
    <row r="869" spans="1:4">
      <c r="A869" s="2"/>
      <c r="B869" s="2"/>
      <c r="C869" s="2"/>
      <c r="D869" s="5"/>
    </row>
    <row r="870" spans="1:4">
      <c r="A870" s="2"/>
      <c r="B870" s="2"/>
      <c r="C870" s="2"/>
      <c r="D870" s="5"/>
    </row>
    <row r="871" spans="1:4">
      <c r="A871" s="2"/>
      <c r="B871" s="2"/>
      <c r="C871" s="2"/>
      <c r="D871" s="5"/>
    </row>
    <row r="872" spans="1:4">
      <c r="A872" s="2"/>
      <c r="B872" s="2"/>
      <c r="C872" s="2"/>
      <c r="D872" s="5"/>
    </row>
    <row r="873" spans="1:4">
      <c r="A873" s="2"/>
      <c r="B873" s="2"/>
      <c r="C873" s="2"/>
      <c r="D873" s="5"/>
    </row>
    <row r="874" spans="1:4">
      <c r="A874" s="2"/>
      <c r="B874" s="2"/>
      <c r="C874" s="2"/>
      <c r="D874" s="5"/>
    </row>
    <row r="875" spans="1:4">
      <c r="A875" s="2"/>
      <c r="B875" s="2"/>
      <c r="C875" s="2"/>
      <c r="D875" s="5"/>
    </row>
    <row r="876" spans="1:4">
      <c r="A876" s="2"/>
      <c r="B876" s="2"/>
      <c r="C876" s="2"/>
      <c r="D876" s="5"/>
    </row>
    <row r="877" spans="1:4">
      <c r="A877" s="2"/>
      <c r="B877" s="2"/>
      <c r="C877" s="2"/>
      <c r="D877" s="5"/>
    </row>
    <row r="878" spans="1:4">
      <c r="A878" s="2"/>
      <c r="B878" s="2"/>
      <c r="C878" s="2"/>
      <c r="D878" s="5"/>
    </row>
    <row r="879" spans="1:4">
      <c r="A879" s="2"/>
      <c r="B879" s="2"/>
      <c r="C879" s="2"/>
      <c r="D879" s="5"/>
    </row>
    <row r="880" spans="1:4">
      <c r="A880" s="2"/>
      <c r="B880" s="2"/>
      <c r="C880" s="2"/>
      <c r="D880" s="5"/>
    </row>
    <row r="881" spans="1:4">
      <c r="A881" s="2"/>
      <c r="B881" s="2"/>
      <c r="C881" s="2"/>
      <c r="D881" s="5"/>
    </row>
    <row r="882" spans="1:4">
      <c r="A882" s="2"/>
      <c r="B882" s="2"/>
      <c r="C882" s="2"/>
      <c r="D882" s="5"/>
    </row>
    <row r="883" spans="1:4">
      <c r="A883" s="2"/>
      <c r="B883" s="2"/>
      <c r="C883" s="2"/>
      <c r="D883" s="5"/>
    </row>
    <row r="884" spans="1:4">
      <c r="A884" s="2"/>
      <c r="B884" s="2"/>
      <c r="C884" s="2"/>
      <c r="D884" s="5"/>
    </row>
    <row r="885" spans="1:4">
      <c r="A885" s="2"/>
      <c r="B885" s="2"/>
      <c r="C885" s="2"/>
      <c r="D885" s="5"/>
    </row>
    <row r="886" spans="1:4">
      <c r="A886" s="2"/>
      <c r="B886" s="2"/>
      <c r="C886" s="2"/>
      <c r="D886" s="5"/>
    </row>
    <row r="887" spans="1:4">
      <c r="A887" s="2"/>
      <c r="B887" s="2"/>
      <c r="C887" s="2"/>
      <c r="D887" s="5"/>
    </row>
    <row r="888" spans="1:4">
      <c r="A888" s="2"/>
      <c r="B888" s="2"/>
      <c r="C888" s="2"/>
      <c r="D888" s="5"/>
    </row>
    <row r="889" spans="1:4">
      <c r="A889" s="2"/>
      <c r="B889" s="2"/>
      <c r="C889" s="2"/>
      <c r="D889" s="5"/>
    </row>
    <row r="890" spans="1:4">
      <c r="A890" s="2"/>
      <c r="B890" s="2"/>
      <c r="C890" s="2"/>
      <c r="D890" s="5"/>
    </row>
    <row r="891" spans="1:4">
      <c r="A891" s="2"/>
      <c r="B891" s="2"/>
      <c r="C891" s="2"/>
      <c r="D891" s="5"/>
    </row>
    <row r="892" spans="1:4">
      <c r="A892" s="2"/>
      <c r="B892" s="2"/>
      <c r="C892" s="2"/>
      <c r="D892" s="5"/>
    </row>
    <row r="893" spans="1:4">
      <c r="A893" s="2"/>
      <c r="B893" s="2"/>
      <c r="C893" s="2"/>
      <c r="D893" s="5"/>
    </row>
    <row r="894" spans="1:4">
      <c r="A894" s="2"/>
      <c r="B894" s="2"/>
      <c r="C894" s="2"/>
      <c r="D894" s="5"/>
    </row>
    <row r="895" spans="1:4">
      <c r="A895" s="2"/>
      <c r="B895" s="2"/>
      <c r="C895" s="2"/>
      <c r="D895" s="5"/>
    </row>
    <row r="896" spans="1:4">
      <c r="A896" s="2"/>
      <c r="B896" s="2"/>
      <c r="C896" s="2"/>
      <c r="D896" s="5"/>
    </row>
    <row r="897" spans="1:4">
      <c r="A897" s="2"/>
      <c r="B897" s="2"/>
      <c r="C897" s="2"/>
      <c r="D897" s="5"/>
    </row>
    <row r="898" spans="1:4">
      <c r="A898" s="2"/>
      <c r="B898" s="2"/>
      <c r="C898" s="2"/>
      <c r="D898" s="5"/>
    </row>
    <row r="899" spans="1:4">
      <c r="A899" s="2"/>
      <c r="B899" s="2"/>
      <c r="C899" s="2"/>
      <c r="D899" s="5"/>
    </row>
    <row r="900" spans="1:4">
      <c r="A900" s="2"/>
      <c r="B900" s="2"/>
      <c r="C900" s="2"/>
      <c r="D900" s="5"/>
    </row>
    <row r="901" spans="1:4">
      <c r="A901" s="2"/>
      <c r="B901" s="2"/>
      <c r="C901" s="2"/>
      <c r="D901" s="5"/>
    </row>
    <row r="902" spans="1:4">
      <c r="A902" s="2"/>
      <c r="B902" s="2"/>
      <c r="C902" s="2"/>
      <c r="D902" s="5"/>
    </row>
    <row r="903" spans="1:4">
      <c r="A903" s="2"/>
      <c r="B903" s="2"/>
      <c r="C903" s="2"/>
      <c r="D903" s="5"/>
    </row>
    <row r="904" spans="1:4">
      <c r="A904" s="2"/>
      <c r="B904" s="2"/>
      <c r="C904" s="2"/>
      <c r="D904" s="5"/>
    </row>
    <row r="905" spans="1:4">
      <c r="A905" s="2"/>
      <c r="B905" s="2"/>
      <c r="C905" s="2"/>
      <c r="D905" s="5"/>
    </row>
    <row r="906" spans="1:4">
      <c r="A906" s="2"/>
      <c r="B906" s="2"/>
      <c r="C906" s="2"/>
      <c r="D906" s="5"/>
    </row>
    <row r="907" spans="1:4">
      <c r="A907" s="2"/>
      <c r="B907" s="2"/>
      <c r="C907" s="2"/>
      <c r="D907" s="5"/>
    </row>
    <row r="908" spans="1:4">
      <c r="A908" s="2"/>
      <c r="B908" s="2"/>
      <c r="C908" s="2"/>
      <c r="D908" s="5"/>
    </row>
    <row r="909" spans="1:4">
      <c r="A909" s="2"/>
      <c r="B909" s="2"/>
      <c r="C909" s="2"/>
      <c r="D909" s="5"/>
    </row>
    <row r="910" spans="1:4">
      <c r="A910" s="2"/>
      <c r="B910" s="2"/>
      <c r="C910" s="2"/>
      <c r="D910" s="5"/>
    </row>
    <row r="911" spans="1:4">
      <c r="A911" s="2"/>
      <c r="B911" s="2"/>
      <c r="C911" s="2"/>
      <c r="D911" s="5"/>
    </row>
    <row r="912" spans="1:4">
      <c r="A912" s="2"/>
      <c r="B912" s="2"/>
      <c r="C912" s="2"/>
      <c r="D912" s="5"/>
    </row>
    <row r="913" spans="1:4">
      <c r="A913" s="2"/>
      <c r="B913" s="2"/>
      <c r="C913" s="2"/>
      <c r="D913" s="5"/>
    </row>
    <row r="914" spans="1:4">
      <c r="A914" s="2"/>
      <c r="B914" s="2"/>
      <c r="C914" s="2"/>
      <c r="D914" s="5"/>
    </row>
    <row r="915" spans="1:4">
      <c r="A915" s="2"/>
      <c r="B915" s="2"/>
      <c r="C915" s="2"/>
      <c r="D915" s="5"/>
    </row>
    <row r="916" spans="1:4">
      <c r="A916" s="2"/>
      <c r="B916" s="2"/>
      <c r="C916" s="2"/>
      <c r="D916" s="5"/>
    </row>
    <row r="917" spans="1:4">
      <c r="A917" s="2"/>
      <c r="B917" s="2"/>
      <c r="C917" s="2"/>
      <c r="D917" s="5"/>
    </row>
    <row r="918" spans="1:4">
      <c r="A918" s="2"/>
      <c r="B918" s="2"/>
      <c r="C918" s="2"/>
      <c r="D918" s="5"/>
    </row>
    <row r="919" spans="1:4">
      <c r="A919" s="2"/>
      <c r="B919" s="2"/>
      <c r="C919" s="2"/>
      <c r="D919" s="5"/>
    </row>
    <row r="920" spans="1:4">
      <c r="A920" s="2"/>
      <c r="B920" s="2"/>
      <c r="C920" s="2"/>
      <c r="D920" s="5"/>
    </row>
    <row r="921" spans="1:4">
      <c r="A921" s="2"/>
      <c r="B921" s="2"/>
      <c r="C921" s="2"/>
      <c r="D921" s="5"/>
    </row>
    <row r="922" spans="1:4">
      <c r="A922" s="2"/>
      <c r="B922" s="2"/>
      <c r="C922" s="2"/>
      <c r="D922" s="5"/>
    </row>
    <row r="923" spans="1:4">
      <c r="A923" s="2"/>
      <c r="B923" s="2"/>
      <c r="C923" s="2"/>
      <c r="D923" s="5"/>
    </row>
    <row r="924" spans="1:4">
      <c r="A924" s="2"/>
      <c r="B924" s="2"/>
      <c r="C924" s="2"/>
      <c r="D924" s="5"/>
    </row>
    <row r="925" spans="1:4">
      <c r="A925" s="2"/>
      <c r="B925" s="2"/>
      <c r="C925" s="2"/>
      <c r="D925" s="5"/>
    </row>
    <row r="926" spans="1:4">
      <c r="A926" s="2"/>
      <c r="B926" s="2"/>
      <c r="C926" s="2"/>
      <c r="D926" s="5"/>
    </row>
    <row r="927" spans="1:4">
      <c r="A927" s="2"/>
      <c r="B927" s="2"/>
      <c r="C927" s="2"/>
      <c r="D927" s="5"/>
    </row>
    <row r="928" spans="1:4">
      <c r="A928" s="2"/>
      <c r="B928" s="2"/>
      <c r="C928" s="2"/>
      <c r="D928" s="5"/>
    </row>
    <row r="929" spans="1:4">
      <c r="A929" s="2"/>
      <c r="B929" s="2"/>
      <c r="C929" s="2"/>
      <c r="D929" s="5"/>
    </row>
    <row r="930" spans="1:4">
      <c r="A930" s="2"/>
      <c r="B930" s="2"/>
      <c r="C930" s="2"/>
      <c r="D930" s="5"/>
    </row>
    <row r="931" spans="1:4">
      <c r="A931" s="2"/>
      <c r="B931" s="2"/>
      <c r="C931" s="2"/>
      <c r="D931" s="5"/>
    </row>
    <row r="932" spans="1:4">
      <c r="A932" s="2"/>
      <c r="B932" s="2"/>
      <c r="C932" s="2"/>
      <c r="D932" s="5"/>
    </row>
    <row r="933" spans="1:4">
      <c r="A933" s="2"/>
      <c r="B933" s="2"/>
      <c r="C933" s="2"/>
      <c r="D933" s="5"/>
    </row>
    <row r="934" spans="1:4">
      <c r="A934" s="2"/>
      <c r="B934" s="2"/>
      <c r="C934" s="2"/>
      <c r="D934" s="5"/>
    </row>
    <row r="935" spans="1:4">
      <c r="A935" s="2"/>
      <c r="B935" s="2"/>
      <c r="C935" s="2"/>
      <c r="D935" s="5"/>
    </row>
    <row r="936" spans="1:4">
      <c r="A936" s="2"/>
      <c r="B936" s="2"/>
      <c r="C936" s="2"/>
      <c r="D936" s="5"/>
    </row>
    <row r="937" spans="1:4">
      <c r="A937" s="2"/>
      <c r="B937" s="2"/>
      <c r="C937" s="2"/>
      <c r="D937" s="5"/>
    </row>
    <row r="938" spans="1:4">
      <c r="A938" s="2"/>
      <c r="B938" s="2"/>
      <c r="C938" s="2"/>
      <c r="D938" s="5"/>
    </row>
    <row r="939" spans="1:4">
      <c r="A939" s="2"/>
      <c r="B939" s="2"/>
      <c r="C939" s="2"/>
      <c r="D939" s="5"/>
    </row>
    <row r="940" spans="1:4">
      <c r="A940" s="2"/>
      <c r="B940" s="2"/>
      <c r="C940" s="2"/>
      <c r="D940" s="5"/>
    </row>
    <row r="941" spans="1:4">
      <c r="A941" s="2"/>
      <c r="B941" s="2"/>
      <c r="C941" s="2"/>
      <c r="D941" s="5"/>
    </row>
    <row r="942" spans="1:4">
      <c r="A942" s="2"/>
      <c r="B942" s="2"/>
      <c r="C942" s="2"/>
      <c r="D942" s="5"/>
    </row>
    <row r="943" spans="1:4">
      <c r="A943" s="2"/>
      <c r="B943" s="2"/>
      <c r="C943" s="2"/>
      <c r="D943" s="5"/>
    </row>
    <row r="944" spans="1:4">
      <c r="A944" s="2"/>
      <c r="B944" s="2"/>
      <c r="C944" s="2"/>
      <c r="D944" s="5"/>
    </row>
    <row r="945" spans="1:4">
      <c r="A945" s="2"/>
      <c r="B945" s="2"/>
      <c r="C945" s="2"/>
      <c r="D945" s="5"/>
    </row>
    <row r="946" spans="1:4">
      <c r="A946" s="2"/>
      <c r="B946" s="2"/>
      <c r="C946" s="2"/>
      <c r="D946" s="5"/>
    </row>
    <row r="947" spans="1:4">
      <c r="A947" s="2"/>
      <c r="B947" s="2"/>
      <c r="C947" s="2"/>
      <c r="D947" s="5"/>
    </row>
    <row r="948" spans="1:4">
      <c r="A948" s="2"/>
      <c r="B948" s="2"/>
      <c r="C948" s="2"/>
      <c r="D948" s="5"/>
    </row>
    <row r="949" spans="1:4">
      <c r="A949" s="2"/>
      <c r="B949" s="2"/>
      <c r="C949" s="2"/>
      <c r="D949" s="5"/>
    </row>
    <row r="950" spans="1:4">
      <c r="A950" s="2"/>
      <c r="B950" s="2"/>
      <c r="C950" s="2"/>
      <c r="D950" s="5"/>
    </row>
    <row r="951" spans="1:4">
      <c r="A951" s="2"/>
      <c r="B951" s="2"/>
      <c r="C951" s="2"/>
      <c r="D951" s="5"/>
    </row>
    <row r="952" spans="1:4">
      <c r="A952" s="2"/>
      <c r="B952" s="2"/>
      <c r="C952" s="2"/>
      <c r="D952" s="5"/>
    </row>
    <row r="953" spans="1:4">
      <c r="A953" s="2"/>
      <c r="B953" s="2"/>
      <c r="C953" s="2"/>
      <c r="D953" s="5"/>
    </row>
    <row r="954" spans="1:4">
      <c r="A954" s="2"/>
      <c r="B954" s="2"/>
      <c r="C954" s="2"/>
      <c r="D954" s="5"/>
    </row>
    <row r="955" spans="1:4">
      <c r="A955" s="2"/>
      <c r="B955" s="2"/>
      <c r="C955" s="2"/>
      <c r="D955" s="5"/>
    </row>
    <row r="956" spans="1:4">
      <c r="A956" s="2"/>
      <c r="B956" s="2"/>
      <c r="C956" s="2"/>
      <c r="D956" s="5"/>
    </row>
    <row r="957" spans="1:4">
      <c r="A957" s="2"/>
      <c r="B957" s="2"/>
      <c r="C957" s="2"/>
      <c r="D957" s="5"/>
    </row>
    <row r="958" spans="1:4">
      <c r="A958" s="2"/>
      <c r="B958" s="2"/>
      <c r="C958" s="2"/>
      <c r="D958" s="5"/>
    </row>
    <row r="959" spans="1:4">
      <c r="A959" s="2"/>
      <c r="B959" s="2"/>
      <c r="C959" s="2"/>
      <c r="D959" s="5"/>
    </row>
    <row r="960" spans="1:4">
      <c r="A960" s="2"/>
      <c r="B960" s="2"/>
      <c r="C960" s="2"/>
      <c r="D960" s="5"/>
    </row>
    <row r="961" spans="1:4">
      <c r="A961" s="2"/>
      <c r="B961" s="2"/>
      <c r="C961" s="2"/>
      <c r="D961" s="5"/>
    </row>
    <row r="962" spans="1:4">
      <c r="A962" s="2"/>
      <c r="B962" s="2"/>
      <c r="C962" s="2"/>
      <c r="D962" s="5"/>
    </row>
    <row r="963" spans="1:4">
      <c r="A963" s="2"/>
      <c r="B963" s="2"/>
      <c r="C963" s="2"/>
      <c r="D963" s="5"/>
    </row>
    <row r="964" spans="1:4">
      <c r="A964" s="2"/>
      <c r="B964" s="2"/>
      <c r="C964" s="2"/>
      <c r="D964" s="5"/>
    </row>
    <row r="965" spans="1:4">
      <c r="A965" s="2"/>
      <c r="B965" s="2"/>
      <c r="C965" s="2"/>
      <c r="D965" s="5"/>
    </row>
    <row r="966" spans="1:4">
      <c r="A966" s="2"/>
      <c r="B966" s="2"/>
      <c r="C966" s="2"/>
      <c r="D966" s="5"/>
    </row>
    <row r="967" spans="1:4">
      <c r="A967" s="2"/>
      <c r="B967" s="2"/>
      <c r="C967" s="2"/>
      <c r="D967" s="5"/>
    </row>
    <row r="968" spans="1:4">
      <c r="A968" s="2"/>
      <c r="B968" s="2"/>
      <c r="C968" s="2"/>
      <c r="D968" s="5"/>
    </row>
    <row r="969" spans="1:4">
      <c r="A969" s="2"/>
      <c r="B969" s="2"/>
      <c r="C969" s="2"/>
      <c r="D969" s="5"/>
    </row>
    <row r="970" spans="1:4">
      <c r="A970" s="2"/>
      <c r="B970" s="2"/>
      <c r="C970" s="2"/>
      <c r="D970" s="5"/>
    </row>
    <row r="971" spans="1:4">
      <c r="A971" s="2"/>
      <c r="B971" s="2"/>
      <c r="C971" s="2"/>
      <c r="D971" s="5"/>
    </row>
    <row r="972" spans="1:4">
      <c r="A972" s="2"/>
      <c r="B972" s="2"/>
      <c r="C972" s="2"/>
      <c r="D972" s="5"/>
    </row>
    <row r="973" spans="1:4">
      <c r="A973" s="2"/>
      <c r="B973" s="2"/>
      <c r="C973" s="2"/>
      <c r="D973" s="5"/>
    </row>
    <row r="974" spans="1:4">
      <c r="A974" s="2"/>
      <c r="B974" s="2"/>
      <c r="C974" s="2"/>
      <c r="D974" s="5"/>
    </row>
    <row r="975" spans="1:4">
      <c r="A975" s="2"/>
      <c r="B975" s="2"/>
      <c r="C975" s="2"/>
      <c r="D975" s="5"/>
    </row>
    <row r="976" spans="1:4">
      <c r="A976" s="2"/>
      <c r="B976" s="2"/>
      <c r="C976" s="2"/>
      <c r="D976" s="5"/>
    </row>
    <row r="977" spans="1:4">
      <c r="A977" s="2"/>
      <c r="B977" s="2"/>
      <c r="C977" s="2"/>
      <c r="D977" s="5"/>
    </row>
    <row r="978" spans="1:4">
      <c r="A978" s="2"/>
      <c r="B978" s="2"/>
      <c r="C978" s="2"/>
      <c r="D978" s="5"/>
    </row>
    <row r="979" spans="1:4">
      <c r="A979" s="2"/>
      <c r="B979" s="2"/>
      <c r="C979" s="2"/>
      <c r="D979" s="5"/>
    </row>
    <row r="980" spans="1:4">
      <c r="A980" s="2"/>
      <c r="B980" s="2"/>
      <c r="C980" s="2"/>
      <c r="D980" s="5"/>
    </row>
    <row r="981" spans="1:4">
      <c r="A981" s="2"/>
      <c r="B981" s="2"/>
      <c r="C981" s="2"/>
      <c r="D981" s="5"/>
    </row>
    <row r="982" spans="1:4">
      <c r="A982" s="2"/>
      <c r="B982" s="2"/>
      <c r="C982" s="2"/>
      <c r="D982" s="5"/>
    </row>
    <row r="983" spans="1:4">
      <c r="A983" s="2"/>
      <c r="B983" s="2"/>
      <c r="C983" s="2"/>
      <c r="D983" s="5"/>
    </row>
    <row r="984" spans="1:4">
      <c r="A984" s="2"/>
      <c r="B984" s="2"/>
      <c r="C984" s="2"/>
      <c r="D984" s="5"/>
    </row>
    <row r="985" spans="1:4">
      <c r="A985" s="2"/>
      <c r="B985" s="2"/>
      <c r="C985" s="2"/>
      <c r="D985" s="5"/>
    </row>
    <row r="986" spans="1:4">
      <c r="A986" s="2"/>
      <c r="B986" s="2"/>
      <c r="C986" s="2"/>
      <c r="D986" s="5"/>
    </row>
    <row r="987" spans="1:4">
      <c r="A987" s="2"/>
      <c r="B987" s="2"/>
      <c r="C987" s="2"/>
      <c r="D987" s="5"/>
    </row>
    <row r="988" spans="1:4">
      <c r="A988" s="2"/>
      <c r="B988" s="2"/>
      <c r="C988" s="2"/>
      <c r="D988" s="5"/>
    </row>
    <row r="989" spans="1:4">
      <c r="A989" s="2"/>
      <c r="B989" s="2"/>
      <c r="C989" s="2"/>
      <c r="D989" s="5"/>
    </row>
    <row r="990" spans="1:4">
      <c r="A990" s="2"/>
      <c r="B990" s="2"/>
      <c r="C990" s="2"/>
      <c r="D990" s="5"/>
    </row>
    <row r="991" spans="1:4">
      <c r="A991" s="2"/>
      <c r="B991" s="2"/>
      <c r="C991" s="2"/>
      <c r="D991" s="5"/>
    </row>
    <row r="992" spans="1:4">
      <c r="A992" s="2"/>
      <c r="B992" s="2"/>
      <c r="C992" s="2"/>
      <c r="D992" s="5"/>
    </row>
    <row r="993" spans="1:4">
      <c r="A993" s="2"/>
      <c r="B993" s="2"/>
      <c r="C993" s="2"/>
      <c r="D993" s="5"/>
    </row>
    <row r="994" spans="1:4">
      <c r="A994" s="2"/>
      <c r="B994" s="2"/>
      <c r="C994" s="2"/>
      <c r="D994" s="5"/>
    </row>
    <row r="995" spans="1:4">
      <c r="A995" s="2"/>
      <c r="B995" s="2"/>
      <c r="C995" s="2"/>
      <c r="D995" s="5"/>
    </row>
    <row r="996" spans="1:4">
      <c r="A996" s="2"/>
      <c r="B996" s="2"/>
      <c r="C996" s="2"/>
      <c r="D996" s="5"/>
    </row>
    <row r="997" spans="1:4">
      <c r="A997" s="2"/>
      <c r="B997" s="2"/>
      <c r="C997" s="2"/>
      <c r="D997" s="5"/>
    </row>
    <row r="998" spans="1:4">
      <c r="A998" s="2"/>
      <c r="B998" s="2"/>
      <c r="C998" s="2"/>
      <c r="D998" s="5"/>
    </row>
    <row r="999" spans="1:4">
      <c r="A999" s="2"/>
      <c r="B999" s="2"/>
      <c r="C999" s="2"/>
      <c r="D999" s="5"/>
    </row>
    <row r="1000" spans="1:4">
      <c r="A1000" s="2"/>
      <c r="B1000" s="2"/>
      <c r="C1000" s="2"/>
      <c r="D1000" s="5"/>
    </row>
    <row r="1001" spans="1:4">
      <c r="A1001" s="2"/>
      <c r="B1001" s="2"/>
      <c r="C1001" s="2"/>
      <c r="D1001" s="5"/>
    </row>
    <row r="1002" spans="1:4">
      <c r="A1002" s="2"/>
      <c r="B1002" s="2"/>
      <c r="C1002" s="2"/>
      <c r="D1002" s="5"/>
    </row>
    <row r="1003" spans="1:4">
      <c r="A1003" s="2"/>
      <c r="B1003" s="2"/>
      <c r="C1003" s="2"/>
      <c r="D1003" s="5"/>
    </row>
    <row r="1004" spans="1:4">
      <c r="A1004" s="2"/>
      <c r="B1004" s="2"/>
      <c r="C1004" s="2"/>
      <c r="D1004" s="5"/>
    </row>
    <row r="1005" spans="1:4">
      <c r="A1005" s="2"/>
      <c r="B1005" s="2"/>
      <c r="C1005" s="2"/>
      <c r="D1005" s="5"/>
    </row>
    <row r="1006" spans="1:4">
      <c r="A1006" s="2"/>
      <c r="B1006" s="2"/>
      <c r="C1006" s="2"/>
      <c r="D1006" s="5"/>
    </row>
    <row r="1007" spans="1:4">
      <c r="A1007" s="2"/>
      <c r="B1007" s="2"/>
      <c r="C1007" s="2"/>
      <c r="D1007" s="5"/>
    </row>
    <row r="1008" spans="1:4">
      <c r="A1008" s="2"/>
      <c r="B1008" s="2"/>
      <c r="C1008" s="2"/>
      <c r="D1008" s="5"/>
    </row>
    <row r="1009" spans="1:4">
      <c r="A1009" s="2"/>
      <c r="B1009" s="2"/>
      <c r="C1009" s="2"/>
      <c r="D1009" s="5"/>
    </row>
    <row r="1010" spans="1:4">
      <c r="A1010" s="2"/>
      <c r="B1010" s="2"/>
      <c r="C1010" s="2"/>
      <c r="D1010" s="5"/>
    </row>
    <row r="1011" spans="1:4">
      <c r="A1011" s="2"/>
      <c r="B1011" s="2"/>
      <c r="C1011" s="2"/>
      <c r="D1011" s="5"/>
    </row>
    <row r="1012" spans="1:4">
      <c r="A1012" s="2"/>
      <c r="B1012" s="2"/>
      <c r="C1012" s="2"/>
      <c r="D1012" s="5"/>
    </row>
    <row r="1013" spans="1:4">
      <c r="A1013" s="2"/>
      <c r="B1013" s="2"/>
      <c r="C1013" s="2"/>
      <c r="D1013" s="5"/>
    </row>
    <row r="1014" spans="1:4">
      <c r="A1014" s="2"/>
      <c r="B1014" s="2"/>
      <c r="C1014" s="2"/>
      <c r="D1014" s="5"/>
    </row>
    <row r="1015" spans="1:4">
      <c r="A1015" s="2"/>
      <c r="B1015" s="2"/>
      <c r="C1015" s="2"/>
      <c r="D1015" s="5"/>
    </row>
    <row r="1016" spans="1:4">
      <c r="A1016" s="2"/>
      <c r="B1016" s="2"/>
      <c r="C1016" s="2"/>
      <c r="D1016" s="5"/>
    </row>
    <row r="1017" spans="1:4">
      <c r="A1017" s="2"/>
      <c r="B1017" s="2"/>
      <c r="C1017" s="2"/>
      <c r="D1017" s="5"/>
    </row>
    <row r="1018" spans="1:4">
      <c r="A1018" s="2"/>
      <c r="B1018" s="2"/>
      <c r="C1018" s="2"/>
      <c r="D1018" s="5"/>
    </row>
    <row r="1019" spans="1:4">
      <c r="A1019" s="2"/>
      <c r="B1019" s="2"/>
      <c r="C1019" s="2"/>
      <c r="D1019" s="5"/>
    </row>
    <row r="1020" spans="1:4">
      <c r="A1020" s="2"/>
      <c r="B1020" s="2"/>
      <c r="C1020" s="2"/>
      <c r="D1020" s="5"/>
    </row>
    <row r="1021" spans="1:4">
      <c r="A1021" s="2"/>
      <c r="B1021" s="2"/>
      <c r="C1021" s="2"/>
      <c r="D1021" s="5"/>
    </row>
    <row r="1022" spans="1:4">
      <c r="A1022" s="2"/>
      <c r="B1022" s="2"/>
      <c r="C1022" s="2"/>
      <c r="D1022" s="5"/>
    </row>
    <row r="1023" spans="1:4">
      <c r="A1023" s="2"/>
      <c r="B1023" s="2"/>
      <c r="C1023" s="2"/>
      <c r="D1023" s="5"/>
    </row>
    <row r="1024" spans="1:4">
      <c r="A1024" s="2"/>
      <c r="B1024" s="2"/>
      <c r="C1024" s="2"/>
      <c r="D1024" s="5"/>
    </row>
    <row r="1025" spans="1:4">
      <c r="A1025" s="2"/>
      <c r="B1025" s="2"/>
      <c r="C1025" s="2"/>
      <c r="D1025" s="5"/>
    </row>
    <row r="1026" spans="1:4">
      <c r="A1026" s="2"/>
      <c r="B1026" s="2"/>
      <c r="C1026" s="2"/>
      <c r="D1026" s="5"/>
    </row>
    <row r="1027" spans="1:4">
      <c r="A1027" s="2"/>
      <c r="B1027" s="2"/>
      <c r="C1027" s="2"/>
      <c r="D1027" s="5"/>
    </row>
    <row r="1028" spans="1:4">
      <c r="A1028" s="2"/>
      <c r="B1028" s="2"/>
      <c r="C1028" s="2"/>
      <c r="D1028" s="5"/>
    </row>
    <row r="1029" spans="1:4">
      <c r="A1029" s="2"/>
      <c r="B1029" s="2"/>
      <c r="C1029" s="2"/>
      <c r="D1029" s="5"/>
    </row>
    <row r="1030" spans="1:4">
      <c r="A1030" s="2"/>
      <c r="B1030" s="2"/>
      <c r="C1030" s="2"/>
      <c r="D1030" s="5"/>
    </row>
    <row r="1031" spans="1:4">
      <c r="A1031" s="2"/>
      <c r="B1031" s="2"/>
      <c r="C1031" s="2"/>
      <c r="D1031" s="5"/>
    </row>
    <row r="1032" spans="1:4">
      <c r="A1032" s="2"/>
      <c r="B1032" s="2"/>
      <c r="C1032" s="2"/>
      <c r="D1032" s="5"/>
    </row>
    <row r="1033" spans="1:4">
      <c r="A1033" s="2"/>
      <c r="B1033" s="2"/>
      <c r="C1033" s="2"/>
      <c r="D1033" s="5"/>
    </row>
    <row r="1034" spans="1:4">
      <c r="A1034" s="2"/>
      <c r="B1034" s="2"/>
      <c r="C1034" s="2"/>
      <c r="D1034" s="5"/>
    </row>
    <row r="1035" spans="1:4">
      <c r="A1035" s="2"/>
      <c r="B1035" s="2"/>
      <c r="C1035" s="2"/>
      <c r="D1035" s="5"/>
    </row>
    <row r="1036" spans="1:4">
      <c r="A1036" s="2"/>
      <c r="B1036" s="2"/>
      <c r="C1036" s="2"/>
      <c r="D1036" s="5"/>
    </row>
    <row r="1037" spans="1:4">
      <c r="A1037" s="2"/>
      <c r="B1037" s="2"/>
      <c r="C1037" s="2"/>
      <c r="D1037" s="5"/>
    </row>
    <row r="1038" spans="1:4">
      <c r="A1038" s="2"/>
      <c r="B1038" s="2"/>
      <c r="C1038" s="2"/>
      <c r="D1038" s="5"/>
    </row>
    <row r="1039" spans="1:4">
      <c r="A1039" s="2"/>
      <c r="B1039" s="2"/>
      <c r="C1039" s="2"/>
      <c r="D1039" s="5"/>
    </row>
    <row r="1040" spans="1:4">
      <c r="A1040" s="2"/>
      <c r="B1040" s="2"/>
      <c r="C1040" s="2"/>
      <c r="D1040" s="5"/>
    </row>
    <row r="1041" spans="1:4">
      <c r="A1041" s="2"/>
      <c r="B1041" s="2"/>
      <c r="C1041" s="2"/>
      <c r="D1041" s="5"/>
    </row>
    <row r="1042" spans="1:4">
      <c r="A1042" s="2"/>
      <c r="B1042" s="2"/>
      <c r="C1042" s="2"/>
      <c r="D1042" s="5"/>
    </row>
    <row r="1043" spans="1:4">
      <c r="A1043" s="2"/>
      <c r="B1043" s="2"/>
      <c r="C1043" s="2"/>
      <c r="D1043" s="5"/>
    </row>
    <row r="1044" spans="1:4">
      <c r="A1044" s="2"/>
      <c r="B1044" s="2"/>
      <c r="C1044" s="2"/>
      <c r="D1044" s="5"/>
    </row>
    <row r="1045" spans="1:4">
      <c r="A1045" s="2"/>
      <c r="B1045" s="2"/>
      <c r="C1045" s="2"/>
      <c r="D1045" s="5"/>
    </row>
    <row r="1046" spans="1:4">
      <c r="A1046" s="2"/>
      <c r="B1046" s="2"/>
      <c r="C1046" s="2"/>
      <c r="D1046" s="5"/>
    </row>
    <row r="1047" spans="1:4">
      <c r="A1047" s="2"/>
      <c r="B1047" s="2"/>
      <c r="C1047" s="2"/>
      <c r="D1047" s="5"/>
    </row>
    <row r="1048" spans="1:4">
      <c r="A1048" s="2"/>
      <c r="B1048" s="2"/>
      <c r="C1048" s="2"/>
      <c r="D1048" s="5"/>
    </row>
    <row r="1049" spans="1:4">
      <c r="A1049" s="2"/>
      <c r="B1049" s="2"/>
      <c r="C1049" s="2"/>
      <c r="D1049" s="5"/>
    </row>
    <row r="1050" spans="1:4">
      <c r="A1050" s="2"/>
      <c r="B1050" s="2"/>
      <c r="C1050" s="2"/>
      <c r="D1050" s="5"/>
    </row>
    <row r="1051" spans="1:4">
      <c r="A1051" s="2"/>
      <c r="B1051" s="2"/>
      <c r="C1051" s="2"/>
      <c r="D1051" s="5"/>
    </row>
    <row r="1052" spans="1:4">
      <c r="A1052" s="2"/>
      <c r="B1052" s="2"/>
      <c r="C1052" s="2"/>
      <c r="D1052" s="5"/>
    </row>
    <row r="1053" spans="1:4">
      <c r="A1053" s="2"/>
      <c r="B1053" s="2"/>
      <c r="C1053" s="2"/>
      <c r="D1053" s="5"/>
    </row>
    <row r="1054" spans="1:4">
      <c r="A1054" s="2"/>
      <c r="B1054" s="2"/>
      <c r="C1054" s="2"/>
      <c r="D1054" s="5"/>
    </row>
    <row r="1055" spans="1:4">
      <c r="A1055" s="2"/>
      <c r="B1055" s="2"/>
      <c r="C1055" s="2"/>
      <c r="D1055" s="5"/>
    </row>
    <row r="1056" spans="1:4">
      <c r="A1056" s="2"/>
      <c r="B1056" s="2"/>
      <c r="C1056" s="2"/>
      <c r="D1056" s="5"/>
    </row>
    <row r="1057" spans="1:4">
      <c r="A1057" s="2"/>
      <c r="B1057" s="2"/>
      <c r="C1057" s="2"/>
      <c r="D1057" s="5"/>
    </row>
    <row r="1058" spans="1:4">
      <c r="A1058" s="2"/>
      <c r="B1058" s="2"/>
      <c r="C1058" s="2"/>
      <c r="D1058" s="5"/>
    </row>
    <row r="1059" spans="1:4">
      <c r="A1059" s="2"/>
      <c r="B1059" s="2"/>
      <c r="C1059" s="2"/>
      <c r="D1059" s="5"/>
    </row>
    <row r="1060" spans="1:4">
      <c r="A1060" s="2"/>
      <c r="B1060" s="2"/>
      <c r="C1060" s="2"/>
      <c r="D1060" s="5"/>
    </row>
    <row r="1061" spans="1:4">
      <c r="A1061" s="2"/>
      <c r="B1061" s="2"/>
      <c r="C1061" s="2"/>
      <c r="D1061" s="5"/>
    </row>
    <row r="1062" spans="1:4">
      <c r="A1062" s="2"/>
      <c r="B1062" s="2"/>
      <c r="C1062" s="2"/>
      <c r="D1062" s="5"/>
    </row>
    <row r="1063" spans="1:4">
      <c r="A1063" s="2"/>
      <c r="B1063" s="2"/>
      <c r="C1063" s="2"/>
      <c r="D1063" s="5"/>
    </row>
    <row r="1064" spans="1:4">
      <c r="A1064" s="2"/>
      <c r="B1064" s="2"/>
      <c r="C1064" s="2"/>
      <c r="D1064" s="5"/>
    </row>
    <row r="1065" spans="1:4">
      <c r="A1065" s="2"/>
      <c r="B1065" s="2"/>
      <c r="C1065" s="2"/>
      <c r="D1065" s="5"/>
    </row>
    <row r="1066" spans="1:4">
      <c r="A1066" s="2"/>
      <c r="B1066" s="2"/>
      <c r="C1066" s="2"/>
      <c r="D1066" s="5"/>
    </row>
    <row r="1067" spans="1:4">
      <c r="A1067" s="2"/>
      <c r="B1067" s="2"/>
      <c r="C1067" s="2"/>
      <c r="D1067" s="5"/>
    </row>
    <row r="1068" spans="1:4">
      <c r="A1068" s="2"/>
      <c r="B1068" s="2"/>
      <c r="C1068" s="2"/>
      <c r="D1068" s="5"/>
    </row>
    <row r="1069" spans="1:4">
      <c r="A1069" s="2"/>
      <c r="B1069" s="2"/>
      <c r="C1069" s="2"/>
      <c r="D1069" s="5"/>
    </row>
    <row r="1070" spans="1:4">
      <c r="A1070" s="2"/>
      <c r="B1070" s="2"/>
      <c r="C1070" s="2"/>
      <c r="D1070" s="5"/>
    </row>
    <row r="1071" spans="1:4">
      <c r="A1071" s="2"/>
      <c r="B1071" s="2"/>
      <c r="C1071" s="2"/>
      <c r="D1071" s="5"/>
    </row>
    <row r="1072" spans="1:4">
      <c r="A1072" s="2"/>
      <c r="B1072" s="2"/>
      <c r="C1072" s="2"/>
      <c r="D1072" s="5"/>
    </row>
    <row r="1073" spans="1:4">
      <c r="A1073" s="2"/>
      <c r="B1073" s="2"/>
      <c r="C1073" s="2"/>
      <c r="D1073" s="5"/>
    </row>
    <row r="1074" spans="1:4">
      <c r="A1074" s="2"/>
      <c r="B1074" s="2"/>
      <c r="C1074" s="2"/>
      <c r="D1074" s="5"/>
    </row>
    <row r="1075" spans="1:4">
      <c r="A1075" s="2"/>
      <c r="B1075" s="2"/>
      <c r="C1075" s="2"/>
      <c r="D1075" s="5"/>
    </row>
    <row r="1076" spans="1:4">
      <c r="A1076" s="2"/>
      <c r="B1076" s="2"/>
      <c r="C1076" s="2"/>
      <c r="D1076" s="5"/>
    </row>
    <row r="1077" spans="1:4">
      <c r="A1077" s="2"/>
      <c r="B1077" s="2"/>
      <c r="C1077" s="2"/>
      <c r="D1077" s="5"/>
    </row>
    <row r="1078" spans="1:4">
      <c r="A1078" s="2"/>
      <c r="B1078" s="2"/>
      <c r="C1078" s="2"/>
      <c r="D1078" s="5"/>
    </row>
    <row r="1079" spans="1:4">
      <c r="A1079" s="2"/>
      <c r="B1079" s="2"/>
      <c r="C1079" s="2"/>
      <c r="D1079" s="5"/>
    </row>
    <row r="1080" spans="1:4">
      <c r="A1080" s="2"/>
      <c r="B1080" s="2"/>
      <c r="C1080" s="2"/>
      <c r="D1080" s="5"/>
    </row>
    <row r="1081" spans="1:4">
      <c r="A1081" s="2"/>
      <c r="B1081" s="2"/>
      <c r="C1081" s="2"/>
      <c r="D1081" s="5"/>
    </row>
    <row r="1082" spans="1:4">
      <c r="A1082" s="2"/>
      <c r="B1082" s="2"/>
      <c r="C1082" s="2"/>
      <c r="D1082" s="5"/>
    </row>
    <row r="1083" spans="1:4">
      <c r="A1083" s="2"/>
      <c r="B1083" s="2"/>
      <c r="C1083" s="2"/>
      <c r="D1083" s="5"/>
    </row>
    <row r="1084" spans="1:4">
      <c r="A1084" s="2"/>
      <c r="B1084" s="2"/>
      <c r="C1084" s="2"/>
      <c r="D1084" s="5"/>
    </row>
    <row r="1085" spans="1:4">
      <c r="A1085" s="2"/>
      <c r="B1085" s="2"/>
      <c r="C1085" s="2"/>
      <c r="D1085" s="5"/>
    </row>
    <row r="1086" spans="1:4">
      <c r="A1086" s="2"/>
      <c r="B1086" s="2"/>
      <c r="C1086" s="2"/>
      <c r="D1086" s="5"/>
    </row>
    <row r="1087" spans="1:4">
      <c r="A1087" s="2"/>
      <c r="B1087" s="2"/>
      <c r="C1087" s="2"/>
      <c r="D1087" s="5"/>
    </row>
    <row r="1088" spans="1:4">
      <c r="A1088" s="2"/>
      <c r="B1088" s="2"/>
      <c r="C1088" s="2"/>
      <c r="D1088" s="5"/>
    </row>
    <row r="1089" spans="1:4">
      <c r="A1089" s="2"/>
      <c r="B1089" s="2"/>
      <c r="C1089" s="2"/>
      <c r="D1089" s="5"/>
    </row>
    <row r="1090" spans="1:4">
      <c r="A1090" s="2"/>
      <c r="B1090" s="2"/>
      <c r="C1090" s="2"/>
      <c r="D1090" s="5"/>
    </row>
    <row r="1091" spans="1:4">
      <c r="A1091" s="2"/>
      <c r="B1091" s="2"/>
      <c r="C1091" s="2"/>
      <c r="D1091" s="5"/>
    </row>
    <row r="1092" spans="1:4">
      <c r="A1092" s="2"/>
      <c r="B1092" s="2"/>
      <c r="C1092" s="2"/>
      <c r="D1092" s="5"/>
    </row>
    <row r="1093" spans="1:4">
      <c r="A1093" s="2"/>
      <c r="B1093" s="2"/>
      <c r="C1093" s="2"/>
      <c r="D1093" s="5"/>
    </row>
    <row r="1094" spans="1:4">
      <c r="A1094" s="2"/>
      <c r="B1094" s="2"/>
      <c r="C1094" s="2"/>
      <c r="D1094" s="5"/>
    </row>
    <row r="1095" spans="1:4">
      <c r="A1095" s="2"/>
      <c r="B1095" s="2"/>
      <c r="C1095" s="2"/>
      <c r="D1095" s="5"/>
    </row>
    <row r="1096" spans="1:4">
      <c r="A1096" s="2"/>
      <c r="B1096" s="2"/>
      <c r="C1096" s="2"/>
      <c r="D1096" s="5"/>
    </row>
    <row r="1097" spans="1:4">
      <c r="A1097" s="2"/>
      <c r="B1097" s="2"/>
      <c r="C1097" s="2"/>
      <c r="D1097" s="5"/>
    </row>
    <row r="1098" spans="1:4">
      <c r="A1098" s="2"/>
      <c r="B1098" s="2"/>
      <c r="C1098" s="2"/>
      <c r="D1098" s="5"/>
    </row>
    <row r="1099" spans="1:4">
      <c r="A1099" s="2"/>
      <c r="B1099" s="2"/>
      <c r="C1099" s="2"/>
      <c r="D1099" s="5"/>
    </row>
    <row r="1100" spans="1:4">
      <c r="A1100" s="2"/>
      <c r="B1100" s="2"/>
      <c r="C1100" s="2"/>
      <c r="D1100" s="5"/>
    </row>
    <row r="1101" spans="1:4">
      <c r="A1101" s="2"/>
      <c r="B1101" s="2"/>
      <c r="C1101" s="2"/>
      <c r="D1101" s="5"/>
    </row>
    <row r="1102" spans="1:4">
      <c r="A1102" s="2"/>
      <c r="B1102" s="2"/>
      <c r="C1102" s="2"/>
      <c r="D1102" s="5"/>
    </row>
    <row r="1103" spans="1:4">
      <c r="A1103" s="2"/>
      <c r="B1103" s="2"/>
      <c r="C1103" s="2"/>
      <c r="D1103" s="5"/>
    </row>
    <row r="1104" spans="1:4">
      <c r="A1104" s="2"/>
      <c r="B1104" s="2"/>
      <c r="C1104" s="2"/>
      <c r="D1104" s="5"/>
    </row>
    <row r="1105" spans="1:4">
      <c r="A1105" s="2"/>
      <c r="B1105" s="2"/>
      <c r="C1105" s="2"/>
      <c r="D1105" s="5"/>
    </row>
    <row r="1106" spans="1:4">
      <c r="A1106" s="2"/>
      <c r="B1106" s="2"/>
      <c r="C1106" s="2"/>
      <c r="D1106" s="5"/>
    </row>
  </sheetData>
  <pageMargins left="0.7" right="0.7" top="0.75" bottom="0.75" header="0.3" footer="0.3"/>
  <pageSetup scale="8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151"/>
  <sheetViews>
    <sheetView workbookViewId="0">
      <pane ySplit="1" topLeftCell="A135" activePane="bottomLeft" state="frozen"/>
      <selection pane="bottomLeft" activeCell="D113" sqref="D113"/>
    </sheetView>
  </sheetViews>
  <sheetFormatPr defaultRowHeight="15"/>
  <cols>
    <col min="1" max="1" width="14.7109375" bestFit="1" customWidth="1"/>
    <col min="2" max="2" width="10.42578125" bestFit="1" customWidth="1"/>
    <col min="3" max="3" width="5" bestFit="1" customWidth="1"/>
    <col min="4" max="4" width="57.5703125" bestFit="1" customWidth="1"/>
    <col min="5" max="5" width="8.42578125" bestFit="1" customWidth="1"/>
    <col min="6" max="12" width="12" bestFit="1" customWidth="1"/>
  </cols>
  <sheetData>
    <row r="1" spans="1:12" ht="30">
      <c r="A1" s="10" t="s">
        <v>42</v>
      </c>
      <c r="B1" s="22" t="s">
        <v>43</v>
      </c>
      <c r="C1" s="23" t="s">
        <v>44</v>
      </c>
      <c r="D1" s="22" t="s">
        <v>45</v>
      </c>
      <c r="E1" s="23" t="s">
        <v>46</v>
      </c>
      <c r="F1" s="24" t="s">
        <v>47</v>
      </c>
      <c r="G1" s="25" t="s">
        <v>48</v>
      </c>
      <c r="H1" s="25" t="s">
        <v>49</v>
      </c>
      <c r="I1" s="23" t="s">
        <v>50</v>
      </c>
      <c r="J1" s="26" t="s">
        <v>51</v>
      </c>
      <c r="K1" s="26" t="s">
        <v>52</v>
      </c>
      <c r="L1" s="27" t="s">
        <v>53</v>
      </c>
    </row>
    <row r="2" spans="1:12">
      <c r="A2" t="s">
        <v>54</v>
      </c>
      <c r="B2" t="s">
        <v>55</v>
      </c>
      <c r="C2">
        <v>1110</v>
      </c>
      <c r="D2" t="s">
        <v>71</v>
      </c>
      <c r="E2" t="s">
        <v>60</v>
      </c>
      <c r="F2">
        <v>0.96797880682585713</v>
      </c>
      <c r="G2">
        <v>0.12452938169209543</v>
      </c>
      <c r="H2">
        <v>0.28818180815488864</v>
      </c>
      <c r="I2">
        <v>92.876277999999999</v>
      </c>
      <c r="J2">
        <v>111.29884675532763</v>
      </c>
      <c r="K2">
        <v>293.14673060750278</v>
      </c>
      <c r="L2">
        <v>112.01641058586759</v>
      </c>
    </row>
    <row r="3" spans="1:12">
      <c r="A3" t="s">
        <v>54</v>
      </c>
      <c r="B3" t="s">
        <v>62</v>
      </c>
      <c r="C3">
        <v>1110</v>
      </c>
      <c r="D3" t="s">
        <v>71</v>
      </c>
      <c r="E3" t="s">
        <v>56</v>
      </c>
      <c r="F3">
        <v>0.96797880682585713</v>
      </c>
      <c r="G3">
        <v>0.12452938169209543</v>
      </c>
      <c r="H3">
        <v>0.28818180815488864</v>
      </c>
      <c r="I3">
        <v>1.0639719999999999</v>
      </c>
      <c r="J3">
        <v>2.0716863256811555</v>
      </c>
      <c r="K3">
        <v>5.4565531532664364</v>
      </c>
      <c r="L3">
        <v>1.3672845347812015</v>
      </c>
    </row>
    <row r="4" spans="1:12">
      <c r="A4" t="s">
        <v>54</v>
      </c>
      <c r="B4" t="s">
        <v>62</v>
      </c>
      <c r="C4">
        <v>1110</v>
      </c>
      <c r="D4" t="s">
        <v>71</v>
      </c>
      <c r="E4" t="s">
        <v>58</v>
      </c>
      <c r="F4">
        <v>0.96797880682585713</v>
      </c>
      <c r="G4">
        <v>0.12452938169209543</v>
      </c>
      <c r="H4">
        <v>0.28818180815488864</v>
      </c>
      <c r="I4">
        <v>45.572662000000001</v>
      </c>
      <c r="J4">
        <v>88.73566286546</v>
      </c>
      <c r="K4">
        <v>233.71822993353723</v>
      </c>
      <c r="L4">
        <v>58.564319325518852</v>
      </c>
    </row>
    <row r="5" spans="1:12">
      <c r="A5" t="s">
        <v>54</v>
      </c>
      <c r="B5" t="s">
        <v>62</v>
      </c>
      <c r="C5">
        <v>1110</v>
      </c>
      <c r="D5" t="s">
        <v>71</v>
      </c>
      <c r="E5" t="s">
        <v>60</v>
      </c>
      <c r="F5">
        <v>0.96797880682585713</v>
      </c>
      <c r="G5">
        <v>0.12452938169209543</v>
      </c>
      <c r="H5">
        <v>0.28818180815488864</v>
      </c>
      <c r="I5">
        <v>133.58610100000001</v>
      </c>
      <c r="J5">
        <v>260.10881747147641</v>
      </c>
      <c r="K5">
        <v>685.09289778689526</v>
      </c>
      <c r="L5">
        <v>171.66824874998554</v>
      </c>
    </row>
    <row r="6" spans="1:12">
      <c r="A6" t="s">
        <v>54</v>
      </c>
      <c r="B6" t="s">
        <v>62</v>
      </c>
      <c r="C6">
        <v>1110</v>
      </c>
      <c r="D6" t="s">
        <v>71</v>
      </c>
      <c r="E6" t="s">
        <v>61</v>
      </c>
      <c r="F6">
        <v>0.96797880682585713</v>
      </c>
      <c r="G6">
        <v>0.12452938169209543</v>
      </c>
      <c r="H6">
        <v>0.28818180815488864</v>
      </c>
      <c r="I6">
        <v>24.194206999999999</v>
      </c>
      <c r="J6">
        <v>47.109141784369591</v>
      </c>
      <c r="K6">
        <v>124.07937097652086</v>
      </c>
      <c r="L6">
        <v>31.091386862055661</v>
      </c>
    </row>
    <row r="7" spans="1:12">
      <c r="A7" t="s">
        <v>54</v>
      </c>
      <c r="B7" t="s">
        <v>63</v>
      </c>
      <c r="C7">
        <v>1110</v>
      </c>
      <c r="D7" t="s">
        <v>71</v>
      </c>
      <c r="E7" t="s">
        <v>56</v>
      </c>
      <c r="F7">
        <v>0.96797880682585713</v>
      </c>
      <c r="G7">
        <v>0.12452938169209543</v>
      </c>
      <c r="H7">
        <v>0.28818180815488864</v>
      </c>
      <c r="I7">
        <v>4.891229</v>
      </c>
      <c r="J7">
        <v>5.9671509533197566</v>
      </c>
      <c r="K7">
        <v>15.71670187070826</v>
      </c>
      <c r="L7">
        <v>3.0814939544972222</v>
      </c>
    </row>
    <row r="8" spans="1:12">
      <c r="A8" t="s">
        <v>54</v>
      </c>
      <c r="B8" t="s">
        <v>63</v>
      </c>
      <c r="C8">
        <v>1110</v>
      </c>
      <c r="D8" t="s">
        <v>71</v>
      </c>
      <c r="E8" t="s">
        <v>57</v>
      </c>
      <c r="F8">
        <v>0.96797880682585713</v>
      </c>
      <c r="G8">
        <v>0.12452938169209543</v>
      </c>
      <c r="H8">
        <v>0.28818180815488864</v>
      </c>
      <c r="I8">
        <v>29.188544</v>
      </c>
      <c r="J8">
        <v>35.609137939690761</v>
      </c>
      <c r="K8">
        <v>93.789852016344042</v>
      </c>
      <c r="L8">
        <v>18.388900187780244</v>
      </c>
    </row>
    <row r="9" spans="1:12">
      <c r="A9" t="s">
        <v>54</v>
      </c>
      <c r="B9" t="s">
        <v>63</v>
      </c>
      <c r="C9">
        <v>1110</v>
      </c>
      <c r="D9" t="s">
        <v>71</v>
      </c>
      <c r="E9" t="s">
        <v>58</v>
      </c>
      <c r="F9">
        <v>0.96797880682585713</v>
      </c>
      <c r="G9">
        <v>0.12452938169209543</v>
      </c>
      <c r="H9">
        <v>0.28818180815488864</v>
      </c>
      <c r="I9">
        <v>44.699689999999997</v>
      </c>
      <c r="J9">
        <v>54.532265366556665</v>
      </c>
      <c r="K9">
        <v>143.63091596060607</v>
      </c>
      <c r="L9">
        <v>28.160984591582185</v>
      </c>
    </row>
    <row r="10" spans="1:12">
      <c r="A10" t="s">
        <v>54</v>
      </c>
      <c r="B10" t="s">
        <v>63</v>
      </c>
      <c r="C10">
        <v>1110</v>
      </c>
      <c r="D10" t="s">
        <v>71</v>
      </c>
      <c r="E10" t="s">
        <v>60</v>
      </c>
      <c r="F10">
        <v>0.96797880682585713</v>
      </c>
      <c r="G10">
        <v>0.12452938169209543</v>
      </c>
      <c r="H10">
        <v>0.28818180815488864</v>
      </c>
      <c r="I10">
        <v>168.013992</v>
      </c>
      <c r="J10">
        <v>204.97197177516284</v>
      </c>
      <c r="K10">
        <v>539.86959563160156</v>
      </c>
      <c r="L10">
        <v>105.84949112358973</v>
      </c>
    </row>
    <row r="11" spans="1:12">
      <c r="A11" t="s">
        <v>54</v>
      </c>
      <c r="B11" t="s">
        <v>63</v>
      </c>
      <c r="C11">
        <v>1110</v>
      </c>
      <c r="D11" t="s">
        <v>71</v>
      </c>
      <c r="E11" t="s">
        <v>61</v>
      </c>
      <c r="F11">
        <v>0.96797880682585713</v>
      </c>
      <c r="G11">
        <v>0.12452938169209543</v>
      </c>
      <c r="H11">
        <v>0.28818180815488864</v>
      </c>
      <c r="I11">
        <v>5.1261219999999996</v>
      </c>
      <c r="J11">
        <v>6.2537132853794786</v>
      </c>
      <c r="K11">
        <v>16.47146989578259</v>
      </c>
      <c r="L11">
        <v>3.2294774898119085</v>
      </c>
    </row>
    <row r="12" spans="1:12">
      <c r="A12" t="s">
        <v>54</v>
      </c>
      <c r="B12" t="s">
        <v>55</v>
      </c>
      <c r="C12">
        <v>1120</v>
      </c>
      <c r="D12" t="s">
        <v>72</v>
      </c>
      <c r="E12" t="s">
        <v>58</v>
      </c>
      <c r="F12">
        <v>0.96797880682585713</v>
      </c>
      <c r="G12">
        <v>0.12452938169209543</v>
      </c>
      <c r="H12">
        <v>0.28818180815488864</v>
      </c>
      <c r="I12">
        <v>1.240918</v>
      </c>
      <c r="J12">
        <v>1.4870615542746843</v>
      </c>
      <c r="K12">
        <v>3.9167273117038679</v>
      </c>
      <c r="L12">
        <v>1.4966489095460267</v>
      </c>
    </row>
    <row r="13" spans="1:12">
      <c r="A13" t="s">
        <v>54</v>
      </c>
      <c r="B13" t="s">
        <v>55</v>
      </c>
      <c r="C13">
        <v>1120</v>
      </c>
      <c r="D13" t="s">
        <v>72</v>
      </c>
      <c r="E13" t="s">
        <v>60</v>
      </c>
      <c r="F13">
        <v>0.96797880682585713</v>
      </c>
      <c r="G13">
        <v>0.12452938169209543</v>
      </c>
      <c r="H13">
        <v>0.28818180815488864</v>
      </c>
      <c r="I13">
        <v>3.9058290000000002</v>
      </c>
      <c r="J13">
        <v>4.6805736909861375</v>
      </c>
      <c r="K13">
        <v>12.328024187855286</v>
      </c>
      <c r="L13">
        <v>4.7107501976143862</v>
      </c>
    </row>
    <row r="14" spans="1:12">
      <c r="A14" t="s">
        <v>54</v>
      </c>
      <c r="B14" t="s">
        <v>55</v>
      </c>
      <c r="C14">
        <v>1210</v>
      </c>
      <c r="D14" t="s">
        <v>71</v>
      </c>
      <c r="E14" t="s">
        <v>57</v>
      </c>
      <c r="F14">
        <v>1.2445441802046733</v>
      </c>
      <c r="G14">
        <v>0.21319951734720002</v>
      </c>
      <c r="H14">
        <v>0.28818180815488864</v>
      </c>
      <c r="I14">
        <v>3.4609610000000002</v>
      </c>
      <c r="J14">
        <v>4.1474634455653518</v>
      </c>
      <c r="K14">
        <v>14.044989764602537</v>
      </c>
      <c r="L14">
        <v>5.1748673680495632</v>
      </c>
    </row>
    <row r="15" spans="1:12">
      <c r="A15" t="s">
        <v>54</v>
      </c>
      <c r="B15" t="s">
        <v>62</v>
      </c>
      <c r="C15">
        <v>1210</v>
      </c>
      <c r="D15" t="s">
        <v>71</v>
      </c>
      <c r="E15" t="s">
        <v>56</v>
      </c>
      <c r="F15">
        <v>1.2445441802046733</v>
      </c>
      <c r="G15">
        <v>0.21319951734720002</v>
      </c>
      <c r="H15">
        <v>0.28818180815488864</v>
      </c>
      <c r="I15">
        <v>2.6309670000000001</v>
      </c>
      <c r="J15">
        <v>5.1228212370423023</v>
      </c>
      <c r="K15">
        <v>17.347945987825327</v>
      </c>
      <c r="L15">
        <v>4.6169821424164557</v>
      </c>
    </row>
    <row r="16" spans="1:12">
      <c r="A16" t="s">
        <v>54</v>
      </c>
      <c r="B16" t="s">
        <v>62</v>
      </c>
      <c r="C16">
        <v>1210</v>
      </c>
      <c r="D16" t="s">
        <v>71</v>
      </c>
      <c r="E16" t="s">
        <v>57</v>
      </c>
      <c r="F16">
        <v>1.2445441802046733</v>
      </c>
      <c r="G16">
        <v>0.21319951734720002</v>
      </c>
      <c r="H16">
        <v>0.28818180815488864</v>
      </c>
      <c r="I16">
        <v>2.4359160000000002</v>
      </c>
      <c r="J16">
        <v>4.7430325870492247</v>
      </c>
      <c r="K16">
        <v>16.061827913037114</v>
      </c>
      <c r="L16">
        <v>4.2746946930259941</v>
      </c>
    </row>
    <row r="17" spans="1:12">
      <c r="A17" t="s">
        <v>54</v>
      </c>
      <c r="B17" t="s">
        <v>62</v>
      </c>
      <c r="C17">
        <v>1210</v>
      </c>
      <c r="D17" t="s">
        <v>71</v>
      </c>
      <c r="E17" t="s">
        <v>58</v>
      </c>
      <c r="F17">
        <v>1.2445441802046733</v>
      </c>
      <c r="G17">
        <v>0.21319951734720002</v>
      </c>
      <c r="H17">
        <v>0.28818180815488864</v>
      </c>
      <c r="I17">
        <v>218.26135400000001</v>
      </c>
      <c r="J17">
        <v>424.98210714798319</v>
      </c>
      <c r="K17">
        <v>1439.1614111547665</v>
      </c>
      <c r="L17">
        <v>383.01840114210336</v>
      </c>
    </row>
    <row r="18" spans="1:12">
      <c r="A18" t="s">
        <v>54</v>
      </c>
      <c r="B18" t="s">
        <v>62</v>
      </c>
      <c r="C18">
        <v>1210</v>
      </c>
      <c r="D18" t="s">
        <v>71</v>
      </c>
      <c r="E18" t="s">
        <v>60</v>
      </c>
      <c r="F18">
        <v>1.2445441802046733</v>
      </c>
      <c r="G18">
        <v>0.21319951734720002</v>
      </c>
      <c r="H18">
        <v>0.28818180815488864</v>
      </c>
      <c r="I18">
        <v>203.91461000000001</v>
      </c>
      <c r="J18">
        <v>397.04720532458163</v>
      </c>
      <c r="K18">
        <v>1344.5625279254607</v>
      </c>
      <c r="L18">
        <v>357.84185546523992</v>
      </c>
    </row>
    <row r="19" spans="1:12">
      <c r="A19" t="s">
        <v>54</v>
      </c>
      <c r="B19" t="s">
        <v>62</v>
      </c>
      <c r="C19">
        <v>1210</v>
      </c>
      <c r="D19" t="s">
        <v>71</v>
      </c>
      <c r="E19" t="s">
        <v>61</v>
      </c>
      <c r="F19">
        <v>1.2445441802046733</v>
      </c>
      <c r="G19">
        <v>0.21319951734720002</v>
      </c>
      <c r="H19">
        <v>0.28818180815488864</v>
      </c>
      <c r="I19">
        <v>2.9665460000000001</v>
      </c>
      <c r="J19">
        <v>5.7762354485871139</v>
      </c>
      <c r="K19">
        <v>19.560670954215414</v>
      </c>
      <c r="L19">
        <v>5.205876739106559</v>
      </c>
    </row>
    <row r="20" spans="1:12">
      <c r="A20" t="s">
        <v>54</v>
      </c>
      <c r="B20" t="s">
        <v>63</v>
      </c>
      <c r="C20">
        <v>1210</v>
      </c>
      <c r="D20" t="s">
        <v>71</v>
      </c>
      <c r="E20" t="s">
        <v>56</v>
      </c>
      <c r="F20">
        <v>1.2445441802046733</v>
      </c>
      <c r="G20">
        <v>0.21319951734720002</v>
      </c>
      <c r="H20">
        <v>0.28818180815488864</v>
      </c>
      <c r="I20">
        <v>0.66927700000000001</v>
      </c>
      <c r="J20">
        <v>0.81649763046976276</v>
      </c>
      <c r="K20">
        <v>2.7649914250677261</v>
      </c>
      <c r="L20">
        <v>0.61864476181004724</v>
      </c>
    </row>
    <row r="21" spans="1:12">
      <c r="A21" t="s">
        <v>54</v>
      </c>
      <c r="B21" t="s">
        <v>63</v>
      </c>
      <c r="C21">
        <v>1210</v>
      </c>
      <c r="D21" t="s">
        <v>71</v>
      </c>
      <c r="E21" t="s">
        <v>57</v>
      </c>
      <c r="F21">
        <v>1.2445441802046733</v>
      </c>
      <c r="G21">
        <v>0.21319951734720002</v>
      </c>
      <c r="H21">
        <v>0.28818180815488864</v>
      </c>
      <c r="I21">
        <v>61.776176</v>
      </c>
      <c r="J21">
        <v>75.365060092432614</v>
      </c>
      <c r="K21">
        <v>255.21659479329878</v>
      </c>
      <c r="L21">
        <v>57.102676002694778</v>
      </c>
    </row>
    <row r="22" spans="1:12">
      <c r="A22" t="s">
        <v>54</v>
      </c>
      <c r="B22" t="s">
        <v>63</v>
      </c>
      <c r="C22">
        <v>1210</v>
      </c>
      <c r="D22" t="s">
        <v>71</v>
      </c>
      <c r="E22" t="s">
        <v>58</v>
      </c>
      <c r="F22">
        <v>1.2445441802046733</v>
      </c>
      <c r="G22">
        <v>0.21319951734720002</v>
      </c>
      <c r="H22">
        <v>0.28818180815488864</v>
      </c>
      <c r="I22">
        <v>216.774709</v>
      </c>
      <c r="J22">
        <v>264.45856684791551</v>
      </c>
      <c r="K22">
        <v>895.5637375205655</v>
      </c>
      <c r="L22">
        <v>200.37523807892291</v>
      </c>
    </row>
    <row r="23" spans="1:12">
      <c r="A23" t="s">
        <v>54</v>
      </c>
      <c r="B23" t="s">
        <v>63</v>
      </c>
      <c r="C23">
        <v>1210</v>
      </c>
      <c r="D23" t="s">
        <v>71</v>
      </c>
      <c r="E23" t="s">
        <v>60</v>
      </c>
      <c r="F23">
        <v>1.2445441802046733</v>
      </c>
      <c r="G23">
        <v>0.21319951734720002</v>
      </c>
      <c r="H23">
        <v>0.28818180815488864</v>
      </c>
      <c r="I23">
        <v>241.480414</v>
      </c>
      <c r="J23">
        <v>294.59877724149686</v>
      </c>
      <c r="K23">
        <v>997.63068808849607</v>
      </c>
      <c r="L23">
        <v>223.21190359271509</v>
      </c>
    </row>
    <row r="24" spans="1:12">
      <c r="A24" t="s">
        <v>54</v>
      </c>
      <c r="B24" t="s">
        <v>63</v>
      </c>
      <c r="C24">
        <v>1210</v>
      </c>
      <c r="D24" t="s">
        <v>71</v>
      </c>
      <c r="E24" t="s">
        <v>61</v>
      </c>
      <c r="F24">
        <v>1.2445441802046733</v>
      </c>
      <c r="G24">
        <v>0.21319951734720002</v>
      </c>
      <c r="H24">
        <v>0.28818180815488864</v>
      </c>
      <c r="I24">
        <v>24.997229999999998</v>
      </c>
      <c r="J24">
        <v>30.495862047116017</v>
      </c>
      <c r="K24">
        <v>103.27133100412192</v>
      </c>
      <c r="L24">
        <v>23.106136023292247</v>
      </c>
    </row>
    <row r="25" spans="1:12">
      <c r="A25" t="s">
        <v>54</v>
      </c>
      <c r="B25" t="s">
        <v>62</v>
      </c>
      <c r="C25">
        <v>1230</v>
      </c>
      <c r="D25" t="s">
        <v>82</v>
      </c>
      <c r="E25" t="s">
        <v>60</v>
      </c>
      <c r="F25">
        <v>1.2445441802046733</v>
      </c>
      <c r="G25">
        <v>0.21319951734720002</v>
      </c>
      <c r="H25">
        <v>0.28818180815488864</v>
      </c>
      <c r="I25">
        <v>7.0744379999999998</v>
      </c>
      <c r="J25">
        <v>13.774814061346671</v>
      </c>
      <c r="K25">
        <v>46.647095276458806</v>
      </c>
      <c r="L25">
        <v>12.414657391610149</v>
      </c>
    </row>
    <row r="26" spans="1:12">
      <c r="A26" t="s">
        <v>54</v>
      </c>
      <c r="B26" t="s">
        <v>62</v>
      </c>
      <c r="C26">
        <v>1290</v>
      </c>
      <c r="D26" t="s">
        <v>79</v>
      </c>
      <c r="E26" t="s">
        <v>58</v>
      </c>
      <c r="F26">
        <v>1.2445441802046733</v>
      </c>
      <c r="G26">
        <v>0.21319951734720002</v>
      </c>
      <c r="H26">
        <v>0.34081381503347608</v>
      </c>
      <c r="I26">
        <v>25.458597000000001</v>
      </c>
      <c r="J26">
        <v>55.556119146628106</v>
      </c>
      <c r="K26">
        <v>188.1355037884048</v>
      </c>
      <c r="L26">
        <v>48.14833020697241</v>
      </c>
    </row>
    <row r="27" spans="1:12">
      <c r="A27" t="s">
        <v>54</v>
      </c>
      <c r="B27" t="s">
        <v>63</v>
      </c>
      <c r="C27">
        <v>1310</v>
      </c>
      <c r="D27" t="s">
        <v>88</v>
      </c>
      <c r="E27" t="s">
        <v>57</v>
      </c>
      <c r="F27">
        <v>1.2445441802046733</v>
      </c>
      <c r="G27">
        <v>0.21319951734720002</v>
      </c>
      <c r="H27">
        <v>0.39344582191206351</v>
      </c>
      <c r="I27">
        <v>3.9732999999999997E-2</v>
      </c>
      <c r="J27">
        <v>6.6178780697935535E-2</v>
      </c>
      <c r="K27">
        <v>0.22410813494455781</v>
      </c>
      <c r="L27">
        <v>4.6998486647530285E-2</v>
      </c>
    </row>
    <row r="28" spans="1:12">
      <c r="A28" t="s">
        <v>54</v>
      </c>
      <c r="B28" t="s">
        <v>63</v>
      </c>
      <c r="C28">
        <v>1310</v>
      </c>
      <c r="D28" t="s">
        <v>88</v>
      </c>
      <c r="E28" t="s">
        <v>58</v>
      </c>
      <c r="F28">
        <v>1.2445441802046733</v>
      </c>
      <c r="G28">
        <v>0.21319951734720002</v>
      </c>
      <c r="H28">
        <v>0.39344582191206351</v>
      </c>
      <c r="I28">
        <v>1.006472</v>
      </c>
      <c r="J28">
        <v>1.6763669938492585</v>
      </c>
      <c r="K28">
        <v>5.676857090929933</v>
      </c>
      <c r="L28">
        <v>1.1905131969172504</v>
      </c>
    </row>
    <row r="29" spans="1:12">
      <c r="A29" t="s">
        <v>54</v>
      </c>
      <c r="B29" t="s">
        <v>63</v>
      </c>
      <c r="C29">
        <v>1310</v>
      </c>
      <c r="D29" t="s">
        <v>88</v>
      </c>
      <c r="E29" t="s">
        <v>60</v>
      </c>
      <c r="F29">
        <v>1.2445441802046733</v>
      </c>
      <c r="G29">
        <v>0.21319951734720002</v>
      </c>
      <c r="H29">
        <v>0.39344582191206351</v>
      </c>
      <c r="I29">
        <v>12.996169999999999</v>
      </c>
      <c r="J29">
        <v>21.646255866486015</v>
      </c>
      <c r="K29">
        <v>73.302982914011366</v>
      </c>
      <c r="L29">
        <v>15.372620295825477</v>
      </c>
    </row>
    <row r="30" spans="1:12">
      <c r="A30" t="s">
        <v>54</v>
      </c>
      <c r="B30" t="s">
        <v>63</v>
      </c>
      <c r="C30">
        <v>1320</v>
      </c>
      <c r="D30" t="s">
        <v>83</v>
      </c>
      <c r="E30" t="s">
        <v>56</v>
      </c>
      <c r="F30">
        <v>1.3948514483453343</v>
      </c>
      <c r="G30">
        <v>0.33903287162245876</v>
      </c>
      <c r="H30">
        <v>0.39344582191206351</v>
      </c>
      <c r="I30">
        <v>8.3361000000000005E-2</v>
      </c>
      <c r="J30">
        <v>0.13884502397907547</v>
      </c>
      <c r="K30">
        <v>0.5269711253790893</v>
      </c>
      <c r="L30">
        <v>0.14614370698320395</v>
      </c>
    </row>
    <row r="31" spans="1:12">
      <c r="A31" t="s">
        <v>54</v>
      </c>
      <c r="B31" t="s">
        <v>63</v>
      </c>
      <c r="C31">
        <v>1320</v>
      </c>
      <c r="D31" t="s">
        <v>83</v>
      </c>
      <c r="E31" t="s">
        <v>57</v>
      </c>
      <c r="F31">
        <v>1.3948514483453343</v>
      </c>
      <c r="G31">
        <v>0.33903287162245876</v>
      </c>
      <c r="H31">
        <v>0.39344582191206351</v>
      </c>
      <c r="I31">
        <v>0.12413299999999999</v>
      </c>
      <c r="J31">
        <v>0.20675434989496974</v>
      </c>
      <c r="K31">
        <v>0.78471355557973743</v>
      </c>
      <c r="L31">
        <v>0.21762283056760423</v>
      </c>
    </row>
    <row r="32" spans="1:12">
      <c r="A32" t="s">
        <v>54</v>
      </c>
      <c r="B32" t="s">
        <v>63</v>
      </c>
      <c r="C32">
        <v>1320</v>
      </c>
      <c r="D32" t="s">
        <v>83</v>
      </c>
      <c r="E32" t="s">
        <v>58</v>
      </c>
      <c r="F32">
        <v>1.3948514483453343</v>
      </c>
      <c r="G32">
        <v>0.33903287162245876</v>
      </c>
      <c r="H32">
        <v>0.39344582191206351</v>
      </c>
      <c r="I32">
        <v>21.632286000000001</v>
      </c>
      <c r="J32">
        <v>36.030461107618891</v>
      </c>
      <c r="K32">
        <v>136.74968028145437</v>
      </c>
      <c r="L32">
        <v>37.924478671811343</v>
      </c>
    </row>
    <row r="33" spans="1:12">
      <c r="A33" t="s">
        <v>54</v>
      </c>
      <c r="B33" t="s">
        <v>63</v>
      </c>
      <c r="C33">
        <v>1320</v>
      </c>
      <c r="D33" t="s">
        <v>83</v>
      </c>
      <c r="E33" t="s">
        <v>60</v>
      </c>
      <c r="F33">
        <v>1.3948514483453343</v>
      </c>
      <c r="G33">
        <v>0.33903287162245876</v>
      </c>
      <c r="H33">
        <v>0.39344582191206351</v>
      </c>
      <c r="I33">
        <v>49.059148999999998</v>
      </c>
      <c r="J33">
        <v>81.712296149254868</v>
      </c>
      <c r="K33">
        <v>310.13009631206944</v>
      </c>
      <c r="L33">
        <v>86.007676207115352</v>
      </c>
    </row>
    <row r="34" spans="1:12">
      <c r="A34" t="s">
        <v>54</v>
      </c>
      <c r="B34" t="s">
        <v>62</v>
      </c>
      <c r="C34">
        <v>1330</v>
      </c>
      <c r="D34" t="s">
        <v>80</v>
      </c>
      <c r="E34" t="s">
        <v>58</v>
      </c>
      <c r="F34">
        <v>1.3948514483453343</v>
      </c>
      <c r="G34">
        <v>0.33903287162245876</v>
      </c>
      <c r="H34">
        <v>0.39344582191206351</v>
      </c>
      <c r="I34">
        <v>22.622046000000001</v>
      </c>
      <c r="J34">
        <v>54.684364906748996</v>
      </c>
      <c r="K34">
        <v>207.54853497589625</v>
      </c>
      <c r="L34">
        <v>64.592426753613978</v>
      </c>
    </row>
    <row r="35" spans="1:12">
      <c r="A35" t="s">
        <v>54</v>
      </c>
      <c r="B35" t="s">
        <v>62</v>
      </c>
      <c r="C35">
        <v>1330</v>
      </c>
      <c r="D35" t="s">
        <v>80</v>
      </c>
      <c r="E35" t="s">
        <v>60</v>
      </c>
      <c r="F35">
        <v>1.3948514483453343</v>
      </c>
      <c r="G35">
        <v>0.33903287162245876</v>
      </c>
      <c r="H35">
        <v>0.39344582191206351</v>
      </c>
      <c r="I35">
        <v>6.2510050000000001</v>
      </c>
      <c r="J35">
        <v>15.110580115251846</v>
      </c>
      <c r="K35">
        <v>57.350556615303603</v>
      </c>
      <c r="L35">
        <v>17.848411350546044</v>
      </c>
    </row>
    <row r="36" spans="1:12">
      <c r="A36" t="s">
        <v>54</v>
      </c>
      <c r="B36" t="s">
        <v>63</v>
      </c>
      <c r="C36">
        <v>1330</v>
      </c>
      <c r="D36" t="s">
        <v>80</v>
      </c>
      <c r="E36" t="s">
        <v>56</v>
      </c>
      <c r="F36">
        <v>1.3948514483453343</v>
      </c>
      <c r="G36">
        <v>0.33903287162245876</v>
      </c>
      <c r="H36">
        <v>0.39344582191206351</v>
      </c>
      <c r="I36">
        <v>0.46824300000000002</v>
      </c>
      <c r="J36">
        <v>0.77989960008918102</v>
      </c>
      <c r="K36">
        <v>2.9600237600422363</v>
      </c>
      <c r="L36">
        <v>0.82089667577088044</v>
      </c>
    </row>
    <row r="37" spans="1:12">
      <c r="A37" t="s">
        <v>54</v>
      </c>
      <c r="B37" t="s">
        <v>63</v>
      </c>
      <c r="C37">
        <v>1330</v>
      </c>
      <c r="D37" t="s">
        <v>80</v>
      </c>
      <c r="E37" t="s">
        <v>57</v>
      </c>
      <c r="F37">
        <v>1.3948514483453343</v>
      </c>
      <c r="G37">
        <v>0.33903287162245876</v>
      </c>
      <c r="H37">
        <v>0.39344582191206351</v>
      </c>
      <c r="I37">
        <v>28.989910999999999</v>
      </c>
      <c r="J37">
        <v>48.28522795967254</v>
      </c>
      <c r="K37">
        <v>183.26130953694937</v>
      </c>
      <c r="L37">
        <v>50.823443320655471</v>
      </c>
    </row>
    <row r="38" spans="1:12">
      <c r="A38" t="s">
        <v>54</v>
      </c>
      <c r="B38" t="s">
        <v>63</v>
      </c>
      <c r="C38">
        <v>1330</v>
      </c>
      <c r="D38" t="s">
        <v>80</v>
      </c>
      <c r="E38" t="s">
        <v>58</v>
      </c>
      <c r="F38">
        <v>1.3948514483453343</v>
      </c>
      <c r="G38">
        <v>0.33903287162245876</v>
      </c>
      <c r="H38">
        <v>0.39344582191206351</v>
      </c>
      <c r="I38">
        <v>44.413240000000002</v>
      </c>
      <c r="J38">
        <v>73.974129062612406</v>
      </c>
      <c r="K38">
        <v>280.76072821261238</v>
      </c>
      <c r="L38">
        <v>77.862735964476343</v>
      </c>
    </row>
    <row r="39" spans="1:12">
      <c r="A39" t="s">
        <v>54</v>
      </c>
      <c r="B39" t="s">
        <v>63</v>
      </c>
      <c r="C39">
        <v>1330</v>
      </c>
      <c r="D39" t="s">
        <v>80</v>
      </c>
      <c r="E39" t="s">
        <v>60</v>
      </c>
      <c r="F39">
        <v>1.3948514483453343</v>
      </c>
      <c r="G39">
        <v>0.33903287162245876</v>
      </c>
      <c r="H39">
        <v>0.39344582191206351</v>
      </c>
      <c r="I39">
        <v>82.414412999999996</v>
      </c>
      <c r="J39">
        <v>137.26840068145088</v>
      </c>
      <c r="K39">
        <v>520.98722383449149</v>
      </c>
      <c r="L39">
        <v>144.48420513987062</v>
      </c>
    </row>
    <row r="40" spans="1:12">
      <c r="A40" t="s">
        <v>54</v>
      </c>
      <c r="B40" t="s">
        <v>63</v>
      </c>
      <c r="C40">
        <v>1330</v>
      </c>
      <c r="D40" t="s">
        <v>80</v>
      </c>
      <c r="E40" t="s">
        <v>61</v>
      </c>
      <c r="F40">
        <v>1.3948514483453343</v>
      </c>
      <c r="G40">
        <v>0.33903287162245876</v>
      </c>
      <c r="H40">
        <v>0.39344582191206351</v>
      </c>
      <c r="I40">
        <v>10.200214000000001</v>
      </c>
      <c r="J40">
        <v>16.989347025847831</v>
      </c>
      <c r="K40">
        <v>64.481211246116786</v>
      </c>
      <c r="L40">
        <v>17.882428065665895</v>
      </c>
    </row>
    <row r="41" spans="1:12">
      <c r="A41" t="s">
        <v>54</v>
      </c>
      <c r="B41" t="s">
        <v>63</v>
      </c>
      <c r="C41">
        <v>1340</v>
      </c>
      <c r="D41" t="s">
        <v>84</v>
      </c>
      <c r="E41" t="s">
        <v>56</v>
      </c>
      <c r="F41">
        <v>1.3948514483453343</v>
      </c>
      <c r="G41">
        <v>0.33903287162245876</v>
      </c>
      <c r="H41">
        <v>0.39344582191206351</v>
      </c>
      <c r="I41">
        <v>8.0879999999999997E-3</v>
      </c>
      <c r="J41">
        <v>1.3471270185611521E-2</v>
      </c>
      <c r="K41">
        <v>5.1128734804837671E-2</v>
      </c>
      <c r="L41">
        <v>1.4179416058830307E-2</v>
      </c>
    </row>
    <row r="42" spans="1:12">
      <c r="A42" t="s">
        <v>54</v>
      </c>
      <c r="B42" t="s">
        <v>63</v>
      </c>
      <c r="C42">
        <v>1340</v>
      </c>
      <c r="D42" t="s">
        <v>84</v>
      </c>
      <c r="E42" t="s">
        <v>57</v>
      </c>
      <c r="F42">
        <v>1.3948514483453343</v>
      </c>
      <c r="G42">
        <v>0.33903287162245876</v>
      </c>
      <c r="H42">
        <v>0.39344582191206351</v>
      </c>
      <c r="I42">
        <v>2.5618999999999999E-2</v>
      </c>
      <c r="J42">
        <v>4.2670681365625816E-2</v>
      </c>
      <c r="K42">
        <v>0.16195191109855792</v>
      </c>
      <c r="L42">
        <v>4.4913756183379533E-2</v>
      </c>
    </row>
    <row r="43" spans="1:12">
      <c r="A43" t="s">
        <v>54</v>
      </c>
      <c r="B43" t="s">
        <v>63</v>
      </c>
      <c r="C43">
        <v>1340</v>
      </c>
      <c r="D43" t="s">
        <v>84</v>
      </c>
      <c r="E43" t="s">
        <v>58</v>
      </c>
      <c r="F43">
        <v>1.3948514483453343</v>
      </c>
      <c r="G43">
        <v>0.33903287162245876</v>
      </c>
      <c r="H43">
        <v>0.39344582191206351</v>
      </c>
      <c r="I43">
        <v>4.5932000000000001E-2</v>
      </c>
      <c r="J43">
        <v>7.6503756449741403E-2</v>
      </c>
      <c r="K43">
        <v>0.29036165270225078</v>
      </c>
      <c r="L43">
        <v>8.052533857742257E-2</v>
      </c>
    </row>
    <row r="44" spans="1:12">
      <c r="A44" t="s">
        <v>54</v>
      </c>
      <c r="B44" t="s">
        <v>62</v>
      </c>
      <c r="C44">
        <v>1390</v>
      </c>
      <c r="D44" t="s">
        <v>76</v>
      </c>
      <c r="E44" t="s">
        <v>56</v>
      </c>
      <c r="F44">
        <v>1.3948514483453343</v>
      </c>
      <c r="G44">
        <v>0.33903287162245876</v>
      </c>
      <c r="H44">
        <v>0.39344582191206351</v>
      </c>
      <c r="I44">
        <v>0.24699499999999999</v>
      </c>
      <c r="J44">
        <v>0.59706203011621795</v>
      </c>
      <c r="K44">
        <v>2.2660837307276047</v>
      </c>
      <c r="L44">
        <v>0.70524153500567022</v>
      </c>
    </row>
    <row r="45" spans="1:12">
      <c r="A45" t="s">
        <v>54</v>
      </c>
      <c r="B45" t="s">
        <v>62</v>
      </c>
      <c r="C45">
        <v>1390</v>
      </c>
      <c r="D45" t="s">
        <v>76</v>
      </c>
      <c r="E45" t="s">
        <v>58</v>
      </c>
      <c r="F45">
        <v>1.3948514483453343</v>
      </c>
      <c r="G45">
        <v>0.33903287162245876</v>
      </c>
      <c r="H45">
        <v>0.39344582191206351</v>
      </c>
      <c r="I45">
        <v>15.232379999999999</v>
      </c>
      <c r="J45">
        <v>36.821294869538555</v>
      </c>
      <c r="K45">
        <v>139.75120345861475</v>
      </c>
      <c r="L45">
        <v>43.492811809913846</v>
      </c>
    </row>
    <row r="46" spans="1:12">
      <c r="A46" t="s">
        <v>54</v>
      </c>
      <c r="B46" t="s">
        <v>62</v>
      </c>
      <c r="C46">
        <v>1390</v>
      </c>
      <c r="D46" t="s">
        <v>76</v>
      </c>
      <c r="E46" t="s">
        <v>60</v>
      </c>
      <c r="F46">
        <v>1.3948514483453343</v>
      </c>
      <c r="G46">
        <v>0.33903287162245876</v>
      </c>
      <c r="H46">
        <v>0.39344582191206351</v>
      </c>
      <c r="I46">
        <v>1.297706</v>
      </c>
      <c r="J46">
        <v>3.1369500550780249</v>
      </c>
      <c r="K46">
        <v>11.905951350705873</v>
      </c>
      <c r="L46">
        <v>3.7053226641270811</v>
      </c>
    </row>
    <row r="47" spans="1:12">
      <c r="A47" t="s">
        <v>54</v>
      </c>
      <c r="B47" t="s">
        <v>62</v>
      </c>
      <c r="C47">
        <v>1390</v>
      </c>
      <c r="D47" t="s">
        <v>76</v>
      </c>
      <c r="E47" t="s">
        <v>61</v>
      </c>
      <c r="F47">
        <v>1.3948514483453343</v>
      </c>
      <c r="G47">
        <v>0.33903287162245876</v>
      </c>
      <c r="H47">
        <v>0.39344582191206351</v>
      </c>
      <c r="I47">
        <v>18.787904999999999</v>
      </c>
      <c r="J47">
        <v>45.416080086360623</v>
      </c>
      <c r="K47">
        <v>172.37177212071427</v>
      </c>
      <c r="L47">
        <v>53.644855004112259</v>
      </c>
    </row>
    <row r="48" spans="1:12">
      <c r="A48" t="s">
        <v>54</v>
      </c>
      <c r="B48" t="s">
        <v>63</v>
      </c>
      <c r="C48">
        <v>1390</v>
      </c>
      <c r="D48" t="s">
        <v>76</v>
      </c>
      <c r="E48" t="s">
        <v>60</v>
      </c>
      <c r="F48">
        <v>1.3948514483453343</v>
      </c>
      <c r="G48">
        <v>0.33903287162245876</v>
      </c>
      <c r="H48">
        <v>0.39344582191206351</v>
      </c>
      <c r="I48">
        <v>38.593128999999998</v>
      </c>
      <c r="J48">
        <v>64.280226022151268</v>
      </c>
      <c r="K48">
        <v>243.96857788450671</v>
      </c>
      <c r="L48">
        <v>67.659252361907733</v>
      </c>
    </row>
    <row r="49" spans="1:12">
      <c r="A49" t="s">
        <v>54</v>
      </c>
      <c r="B49" t="s">
        <v>63</v>
      </c>
      <c r="C49">
        <v>1400</v>
      </c>
      <c r="D49" t="s">
        <v>85</v>
      </c>
      <c r="E49" t="s">
        <v>56</v>
      </c>
      <c r="F49">
        <v>0.70945030562392009</v>
      </c>
      <c r="G49">
        <v>0.1167055461931156</v>
      </c>
      <c r="H49">
        <v>0.43140989244743805</v>
      </c>
      <c r="I49">
        <v>10.942413</v>
      </c>
      <c r="J49">
        <v>19.984149412052396</v>
      </c>
      <c r="K49">
        <v>38.577687430707883</v>
      </c>
      <c r="L49">
        <v>8.7164725356040833</v>
      </c>
    </row>
    <row r="50" spans="1:12">
      <c r="A50" t="s">
        <v>54</v>
      </c>
      <c r="B50" t="s">
        <v>63</v>
      </c>
      <c r="C50">
        <v>1400</v>
      </c>
      <c r="D50" t="s">
        <v>85</v>
      </c>
      <c r="E50" t="s">
        <v>57</v>
      </c>
      <c r="F50">
        <v>0.70945030562392009</v>
      </c>
      <c r="G50">
        <v>0.1167055461931156</v>
      </c>
      <c r="H50">
        <v>0.43140989244743805</v>
      </c>
      <c r="I50">
        <v>10.124715999999999</v>
      </c>
      <c r="J50">
        <v>18.490787845294953</v>
      </c>
      <c r="K50">
        <v>35.694880934642747</v>
      </c>
      <c r="L50">
        <v>8.0651140607461276</v>
      </c>
    </row>
    <row r="51" spans="1:12">
      <c r="A51" t="s">
        <v>54</v>
      </c>
      <c r="B51" t="s">
        <v>63</v>
      </c>
      <c r="C51">
        <v>1400</v>
      </c>
      <c r="D51" t="s">
        <v>85</v>
      </c>
      <c r="E51" t="s">
        <v>58</v>
      </c>
      <c r="F51">
        <v>0.70945030562392009</v>
      </c>
      <c r="G51">
        <v>0.1167055461931156</v>
      </c>
      <c r="H51">
        <v>0.43140989244743805</v>
      </c>
      <c r="I51">
        <v>37.737191000000003</v>
      </c>
      <c r="J51">
        <v>68.919502794782019</v>
      </c>
      <c r="K51">
        <v>133.0431924760035</v>
      </c>
      <c r="L51">
        <v>30.060571550566188</v>
      </c>
    </row>
    <row r="52" spans="1:12">
      <c r="A52" t="s">
        <v>54</v>
      </c>
      <c r="B52" t="s">
        <v>63</v>
      </c>
      <c r="C52">
        <v>1400</v>
      </c>
      <c r="D52" t="s">
        <v>85</v>
      </c>
      <c r="E52" t="s">
        <v>60</v>
      </c>
      <c r="F52">
        <v>0.70945030562392009</v>
      </c>
      <c r="G52">
        <v>0.1167055461931156</v>
      </c>
      <c r="H52">
        <v>0.43140989244743805</v>
      </c>
      <c r="I52">
        <v>70.270821999999995</v>
      </c>
      <c r="J52">
        <v>128.33573418913531</v>
      </c>
      <c r="K52">
        <v>247.74113411867299</v>
      </c>
      <c r="L52">
        <v>55.976107830816026</v>
      </c>
    </row>
    <row r="53" spans="1:12">
      <c r="A53" t="s">
        <v>54</v>
      </c>
      <c r="B53" t="s">
        <v>63</v>
      </c>
      <c r="C53">
        <v>1400</v>
      </c>
      <c r="D53" t="s">
        <v>85</v>
      </c>
      <c r="E53" t="s">
        <v>61</v>
      </c>
      <c r="F53">
        <v>0.70945030562392009</v>
      </c>
      <c r="G53">
        <v>0.1167055461931156</v>
      </c>
      <c r="H53">
        <v>0.43140989244743805</v>
      </c>
      <c r="I53">
        <v>2.0393000000000001E-2</v>
      </c>
      <c r="J53">
        <v>3.7243774198614556E-2</v>
      </c>
      <c r="K53">
        <v>7.189591361379119E-2</v>
      </c>
      <c r="L53">
        <v>1.6244591062188389E-2</v>
      </c>
    </row>
    <row r="54" spans="1:12">
      <c r="A54" t="s">
        <v>54</v>
      </c>
      <c r="B54" t="s">
        <v>63</v>
      </c>
      <c r="C54">
        <v>1411</v>
      </c>
      <c r="D54" t="s">
        <v>89</v>
      </c>
      <c r="E54" t="s">
        <v>57</v>
      </c>
      <c r="F54">
        <v>1.4429497741503459</v>
      </c>
      <c r="G54">
        <v>0.22493527059566973</v>
      </c>
      <c r="H54">
        <v>0.43140989244743805</v>
      </c>
      <c r="I54">
        <v>0.99311799999999995</v>
      </c>
      <c r="J54">
        <v>1.8137332685029024</v>
      </c>
      <c r="K54">
        <v>7.1211998736323849</v>
      </c>
      <c r="L54">
        <v>1.3252266736777822</v>
      </c>
    </row>
    <row r="55" spans="1:12">
      <c r="A55" t="s">
        <v>54</v>
      </c>
      <c r="B55" t="s">
        <v>63</v>
      </c>
      <c r="C55">
        <v>1411</v>
      </c>
      <c r="D55" t="s">
        <v>89</v>
      </c>
      <c r="E55" t="s">
        <v>58</v>
      </c>
      <c r="F55">
        <v>1.4429497741503459</v>
      </c>
      <c r="G55">
        <v>0.22493527059566973</v>
      </c>
      <c r="H55">
        <v>0.43140989244743805</v>
      </c>
      <c r="I55">
        <v>0.85608899999999999</v>
      </c>
      <c r="J55">
        <v>1.5634769484586739</v>
      </c>
      <c r="K55">
        <v>6.1386269090058532</v>
      </c>
      <c r="L55">
        <v>1.1423737942944736</v>
      </c>
    </row>
    <row r="56" spans="1:12">
      <c r="A56" t="s">
        <v>54</v>
      </c>
      <c r="B56" t="s">
        <v>63</v>
      </c>
      <c r="C56">
        <v>1411</v>
      </c>
      <c r="D56" t="s">
        <v>89</v>
      </c>
      <c r="E56" t="s">
        <v>60</v>
      </c>
      <c r="F56">
        <v>1.4429497741503459</v>
      </c>
      <c r="G56">
        <v>0.22493527059566973</v>
      </c>
      <c r="H56">
        <v>0.43140989244743805</v>
      </c>
      <c r="I56">
        <v>3.8227739999999999</v>
      </c>
      <c r="J56">
        <v>6.9815393354746513</v>
      </c>
      <c r="K56">
        <v>27.411382862585484</v>
      </c>
      <c r="L56">
        <v>5.1011481739752078</v>
      </c>
    </row>
    <row r="57" spans="1:12">
      <c r="A57" t="s">
        <v>54</v>
      </c>
      <c r="B57" t="s">
        <v>55</v>
      </c>
      <c r="C57">
        <v>1500</v>
      </c>
      <c r="D57" t="s">
        <v>74</v>
      </c>
      <c r="E57" t="s">
        <v>60</v>
      </c>
      <c r="F57">
        <v>1.4429497741503459</v>
      </c>
      <c r="G57">
        <v>0.22493527059566973</v>
      </c>
      <c r="H57">
        <v>0.43140989244743805</v>
      </c>
      <c r="I57">
        <v>6.353504</v>
      </c>
      <c r="J57">
        <v>11.397843951457327</v>
      </c>
      <c r="K57">
        <v>44.750971003468521</v>
      </c>
      <c r="L57">
        <v>12.059004354097578</v>
      </c>
    </row>
    <row r="58" spans="1:12">
      <c r="A58" t="s">
        <v>54</v>
      </c>
      <c r="B58" t="s">
        <v>62</v>
      </c>
      <c r="C58">
        <v>1550</v>
      </c>
      <c r="D58" t="s">
        <v>81</v>
      </c>
      <c r="E58" t="s">
        <v>58</v>
      </c>
      <c r="F58">
        <v>0.72147488707517293</v>
      </c>
      <c r="G58">
        <v>0.16951643581122938</v>
      </c>
      <c r="H58">
        <v>0.34081381503347608</v>
      </c>
      <c r="I58">
        <v>0.41410400000000003</v>
      </c>
      <c r="J58">
        <v>0.90366374718509768</v>
      </c>
      <c r="K58">
        <v>1.7740122745756393</v>
      </c>
      <c r="L58">
        <v>0.6757592864763603</v>
      </c>
    </row>
    <row r="59" spans="1:12">
      <c r="A59" t="s">
        <v>54</v>
      </c>
      <c r="B59" t="s">
        <v>62</v>
      </c>
      <c r="C59">
        <v>1550</v>
      </c>
      <c r="D59" t="s">
        <v>81</v>
      </c>
      <c r="E59" t="s">
        <v>60</v>
      </c>
      <c r="F59">
        <v>0.72147488707517293</v>
      </c>
      <c r="G59">
        <v>0.16951643581122938</v>
      </c>
      <c r="H59">
        <v>0.34081381503347608</v>
      </c>
      <c r="I59">
        <v>51.103574000000002</v>
      </c>
      <c r="J59">
        <v>111.51895942901041</v>
      </c>
      <c r="K59">
        <v>218.92656808599889</v>
      </c>
      <c r="L59">
        <v>83.393820640785592</v>
      </c>
    </row>
    <row r="60" spans="1:12">
      <c r="A60" t="s">
        <v>54</v>
      </c>
      <c r="B60" t="s">
        <v>63</v>
      </c>
      <c r="C60">
        <v>1550</v>
      </c>
      <c r="D60" t="s">
        <v>81</v>
      </c>
      <c r="E60" t="s">
        <v>56</v>
      </c>
      <c r="F60">
        <v>0.72147488707517293</v>
      </c>
      <c r="G60">
        <v>0.16951643581122938</v>
      </c>
      <c r="H60">
        <v>0.34081381503347608</v>
      </c>
      <c r="I60">
        <v>41.417400000000001</v>
      </c>
      <c r="J60">
        <v>59.756133568382381</v>
      </c>
      <c r="K60">
        <v>117.30924778348785</v>
      </c>
      <c r="L60">
        <v>36.53477509318607</v>
      </c>
    </row>
    <row r="61" spans="1:12">
      <c r="A61" t="s">
        <v>54</v>
      </c>
      <c r="B61" t="s">
        <v>63</v>
      </c>
      <c r="C61">
        <v>1550</v>
      </c>
      <c r="D61" t="s">
        <v>81</v>
      </c>
      <c r="E61" t="s">
        <v>57</v>
      </c>
      <c r="F61">
        <v>0.72147488707517293</v>
      </c>
      <c r="G61">
        <v>0.16951643581122938</v>
      </c>
      <c r="H61">
        <v>0.34081381503347608</v>
      </c>
      <c r="I61">
        <v>9.6410289999999996</v>
      </c>
      <c r="J61">
        <v>13.909869201365803</v>
      </c>
      <c r="K61">
        <v>27.306925588008713</v>
      </c>
      <c r="L61">
        <v>8.5044649394188099</v>
      </c>
    </row>
    <row r="62" spans="1:12">
      <c r="A62" t="s">
        <v>54</v>
      </c>
      <c r="B62" t="s">
        <v>63</v>
      </c>
      <c r="C62">
        <v>1550</v>
      </c>
      <c r="D62" t="s">
        <v>81</v>
      </c>
      <c r="E62" t="s">
        <v>58</v>
      </c>
      <c r="F62">
        <v>0.72147488707517293</v>
      </c>
      <c r="G62">
        <v>0.16951643581122938</v>
      </c>
      <c r="H62">
        <v>0.34081381503347608</v>
      </c>
      <c r="I62">
        <v>18.801186000000001</v>
      </c>
      <c r="J62">
        <v>27.125946627745851</v>
      </c>
      <c r="K62">
        <v>53.251845531043543</v>
      </c>
      <c r="L62">
        <v>16.584747038567333</v>
      </c>
    </row>
    <row r="63" spans="1:12">
      <c r="A63" t="s">
        <v>54</v>
      </c>
      <c r="B63" t="s">
        <v>63</v>
      </c>
      <c r="C63">
        <v>1550</v>
      </c>
      <c r="D63" t="s">
        <v>81</v>
      </c>
      <c r="E63" t="s">
        <v>60</v>
      </c>
      <c r="F63">
        <v>0.72147488707517293</v>
      </c>
      <c r="G63">
        <v>0.16951643581122938</v>
      </c>
      <c r="H63">
        <v>0.34081381503347608</v>
      </c>
      <c r="I63">
        <v>19.094956</v>
      </c>
      <c r="J63">
        <v>27.549791662885273</v>
      </c>
      <c r="K63">
        <v>54.08390977750409</v>
      </c>
      <c r="L63">
        <v>16.843885006646573</v>
      </c>
    </row>
    <row r="64" spans="1:12">
      <c r="A64" t="s">
        <v>54</v>
      </c>
      <c r="B64" t="s">
        <v>55</v>
      </c>
      <c r="C64">
        <v>1600</v>
      </c>
      <c r="D64" t="s">
        <v>66</v>
      </c>
      <c r="E64" t="s">
        <v>56</v>
      </c>
      <c r="F64">
        <v>0.70945030562392009</v>
      </c>
      <c r="G64">
        <v>9.7797943737247719E-2</v>
      </c>
      <c r="H64">
        <v>0.28818180815488864</v>
      </c>
      <c r="I64">
        <v>5.8803380000000001</v>
      </c>
      <c r="J64">
        <v>7.0467384355295737</v>
      </c>
      <c r="K64">
        <v>13.603124514664863</v>
      </c>
      <c r="L64">
        <v>6.5796167580608511</v>
      </c>
    </row>
    <row r="65" spans="1:12">
      <c r="A65" t="s">
        <v>54</v>
      </c>
      <c r="B65" t="s">
        <v>55</v>
      </c>
      <c r="C65">
        <v>1600</v>
      </c>
      <c r="D65" t="s">
        <v>66</v>
      </c>
      <c r="E65" t="s">
        <v>57</v>
      </c>
      <c r="F65">
        <v>0.70945030562392009</v>
      </c>
      <c r="G65">
        <v>9.7797943737247719E-2</v>
      </c>
      <c r="H65">
        <v>0.28818180815488864</v>
      </c>
      <c r="I65">
        <v>133.29981000000001</v>
      </c>
      <c r="J65">
        <v>159.74062963315876</v>
      </c>
      <c r="K65">
        <v>308.36559279605501</v>
      </c>
      <c r="L65">
        <v>149.15157321268393</v>
      </c>
    </row>
    <row r="66" spans="1:12">
      <c r="A66" t="s">
        <v>54</v>
      </c>
      <c r="B66" t="s">
        <v>55</v>
      </c>
      <c r="C66">
        <v>1600</v>
      </c>
      <c r="D66" t="s">
        <v>66</v>
      </c>
      <c r="E66" t="s">
        <v>60</v>
      </c>
      <c r="F66">
        <v>0.70945030562392009</v>
      </c>
      <c r="G66">
        <v>9.7797943737247719E-2</v>
      </c>
      <c r="H66">
        <v>0.28818180815488864</v>
      </c>
      <c r="I66">
        <v>9.3840920000000008</v>
      </c>
      <c r="J66">
        <v>11.245483130212174</v>
      </c>
      <c r="K66">
        <v>21.708441238083665</v>
      </c>
      <c r="L66">
        <v>10.5000306074897</v>
      </c>
    </row>
    <row r="67" spans="1:12">
      <c r="A67" t="s">
        <v>54</v>
      </c>
      <c r="B67" t="s">
        <v>55</v>
      </c>
      <c r="C67">
        <v>1600</v>
      </c>
      <c r="D67" t="s">
        <v>66</v>
      </c>
      <c r="E67" t="s">
        <v>61</v>
      </c>
      <c r="F67">
        <v>0.70945030562392009</v>
      </c>
      <c r="G67">
        <v>9.7797943737247719E-2</v>
      </c>
      <c r="H67">
        <v>0.28818180815488864</v>
      </c>
      <c r="I67">
        <v>0.87874399999999997</v>
      </c>
      <c r="J67">
        <v>1.0530481614817038</v>
      </c>
      <c r="K67">
        <v>2.0328192101397331</v>
      </c>
      <c r="L67">
        <v>0.9832425871515249</v>
      </c>
    </row>
    <row r="68" spans="1:12">
      <c r="A68" t="s">
        <v>54</v>
      </c>
      <c r="B68" t="s">
        <v>55</v>
      </c>
      <c r="C68">
        <v>1630</v>
      </c>
      <c r="D68" t="s">
        <v>67</v>
      </c>
      <c r="E68" t="s">
        <v>56</v>
      </c>
      <c r="F68">
        <v>0.70945030562392009</v>
      </c>
      <c r="G68">
        <v>9.7797943737247719E-2</v>
      </c>
      <c r="H68">
        <v>0.28818180815488864</v>
      </c>
      <c r="I68">
        <v>3.100285</v>
      </c>
      <c r="J68">
        <v>3.7152451900886998</v>
      </c>
      <c r="K68">
        <v>7.1719623746029146</v>
      </c>
      <c r="L68">
        <v>3.4689650732261796</v>
      </c>
    </row>
    <row r="69" spans="1:12">
      <c r="A69" t="s">
        <v>54</v>
      </c>
      <c r="B69" t="s">
        <v>55</v>
      </c>
      <c r="C69">
        <v>1630</v>
      </c>
      <c r="D69" t="s">
        <v>67</v>
      </c>
      <c r="E69" t="s">
        <v>60</v>
      </c>
      <c r="F69">
        <v>0.70945030562392009</v>
      </c>
      <c r="G69">
        <v>9.7797943737247719E-2</v>
      </c>
      <c r="H69">
        <v>0.28818180815488864</v>
      </c>
      <c r="I69">
        <v>40.416933</v>
      </c>
      <c r="J69">
        <v>48.433874926462323</v>
      </c>
      <c r="K69">
        <v>93.497443871401131</v>
      </c>
      <c r="L69">
        <v>45.223238813180913</v>
      </c>
    </row>
    <row r="70" spans="1:12">
      <c r="A70" t="s">
        <v>54</v>
      </c>
      <c r="B70" t="s">
        <v>55</v>
      </c>
      <c r="C70">
        <v>1630</v>
      </c>
      <c r="D70" t="s">
        <v>67</v>
      </c>
      <c r="E70" t="s">
        <v>61</v>
      </c>
      <c r="F70">
        <v>0.70945030562392009</v>
      </c>
      <c r="G70">
        <v>9.7797943737247719E-2</v>
      </c>
      <c r="H70">
        <v>0.28818180815488864</v>
      </c>
      <c r="I70">
        <v>10.352192000000001</v>
      </c>
      <c r="J70">
        <v>12.405611592119667</v>
      </c>
      <c r="K70">
        <v>23.947969789443647</v>
      </c>
      <c r="L70">
        <v>11.583255242447541</v>
      </c>
    </row>
    <row r="71" spans="1:12">
      <c r="A71" t="s">
        <v>54</v>
      </c>
      <c r="B71" t="s">
        <v>55</v>
      </c>
      <c r="C71">
        <v>1660</v>
      </c>
      <c r="D71" t="s">
        <v>68</v>
      </c>
      <c r="E71" t="s">
        <v>56</v>
      </c>
      <c r="F71">
        <v>0.50503242095262102</v>
      </c>
      <c r="G71">
        <v>6.8458560616073402E-2</v>
      </c>
      <c r="H71">
        <v>5.2632006878587441E-2</v>
      </c>
      <c r="I71">
        <v>341.73737199999999</v>
      </c>
      <c r="J71">
        <v>74.793129443111852</v>
      </c>
      <c r="K71">
        <v>102.78021118974819</v>
      </c>
      <c r="L71">
        <v>287.3308445122874</v>
      </c>
    </row>
    <row r="72" spans="1:12">
      <c r="A72" t="s">
        <v>54</v>
      </c>
      <c r="B72" t="s">
        <v>55</v>
      </c>
      <c r="C72">
        <v>1660</v>
      </c>
      <c r="D72" t="s">
        <v>68</v>
      </c>
      <c r="E72" t="s">
        <v>57</v>
      </c>
      <c r="F72">
        <v>0.50503242095262102</v>
      </c>
      <c r="G72">
        <v>6.8458560616073402E-2</v>
      </c>
      <c r="H72">
        <v>5.2632006878587441E-2</v>
      </c>
      <c r="I72">
        <v>10.618978</v>
      </c>
      <c r="J72">
        <v>2.3240846953887067</v>
      </c>
      <c r="K72">
        <v>3.1937414250943847</v>
      </c>
      <c r="L72">
        <v>8.9283764861321675</v>
      </c>
    </row>
    <row r="73" spans="1:12">
      <c r="A73" t="s">
        <v>54</v>
      </c>
      <c r="B73" t="s">
        <v>55</v>
      </c>
      <c r="C73">
        <v>1660</v>
      </c>
      <c r="D73" t="s">
        <v>68</v>
      </c>
      <c r="E73" t="s">
        <v>60</v>
      </c>
      <c r="F73">
        <v>0.50503242095262102</v>
      </c>
      <c r="G73">
        <v>6.8458560616073402E-2</v>
      </c>
      <c r="H73">
        <v>5.2632006878587441E-2</v>
      </c>
      <c r="I73">
        <v>1.327162</v>
      </c>
      <c r="J73">
        <v>0.2904645713082244</v>
      </c>
      <c r="K73">
        <v>0.39915444379026999</v>
      </c>
      <c r="L73">
        <v>1.1158702837587702</v>
      </c>
    </row>
    <row r="74" spans="1:12">
      <c r="A74" t="s">
        <v>54</v>
      </c>
      <c r="B74" t="s">
        <v>55</v>
      </c>
      <c r="C74">
        <v>1660</v>
      </c>
      <c r="D74" t="s">
        <v>68</v>
      </c>
      <c r="E74" t="s">
        <v>61</v>
      </c>
      <c r="F74">
        <v>0.50503242095262102</v>
      </c>
      <c r="G74">
        <v>6.8458560616073402E-2</v>
      </c>
      <c r="H74">
        <v>5.2632006878587441E-2</v>
      </c>
      <c r="I74">
        <v>0.51628600000000002</v>
      </c>
      <c r="J74">
        <v>0.11299509152796566</v>
      </c>
      <c r="K74">
        <v>0.15527708837858781</v>
      </c>
      <c r="L74">
        <v>0.43409034113445116</v>
      </c>
    </row>
    <row r="75" spans="1:12">
      <c r="A75" t="s">
        <v>54</v>
      </c>
      <c r="B75" t="s">
        <v>63</v>
      </c>
      <c r="C75">
        <v>1700</v>
      </c>
      <c r="D75" t="s">
        <v>90</v>
      </c>
      <c r="E75" t="s">
        <v>57</v>
      </c>
      <c r="F75">
        <v>0.96797880682585713</v>
      </c>
      <c r="G75">
        <v>0.12452938169209543</v>
      </c>
      <c r="H75">
        <v>0.34081381503347608</v>
      </c>
      <c r="I75">
        <v>0.521482</v>
      </c>
      <c r="J75">
        <v>0.75238300920644896</v>
      </c>
      <c r="K75">
        <v>1.9816792872828888</v>
      </c>
      <c r="L75">
        <v>0.36790636402585758</v>
      </c>
    </row>
    <row r="76" spans="1:12">
      <c r="A76" t="s">
        <v>54</v>
      </c>
      <c r="B76" t="s">
        <v>63</v>
      </c>
      <c r="C76">
        <v>1700</v>
      </c>
      <c r="D76" t="s">
        <v>90</v>
      </c>
      <c r="E76" t="s">
        <v>58</v>
      </c>
      <c r="F76">
        <v>0.96797880682585713</v>
      </c>
      <c r="G76">
        <v>0.12452938169209543</v>
      </c>
      <c r="H76">
        <v>0.34081381503347608</v>
      </c>
      <c r="I76">
        <v>7.4911110000000001</v>
      </c>
      <c r="J76">
        <v>10.808013769371774</v>
      </c>
      <c r="K76">
        <v>28.466906829836912</v>
      </c>
      <c r="L76">
        <v>5.2849904896508537</v>
      </c>
    </row>
    <row r="77" spans="1:12">
      <c r="A77" t="s">
        <v>54</v>
      </c>
      <c r="B77" t="s">
        <v>63</v>
      </c>
      <c r="C77">
        <v>1700</v>
      </c>
      <c r="D77" t="s">
        <v>90</v>
      </c>
      <c r="E77" t="s">
        <v>60</v>
      </c>
      <c r="F77">
        <v>0.96797880682585713</v>
      </c>
      <c r="G77">
        <v>0.12452938169209543</v>
      </c>
      <c r="H77">
        <v>0.34081381503347608</v>
      </c>
      <c r="I77">
        <v>24.746486999999998</v>
      </c>
      <c r="J77">
        <v>35.70369898931942</v>
      </c>
      <c r="K77">
        <v>94.038913559653608</v>
      </c>
      <c r="L77">
        <v>17.45868515995404</v>
      </c>
    </row>
    <row r="78" spans="1:12">
      <c r="A78" t="s">
        <v>54</v>
      </c>
      <c r="B78" t="s">
        <v>63</v>
      </c>
      <c r="C78">
        <v>1710</v>
      </c>
      <c r="D78" t="s">
        <v>86</v>
      </c>
      <c r="E78" t="s">
        <v>56</v>
      </c>
      <c r="F78">
        <v>0.96797880682585713</v>
      </c>
      <c r="G78">
        <v>0.12452938169209543</v>
      </c>
      <c r="H78">
        <v>0.34081381503347608</v>
      </c>
      <c r="I78">
        <v>3.5237999999999998E-2</v>
      </c>
      <c r="J78">
        <v>5.0840628206566763E-2</v>
      </c>
      <c r="K78">
        <v>0.13390762236333076</v>
      </c>
      <c r="L78">
        <v>2.4860463938435405E-2</v>
      </c>
    </row>
    <row r="79" spans="1:12">
      <c r="A79" t="s">
        <v>54</v>
      </c>
      <c r="B79" t="s">
        <v>63</v>
      </c>
      <c r="C79">
        <v>1710</v>
      </c>
      <c r="D79" t="s">
        <v>86</v>
      </c>
      <c r="E79" t="s">
        <v>58</v>
      </c>
      <c r="F79">
        <v>0.96797880682585713</v>
      </c>
      <c r="G79">
        <v>0.12452938169209543</v>
      </c>
      <c r="H79">
        <v>0.34081381503347608</v>
      </c>
      <c r="I79">
        <v>8.0675999999999998E-2</v>
      </c>
      <c r="J79">
        <v>0.11639759694627903</v>
      </c>
      <c r="K79">
        <v>0.30657617747273036</v>
      </c>
      <c r="L79">
        <v>5.6917043779363602E-2</v>
      </c>
    </row>
    <row r="80" spans="1:12">
      <c r="A80" t="s">
        <v>54</v>
      </c>
      <c r="B80" t="s">
        <v>63</v>
      </c>
      <c r="C80">
        <v>1710</v>
      </c>
      <c r="D80" t="s">
        <v>86</v>
      </c>
      <c r="E80" t="s">
        <v>60</v>
      </c>
      <c r="F80">
        <v>0.96797880682585713</v>
      </c>
      <c r="G80">
        <v>0.12452938169209543</v>
      </c>
      <c r="H80">
        <v>0.34081381503347608</v>
      </c>
      <c r="I80">
        <v>30.143308999999999</v>
      </c>
      <c r="J80">
        <v>43.490117650963668</v>
      </c>
      <c r="K80">
        <v>114.54733067578151</v>
      </c>
      <c r="L80">
        <v>21.266151494966095</v>
      </c>
    </row>
    <row r="81" spans="1:12">
      <c r="A81" t="s">
        <v>54</v>
      </c>
      <c r="B81" t="s">
        <v>62</v>
      </c>
      <c r="C81">
        <v>1820</v>
      </c>
      <c r="D81" t="s">
        <v>77</v>
      </c>
      <c r="E81" t="s">
        <v>56</v>
      </c>
      <c r="F81">
        <v>2.0141173930848577</v>
      </c>
      <c r="G81">
        <v>0.28687396829592665</v>
      </c>
      <c r="H81">
        <v>0.28904462793978353</v>
      </c>
      <c r="I81">
        <v>2.3116810000000001</v>
      </c>
      <c r="J81">
        <v>4.5100405837458313</v>
      </c>
      <c r="K81">
        <v>24.716886969598935</v>
      </c>
      <c r="L81">
        <v>4.9659674160962659</v>
      </c>
    </row>
    <row r="82" spans="1:12">
      <c r="A82" t="s">
        <v>54</v>
      </c>
      <c r="B82" t="s">
        <v>62</v>
      </c>
      <c r="C82">
        <v>1820</v>
      </c>
      <c r="D82" t="s">
        <v>77</v>
      </c>
      <c r="E82" t="s">
        <v>58</v>
      </c>
      <c r="F82">
        <v>2.0141173930848577</v>
      </c>
      <c r="G82">
        <v>0.28687396829592665</v>
      </c>
      <c r="H82">
        <v>0.28904462793978353</v>
      </c>
      <c r="I82">
        <v>256.40104300000002</v>
      </c>
      <c r="J82">
        <v>500.23299479675615</v>
      </c>
      <c r="K82">
        <v>2741.4836211044153</v>
      </c>
      <c r="L82">
        <v>550.802305764116</v>
      </c>
    </row>
    <row r="83" spans="1:12">
      <c r="A83" t="s">
        <v>54</v>
      </c>
      <c r="B83" t="s">
        <v>62</v>
      </c>
      <c r="C83">
        <v>1820</v>
      </c>
      <c r="D83" t="s">
        <v>77</v>
      </c>
      <c r="E83" t="s">
        <v>60</v>
      </c>
      <c r="F83">
        <v>2.0141173930848577</v>
      </c>
      <c r="G83">
        <v>0.28687396829592665</v>
      </c>
      <c r="H83">
        <v>0.28904462793978353</v>
      </c>
      <c r="I83">
        <v>322.97665999999998</v>
      </c>
      <c r="J83">
        <v>630.12061101972063</v>
      </c>
      <c r="K83">
        <v>3453.3214569997263</v>
      </c>
      <c r="L83">
        <v>693.82045780520843</v>
      </c>
    </row>
    <row r="84" spans="1:12">
      <c r="A84" t="s">
        <v>54</v>
      </c>
      <c r="B84" t="s">
        <v>62</v>
      </c>
      <c r="C84">
        <v>1820</v>
      </c>
      <c r="D84" t="s">
        <v>77</v>
      </c>
      <c r="E84" t="s">
        <v>61</v>
      </c>
      <c r="F84">
        <v>2.0141173930848577</v>
      </c>
      <c r="G84">
        <v>0.28687396829592665</v>
      </c>
      <c r="H84">
        <v>0.28904462793978353</v>
      </c>
      <c r="I84">
        <v>93.172650000000004</v>
      </c>
      <c r="J84">
        <v>181.77786329305212</v>
      </c>
      <c r="K84">
        <v>996.21784264697521</v>
      </c>
      <c r="L84">
        <v>200.15406276702615</v>
      </c>
    </row>
    <row r="85" spans="1:12">
      <c r="A85" t="s">
        <v>54</v>
      </c>
      <c r="B85" t="s">
        <v>63</v>
      </c>
      <c r="C85">
        <v>1820</v>
      </c>
      <c r="D85" t="s">
        <v>77</v>
      </c>
      <c r="E85" t="s">
        <v>56</v>
      </c>
      <c r="F85">
        <v>2.0141173930848577</v>
      </c>
      <c r="G85">
        <v>0.28687396829592665</v>
      </c>
      <c r="H85">
        <v>0.28904462793978353</v>
      </c>
      <c r="I85">
        <v>0.264824</v>
      </c>
      <c r="J85">
        <v>0.32404454092632345</v>
      </c>
      <c r="K85">
        <v>1.7758980529038384</v>
      </c>
      <c r="L85">
        <v>0.31031126145466931</v>
      </c>
    </row>
    <row r="86" spans="1:12">
      <c r="A86" t="s">
        <v>54</v>
      </c>
      <c r="B86" t="s">
        <v>63</v>
      </c>
      <c r="C86">
        <v>1820</v>
      </c>
      <c r="D86" t="s">
        <v>77</v>
      </c>
      <c r="E86" t="s">
        <v>57</v>
      </c>
      <c r="F86">
        <v>2.0141173930848577</v>
      </c>
      <c r="G86">
        <v>0.28687396829592665</v>
      </c>
      <c r="H86">
        <v>0.28904462793978353</v>
      </c>
      <c r="I86">
        <v>7.2093949999999998</v>
      </c>
      <c r="J86">
        <v>8.8215761907211263</v>
      </c>
      <c r="K86">
        <v>48.345884599260899</v>
      </c>
      <c r="L86">
        <v>8.4477103917129313</v>
      </c>
    </row>
    <row r="87" spans="1:12">
      <c r="A87" t="s">
        <v>54</v>
      </c>
      <c r="B87" t="s">
        <v>63</v>
      </c>
      <c r="C87">
        <v>1820</v>
      </c>
      <c r="D87" t="s">
        <v>77</v>
      </c>
      <c r="E87" t="s">
        <v>58</v>
      </c>
      <c r="F87">
        <v>2.0141173930848577</v>
      </c>
      <c r="G87">
        <v>0.28687396829592665</v>
      </c>
      <c r="H87">
        <v>0.28904462793978353</v>
      </c>
      <c r="I87">
        <v>19.340423000000001</v>
      </c>
      <c r="J87">
        <v>23.665372067319833</v>
      </c>
      <c r="K87">
        <v>129.69602282284316</v>
      </c>
      <c r="L87">
        <v>22.662413747231746</v>
      </c>
    </row>
    <row r="88" spans="1:12">
      <c r="A88" t="s">
        <v>54</v>
      </c>
      <c r="B88" t="s">
        <v>63</v>
      </c>
      <c r="C88">
        <v>1820</v>
      </c>
      <c r="D88" t="s">
        <v>77</v>
      </c>
      <c r="E88" t="s">
        <v>60</v>
      </c>
      <c r="F88">
        <v>2.0141173930848577</v>
      </c>
      <c r="G88">
        <v>0.28687396829592665</v>
      </c>
      <c r="H88">
        <v>0.28904462793978353</v>
      </c>
      <c r="I88">
        <v>148.742346</v>
      </c>
      <c r="J88">
        <v>182.00444531414962</v>
      </c>
      <c r="K88">
        <v>997.45960579762038</v>
      </c>
      <c r="L88">
        <v>174.29094424594024</v>
      </c>
    </row>
    <row r="89" spans="1:12">
      <c r="A89" t="s">
        <v>54</v>
      </c>
      <c r="B89" t="s">
        <v>63</v>
      </c>
      <c r="C89">
        <v>1820</v>
      </c>
      <c r="D89" t="s">
        <v>77</v>
      </c>
      <c r="E89" t="s">
        <v>61</v>
      </c>
      <c r="F89">
        <v>2.0141173930848577</v>
      </c>
      <c r="G89">
        <v>0.28687396829592665</v>
      </c>
      <c r="H89">
        <v>0.28904462793978353</v>
      </c>
      <c r="I89">
        <v>3.9425000000000002E-2</v>
      </c>
      <c r="J89">
        <v>4.8241307532626586E-2</v>
      </c>
      <c r="K89">
        <v>0.2643823095177697</v>
      </c>
      <c r="L89">
        <v>4.6196800451810779E-2</v>
      </c>
    </row>
    <row r="90" spans="1:12">
      <c r="A90" t="s">
        <v>54</v>
      </c>
      <c r="B90" t="s">
        <v>63</v>
      </c>
      <c r="C90">
        <v>1850</v>
      </c>
      <c r="D90" t="s">
        <v>87</v>
      </c>
      <c r="E90" t="s">
        <v>56</v>
      </c>
      <c r="F90">
        <v>0.96797880682585713</v>
      </c>
      <c r="G90">
        <v>0.12452938169209543</v>
      </c>
      <c r="H90">
        <v>0.34081381503347608</v>
      </c>
      <c r="I90">
        <v>6.4512150000000004</v>
      </c>
      <c r="J90">
        <v>9.3076741953466904</v>
      </c>
      <c r="K90">
        <v>24.515206935826523</v>
      </c>
      <c r="L90">
        <v>4.5513422403823593</v>
      </c>
    </row>
    <row r="91" spans="1:12">
      <c r="A91" t="s">
        <v>54</v>
      </c>
      <c r="B91" t="s">
        <v>63</v>
      </c>
      <c r="C91">
        <v>1850</v>
      </c>
      <c r="D91" t="s">
        <v>87</v>
      </c>
      <c r="E91" t="s">
        <v>57</v>
      </c>
      <c r="F91">
        <v>0.96797880682585713</v>
      </c>
      <c r="G91">
        <v>0.12452938169209543</v>
      </c>
      <c r="H91">
        <v>0.34081381503347608</v>
      </c>
      <c r="I91">
        <v>1.494586</v>
      </c>
      <c r="J91">
        <v>2.1563565227521369</v>
      </c>
      <c r="K91">
        <v>5.6795634734525526</v>
      </c>
      <c r="L91">
        <v>1.054432753161088</v>
      </c>
    </row>
    <row r="92" spans="1:12">
      <c r="A92" t="s">
        <v>54</v>
      </c>
      <c r="B92" t="s">
        <v>63</v>
      </c>
      <c r="C92">
        <v>1850</v>
      </c>
      <c r="D92" t="s">
        <v>87</v>
      </c>
      <c r="E92" t="s">
        <v>58</v>
      </c>
      <c r="F92">
        <v>0.96797880682585713</v>
      </c>
      <c r="G92">
        <v>0.12452938169209543</v>
      </c>
      <c r="H92">
        <v>0.34081381503347608</v>
      </c>
      <c r="I92">
        <v>3.196742</v>
      </c>
      <c r="J92">
        <v>4.6121905753537851</v>
      </c>
      <c r="K92">
        <v>12.147911928287609</v>
      </c>
      <c r="L92">
        <v>2.2553064649379042</v>
      </c>
    </row>
    <row r="93" spans="1:12">
      <c r="A93" t="s">
        <v>54</v>
      </c>
      <c r="B93" t="s">
        <v>63</v>
      </c>
      <c r="C93">
        <v>1850</v>
      </c>
      <c r="D93" t="s">
        <v>87</v>
      </c>
      <c r="E93" t="s">
        <v>60</v>
      </c>
      <c r="F93">
        <v>0.96797880682585713</v>
      </c>
      <c r="G93">
        <v>0.12452938169209543</v>
      </c>
      <c r="H93">
        <v>0.34081381503347608</v>
      </c>
      <c r="I93">
        <v>1.2716890000000001</v>
      </c>
      <c r="J93">
        <v>1.8347655270838494</v>
      </c>
      <c r="K93">
        <v>4.8325344904819154</v>
      </c>
      <c r="L93">
        <v>0.89717857214952557</v>
      </c>
    </row>
    <row r="94" spans="1:12">
      <c r="A94" t="s">
        <v>54</v>
      </c>
      <c r="B94" t="s">
        <v>55</v>
      </c>
      <c r="C94">
        <v>7400</v>
      </c>
      <c r="D94" t="s">
        <v>75</v>
      </c>
      <c r="E94" t="s">
        <v>60</v>
      </c>
      <c r="F94">
        <v>0.70945030562392009</v>
      </c>
      <c r="G94">
        <v>9.7797943737247719E-2</v>
      </c>
      <c r="H94">
        <v>0.26229721460804234</v>
      </c>
      <c r="I94">
        <v>19.431408000000001</v>
      </c>
      <c r="J94">
        <v>21.194210774682528</v>
      </c>
      <c r="K94">
        <v>40.91360716674469</v>
      </c>
      <c r="L94">
        <v>21.185580221166695</v>
      </c>
    </row>
    <row r="95" spans="1:12">
      <c r="A95" t="s">
        <v>54</v>
      </c>
      <c r="B95" t="s">
        <v>62</v>
      </c>
      <c r="C95">
        <v>7400</v>
      </c>
      <c r="D95" t="s">
        <v>75</v>
      </c>
      <c r="E95" t="s">
        <v>60</v>
      </c>
      <c r="F95">
        <v>0.70945030562392009</v>
      </c>
      <c r="G95">
        <v>9.7797943737247719E-2</v>
      </c>
      <c r="H95">
        <v>0.26229721460804234</v>
      </c>
      <c r="I95">
        <v>29.804787000000001</v>
      </c>
      <c r="J95">
        <v>54.587676122776827</v>
      </c>
      <c r="K95">
        <v>105.37682958691036</v>
      </c>
      <c r="L95">
        <v>33.16325802656241</v>
      </c>
    </row>
    <row r="96" spans="1:12">
      <c r="A96" t="s">
        <v>54</v>
      </c>
      <c r="B96" t="s">
        <v>63</v>
      </c>
      <c r="C96">
        <v>7400</v>
      </c>
      <c r="D96" t="s">
        <v>75</v>
      </c>
      <c r="E96" t="s">
        <v>60</v>
      </c>
      <c r="F96">
        <v>0.70945030562392009</v>
      </c>
      <c r="G96">
        <v>9.7797943737247719E-2</v>
      </c>
      <c r="H96">
        <v>0.26229721460804234</v>
      </c>
      <c r="I96">
        <v>0.28129700000000002</v>
      </c>
      <c r="J96">
        <v>0.31234980954516695</v>
      </c>
      <c r="K96">
        <v>0.60296453320186938</v>
      </c>
      <c r="L96">
        <v>0.14405455117629173</v>
      </c>
    </row>
    <row r="97" spans="1:12">
      <c r="A97" t="s">
        <v>54</v>
      </c>
      <c r="B97" t="s">
        <v>63</v>
      </c>
      <c r="C97">
        <v>7400</v>
      </c>
      <c r="D97" t="s">
        <v>75</v>
      </c>
      <c r="E97" t="s">
        <v>61</v>
      </c>
      <c r="F97">
        <v>0.70945030562392009</v>
      </c>
      <c r="G97">
        <v>9.7797943737247719E-2</v>
      </c>
      <c r="H97">
        <v>0.26229721460804234</v>
      </c>
      <c r="I97">
        <v>0.22600500000000001</v>
      </c>
      <c r="J97">
        <v>0.25095404041371022</v>
      </c>
      <c r="K97">
        <v>0.48444526364052398</v>
      </c>
      <c r="L97">
        <v>0.11573905458855877</v>
      </c>
    </row>
    <row r="98" spans="1:12">
      <c r="A98" t="s">
        <v>54</v>
      </c>
      <c r="B98" t="s">
        <v>55</v>
      </c>
      <c r="C98">
        <v>7430</v>
      </c>
      <c r="D98" t="s">
        <v>69</v>
      </c>
      <c r="E98" t="s">
        <v>56</v>
      </c>
      <c r="F98">
        <v>0.70945030562392009</v>
      </c>
      <c r="G98">
        <v>9.7797943737247719E-2</v>
      </c>
      <c r="H98">
        <v>0.26229721460804234</v>
      </c>
      <c r="I98">
        <v>8.3674970000000002</v>
      </c>
      <c r="J98">
        <v>9.126590058451951</v>
      </c>
      <c r="K98">
        <v>17.618099791168746</v>
      </c>
      <c r="L98">
        <v>9.1228735943309722</v>
      </c>
    </row>
    <row r="99" spans="1:12">
      <c r="A99" t="s">
        <v>54</v>
      </c>
      <c r="B99" t="s">
        <v>55</v>
      </c>
      <c r="C99">
        <v>7430</v>
      </c>
      <c r="D99" t="s">
        <v>69</v>
      </c>
      <c r="E99" t="s">
        <v>57</v>
      </c>
      <c r="F99">
        <v>0.70945030562392009</v>
      </c>
      <c r="G99">
        <v>9.7797943737247719E-2</v>
      </c>
      <c r="H99">
        <v>0.26229721460804234</v>
      </c>
      <c r="I99">
        <v>243.59742</v>
      </c>
      <c r="J99">
        <v>265.69639542584173</v>
      </c>
      <c r="K99">
        <v>512.90411630039955</v>
      </c>
      <c r="L99">
        <v>265.5882004576938</v>
      </c>
    </row>
    <row r="100" spans="1:12">
      <c r="A100" t="s">
        <v>54</v>
      </c>
      <c r="B100" t="s">
        <v>55</v>
      </c>
      <c r="C100">
        <v>7430</v>
      </c>
      <c r="D100" t="s">
        <v>69</v>
      </c>
      <c r="E100" t="s">
        <v>58</v>
      </c>
      <c r="F100">
        <v>0.70945030562392009</v>
      </c>
      <c r="G100">
        <v>9.7797943737247719E-2</v>
      </c>
      <c r="H100">
        <v>0.26229721460804234</v>
      </c>
      <c r="I100">
        <v>16.297266</v>
      </c>
      <c r="J100">
        <v>17.775741760713746</v>
      </c>
      <c r="K100">
        <v>34.314545760963099</v>
      </c>
      <c r="L100">
        <v>17.768503251472687</v>
      </c>
    </row>
    <row r="101" spans="1:12">
      <c r="A101" t="s">
        <v>54</v>
      </c>
      <c r="B101" t="s">
        <v>55</v>
      </c>
      <c r="C101">
        <v>7430</v>
      </c>
      <c r="D101" t="s">
        <v>69</v>
      </c>
      <c r="E101" t="s">
        <v>59</v>
      </c>
      <c r="F101">
        <v>0.70945030562392009</v>
      </c>
      <c r="G101">
        <v>9.7797943737247719E-2</v>
      </c>
      <c r="H101">
        <v>0.26229721460804234</v>
      </c>
      <c r="I101">
        <v>4.1758309999999996</v>
      </c>
      <c r="J101">
        <v>4.5546592595582007</v>
      </c>
      <c r="K101">
        <v>8.7923792824850686</v>
      </c>
      <c r="L101">
        <v>4.5528045440934966</v>
      </c>
    </row>
    <row r="102" spans="1:12">
      <c r="A102" t="s">
        <v>54</v>
      </c>
      <c r="B102" t="s">
        <v>55</v>
      </c>
      <c r="C102">
        <v>7430</v>
      </c>
      <c r="D102" t="s">
        <v>69</v>
      </c>
      <c r="E102" t="s">
        <v>60</v>
      </c>
      <c r="F102">
        <v>0.70945030562392009</v>
      </c>
      <c r="G102">
        <v>9.7797943737247719E-2</v>
      </c>
      <c r="H102">
        <v>0.26229721460804234</v>
      </c>
      <c r="I102">
        <v>133.613214</v>
      </c>
      <c r="J102">
        <v>145.73450466372597</v>
      </c>
      <c r="K102">
        <v>281.32796912514993</v>
      </c>
      <c r="L102">
        <v>145.67515971075861</v>
      </c>
    </row>
    <row r="103" spans="1:12">
      <c r="A103" t="s">
        <v>54</v>
      </c>
      <c r="B103" t="s">
        <v>55</v>
      </c>
      <c r="C103">
        <v>7430</v>
      </c>
      <c r="D103" t="s">
        <v>69</v>
      </c>
      <c r="E103" t="s">
        <v>61</v>
      </c>
      <c r="F103">
        <v>0.70945030562392009</v>
      </c>
      <c r="G103">
        <v>9.7797943737247719E-2</v>
      </c>
      <c r="H103">
        <v>0.26229721460804234</v>
      </c>
      <c r="I103">
        <v>4.9067E-2</v>
      </c>
      <c r="J103">
        <v>5.3518321476310284E-2</v>
      </c>
      <c r="K103">
        <v>0.10331253210527314</v>
      </c>
      <c r="L103">
        <v>5.3496528131774398E-2</v>
      </c>
    </row>
    <row r="104" spans="1:12">
      <c r="A104" t="s">
        <v>54</v>
      </c>
      <c r="B104" t="s">
        <v>62</v>
      </c>
      <c r="C104">
        <v>7430</v>
      </c>
      <c r="D104" t="s">
        <v>69</v>
      </c>
      <c r="E104" t="s">
        <v>56</v>
      </c>
      <c r="F104">
        <v>0.70945030562392009</v>
      </c>
      <c r="G104">
        <v>9.7797943737247719E-2</v>
      </c>
      <c r="H104">
        <v>0.26229721460804234</v>
      </c>
      <c r="I104">
        <v>5.022068</v>
      </c>
      <c r="J104">
        <v>9.1979527131182515</v>
      </c>
      <c r="K104">
        <v>17.755859278909654</v>
      </c>
      <c r="L104">
        <v>5.5879660173697001</v>
      </c>
    </row>
    <row r="105" spans="1:12">
      <c r="A105" t="s">
        <v>54</v>
      </c>
      <c r="B105" t="s">
        <v>62</v>
      </c>
      <c r="C105">
        <v>7430</v>
      </c>
      <c r="D105" t="s">
        <v>69</v>
      </c>
      <c r="E105" t="s">
        <v>57</v>
      </c>
      <c r="F105">
        <v>0.70945030562392009</v>
      </c>
      <c r="G105">
        <v>9.7797943737247719E-2</v>
      </c>
      <c r="H105">
        <v>0.26229721460804234</v>
      </c>
      <c r="I105">
        <v>46.388724000000003</v>
      </c>
      <c r="J105">
        <v>84.961272880792094</v>
      </c>
      <c r="K105">
        <v>164.0104545522241</v>
      </c>
      <c r="L105">
        <v>51.615910676865042</v>
      </c>
    </row>
    <row r="106" spans="1:12">
      <c r="A106" t="s">
        <v>54</v>
      </c>
      <c r="B106" t="s">
        <v>62</v>
      </c>
      <c r="C106">
        <v>7430</v>
      </c>
      <c r="D106" t="s">
        <v>69</v>
      </c>
      <c r="E106" t="s">
        <v>59</v>
      </c>
      <c r="F106">
        <v>0.70945030562392009</v>
      </c>
      <c r="G106">
        <v>9.7797943737247719E-2</v>
      </c>
      <c r="H106">
        <v>0.26229721460804234</v>
      </c>
      <c r="I106">
        <v>2.1999999999999999E-5</v>
      </c>
      <c r="J106">
        <v>4.0293154072904136E-5</v>
      </c>
      <c r="K106">
        <v>7.7782480073151596E-5</v>
      </c>
      <c r="L106">
        <v>2.4479009918251483E-5</v>
      </c>
    </row>
    <row r="107" spans="1:12">
      <c r="A107" t="s">
        <v>54</v>
      </c>
      <c r="B107" t="s">
        <v>62</v>
      </c>
      <c r="C107">
        <v>7430</v>
      </c>
      <c r="D107" t="s">
        <v>69</v>
      </c>
      <c r="E107" t="s">
        <v>60</v>
      </c>
      <c r="F107">
        <v>0.70945030562392009</v>
      </c>
      <c r="G107">
        <v>9.7797943737247719E-2</v>
      </c>
      <c r="H107">
        <v>0.26229721460804234</v>
      </c>
      <c r="I107">
        <v>98.703342000000006</v>
      </c>
      <c r="J107">
        <v>180.77586212347956</v>
      </c>
      <c r="K107">
        <v>348.97230601220315</v>
      </c>
      <c r="L107">
        <v>109.8254585355713</v>
      </c>
    </row>
    <row r="108" spans="1:12">
      <c r="A108" t="s">
        <v>54</v>
      </c>
      <c r="B108" t="s">
        <v>62</v>
      </c>
      <c r="C108">
        <v>7430</v>
      </c>
      <c r="D108" t="s">
        <v>69</v>
      </c>
      <c r="E108" t="s">
        <v>61</v>
      </c>
      <c r="F108">
        <v>0.70945030562392009</v>
      </c>
      <c r="G108">
        <v>9.7797943737247719E-2</v>
      </c>
      <c r="H108">
        <v>0.26229721460804234</v>
      </c>
      <c r="I108">
        <v>0.89885199999999998</v>
      </c>
      <c r="J108">
        <v>1.6462537329426374</v>
      </c>
      <c r="K108">
        <v>3.1779517172142029</v>
      </c>
      <c r="L108">
        <v>1.000136682865463</v>
      </c>
    </row>
    <row r="109" spans="1:12">
      <c r="A109" t="s">
        <v>54</v>
      </c>
      <c r="B109" t="s">
        <v>63</v>
      </c>
      <c r="C109">
        <v>7430</v>
      </c>
      <c r="D109" t="s">
        <v>69</v>
      </c>
      <c r="E109" t="s">
        <v>56</v>
      </c>
      <c r="F109">
        <v>0.70945030562392009</v>
      </c>
      <c r="G109">
        <v>9.7797943737247719E-2</v>
      </c>
      <c r="H109">
        <v>0.26229721460804234</v>
      </c>
      <c r="I109">
        <v>0.10480200000000001</v>
      </c>
      <c r="J109">
        <v>0.11637125436799035</v>
      </c>
      <c r="K109">
        <v>0.22464473139998758</v>
      </c>
      <c r="L109">
        <v>5.3669982518042232E-2</v>
      </c>
    </row>
    <row r="110" spans="1:12">
      <c r="A110" t="s">
        <v>54</v>
      </c>
      <c r="B110" t="s">
        <v>63</v>
      </c>
      <c r="C110">
        <v>7430</v>
      </c>
      <c r="D110" t="s">
        <v>69</v>
      </c>
      <c r="E110" t="s">
        <v>57</v>
      </c>
      <c r="F110">
        <v>0.70945030562392009</v>
      </c>
      <c r="G110">
        <v>9.7797943737247719E-2</v>
      </c>
      <c r="H110">
        <v>0.26229721460804234</v>
      </c>
      <c r="I110">
        <v>10.199039000000001</v>
      </c>
      <c r="J110">
        <v>11.324926640503561</v>
      </c>
      <c r="K110">
        <v>21.861800124930809</v>
      </c>
      <c r="L110">
        <v>5.2230133473677123</v>
      </c>
    </row>
    <row r="111" spans="1:12">
      <c r="A111" t="s">
        <v>54</v>
      </c>
      <c r="B111" t="s">
        <v>63</v>
      </c>
      <c r="C111">
        <v>7430</v>
      </c>
      <c r="D111" t="s">
        <v>69</v>
      </c>
      <c r="E111" t="s">
        <v>58</v>
      </c>
      <c r="F111">
        <v>0.70945030562392009</v>
      </c>
      <c r="G111">
        <v>9.7797943737247719E-2</v>
      </c>
      <c r="H111">
        <v>0.26229721460804234</v>
      </c>
      <c r="I111">
        <v>15.372239</v>
      </c>
      <c r="J111">
        <v>17.069204164753934</v>
      </c>
      <c r="K111">
        <v>32.950635495233051</v>
      </c>
      <c r="L111">
        <v>7.8722524225984909</v>
      </c>
    </row>
    <row r="112" spans="1:12">
      <c r="A112" t="s">
        <v>54</v>
      </c>
      <c r="B112" t="s">
        <v>63</v>
      </c>
      <c r="C112">
        <v>7430</v>
      </c>
      <c r="D112" t="s">
        <v>69</v>
      </c>
      <c r="E112" t="s">
        <v>60</v>
      </c>
      <c r="F112">
        <v>0.70945030562392009</v>
      </c>
      <c r="G112">
        <v>9.7797943737247719E-2</v>
      </c>
      <c r="H112">
        <v>0.26229721460804234</v>
      </c>
      <c r="I112">
        <v>17.506342</v>
      </c>
      <c r="J112">
        <v>19.438894085370823</v>
      </c>
      <c r="K112">
        <v>37.525118760961831</v>
      </c>
      <c r="L112">
        <v>8.9651444542553449</v>
      </c>
    </row>
    <row r="113" spans="1:12">
      <c r="A113" t="s">
        <v>54</v>
      </c>
      <c r="B113" t="s">
        <v>55</v>
      </c>
      <c r="C113">
        <v>8100</v>
      </c>
      <c r="D113" t="s">
        <v>73</v>
      </c>
      <c r="E113" t="s">
        <v>58</v>
      </c>
      <c r="F113">
        <v>0.98601567900273634</v>
      </c>
      <c r="G113">
        <v>0.14343698414796333</v>
      </c>
      <c r="H113">
        <v>0.44607782879065094</v>
      </c>
      <c r="I113">
        <v>1.836994</v>
      </c>
      <c r="J113">
        <v>3.4075142101308753</v>
      </c>
      <c r="K113">
        <v>9.142185692746791</v>
      </c>
      <c r="L113">
        <v>2.7995681615365466</v>
      </c>
    </row>
    <row r="114" spans="1:12">
      <c r="A114" t="s">
        <v>54</v>
      </c>
      <c r="B114" t="s">
        <v>55</v>
      </c>
      <c r="C114">
        <v>8100</v>
      </c>
      <c r="D114" t="s">
        <v>73</v>
      </c>
      <c r="E114" t="s">
        <v>60</v>
      </c>
      <c r="F114">
        <v>0.98601567900273634</v>
      </c>
      <c r="G114">
        <v>0.14343698414796333</v>
      </c>
      <c r="H114">
        <v>0.44607782879065094</v>
      </c>
      <c r="I114">
        <v>104.24722199999999</v>
      </c>
      <c r="J114">
        <v>193.3723737430106</v>
      </c>
      <c r="K114">
        <v>518.80815151110914</v>
      </c>
      <c r="L114">
        <v>158.87215942993404</v>
      </c>
    </row>
    <row r="115" spans="1:12">
      <c r="A115" t="s">
        <v>54</v>
      </c>
      <c r="B115" t="s">
        <v>55</v>
      </c>
      <c r="C115">
        <v>8100</v>
      </c>
      <c r="D115" t="s">
        <v>73</v>
      </c>
      <c r="E115" t="s">
        <v>61</v>
      </c>
      <c r="F115">
        <v>0.98601567900273634</v>
      </c>
      <c r="G115">
        <v>0.14343698414796333</v>
      </c>
      <c r="H115">
        <v>0.44607782879065094</v>
      </c>
      <c r="I115">
        <v>1.0185690000000001</v>
      </c>
      <c r="J115">
        <v>1.88938469123949</v>
      </c>
      <c r="K115">
        <v>5.0691221304345069</v>
      </c>
      <c r="L115">
        <v>1.552293226177178</v>
      </c>
    </row>
    <row r="116" spans="1:12">
      <c r="A116" t="s">
        <v>54</v>
      </c>
      <c r="B116" t="s">
        <v>62</v>
      </c>
      <c r="C116">
        <v>8100</v>
      </c>
      <c r="D116" t="s">
        <v>73</v>
      </c>
      <c r="E116" t="s">
        <v>56</v>
      </c>
      <c r="F116">
        <v>0.98601567900273634</v>
      </c>
      <c r="G116">
        <v>0.14343698414796333</v>
      </c>
      <c r="H116">
        <v>0.44607782879065094</v>
      </c>
      <c r="I116">
        <v>0.123098</v>
      </c>
      <c r="J116">
        <v>0.32650436542669847</v>
      </c>
      <c r="K116">
        <v>0.87599445054366665</v>
      </c>
      <c r="L116">
        <v>0.20440562961905617</v>
      </c>
    </row>
    <row r="117" spans="1:12">
      <c r="A117" t="s">
        <v>54</v>
      </c>
      <c r="B117" t="s">
        <v>62</v>
      </c>
      <c r="C117">
        <v>8100</v>
      </c>
      <c r="D117" t="s">
        <v>73</v>
      </c>
      <c r="E117" t="s">
        <v>57</v>
      </c>
      <c r="F117">
        <v>0.98601567900273634</v>
      </c>
      <c r="G117">
        <v>0.14343698414796333</v>
      </c>
      <c r="H117">
        <v>0.44607782879065094</v>
      </c>
      <c r="I117">
        <v>7.5585120000000003</v>
      </c>
      <c r="J117">
        <v>20.048149962875804</v>
      </c>
      <c r="K117">
        <v>53.78815712982918</v>
      </c>
      <c r="L117">
        <v>12.550995177364308</v>
      </c>
    </row>
    <row r="118" spans="1:12">
      <c r="A118" t="s">
        <v>54</v>
      </c>
      <c r="B118" t="s">
        <v>62</v>
      </c>
      <c r="C118">
        <v>8100</v>
      </c>
      <c r="D118" t="s">
        <v>73</v>
      </c>
      <c r="E118" t="s">
        <v>58</v>
      </c>
      <c r="F118">
        <v>0.98601567900273634</v>
      </c>
      <c r="G118">
        <v>0.14343698414796333</v>
      </c>
      <c r="H118">
        <v>0.44607782879065094</v>
      </c>
      <c r="I118">
        <v>13.19176</v>
      </c>
      <c r="J118">
        <v>34.989741731476585</v>
      </c>
      <c r="K118">
        <v>93.875680782010448</v>
      </c>
      <c r="L118">
        <v>21.905067576918235</v>
      </c>
    </row>
    <row r="119" spans="1:12">
      <c r="A119" t="s">
        <v>54</v>
      </c>
      <c r="B119" t="s">
        <v>62</v>
      </c>
      <c r="C119">
        <v>8100</v>
      </c>
      <c r="D119" t="s">
        <v>73</v>
      </c>
      <c r="E119" t="s">
        <v>60</v>
      </c>
      <c r="F119">
        <v>0.98601567900273634</v>
      </c>
      <c r="G119">
        <v>0.14343698414796333</v>
      </c>
      <c r="H119">
        <v>0.44607782879065094</v>
      </c>
      <c r="I119">
        <v>216.041743</v>
      </c>
      <c r="J119">
        <v>573.0277681513337</v>
      </c>
      <c r="K119">
        <v>1537.4040841750561</v>
      </c>
      <c r="L119">
        <v>358.73977239202361</v>
      </c>
    </row>
    <row r="120" spans="1:12">
      <c r="A120" t="s">
        <v>54</v>
      </c>
      <c r="B120" t="s">
        <v>62</v>
      </c>
      <c r="C120">
        <v>8100</v>
      </c>
      <c r="D120" t="s">
        <v>73</v>
      </c>
      <c r="E120" t="s">
        <v>61</v>
      </c>
      <c r="F120">
        <v>0.98601567900273634</v>
      </c>
      <c r="G120">
        <v>0.14343698414796333</v>
      </c>
      <c r="H120">
        <v>0.44607782879065094</v>
      </c>
      <c r="I120">
        <v>12.623647</v>
      </c>
      <c r="J120">
        <v>33.482882362878733</v>
      </c>
      <c r="K120">
        <v>89.832854454355129</v>
      </c>
      <c r="L120">
        <v>20.96170947638231</v>
      </c>
    </row>
    <row r="121" spans="1:12">
      <c r="A121" t="s">
        <v>54</v>
      </c>
      <c r="B121" t="s">
        <v>63</v>
      </c>
      <c r="C121">
        <v>8100</v>
      </c>
      <c r="D121" t="s">
        <v>73</v>
      </c>
      <c r="E121" t="s">
        <v>58</v>
      </c>
      <c r="F121">
        <v>0.98601567900273634</v>
      </c>
      <c r="G121">
        <v>0.14343698414796333</v>
      </c>
      <c r="H121">
        <v>0.44607782879065094</v>
      </c>
      <c r="I121">
        <v>0.93123900000000004</v>
      </c>
      <c r="J121">
        <v>1.7585481347685825</v>
      </c>
      <c r="K121">
        <v>4.7180943662360857</v>
      </c>
      <c r="L121">
        <v>0.8880761205438088</v>
      </c>
    </row>
    <row r="122" spans="1:12">
      <c r="A122" t="s">
        <v>54</v>
      </c>
      <c r="B122" t="s">
        <v>63</v>
      </c>
      <c r="C122">
        <v>8100</v>
      </c>
      <c r="D122" t="s">
        <v>73</v>
      </c>
      <c r="E122" t="s">
        <v>60</v>
      </c>
      <c r="F122">
        <v>0.98601567900273634</v>
      </c>
      <c r="G122">
        <v>0.14343698414796333</v>
      </c>
      <c r="H122">
        <v>0.44607782879065094</v>
      </c>
      <c r="I122">
        <v>31.264188000000001</v>
      </c>
      <c r="J122">
        <v>59.039171998224198</v>
      </c>
      <c r="K122">
        <v>158.39906755166595</v>
      </c>
      <c r="L122">
        <v>29.815094504195272</v>
      </c>
    </row>
    <row r="123" spans="1:12">
      <c r="A123" t="s">
        <v>54</v>
      </c>
      <c r="B123" t="s">
        <v>63</v>
      </c>
      <c r="C123">
        <v>8100</v>
      </c>
      <c r="D123" t="s">
        <v>73</v>
      </c>
      <c r="E123" t="s">
        <v>61</v>
      </c>
      <c r="F123">
        <v>0.98601567900273634</v>
      </c>
      <c r="G123">
        <v>0.14343698414796333</v>
      </c>
      <c r="H123">
        <v>0.44607782879065094</v>
      </c>
      <c r="I123">
        <v>26.518827000000002</v>
      </c>
      <c r="J123">
        <v>50.078050593994369</v>
      </c>
      <c r="K123">
        <v>134.35683886509202</v>
      </c>
      <c r="L123">
        <v>25.289680740961678</v>
      </c>
    </row>
    <row r="124" spans="1:12">
      <c r="A124" t="s">
        <v>54</v>
      </c>
      <c r="B124" t="s">
        <v>55</v>
      </c>
      <c r="C124">
        <v>8115</v>
      </c>
      <c r="D124" t="e">
        <v>#N/A</v>
      </c>
      <c r="E124" t="s">
        <v>60</v>
      </c>
      <c r="F124">
        <v>0.96797880682585713</v>
      </c>
      <c r="G124">
        <v>0.12452938169209543</v>
      </c>
      <c r="H124">
        <v>0.28818180815488864</v>
      </c>
      <c r="I124">
        <v>11.762408000000001</v>
      </c>
      <c r="J124">
        <v>14.095552423683904</v>
      </c>
      <c r="K124">
        <v>37.125857361247135</v>
      </c>
      <c r="L124">
        <v>14.186429004040125</v>
      </c>
    </row>
    <row r="125" spans="1:12">
      <c r="A125" t="s">
        <v>54</v>
      </c>
      <c r="B125" t="s">
        <v>62</v>
      </c>
      <c r="C125">
        <v>8115</v>
      </c>
      <c r="D125" t="e">
        <v>#N/A</v>
      </c>
      <c r="E125" t="s">
        <v>60</v>
      </c>
      <c r="F125">
        <v>0.96797880682585713</v>
      </c>
      <c r="G125">
        <v>0.12452938169209543</v>
      </c>
      <c r="H125">
        <v>0.28818180815488864</v>
      </c>
      <c r="I125">
        <v>19.361086</v>
      </c>
      <c r="J125">
        <v>37.698451760513301</v>
      </c>
      <c r="K125">
        <v>99.292833706115047</v>
      </c>
      <c r="L125">
        <v>24.880460636528813</v>
      </c>
    </row>
    <row r="126" spans="1:12">
      <c r="A126" t="s">
        <v>54</v>
      </c>
      <c r="B126" t="s">
        <v>55</v>
      </c>
      <c r="C126">
        <v>8140</v>
      </c>
      <c r="D126" t="s">
        <v>70</v>
      </c>
      <c r="E126" t="s">
        <v>56</v>
      </c>
      <c r="F126">
        <v>0.98601567900273634</v>
      </c>
      <c r="G126">
        <v>0.14343698414796333</v>
      </c>
      <c r="H126">
        <v>0.44607782879065094</v>
      </c>
      <c r="I126">
        <v>1.8000000000000001E-4</v>
      </c>
      <c r="J126">
        <v>3.3388925484980221E-4</v>
      </c>
      <c r="K126">
        <v>8.9580772974458397E-4</v>
      </c>
      <c r="L126">
        <v>2.7431895209052313E-4</v>
      </c>
    </row>
    <row r="127" spans="1:12">
      <c r="A127" t="s">
        <v>54</v>
      </c>
      <c r="B127" t="s">
        <v>55</v>
      </c>
      <c r="C127">
        <v>8140</v>
      </c>
      <c r="D127" t="s">
        <v>70</v>
      </c>
      <c r="E127" t="s">
        <v>58</v>
      </c>
      <c r="F127">
        <v>0.98601567900273634</v>
      </c>
      <c r="G127">
        <v>0.14343698414796333</v>
      </c>
      <c r="H127">
        <v>0.44607782879065094</v>
      </c>
      <c r="I127">
        <v>0.406414</v>
      </c>
      <c r="J127">
        <v>0.7538737090029306</v>
      </c>
      <c r="K127">
        <v>2.0226044593134183</v>
      </c>
      <c r="L127">
        <v>0.61937256997176582</v>
      </c>
    </row>
    <row r="128" spans="1:12">
      <c r="A128" t="s">
        <v>54</v>
      </c>
      <c r="B128" t="s">
        <v>55</v>
      </c>
      <c r="C128">
        <v>8140</v>
      </c>
      <c r="D128" t="s">
        <v>70</v>
      </c>
      <c r="E128" t="s">
        <v>60</v>
      </c>
      <c r="F128">
        <v>0.98601567900273634</v>
      </c>
      <c r="G128">
        <v>0.14343698414796333</v>
      </c>
      <c r="H128">
        <v>0.44607782879065094</v>
      </c>
      <c r="I128">
        <v>1.9886459999999999</v>
      </c>
      <c r="J128">
        <v>3.688819617222443</v>
      </c>
      <c r="K128">
        <v>9.8969136584758211</v>
      </c>
      <c r="L128">
        <v>3.0306849266611691</v>
      </c>
    </row>
    <row r="129" spans="1:12">
      <c r="A129" t="s">
        <v>54</v>
      </c>
      <c r="B129" t="s">
        <v>63</v>
      </c>
      <c r="C129">
        <v>8140</v>
      </c>
      <c r="D129" t="s">
        <v>70</v>
      </c>
      <c r="E129" t="s">
        <v>56</v>
      </c>
      <c r="F129">
        <v>0.98601567900273634</v>
      </c>
      <c r="G129">
        <v>0.14343698414796333</v>
      </c>
      <c r="H129">
        <v>0.44607782879065094</v>
      </c>
      <c r="I129">
        <v>0.74699000000000004</v>
      </c>
      <c r="J129">
        <v>1.4106130340232568</v>
      </c>
      <c r="K129">
        <v>3.7846023530314929</v>
      </c>
      <c r="L129">
        <v>0.71236705215848972</v>
      </c>
    </row>
    <row r="130" spans="1:12">
      <c r="A130" t="s">
        <v>54</v>
      </c>
      <c r="B130" t="s">
        <v>63</v>
      </c>
      <c r="C130">
        <v>8140</v>
      </c>
      <c r="D130" t="s">
        <v>70</v>
      </c>
      <c r="E130" t="s">
        <v>57</v>
      </c>
      <c r="F130">
        <v>0.98601567900273634</v>
      </c>
      <c r="G130">
        <v>0.14343698414796333</v>
      </c>
      <c r="H130">
        <v>0.44607782879065094</v>
      </c>
      <c r="I130">
        <v>0.525752</v>
      </c>
      <c r="J130">
        <v>0.99282804838591565</v>
      </c>
      <c r="K130">
        <v>2.6637066845754469</v>
      </c>
      <c r="L130">
        <v>0.50138342200890273</v>
      </c>
    </row>
    <row r="131" spans="1:12">
      <c r="A131" t="s">
        <v>54</v>
      </c>
      <c r="B131" t="s">
        <v>63</v>
      </c>
      <c r="C131">
        <v>8140</v>
      </c>
      <c r="D131" t="s">
        <v>70</v>
      </c>
      <c r="E131" t="s">
        <v>58</v>
      </c>
      <c r="F131">
        <v>0.98601567900273634</v>
      </c>
      <c r="G131">
        <v>0.14343698414796333</v>
      </c>
      <c r="H131">
        <v>0.44607782879065094</v>
      </c>
      <c r="I131">
        <v>13.45782</v>
      </c>
      <c r="J131">
        <v>25.413695366121186</v>
      </c>
      <c r="K131">
        <v>68.183639993405905</v>
      </c>
      <c r="L131">
        <v>12.834050739473842</v>
      </c>
    </row>
    <row r="132" spans="1:12">
      <c r="A132" t="s">
        <v>54</v>
      </c>
      <c r="B132" t="s">
        <v>63</v>
      </c>
      <c r="C132">
        <v>8140</v>
      </c>
      <c r="D132" t="s">
        <v>70</v>
      </c>
      <c r="E132" t="s">
        <v>59</v>
      </c>
      <c r="F132">
        <v>0.98601567900273634</v>
      </c>
      <c r="G132">
        <v>0.14343698414796333</v>
      </c>
      <c r="H132">
        <v>0.44607782879065094</v>
      </c>
      <c r="I132">
        <v>6.0109000000000003E-2</v>
      </c>
      <c r="J132">
        <v>0.11350960369229031</v>
      </c>
      <c r="K132">
        <v>0.30454043941467757</v>
      </c>
      <c r="L132">
        <v>5.7322950960782153E-2</v>
      </c>
    </row>
    <row r="133" spans="1:12">
      <c r="A133" t="s">
        <v>54</v>
      </c>
      <c r="B133" t="s">
        <v>63</v>
      </c>
      <c r="C133">
        <v>8140</v>
      </c>
      <c r="D133" t="s">
        <v>70</v>
      </c>
      <c r="E133" t="s">
        <v>60</v>
      </c>
      <c r="F133">
        <v>0.98601567900273634</v>
      </c>
      <c r="G133">
        <v>0.14343698414796333</v>
      </c>
      <c r="H133">
        <v>0.44607782879065094</v>
      </c>
      <c r="I133">
        <v>19.506781</v>
      </c>
      <c r="J133">
        <v>36.836529980906327</v>
      </c>
      <c r="K133">
        <v>98.83051884586142</v>
      </c>
      <c r="L133">
        <v>18.602642710171807</v>
      </c>
    </row>
    <row r="134" spans="1:12">
      <c r="A134" t="s">
        <v>54</v>
      </c>
      <c r="B134" t="s">
        <v>63</v>
      </c>
      <c r="C134">
        <v>8140</v>
      </c>
      <c r="D134" t="s">
        <v>70</v>
      </c>
      <c r="E134" t="s">
        <v>61</v>
      </c>
      <c r="F134">
        <v>0.98601567900273634</v>
      </c>
      <c r="G134">
        <v>0.14343698414796333</v>
      </c>
      <c r="H134">
        <v>0.44607782879065094</v>
      </c>
      <c r="I134">
        <v>0.47665999999999997</v>
      </c>
      <c r="J134">
        <v>0.90012290498872194</v>
      </c>
      <c r="K134">
        <v>2.4149835440849152</v>
      </c>
      <c r="L134">
        <v>0.45456683366827622</v>
      </c>
    </row>
    <row r="135" spans="1:12">
      <c r="A135" t="s">
        <v>54</v>
      </c>
      <c r="B135" t="s">
        <v>63</v>
      </c>
      <c r="C135">
        <v>8200</v>
      </c>
      <c r="D135" t="s">
        <v>92</v>
      </c>
      <c r="E135" t="s">
        <v>60</v>
      </c>
      <c r="F135">
        <v>0.72147488707517293</v>
      </c>
      <c r="G135">
        <v>0.16951643581122938</v>
      </c>
      <c r="H135">
        <v>0.43140989244743805</v>
      </c>
      <c r="I135">
        <v>3.3644479999999999</v>
      </c>
      <c r="J135">
        <v>6.1444977009258253</v>
      </c>
      <c r="K135">
        <v>12.062467235737715</v>
      </c>
      <c r="L135">
        <v>3.562995961025119</v>
      </c>
    </row>
    <row r="136" spans="1:12">
      <c r="A136" t="s">
        <v>54</v>
      </c>
      <c r="B136" t="s">
        <v>63</v>
      </c>
      <c r="C136">
        <v>8300</v>
      </c>
      <c r="D136" t="s">
        <v>93</v>
      </c>
      <c r="E136" t="s">
        <v>60</v>
      </c>
      <c r="F136">
        <v>0.72147488707517293</v>
      </c>
      <c r="G136">
        <v>0.16951643581122938</v>
      </c>
      <c r="H136">
        <v>0.43140989244743805</v>
      </c>
      <c r="I136">
        <v>0.38865</v>
      </c>
      <c r="J136">
        <v>0.70979222489538307</v>
      </c>
      <c r="K136">
        <v>1.3934166588900951</v>
      </c>
      <c r="L136">
        <v>0.41158560936367938</v>
      </c>
    </row>
    <row r="137" spans="1:12">
      <c r="A137" t="s">
        <v>54</v>
      </c>
      <c r="B137" t="s">
        <v>63</v>
      </c>
      <c r="C137">
        <v>8310</v>
      </c>
      <c r="D137" t="s">
        <v>91</v>
      </c>
      <c r="E137" t="s">
        <v>57</v>
      </c>
      <c r="F137">
        <v>0.72147488707517293</v>
      </c>
      <c r="G137">
        <v>0.16951643581122938</v>
      </c>
      <c r="H137">
        <v>0.43140989244743805</v>
      </c>
      <c r="I137">
        <v>4.15E-4</v>
      </c>
      <c r="J137">
        <v>7.579152793814074E-4</v>
      </c>
      <c r="K137">
        <v>1.4878886232841618E-3</v>
      </c>
      <c r="L137">
        <v>4.3949061594217667E-4</v>
      </c>
    </row>
    <row r="138" spans="1:12">
      <c r="A138" t="s">
        <v>54</v>
      </c>
      <c r="B138" t="s">
        <v>63</v>
      </c>
      <c r="C138">
        <v>8310</v>
      </c>
      <c r="D138" t="s">
        <v>91</v>
      </c>
      <c r="E138" t="s">
        <v>58</v>
      </c>
      <c r="F138">
        <v>0.72147488707517293</v>
      </c>
      <c r="G138">
        <v>0.16951643581122938</v>
      </c>
      <c r="H138">
        <v>0.43140989244743805</v>
      </c>
      <c r="I138">
        <v>2.5368000000000002E-2</v>
      </c>
      <c r="J138">
        <v>4.6329626041801304E-2</v>
      </c>
      <c r="K138">
        <v>9.0951225531259311E-2</v>
      </c>
      <c r="L138">
        <v>2.6865055289689486E-2</v>
      </c>
    </row>
    <row r="139" spans="1:12">
      <c r="A139" t="s">
        <v>54</v>
      </c>
      <c r="B139" t="s">
        <v>63</v>
      </c>
      <c r="C139">
        <v>8310</v>
      </c>
      <c r="D139" t="s">
        <v>91</v>
      </c>
      <c r="E139" t="s">
        <v>60</v>
      </c>
      <c r="F139">
        <v>0.72147488707517293</v>
      </c>
      <c r="G139">
        <v>0.16951643581122938</v>
      </c>
      <c r="H139">
        <v>0.43140989244743805</v>
      </c>
      <c r="I139">
        <v>0.893621</v>
      </c>
      <c r="J139">
        <v>1.6320217105448016</v>
      </c>
      <c r="K139">
        <v>3.203875950428472</v>
      </c>
      <c r="L139">
        <v>0.94635673182858748</v>
      </c>
    </row>
    <row r="140" spans="1:12">
      <c r="A140" t="s">
        <v>54</v>
      </c>
      <c r="B140" t="s">
        <v>62</v>
      </c>
      <c r="C140">
        <v>8320</v>
      </c>
      <c r="D140" t="s">
        <v>78</v>
      </c>
      <c r="E140" t="s">
        <v>57</v>
      </c>
      <c r="F140">
        <v>0.70945030562392009</v>
      </c>
      <c r="G140">
        <v>0.1167055461931156</v>
      </c>
      <c r="H140">
        <v>0.26229721460804234</v>
      </c>
      <c r="I140">
        <v>3.1774999999999998E-2</v>
      </c>
      <c r="J140">
        <v>5.8196135030296761E-2</v>
      </c>
      <c r="K140">
        <v>0.11234265019656327</v>
      </c>
      <c r="L140">
        <v>3.8349529776112577E-2</v>
      </c>
    </row>
    <row r="141" spans="1:12">
      <c r="A141" t="s">
        <v>54</v>
      </c>
      <c r="B141" t="s">
        <v>62</v>
      </c>
      <c r="C141">
        <v>8320</v>
      </c>
      <c r="D141" t="s">
        <v>78</v>
      </c>
      <c r="E141" t="s">
        <v>58</v>
      </c>
      <c r="F141">
        <v>0.70945030562392009</v>
      </c>
      <c r="G141">
        <v>0.1167055461931156</v>
      </c>
      <c r="H141">
        <v>0.26229721460804234</v>
      </c>
      <c r="I141">
        <v>8.6610110000000002</v>
      </c>
      <c r="J141">
        <v>15.86270230227807</v>
      </c>
      <c r="K141">
        <v>30.621587069129401</v>
      </c>
      <c r="L141">
        <v>10.453051116781703</v>
      </c>
    </row>
    <row r="142" spans="1:12">
      <c r="A142" t="s">
        <v>54</v>
      </c>
      <c r="B142" t="s">
        <v>62</v>
      </c>
      <c r="C142">
        <v>8320</v>
      </c>
      <c r="D142" t="s">
        <v>78</v>
      </c>
      <c r="E142" t="s">
        <v>60</v>
      </c>
      <c r="F142">
        <v>0.70945030562392009</v>
      </c>
      <c r="G142">
        <v>0.1167055461931156</v>
      </c>
      <c r="H142">
        <v>0.26229721460804234</v>
      </c>
      <c r="I142">
        <v>22.121607999999998</v>
      </c>
      <c r="J142">
        <v>40.515879976563113</v>
      </c>
      <c r="K142">
        <v>78.212433338457757</v>
      </c>
      <c r="L142">
        <v>26.698765214523686</v>
      </c>
    </row>
    <row r="143" spans="1:12">
      <c r="A143" t="s">
        <v>54</v>
      </c>
      <c r="B143" t="s">
        <v>62</v>
      </c>
      <c r="C143">
        <v>8320</v>
      </c>
      <c r="D143" t="s">
        <v>78</v>
      </c>
      <c r="E143" t="s">
        <v>61</v>
      </c>
      <c r="F143">
        <v>0.70945030562392009</v>
      </c>
      <c r="G143">
        <v>0.1167055461931156</v>
      </c>
      <c r="H143">
        <v>0.26229721460804234</v>
      </c>
      <c r="I143">
        <v>11.012466</v>
      </c>
      <c r="J143">
        <v>20.169408602755379</v>
      </c>
      <c r="K143">
        <v>38.935314418239066</v>
      </c>
      <c r="L143">
        <v>13.291043045646809</v>
      </c>
    </row>
    <row r="144" spans="1:12">
      <c r="A144" t="s">
        <v>54</v>
      </c>
      <c r="B144" t="s">
        <v>63</v>
      </c>
      <c r="C144">
        <v>8320</v>
      </c>
      <c r="D144" t="s">
        <v>78</v>
      </c>
      <c r="E144" t="s">
        <v>58</v>
      </c>
      <c r="F144">
        <v>0.70945030562392009</v>
      </c>
      <c r="G144">
        <v>0.1167055461931156</v>
      </c>
      <c r="H144">
        <v>0.26229721460804234</v>
      </c>
      <c r="I144">
        <v>4.6628619999999996</v>
      </c>
      <c r="J144">
        <v>5.1776025255704683</v>
      </c>
      <c r="K144">
        <v>9.9949178598233708</v>
      </c>
      <c r="L144">
        <v>2.6542658610923535</v>
      </c>
    </row>
    <row r="145" spans="1:12">
      <c r="A145" t="s">
        <v>54</v>
      </c>
      <c r="B145" t="s">
        <v>63</v>
      </c>
      <c r="C145">
        <v>8320</v>
      </c>
      <c r="D145" t="s">
        <v>78</v>
      </c>
      <c r="E145" t="s">
        <v>59</v>
      </c>
      <c r="F145">
        <v>0.70945030562392009</v>
      </c>
      <c r="G145">
        <v>0.1167055461931156</v>
      </c>
      <c r="H145">
        <v>0.26229721460804234</v>
      </c>
      <c r="I145">
        <v>0.63997499999999996</v>
      </c>
      <c r="J145">
        <v>0.71062282698950996</v>
      </c>
      <c r="K145">
        <v>1.3717964540534251</v>
      </c>
      <c r="L145">
        <v>0.36429639016822268</v>
      </c>
    </row>
    <row r="146" spans="1:12">
      <c r="A146" t="s">
        <v>54</v>
      </c>
      <c r="B146" t="s">
        <v>63</v>
      </c>
      <c r="C146">
        <v>8320</v>
      </c>
      <c r="D146" t="s">
        <v>78</v>
      </c>
      <c r="E146" t="s">
        <v>60</v>
      </c>
      <c r="F146">
        <v>0.70945030562392009</v>
      </c>
      <c r="G146">
        <v>0.1167055461931156</v>
      </c>
      <c r="H146">
        <v>0.26229721460804234</v>
      </c>
      <c r="I146">
        <v>2.7885110000000002</v>
      </c>
      <c r="J146">
        <v>3.0963390287297874</v>
      </c>
      <c r="K146">
        <v>5.9772170817437731</v>
      </c>
      <c r="L146">
        <v>1.5873190222186504</v>
      </c>
    </row>
    <row r="147" spans="1:12">
      <c r="A147" t="s">
        <v>54</v>
      </c>
      <c r="B147" t="s">
        <v>63</v>
      </c>
      <c r="C147">
        <v>8320</v>
      </c>
      <c r="D147" t="s">
        <v>78</v>
      </c>
      <c r="E147" t="s">
        <v>61</v>
      </c>
      <c r="F147">
        <v>0.70945030562392009</v>
      </c>
      <c r="G147">
        <v>0.1167055461931156</v>
      </c>
      <c r="H147">
        <v>0.26229721460804234</v>
      </c>
      <c r="I147">
        <v>4.0528459999999997</v>
      </c>
      <c r="J147">
        <v>4.500245918782964</v>
      </c>
      <c r="K147">
        <v>8.6873389923428377</v>
      </c>
      <c r="L147">
        <v>2.3070231926367755</v>
      </c>
    </row>
    <row r="148" spans="1:12">
      <c r="A148" t="s">
        <v>54</v>
      </c>
      <c r="B148" t="s">
        <v>55</v>
      </c>
      <c r="C148">
        <v>8360</v>
      </c>
      <c r="D148" t="e">
        <v>#N/A</v>
      </c>
      <c r="E148" t="s">
        <v>57</v>
      </c>
      <c r="F148">
        <v>1.4429497741503459</v>
      </c>
      <c r="G148">
        <v>0.22493527059566973</v>
      </c>
      <c r="H148">
        <v>0.43140989244743805</v>
      </c>
      <c r="I148">
        <v>3.4724729999999999</v>
      </c>
      <c r="J148">
        <v>6.2294295210404975</v>
      </c>
      <c r="K148">
        <v>24.458399417601274</v>
      </c>
      <c r="L148">
        <v>6.5907831373815586</v>
      </c>
    </row>
    <row r="149" spans="1:12">
      <c r="A149" t="s">
        <v>54</v>
      </c>
      <c r="B149" t="s">
        <v>55</v>
      </c>
      <c r="C149">
        <v>8360</v>
      </c>
      <c r="D149" t="e">
        <v>#N/A</v>
      </c>
      <c r="E149" t="s">
        <v>58</v>
      </c>
      <c r="F149">
        <v>1.4429497741503459</v>
      </c>
      <c r="G149">
        <v>0.22493527059566973</v>
      </c>
      <c r="H149">
        <v>0.43140989244743805</v>
      </c>
      <c r="I149">
        <v>3.5189089999999998</v>
      </c>
      <c r="J149">
        <v>6.3127332038161548</v>
      </c>
      <c r="K149">
        <v>24.785471862903435</v>
      </c>
      <c r="L149">
        <v>6.6789190583138307</v>
      </c>
    </row>
    <row r="150" spans="1:12" s="10" customFormat="1">
      <c r="K150" s="10">
        <f>SUM(K2:K149)</f>
        <v>24992.307228020309</v>
      </c>
      <c r="L150" s="10">
        <f>SUM(L2:L149)</f>
        <v>6540.9040059619147</v>
      </c>
    </row>
    <row r="151" spans="1:12" s="10" customFormat="1"/>
  </sheetData>
  <sortState ref="A2:L411">
    <sortCondition ref="C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6" sqref="A6"/>
    </sheetView>
  </sheetViews>
  <sheetFormatPr defaultRowHeight="15"/>
  <sheetData>
    <row r="1" spans="1:2">
      <c r="A1" s="10">
        <v>430</v>
      </c>
      <c r="B1" s="10" t="s">
        <v>24</v>
      </c>
    </row>
    <row r="2" spans="1:2">
      <c r="A2">
        <f>A1/2</f>
        <v>215</v>
      </c>
      <c r="B2" s="10" t="s">
        <v>23</v>
      </c>
    </row>
    <row r="3" spans="1:2">
      <c r="A3" s="20">
        <f>A2*2000</f>
        <v>430000</v>
      </c>
      <c r="B3" s="10" t="s">
        <v>25</v>
      </c>
    </row>
    <row r="5" spans="1:2">
      <c r="A5" s="10" t="s">
        <v>26</v>
      </c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sqref="A1:XFD1048576"/>
    </sheetView>
  </sheetViews>
  <sheetFormatPr defaultRowHeight="15"/>
  <cols>
    <col min="1" max="1" width="32" style="10" bestFit="1" customWidth="1"/>
    <col min="2" max="3" width="12" style="10" bestFit="1" customWidth="1"/>
    <col min="4" max="9" width="5.5703125" style="10" bestFit="1" customWidth="1"/>
    <col min="10" max="16384" width="9.140625" style="10"/>
  </cols>
  <sheetData>
    <row r="1" spans="1:9">
      <c r="A1" s="31" t="s">
        <v>106</v>
      </c>
      <c r="B1" s="31" t="s">
        <v>107</v>
      </c>
      <c r="C1" s="31" t="s">
        <v>108</v>
      </c>
      <c r="D1" s="31"/>
      <c r="E1" s="31"/>
      <c r="F1" s="31"/>
      <c r="G1" s="31"/>
      <c r="H1" s="31"/>
      <c r="I1" s="31"/>
    </row>
    <row r="2" spans="1:9">
      <c r="A2" s="10" t="s">
        <v>109</v>
      </c>
      <c r="B2" s="32">
        <v>1.3467531225403229</v>
      </c>
      <c r="C2" s="32">
        <v>0.27383424246429361</v>
      </c>
      <c r="D2" s="32"/>
      <c r="E2" s="32"/>
      <c r="F2" s="32"/>
      <c r="G2" s="32"/>
      <c r="H2" s="32"/>
      <c r="I2" s="32"/>
    </row>
    <row r="3" spans="1:9">
      <c r="A3" s="10" t="s">
        <v>110</v>
      </c>
      <c r="B3" s="32">
        <v>1.6774291124497771</v>
      </c>
      <c r="C3" s="32">
        <v>0.48898971868623858</v>
      </c>
      <c r="D3" s="32"/>
      <c r="E3" s="32"/>
      <c r="F3" s="32"/>
      <c r="G3" s="32"/>
      <c r="H3" s="32"/>
      <c r="I3" s="32"/>
    </row>
    <row r="4" spans="1:9">
      <c r="A4" s="10" t="s">
        <v>111</v>
      </c>
      <c r="B4" s="32">
        <v>1.4429497741503459</v>
      </c>
      <c r="C4" s="32">
        <v>0.22493527059566973</v>
      </c>
      <c r="D4" s="32"/>
      <c r="E4" s="32"/>
      <c r="F4" s="32"/>
      <c r="G4" s="32"/>
      <c r="H4" s="32"/>
      <c r="I4" s="32"/>
    </row>
    <row r="5" spans="1:9">
      <c r="A5" s="10" t="s">
        <v>112</v>
      </c>
      <c r="B5" s="32">
        <v>0.98601567900273634</v>
      </c>
      <c r="C5" s="32">
        <v>0.14343698414796333</v>
      </c>
      <c r="D5" s="32"/>
      <c r="E5" s="32"/>
      <c r="F5" s="32"/>
      <c r="G5" s="32"/>
      <c r="H5" s="32"/>
      <c r="I5" s="32"/>
    </row>
    <row r="6" spans="1:9">
      <c r="A6" s="10" t="s">
        <v>113</v>
      </c>
      <c r="B6" s="32">
        <v>0.72147488707517293</v>
      </c>
      <c r="C6" s="32">
        <v>0.16951643581122938</v>
      </c>
      <c r="D6" s="32"/>
      <c r="E6" s="32"/>
      <c r="F6" s="32"/>
      <c r="G6" s="32"/>
      <c r="H6" s="32"/>
      <c r="I6" s="32"/>
    </row>
    <row r="7" spans="1:9">
      <c r="A7" s="10" t="s">
        <v>114</v>
      </c>
      <c r="B7" s="32">
        <v>0.96797880682585713</v>
      </c>
      <c r="C7" s="32">
        <v>0.12452938169209543</v>
      </c>
      <c r="D7" s="32"/>
      <c r="E7" s="32"/>
      <c r="F7" s="32"/>
      <c r="G7" s="32"/>
      <c r="H7" s="32"/>
      <c r="I7" s="32"/>
    </row>
    <row r="8" spans="1:9">
      <c r="A8" s="10" t="s">
        <v>115</v>
      </c>
      <c r="B8" s="32">
        <v>0.70945030562392009</v>
      </c>
      <c r="C8" s="32">
        <v>0.1167055461931156</v>
      </c>
      <c r="D8" s="32"/>
      <c r="E8" s="32"/>
      <c r="F8" s="32"/>
      <c r="G8" s="32"/>
      <c r="H8" s="32"/>
      <c r="I8" s="32"/>
    </row>
    <row r="9" spans="1:9">
      <c r="A9" s="10" t="s">
        <v>116</v>
      </c>
      <c r="B9" s="32">
        <v>0.70945030562392009</v>
      </c>
      <c r="C9" s="32">
        <v>9.7797943737247719E-2</v>
      </c>
      <c r="D9" s="32"/>
      <c r="E9" s="32"/>
      <c r="F9" s="32"/>
      <c r="G9" s="32"/>
      <c r="H9" s="32"/>
      <c r="I9" s="32"/>
    </row>
    <row r="10" spans="1:9">
      <c r="A10" s="10" t="s">
        <v>117</v>
      </c>
      <c r="B10" s="32">
        <v>1.3948514483453343</v>
      </c>
      <c r="C10" s="32">
        <v>0.33903287162245876</v>
      </c>
      <c r="D10" s="32"/>
      <c r="E10" s="32"/>
      <c r="F10" s="32"/>
      <c r="G10" s="32"/>
      <c r="H10" s="32"/>
      <c r="I10" s="32"/>
    </row>
    <row r="11" spans="1:9">
      <c r="A11" s="10" t="s">
        <v>118</v>
      </c>
      <c r="B11" s="32">
        <v>2.0141173930848577</v>
      </c>
      <c r="C11" s="32">
        <v>0.28687396829592665</v>
      </c>
      <c r="D11" s="32"/>
      <c r="E11" s="32"/>
      <c r="F11" s="32"/>
      <c r="G11" s="32"/>
      <c r="H11" s="32"/>
      <c r="I11" s="32"/>
    </row>
    <row r="12" spans="1:9">
      <c r="A12" s="10" t="s">
        <v>119</v>
      </c>
      <c r="B12" s="32">
        <v>1.7435643104316678</v>
      </c>
      <c r="C12" s="32">
        <v>0.58026779950766982</v>
      </c>
      <c r="D12" s="32"/>
      <c r="E12" s="32"/>
      <c r="F12" s="32"/>
      <c r="G12" s="32"/>
      <c r="H12" s="32"/>
      <c r="I12" s="32"/>
    </row>
    <row r="13" spans="1:9">
      <c r="A13" s="10" t="s">
        <v>120</v>
      </c>
      <c r="B13" s="32">
        <v>1.2445441802046733</v>
      </c>
      <c r="C13" s="32">
        <v>0.21319951734720002</v>
      </c>
      <c r="D13" s="32"/>
      <c r="E13" s="32"/>
      <c r="F13" s="32"/>
      <c r="G13" s="32"/>
      <c r="H13" s="32"/>
      <c r="I13" s="32"/>
    </row>
    <row r="14" spans="1:9">
      <c r="A14" s="10" t="s">
        <v>121</v>
      </c>
      <c r="B14" s="32">
        <v>0.69141343344704065</v>
      </c>
      <c r="C14" s="32">
        <v>3.5859246036990831E-2</v>
      </c>
      <c r="D14" s="32"/>
      <c r="E14" s="32"/>
      <c r="F14" s="32"/>
      <c r="G14" s="32"/>
      <c r="H14" s="32"/>
      <c r="I14" s="32"/>
    </row>
    <row r="15" spans="1:9">
      <c r="A15" s="10" t="s">
        <v>122</v>
      </c>
      <c r="B15" s="32">
        <v>1.022089423356495</v>
      </c>
      <c r="C15" s="32">
        <v>0.19559588747449544</v>
      </c>
      <c r="D15" s="32"/>
      <c r="E15" s="32"/>
      <c r="F15" s="32"/>
      <c r="G15" s="32"/>
      <c r="H15" s="32"/>
      <c r="I15" s="32"/>
    </row>
    <row r="16" spans="1:9">
      <c r="A16" s="10" t="s">
        <v>123</v>
      </c>
      <c r="B16" s="32">
        <v>0.50503242095262102</v>
      </c>
      <c r="C16" s="32">
        <v>6.8458560616073402E-2</v>
      </c>
      <c r="D16" s="32"/>
      <c r="E16" s="32"/>
      <c r="F16" s="32"/>
      <c r="G16" s="32"/>
      <c r="H16" s="32"/>
      <c r="I16" s="32"/>
    </row>
    <row r="17" spans="1:3">
      <c r="A17" s="10" t="s">
        <v>124</v>
      </c>
      <c r="B17" s="32">
        <v>0.60724136328827061</v>
      </c>
      <c r="C17" s="32">
        <v>3.2599314579082571E-2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sqref="A1:XFD1048576"/>
    </sheetView>
  </sheetViews>
  <sheetFormatPr defaultColWidth="46" defaultRowHeight="15"/>
  <cols>
    <col min="1" max="1" width="45.85546875" style="10" bestFit="1" customWidth="1"/>
    <col min="2" max="9" width="5.5703125" style="10" bestFit="1" customWidth="1"/>
    <col min="10" max="16384" width="46" style="10"/>
  </cols>
  <sheetData>
    <row r="1" spans="1:9">
      <c r="A1" s="31" t="s">
        <v>125</v>
      </c>
      <c r="B1" s="31" t="s">
        <v>57</v>
      </c>
      <c r="C1" s="31" t="s">
        <v>126</v>
      </c>
      <c r="D1" s="31" t="s">
        <v>127</v>
      </c>
      <c r="E1" s="31" t="s">
        <v>61</v>
      </c>
      <c r="F1" s="31" t="s">
        <v>58</v>
      </c>
      <c r="G1" s="31" t="s">
        <v>59</v>
      </c>
      <c r="H1" s="31" t="s">
        <v>60</v>
      </c>
      <c r="I1" s="31" t="s">
        <v>56</v>
      </c>
    </row>
    <row r="2" spans="1:9">
      <c r="A2" s="10" t="s">
        <v>109</v>
      </c>
      <c r="B2" s="32">
        <v>0.31492922148662977</v>
      </c>
      <c r="C2" s="32">
        <v>0.31492922148662977</v>
      </c>
      <c r="D2" s="32">
        <v>0.31492922148662977</v>
      </c>
      <c r="E2" s="32">
        <v>0.31492922148662977</v>
      </c>
      <c r="F2" s="32">
        <v>0.31492922148662977</v>
      </c>
      <c r="G2" s="32">
        <v>0.31492922148662977</v>
      </c>
      <c r="H2" s="32">
        <v>0.31492922148662977</v>
      </c>
      <c r="I2" s="32">
        <v>0.31492922148662977</v>
      </c>
    </row>
    <row r="3" spans="1:9">
      <c r="A3" s="10" t="s">
        <v>128</v>
      </c>
      <c r="B3" s="32">
        <v>0.43140989244743805</v>
      </c>
      <c r="C3" s="32">
        <v>0.43140989244743805</v>
      </c>
      <c r="D3" s="32">
        <v>0.43140989244743805</v>
      </c>
      <c r="E3" s="32">
        <v>0.43140989244743805</v>
      </c>
      <c r="F3" s="32">
        <v>0.43140989244743805</v>
      </c>
      <c r="G3" s="32">
        <v>0.43140989244743805</v>
      </c>
      <c r="H3" s="32">
        <v>0.43140989244743805</v>
      </c>
      <c r="I3" s="32">
        <v>0.43140989244743805</v>
      </c>
    </row>
    <row r="4" spans="1:9">
      <c r="A4" s="10" t="s">
        <v>110</v>
      </c>
      <c r="B4" s="32">
        <v>0.28904462793978353</v>
      </c>
      <c r="C4" s="32">
        <v>0.28904462793978353</v>
      </c>
      <c r="D4" s="32">
        <v>0.28904462793978353</v>
      </c>
      <c r="E4" s="32">
        <v>0.28904462793978353</v>
      </c>
      <c r="F4" s="32">
        <v>0.28904462793978353</v>
      </c>
      <c r="G4" s="32">
        <v>0.28904462793978353</v>
      </c>
      <c r="H4" s="32">
        <v>0.28904462793978353</v>
      </c>
      <c r="I4" s="32">
        <v>0.28904462793978353</v>
      </c>
    </row>
    <row r="5" spans="1:9">
      <c r="A5" s="10" t="s">
        <v>129</v>
      </c>
      <c r="B5" s="32">
        <v>0.39344582191206351</v>
      </c>
      <c r="C5" s="32">
        <v>0.39344582191206351</v>
      </c>
      <c r="D5" s="32">
        <v>0.39344582191206351</v>
      </c>
      <c r="E5" s="32">
        <v>0.39344582191206351</v>
      </c>
      <c r="F5" s="32">
        <v>0.39344582191206351</v>
      </c>
      <c r="G5" s="32">
        <v>0.39344582191206351</v>
      </c>
      <c r="H5" s="32">
        <v>0.39344582191206351</v>
      </c>
      <c r="I5" s="32">
        <v>0.39344582191206351</v>
      </c>
    </row>
    <row r="6" spans="1:9">
      <c r="A6" s="10" t="s">
        <v>130</v>
      </c>
      <c r="B6" s="32">
        <v>0.44607782879065094</v>
      </c>
      <c r="C6" s="32">
        <v>0.44607782879065094</v>
      </c>
      <c r="D6" s="32">
        <v>0.44607782879065094</v>
      </c>
      <c r="E6" s="32">
        <v>0.44607782879065094</v>
      </c>
      <c r="F6" s="32">
        <v>0.44607782879065094</v>
      </c>
      <c r="G6" s="32">
        <v>0.44607782879065094</v>
      </c>
      <c r="H6" s="32">
        <v>0.44607782879065094</v>
      </c>
      <c r="I6" s="32">
        <v>0.44607782879065094</v>
      </c>
    </row>
    <row r="7" spans="1:9">
      <c r="A7" s="10" t="s">
        <v>131</v>
      </c>
      <c r="B7" s="32">
        <v>0.44607782879065094</v>
      </c>
      <c r="C7" s="32">
        <v>0.44607782879065094</v>
      </c>
      <c r="D7" s="32">
        <v>0.44607782879065094</v>
      </c>
      <c r="E7" s="32">
        <v>0.44607782879065094</v>
      </c>
      <c r="F7" s="32">
        <v>0.44607782879065094</v>
      </c>
      <c r="G7" s="32">
        <v>0.44607782879065094</v>
      </c>
      <c r="H7" s="32">
        <v>0.44607782879065094</v>
      </c>
      <c r="I7" s="32">
        <v>0.44607782879065094</v>
      </c>
    </row>
    <row r="8" spans="1:9">
      <c r="A8" s="10" t="s">
        <v>132</v>
      </c>
      <c r="B8" s="32">
        <v>0.28818180815488864</v>
      </c>
      <c r="C8" s="32">
        <v>0.28818180815488864</v>
      </c>
      <c r="D8" s="32">
        <v>0.28818180815488864</v>
      </c>
      <c r="E8" s="32">
        <v>0.28818180815488864</v>
      </c>
      <c r="F8" s="32">
        <v>0.28818180815488864</v>
      </c>
      <c r="G8" s="32">
        <v>0.28818180815488864</v>
      </c>
      <c r="H8" s="32">
        <v>0.28818180815488864</v>
      </c>
      <c r="I8" s="32">
        <v>0.28818180815488864</v>
      </c>
    </row>
    <row r="9" spans="1:9">
      <c r="A9" s="10" t="s">
        <v>118</v>
      </c>
      <c r="B9" s="32">
        <v>0.31492922148662977</v>
      </c>
      <c r="C9" s="32">
        <v>0.31492922148662977</v>
      </c>
      <c r="D9" s="32">
        <v>0.31492922148662977</v>
      </c>
      <c r="E9" s="32">
        <v>0.31492922148662977</v>
      </c>
      <c r="F9" s="32">
        <v>0.31492922148662977</v>
      </c>
      <c r="G9" s="32">
        <v>0.31492922148662977</v>
      </c>
      <c r="H9" s="32">
        <v>0.31492922148662977</v>
      </c>
      <c r="I9" s="32">
        <v>0.31492922148662977</v>
      </c>
    </row>
    <row r="10" spans="1:9">
      <c r="A10" s="10" t="s">
        <v>119</v>
      </c>
      <c r="B10" s="32">
        <v>0.36669840858032232</v>
      </c>
      <c r="C10" s="32">
        <v>0.36669840858032232</v>
      </c>
      <c r="D10" s="32">
        <v>0.36669840858032232</v>
      </c>
      <c r="E10" s="32">
        <v>0.36669840858032232</v>
      </c>
      <c r="F10" s="32">
        <v>0.36669840858032232</v>
      </c>
      <c r="G10" s="32">
        <v>0.36669840858032232</v>
      </c>
      <c r="H10" s="32">
        <v>0.36669840858032232</v>
      </c>
      <c r="I10" s="32">
        <v>0.36669840858032232</v>
      </c>
    </row>
    <row r="11" spans="1:9">
      <c r="A11" s="10" t="s">
        <v>133</v>
      </c>
      <c r="B11" s="32">
        <v>0.28818180815488864</v>
      </c>
      <c r="C11" s="32">
        <v>0.28818180815488864</v>
      </c>
      <c r="D11" s="32">
        <v>0.28818180815488864</v>
      </c>
      <c r="E11" s="32">
        <v>0.28818180815488864</v>
      </c>
      <c r="F11" s="32">
        <v>0.28818180815488864</v>
      </c>
      <c r="G11" s="32">
        <v>0.28818180815488864</v>
      </c>
      <c r="H11" s="32">
        <v>0.28818180815488864</v>
      </c>
      <c r="I11" s="32">
        <v>0.28818180815488864</v>
      </c>
    </row>
    <row r="12" spans="1:9">
      <c r="A12" s="10" t="s">
        <v>134</v>
      </c>
      <c r="B12" s="32">
        <v>0.34081381503347608</v>
      </c>
      <c r="C12" s="32">
        <v>0.34081381503347608</v>
      </c>
      <c r="D12" s="32">
        <v>0.34081381503347608</v>
      </c>
      <c r="E12" s="32">
        <v>0.34081381503347608</v>
      </c>
      <c r="F12" s="32">
        <v>0.34081381503347608</v>
      </c>
      <c r="G12" s="32">
        <v>0.34081381503347608</v>
      </c>
      <c r="H12" s="32">
        <v>0.34081381503347608</v>
      </c>
      <c r="I12" s="32">
        <v>0.34081381503347608</v>
      </c>
    </row>
    <row r="13" spans="1:9">
      <c r="A13" s="10" t="s">
        <v>135</v>
      </c>
      <c r="B13" s="32">
        <v>0.26229721460804234</v>
      </c>
      <c r="C13" s="32">
        <v>0.26229721460804234</v>
      </c>
      <c r="D13" s="32">
        <v>0.26229721460804234</v>
      </c>
      <c r="E13" s="32">
        <v>0.26229721460804234</v>
      </c>
      <c r="F13" s="32">
        <v>0.26229721460804234</v>
      </c>
      <c r="G13" s="32">
        <v>0.26229721460804234</v>
      </c>
      <c r="H13" s="32">
        <v>0.26229721460804234</v>
      </c>
      <c r="I13" s="32">
        <v>0.26229721460804234</v>
      </c>
    </row>
    <row r="14" spans="1:9">
      <c r="A14" s="10" t="s">
        <v>136</v>
      </c>
      <c r="B14" s="32">
        <v>0.26229721460804234</v>
      </c>
      <c r="C14" s="32">
        <v>0.26229721460804234</v>
      </c>
      <c r="D14" s="32">
        <v>0.26229721460804234</v>
      </c>
      <c r="E14" s="32">
        <v>0.26229721460804234</v>
      </c>
      <c r="F14" s="32">
        <v>0.26229721460804234</v>
      </c>
      <c r="G14" s="32">
        <v>0.26229721460804234</v>
      </c>
      <c r="H14" s="32">
        <v>0.26229721460804234</v>
      </c>
      <c r="I14" s="32">
        <v>0.26229721460804234</v>
      </c>
    </row>
    <row r="15" spans="1:9">
      <c r="A15" s="10" t="s">
        <v>123</v>
      </c>
      <c r="B15" s="32">
        <v>5.2632006878587441E-2</v>
      </c>
      <c r="C15" s="32">
        <v>5.2632006878587441E-2</v>
      </c>
      <c r="D15" s="32">
        <v>5.2632006878587441E-2</v>
      </c>
      <c r="E15" s="32">
        <v>5.2632006878587441E-2</v>
      </c>
      <c r="F15" s="32">
        <v>5.2632006878587441E-2</v>
      </c>
      <c r="G15" s="32">
        <v>5.2632006878587441E-2</v>
      </c>
      <c r="H15" s="32">
        <v>5.2632006878587441E-2</v>
      </c>
      <c r="I15" s="32">
        <v>5.2632006878587441E-2</v>
      </c>
    </row>
    <row r="16" spans="1:9">
      <c r="A16" s="10" t="s">
        <v>124</v>
      </c>
      <c r="B16" s="32">
        <v>2.5884593546846281E-2</v>
      </c>
      <c r="C16" s="32">
        <v>2.5884593546846281E-2</v>
      </c>
      <c r="D16" s="32">
        <v>2.5884593546846281E-2</v>
      </c>
      <c r="E16" s="32">
        <v>2.5884593546846281E-2</v>
      </c>
      <c r="F16" s="32">
        <v>2.5884593546846281E-2</v>
      </c>
      <c r="G16" s="32">
        <v>2.5884593546846281E-2</v>
      </c>
      <c r="H16" s="32">
        <v>2.5884593546846281E-2</v>
      </c>
      <c r="I16" s="32">
        <v>2.5884593546846281E-2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D16" sqref="D16"/>
    </sheetView>
  </sheetViews>
  <sheetFormatPr defaultColWidth="9.28515625" defaultRowHeight="15"/>
  <cols>
    <col min="1" max="1" width="10.85546875" style="10" bestFit="1" customWidth="1"/>
    <col min="2" max="2" width="12" style="10" customWidth="1"/>
    <col min="3" max="3" width="10" style="10" customWidth="1"/>
    <col min="4" max="4" width="11.5703125" style="10" customWidth="1"/>
    <col min="5" max="16384" width="9.28515625" style="10"/>
  </cols>
  <sheetData>
    <row r="1" spans="1:4" s="34" customFormat="1" ht="30">
      <c r="A1" s="33" t="s">
        <v>43</v>
      </c>
      <c r="B1" s="33" t="s">
        <v>137</v>
      </c>
      <c r="C1" s="33" t="s">
        <v>138</v>
      </c>
      <c r="D1" s="33" t="s">
        <v>139</v>
      </c>
    </row>
    <row r="2" spans="1:4">
      <c r="A2" s="10" t="s">
        <v>63</v>
      </c>
      <c r="B2" s="35">
        <v>0.21662408079198633</v>
      </c>
      <c r="C2" s="35">
        <v>50.8</v>
      </c>
      <c r="D2" s="35">
        <v>0</v>
      </c>
    </row>
    <row r="3" spans="1:4">
      <c r="A3" s="10" t="s">
        <v>55</v>
      </c>
      <c r="B3" s="35">
        <v>0.8000257540499307</v>
      </c>
      <c r="C3" s="35">
        <v>49.9</v>
      </c>
      <c r="D3" s="35">
        <v>0</v>
      </c>
    </row>
    <row r="4" spans="1:4">
      <c r="A4" s="10" t="s">
        <v>62</v>
      </c>
      <c r="B4" s="35">
        <v>0.62530322808123395</v>
      </c>
      <c r="C4" s="35">
        <v>53.6</v>
      </c>
      <c r="D4" s="35">
        <v>0.65991277806456849</v>
      </c>
    </row>
    <row r="5" spans="1:4">
      <c r="A5" s="10" t="s">
        <v>140</v>
      </c>
      <c r="B5" s="35">
        <v>0.33207993731950614</v>
      </c>
      <c r="C5" s="35">
        <v>53.9</v>
      </c>
      <c r="D5" s="35">
        <v>8.2489456030307357E-2</v>
      </c>
    </row>
    <row r="6" spans="1:4">
      <c r="A6" s="10" t="s">
        <v>141</v>
      </c>
      <c r="B6" s="35">
        <v>0</v>
      </c>
      <c r="C6" s="35">
        <v>49.3</v>
      </c>
      <c r="D6" s="35">
        <v>0.33309682523931117</v>
      </c>
    </row>
    <row r="7" spans="1:4">
      <c r="A7" s="10" t="s">
        <v>142</v>
      </c>
      <c r="B7" s="35">
        <v>0.19169263689718</v>
      </c>
      <c r="C7" s="35">
        <v>57.7</v>
      </c>
      <c r="D7" s="3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I30" sqref="I29:I30"/>
    </sheetView>
  </sheetViews>
  <sheetFormatPr defaultRowHeight="15"/>
  <cols>
    <col min="1" max="1" width="16.28515625" bestFit="1" customWidth="1"/>
  </cols>
  <sheetData>
    <row r="1" spans="1:6">
      <c r="A1" s="21" t="s">
        <v>9</v>
      </c>
    </row>
    <row r="2" spans="1:6">
      <c r="A2" t="s">
        <v>31</v>
      </c>
      <c r="B2" t="s">
        <v>32</v>
      </c>
    </row>
    <row r="3" spans="1:6" s="10" customFormat="1">
      <c r="B3" s="10" t="s">
        <v>40</v>
      </c>
      <c r="D3" s="10" t="s">
        <v>39</v>
      </c>
      <c r="F3" s="10" t="s">
        <v>41</v>
      </c>
    </row>
    <row r="4" spans="1:6">
      <c r="A4" t="s">
        <v>33</v>
      </c>
      <c r="B4">
        <v>6.2</v>
      </c>
      <c r="C4" t="s">
        <v>34</v>
      </c>
      <c r="D4" s="10">
        <v>5.13</v>
      </c>
      <c r="E4" s="10" t="s">
        <v>34</v>
      </c>
    </row>
    <row r="5" spans="1:6">
      <c r="A5" t="s">
        <v>35</v>
      </c>
      <c r="B5">
        <f>Citrus_Seager!J15</f>
        <v>45.833122676664985</v>
      </c>
      <c r="C5" t="s">
        <v>34</v>
      </c>
      <c r="D5" s="10">
        <f>Citrus_Seager!J15</f>
        <v>45.833122676664985</v>
      </c>
      <c r="E5" s="10" t="s">
        <v>34</v>
      </c>
    </row>
    <row r="6" spans="1:6">
      <c r="A6" t="s">
        <v>36</v>
      </c>
      <c r="B6">
        <f>(B4/B5)*365</f>
        <v>49.374772388182947</v>
      </c>
      <c r="D6" s="10">
        <f>(D4/D5)*365</f>
        <v>40.853642314738472</v>
      </c>
      <c r="E6" s="10"/>
    </row>
    <row r="7" spans="1:6">
      <c r="A7" t="s">
        <v>37</v>
      </c>
      <c r="B7" s="39">
        <f>(ROUND((43.75*B6)/(4.38+B6),1))/100</f>
        <v>0.40200000000000002</v>
      </c>
      <c r="C7" s="39"/>
      <c r="D7" s="39">
        <f>(ROUND((43.75*D6)/(4.38+D6),1))/100</f>
        <v>0.39500000000000002</v>
      </c>
      <c r="E7" s="39"/>
      <c r="F7" s="39">
        <f>B7-D7</f>
        <v>7.0000000000000062E-3</v>
      </c>
    </row>
    <row r="8" spans="1:6">
      <c r="A8" t="s">
        <v>38</v>
      </c>
      <c r="B8" s="39">
        <f>(ROUND(44.53+6.146*LN(B6)+0.145*(LN(B6)^2),1))/100</f>
        <v>0.70700000000000007</v>
      </c>
      <c r="C8" s="39"/>
      <c r="D8" s="39">
        <f>(ROUND(44.53+6.146*LN(D6)+0.145*(LN(D6)^2),1))/100</f>
        <v>0.69299999999999995</v>
      </c>
      <c r="E8" s="39"/>
      <c r="F8" s="39">
        <f>B8-D8</f>
        <v>1.4000000000000123E-2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35"/>
  <sheetViews>
    <sheetView workbookViewId="0">
      <pane ySplit="1" topLeftCell="A101" activePane="bottomLeft" state="frozen"/>
      <selection pane="bottomLeft" activeCell="A130" sqref="A130:XFD130"/>
    </sheetView>
  </sheetViews>
  <sheetFormatPr defaultColWidth="9.28515625" defaultRowHeight="15"/>
  <cols>
    <col min="1" max="1" width="12" bestFit="1" customWidth="1"/>
    <col min="2" max="2" width="12.7109375" bestFit="1" customWidth="1"/>
    <col min="3" max="3" width="7.85546875" bestFit="1" customWidth="1"/>
    <col min="4" max="4" width="52.42578125" style="10" bestFit="1" customWidth="1"/>
    <col min="5" max="5" width="8.140625" bestFit="1" customWidth="1"/>
    <col min="6" max="6" width="8.140625" style="32" customWidth="1"/>
    <col min="7" max="8" width="9.28515625" style="32"/>
    <col min="9" max="9" width="14.7109375" bestFit="1" customWidth="1"/>
    <col min="10" max="10" width="11.7109375" bestFit="1" customWidth="1"/>
  </cols>
  <sheetData>
    <row r="1" spans="1:12">
      <c r="A1" s="29" t="s">
        <v>96</v>
      </c>
      <c r="B1" s="29" t="s">
        <v>43</v>
      </c>
      <c r="C1" s="29" t="s">
        <v>98</v>
      </c>
      <c r="D1" s="29" t="s">
        <v>45</v>
      </c>
      <c r="E1" s="29" t="s">
        <v>97</v>
      </c>
      <c r="F1" s="32" t="s">
        <v>143</v>
      </c>
      <c r="G1" s="32" t="s">
        <v>144</v>
      </c>
      <c r="H1" s="32" t="s">
        <v>145</v>
      </c>
      <c r="I1" s="30" t="s">
        <v>50</v>
      </c>
      <c r="J1" s="37" t="s">
        <v>166</v>
      </c>
      <c r="K1" s="38" t="s">
        <v>167</v>
      </c>
      <c r="L1" s="38" t="s">
        <v>168</v>
      </c>
    </row>
    <row r="2" spans="1:12">
      <c r="A2" s="29" t="s">
        <v>101</v>
      </c>
      <c r="B2" s="29" t="s">
        <v>99</v>
      </c>
      <c r="C2" s="29">
        <v>1210</v>
      </c>
      <c r="D2" s="42" t="s">
        <v>147</v>
      </c>
      <c r="E2" s="29" t="s">
        <v>58</v>
      </c>
      <c r="F2" s="32">
        <f>EMCs!$B$13</f>
        <v>1.2445441802046733</v>
      </c>
      <c r="G2" s="32">
        <f>EMCs!$C$13</f>
        <v>0.21319951734720002</v>
      </c>
      <c r="H2" s="32">
        <f>ROCs!$F$11</f>
        <v>0.28818180815488864</v>
      </c>
      <c r="I2" s="30">
        <v>2.1363144952699999E-2</v>
      </c>
      <c r="J2" s="35">
        <f>Other!$C$2*H2*I2/12</f>
        <v>2.6062388567456556E-2</v>
      </c>
      <c r="K2" s="10">
        <f t="shared" ref="K2:K21" si="0">ROUND(2.721*J2*F2,1)</f>
        <v>0.1</v>
      </c>
      <c r="L2" s="10">
        <f>ROUND((2.721*J2*G2)+(Other!$B$2*I2),1)</f>
        <v>0</v>
      </c>
    </row>
    <row r="3" spans="1:12">
      <c r="A3" s="29" t="s">
        <v>101</v>
      </c>
      <c r="B3" s="29" t="s">
        <v>99</v>
      </c>
      <c r="C3" s="29">
        <v>1210</v>
      </c>
      <c r="D3" s="42" t="s">
        <v>147</v>
      </c>
      <c r="E3" s="29" t="s">
        <v>60</v>
      </c>
      <c r="F3" s="32">
        <f>EMCs!$B$13</f>
        <v>1.2445441802046733</v>
      </c>
      <c r="G3" s="32">
        <f>EMCs!$C$13</f>
        <v>0.21319951734720002</v>
      </c>
      <c r="H3" s="32">
        <f>ROCs!$H$11</f>
        <v>0.28818180815488864</v>
      </c>
      <c r="I3" s="30">
        <v>1.9689545761</v>
      </c>
      <c r="J3" s="35">
        <f>Other!$C$2*H3*I3/12</f>
        <v>2.4020648339749404</v>
      </c>
      <c r="K3" s="10">
        <f t="shared" si="0"/>
        <v>8.1</v>
      </c>
      <c r="L3" s="10">
        <f>ROUND((2.721*J3*G3)+(Other!$B$2*I3),1)</f>
        <v>1.8</v>
      </c>
    </row>
    <row r="4" spans="1:12">
      <c r="A4" s="29" t="s">
        <v>101</v>
      </c>
      <c r="B4" s="29" t="s">
        <v>99</v>
      </c>
      <c r="C4" s="29">
        <v>1210</v>
      </c>
      <c r="D4" s="42" t="s">
        <v>147</v>
      </c>
      <c r="E4" s="29" t="s">
        <v>58</v>
      </c>
      <c r="F4" s="32">
        <f>EMCs!$B$13</f>
        <v>1.2445441802046733</v>
      </c>
      <c r="G4" s="32">
        <f>EMCs!$C$13</f>
        <v>0.21319951734720002</v>
      </c>
      <c r="H4" s="32">
        <f>ROCs!$F$11</f>
        <v>0.28818180815488864</v>
      </c>
      <c r="I4" s="30">
        <v>7.2263681290899995E-2</v>
      </c>
      <c r="J4" s="35">
        <f>Other!$C$2*H4*I4/12</f>
        <v>8.8159498298973335E-2</v>
      </c>
      <c r="K4" s="10">
        <f t="shared" si="0"/>
        <v>0.3</v>
      </c>
      <c r="L4" s="10">
        <f>ROUND((2.721*J4*G4)+(Other!$B$2*I4),1)</f>
        <v>0.1</v>
      </c>
    </row>
    <row r="5" spans="1:12">
      <c r="A5" s="29" t="s">
        <v>101</v>
      </c>
      <c r="B5" s="29" t="s">
        <v>99</v>
      </c>
      <c r="C5" s="29">
        <v>1210</v>
      </c>
      <c r="D5" s="42" t="s">
        <v>147</v>
      </c>
      <c r="E5" s="29" t="s">
        <v>60</v>
      </c>
      <c r="F5" s="32">
        <f>EMCs!$B$13</f>
        <v>1.2445441802046733</v>
      </c>
      <c r="G5" s="32">
        <f>EMCs!$C$13</f>
        <v>0.21319951734720002</v>
      </c>
      <c r="H5" s="32">
        <f>ROCs!$H$11</f>
        <v>0.28818180815488864</v>
      </c>
      <c r="I5" s="30">
        <v>1.0978639101900001</v>
      </c>
      <c r="J5" s="35">
        <f>Other!$C$2*H5*I5/12</f>
        <v>1.3393606552270636</v>
      </c>
      <c r="K5" s="10">
        <f t="shared" si="0"/>
        <v>4.5</v>
      </c>
      <c r="L5" s="10">
        <f>ROUND((2.721*J5*G5)+(Other!$B$2*I5),1)</f>
        <v>1</v>
      </c>
    </row>
    <row r="6" spans="1:12">
      <c r="A6" s="29" t="s">
        <v>101</v>
      </c>
      <c r="B6" s="29" t="s">
        <v>99</v>
      </c>
      <c r="C6" s="29">
        <v>1210</v>
      </c>
      <c r="D6" s="42" t="s">
        <v>147</v>
      </c>
      <c r="E6" s="29" t="s">
        <v>60</v>
      </c>
      <c r="F6" s="32">
        <f>EMCs!$B$13</f>
        <v>1.2445441802046733</v>
      </c>
      <c r="G6" s="32">
        <f>EMCs!$C$13</f>
        <v>0.21319951734720002</v>
      </c>
      <c r="H6" s="32">
        <f>ROCs!$H$11</f>
        <v>0.28818180815488864</v>
      </c>
      <c r="I6" s="30">
        <v>0.74134558080900004</v>
      </c>
      <c r="J6" s="35">
        <f>Other!$C$2*H6*I6/12</f>
        <v>0.90441911210123538</v>
      </c>
      <c r="K6" s="10">
        <f t="shared" si="0"/>
        <v>3.1</v>
      </c>
      <c r="L6" s="10">
        <f>ROUND((2.721*J6*G6)+(Other!$B$2*I6),1)</f>
        <v>0.7</v>
      </c>
    </row>
    <row r="7" spans="1:12">
      <c r="A7" s="29" t="s">
        <v>101</v>
      </c>
      <c r="B7" s="29" t="s">
        <v>99</v>
      </c>
      <c r="C7" s="29">
        <v>1210</v>
      </c>
      <c r="D7" s="42" t="s">
        <v>147</v>
      </c>
      <c r="E7" s="29" t="s">
        <v>58</v>
      </c>
      <c r="F7" s="32">
        <f>EMCs!$B$13</f>
        <v>1.2445441802046733</v>
      </c>
      <c r="G7" s="32">
        <f>EMCs!$C$13</f>
        <v>0.21319951734720002</v>
      </c>
      <c r="H7" s="32">
        <f>ROCs!$F$11</f>
        <v>0.28818180815488864</v>
      </c>
      <c r="I7" s="30">
        <v>5.3523476707000002E-3</v>
      </c>
      <c r="J7" s="35">
        <f>Other!$C$2*H7*I7/12</f>
        <v>6.5297017387074474E-3</v>
      </c>
      <c r="K7" s="10">
        <f t="shared" si="0"/>
        <v>0</v>
      </c>
      <c r="L7" s="10">
        <f>ROUND((2.721*J7*G7)+(Other!$B$2*I7),1)</f>
        <v>0</v>
      </c>
    </row>
    <row r="8" spans="1:12">
      <c r="A8" s="29" t="s">
        <v>101</v>
      </c>
      <c r="B8" s="29" t="s">
        <v>99</v>
      </c>
      <c r="C8" s="29">
        <v>1210</v>
      </c>
      <c r="D8" s="42" t="s">
        <v>147</v>
      </c>
      <c r="E8" s="29" t="s">
        <v>58</v>
      </c>
      <c r="F8" s="32">
        <f>EMCs!$B$13</f>
        <v>1.2445441802046733</v>
      </c>
      <c r="G8" s="32">
        <f>EMCs!$C$13</f>
        <v>0.21319951734720002</v>
      </c>
      <c r="H8" s="32">
        <f>ROCs!$F$11</f>
        <v>0.28818180815488864</v>
      </c>
      <c r="I8" s="30">
        <v>0.97838618295699997</v>
      </c>
      <c r="J8" s="35">
        <f>Other!$C$2*H8*I8/12</f>
        <v>1.1936014536115034</v>
      </c>
      <c r="K8" s="10">
        <f t="shared" si="0"/>
        <v>4</v>
      </c>
      <c r="L8" s="10">
        <f>ROUND((2.721*J8*G8)+(Other!$B$2*I8),1)</f>
        <v>0.9</v>
      </c>
    </row>
    <row r="9" spans="1:12">
      <c r="A9" s="29" t="s">
        <v>101</v>
      </c>
      <c r="B9" s="29" t="s">
        <v>99</v>
      </c>
      <c r="C9" s="29">
        <v>1210</v>
      </c>
      <c r="D9" s="42" t="s">
        <v>147</v>
      </c>
      <c r="E9" s="29" t="s">
        <v>58</v>
      </c>
      <c r="F9" s="32">
        <f>EMCs!$B$13</f>
        <v>1.2445441802046733</v>
      </c>
      <c r="G9" s="32">
        <f>EMCs!$C$13</f>
        <v>0.21319951734720002</v>
      </c>
      <c r="H9" s="32">
        <f>ROCs!$F$11</f>
        <v>0.28818180815488864</v>
      </c>
      <c r="I9" s="30">
        <v>2.7060236169</v>
      </c>
      <c r="J9" s="35">
        <f>Other!$C$2*H9*I9/12</f>
        <v>3.3012666970388449</v>
      </c>
      <c r="K9" s="10">
        <f t="shared" si="0"/>
        <v>11.2</v>
      </c>
      <c r="L9" s="10">
        <f>ROUND((2.721*J9*G9)+(Other!$B$2*I9),1)</f>
        <v>2.5</v>
      </c>
    </row>
    <row r="10" spans="1:12">
      <c r="A10" s="29" t="s">
        <v>101</v>
      </c>
      <c r="B10" s="29" t="s">
        <v>99</v>
      </c>
      <c r="C10" s="29">
        <v>1210</v>
      </c>
      <c r="D10" s="42" t="s">
        <v>147</v>
      </c>
      <c r="E10" s="29" t="s">
        <v>60</v>
      </c>
      <c r="F10" s="32">
        <f>EMCs!$B$13</f>
        <v>1.2445441802046733</v>
      </c>
      <c r="G10" s="32">
        <f>EMCs!$C$13</f>
        <v>0.21319951734720002</v>
      </c>
      <c r="H10" s="32">
        <f>ROCs!$H$11</f>
        <v>0.28818180815488864</v>
      </c>
      <c r="I10" s="30">
        <v>2.0356074425900001E-2</v>
      </c>
      <c r="J10" s="35">
        <f>Other!$C$2*H10*I10/12</f>
        <v>2.4833793084796708E-2</v>
      </c>
      <c r="K10" s="10">
        <f t="shared" si="0"/>
        <v>0.1</v>
      </c>
      <c r="L10" s="10">
        <f>ROUND((2.721*J10*G10)+(Other!$B$2*I10),1)</f>
        <v>0</v>
      </c>
    </row>
    <row r="11" spans="1:12">
      <c r="A11" s="29" t="s">
        <v>101</v>
      </c>
      <c r="B11" s="29" t="s">
        <v>99</v>
      </c>
      <c r="C11" s="29">
        <v>1210</v>
      </c>
      <c r="D11" s="42" t="s">
        <v>147</v>
      </c>
      <c r="E11" s="29" t="s">
        <v>60</v>
      </c>
      <c r="F11" s="32">
        <f>EMCs!$B$13</f>
        <v>1.2445441802046733</v>
      </c>
      <c r="G11" s="32">
        <f>EMCs!$C$13</f>
        <v>0.21319951734720002</v>
      </c>
      <c r="H11" s="32">
        <f>ROCs!$H$11</f>
        <v>0.28818180815488864</v>
      </c>
      <c r="I11" s="30">
        <v>2.20516029833</v>
      </c>
      <c r="J11" s="35">
        <f>Other!$C$2*H11*I11/12</f>
        <v>2.6902286473200783</v>
      </c>
      <c r="K11" s="10">
        <f t="shared" si="0"/>
        <v>9.1</v>
      </c>
      <c r="L11" s="10">
        <f>ROUND((2.721*J11*G11)+(Other!$B$2*I11),1)</f>
        <v>2</v>
      </c>
    </row>
    <row r="12" spans="1:12">
      <c r="A12" s="29" t="s">
        <v>101</v>
      </c>
      <c r="B12" s="29" t="s">
        <v>99</v>
      </c>
      <c r="C12" s="29">
        <v>1210</v>
      </c>
      <c r="D12" s="42" t="s">
        <v>147</v>
      </c>
      <c r="E12" s="29" t="s">
        <v>60</v>
      </c>
      <c r="F12" s="32">
        <f>EMCs!$B$13</f>
        <v>1.2445441802046733</v>
      </c>
      <c r="G12" s="32">
        <f>EMCs!$C$13</f>
        <v>0.21319951734720002</v>
      </c>
      <c r="H12" s="32">
        <f>ROCs!$H$11</f>
        <v>0.28818180815488864</v>
      </c>
      <c r="I12" s="30">
        <v>22.186637789100001</v>
      </c>
      <c r="J12" s="35">
        <f>Other!$C$2*H12*I12/12</f>
        <v>27.067024838581105</v>
      </c>
      <c r="K12" s="10">
        <f t="shared" si="0"/>
        <v>91.7</v>
      </c>
      <c r="L12" s="10">
        <f>ROUND((2.721*J12*G12)+(Other!$B$2*I12),1)</f>
        <v>20.5</v>
      </c>
    </row>
    <row r="13" spans="1:12">
      <c r="A13" s="29" t="s">
        <v>101</v>
      </c>
      <c r="B13" s="29" t="s">
        <v>99</v>
      </c>
      <c r="C13" s="29">
        <v>1330</v>
      </c>
      <c r="D13" s="40" t="s">
        <v>80</v>
      </c>
      <c r="E13" s="29" t="s">
        <v>58</v>
      </c>
      <c r="F13" s="32">
        <f>EMCs!$B$10</f>
        <v>1.3948514483453343</v>
      </c>
      <c r="G13" s="32">
        <f>EMCs!$C$10</f>
        <v>0.33903287162245876</v>
      </c>
      <c r="H13" s="32">
        <f>ROCs!$F$5</f>
        <v>0.39344582191206351</v>
      </c>
      <c r="I13" s="30">
        <v>2.61428881431</v>
      </c>
      <c r="J13" s="35">
        <f>Other!$C$2*H13*I13/12</f>
        <v>4.3543262810079133</v>
      </c>
      <c r="K13" s="10">
        <f t="shared" si="0"/>
        <v>16.5</v>
      </c>
      <c r="L13" s="10">
        <f>ROUND((2.721*J13*G13)+(Other!$B$2*I13),1)</f>
        <v>4.5999999999999996</v>
      </c>
    </row>
    <row r="14" spans="1:12">
      <c r="A14" s="29" t="s">
        <v>101</v>
      </c>
      <c r="B14" s="29" t="s">
        <v>99</v>
      </c>
      <c r="C14" s="29">
        <v>1330</v>
      </c>
      <c r="D14" s="40" t="s">
        <v>80</v>
      </c>
      <c r="E14" s="29" t="s">
        <v>60</v>
      </c>
      <c r="F14" s="32">
        <f>EMCs!$B$10</f>
        <v>1.3948514483453343</v>
      </c>
      <c r="G14" s="32">
        <f>EMCs!$C$10</f>
        <v>0.33903287162245876</v>
      </c>
      <c r="H14" s="32">
        <f>ROCs!$H$5</f>
        <v>0.39344582191206351</v>
      </c>
      <c r="I14" s="30">
        <v>1.88896454101</v>
      </c>
      <c r="J14" s="35">
        <f>Other!$C$2*H14*I14/12</f>
        <v>3.1462353737617916</v>
      </c>
      <c r="K14" s="10">
        <f t="shared" si="0"/>
        <v>11.9</v>
      </c>
      <c r="L14" s="10">
        <f>ROUND((2.721*J14*G14)+(Other!$B$2*I14),1)</f>
        <v>3.3</v>
      </c>
    </row>
    <row r="15" spans="1:12">
      <c r="A15" s="29" t="s">
        <v>101</v>
      </c>
      <c r="B15" s="29" t="s">
        <v>99</v>
      </c>
      <c r="C15" s="29">
        <v>1330</v>
      </c>
      <c r="D15" s="40" t="s">
        <v>80</v>
      </c>
      <c r="E15" s="29" t="s">
        <v>60</v>
      </c>
      <c r="F15" s="32">
        <f>EMCs!$B$10</f>
        <v>1.3948514483453343</v>
      </c>
      <c r="G15" s="32">
        <f>EMCs!$C$10</f>
        <v>0.33903287162245876</v>
      </c>
      <c r="H15" s="32">
        <f>ROCs!$H$5</f>
        <v>0.39344582191206351</v>
      </c>
      <c r="I15" s="30">
        <v>0.31545419609699998</v>
      </c>
      <c r="J15" s="35">
        <f>Other!$C$2*H15*I15/12</f>
        <v>0.52541650677640539</v>
      </c>
      <c r="K15" s="10">
        <f t="shared" si="0"/>
        <v>2</v>
      </c>
      <c r="L15" s="10">
        <f>ROUND((2.721*J15*G15)+(Other!$B$2*I15),1)</f>
        <v>0.6</v>
      </c>
    </row>
    <row r="16" spans="1:12">
      <c r="A16" s="29" t="s">
        <v>101</v>
      </c>
      <c r="B16" s="29" t="s">
        <v>99</v>
      </c>
      <c r="C16" s="29">
        <v>1330</v>
      </c>
      <c r="D16" s="40" t="s">
        <v>80</v>
      </c>
      <c r="E16" s="29" t="s">
        <v>60</v>
      </c>
      <c r="F16" s="32">
        <f>EMCs!$B$10</f>
        <v>1.3948514483453343</v>
      </c>
      <c r="G16" s="32">
        <f>EMCs!$C$10</f>
        <v>0.33903287162245876</v>
      </c>
      <c r="H16" s="32">
        <f>ROCs!$H$5</f>
        <v>0.39344582191206351</v>
      </c>
      <c r="I16" s="30">
        <v>2.5661859329799999</v>
      </c>
      <c r="J16" s="35">
        <f>Other!$C$2*H16*I16/12</f>
        <v>4.2742067321574142</v>
      </c>
      <c r="K16" s="10">
        <f t="shared" si="0"/>
        <v>16.2</v>
      </c>
      <c r="L16" s="10">
        <f>ROUND((2.721*J16*G16)+(Other!$B$2*I16),1)</f>
        <v>4.5</v>
      </c>
    </row>
    <row r="17" spans="1:12">
      <c r="A17" s="29" t="s">
        <v>101</v>
      </c>
      <c r="B17" s="29" t="s">
        <v>99</v>
      </c>
      <c r="C17" s="29">
        <v>1400</v>
      </c>
      <c r="D17" s="42" t="s">
        <v>85</v>
      </c>
      <c r="E17" s="29" t="s">
        <v>60</v>
      </c>
      <c r="F17" s="32">
        <f>EMCs!$B$8</f>
        <v>0.70945030562392009</v>
      </c>
      <c r="G17" s="32">
        <f>EMCs!$C$8</f>
        <v>0.1167055461931156</v>
      </c>
      <c r="H17" s="32">
        <f>ROCs!$H$3</f>
        <v>0.43140989244743805</v>
      </c>
      <c r="I17" s="30">
        <v>5.2242401068099999E-2</v>
      </c>
      <c r="J17" s="35">
        <f>Other!$C$2*H17*I17/12</f>
        <v>9.5410395183336258E-2</v>
      </c>
      <c r="K17" s="10">
        <f t="shared" si="0"/>
        <v>0.2</v>
      </c>
      <c r="L17" s="10">
        <f>ROUND((2.721*J17*G17)+(Other!$B$2*I17),1)</f>
        <v>0</v>
      </c>
    </row>
    <row r="18" spans="1:12">
      <c r="A18" s="29" t="s">
        <v>101</v>
      </c>
      <c r="B18" s="29" t="s">
        <v>99</v>
      </c>
      <c r="C18" s="29">
        <v>1400</v>
      </c>
      <c r="D18" s="42" t="s">
        <v>85</v>
      </c>
      <c r="E18" s="29" t="s">
        <v>58</v>
      </c>
      <c r="F18" s="32">
        <f>EMCs!$B$8</f>
        <v>0.70945030562392009</v>
      </c>
      <c r="G18" s="32">
        <f>EMCs!$C$8</f>
        <v>0.1167055461931156</v>
      </c>
      <c r="H18" s="32">
        <f>ROCs!$F$3</f>
        <v>0.43140989244743805</v>
      </c>
      <c r="I18" s="30">
        <v>0.31316039528299999</v>
      </c>
      <c r="J18" s="35">
        <f>Other!$C$2*H18*I18/12</f>
        <v>0.57192541802917329</v>
      </c>
      <c r="K18" s="10">
        <f t="shared" si="0"/>
        <v>1.1000000000000001</v>
      </c>
      <c r="L18" s="10">
        <f>ROUND((2.721*J18*G18)+(Other!$B$2*I18),1)</f>
        <v>0.2</v>
      </c>
    </row>
    <row r="19" spans="1:12">
      <c r="A19" s="29" t="s">
        <v>101</v>
      </c>
      <c r="B19" s="29" t="s">
        <v>99</v>
      </c>
      <c r="C19" s="29">
        <v>1400</v>
      </c>
      <c r="D19" s="42" t="s">
        <v>85</v>
      </c>
      <c r="E19" s="29" t="s">
        <v>57</v>
      </c>
      <c r="F19" s="32">
        <f>EMCs!$B$8</f>
        <v>0.70945030562392009</v>
      </c>
      <c r="G19" s="32">
        <f>EMCs!$C$8</f>
        <v>0.1167055461931156</v>
      </c>
      <c r="H19" s="32">
        <f>ROCs!$B$3</f>
        <v>0.43140989244743805</v>
      </c>
      <c r="I19" s="30">
        <v>7.2946969574500004E-2</v>
      </c>
      <c r="J19" s="35">
        <f>Other!$C$2*H19*I19/12</f>
        <v>0.13322318753032336</v>
      </c>
      <c r="K19" s="10">
        <f t="shared" si="0"/>
        <v>0.3</v>
      </c>
      <c r="L19" s="10">
        <f>ROUND((2.721*J19*G19)+(Other!$B$2*I19),1)</f>
        <v>0.1</v>
      </c>
    </row>
    <row r="20" spans="1:12">
      <c r="A20" s="29" t="s">
        <v>101</v>
      </c>
      <c r="B20" s="29" t="s">
        <v>99</v>
      </c>
      <c r="C20" s="29">
        <v>1400</v>
      </c>
      <c r="D20" s="42" t="s">
        <v>85</v>
      </c>
      <c r="E20" s="29" t="s">
        <v>27</v>
      </c>
      <c r="F20" s="32">
        <f>EMCs!$B$8</f>
        <v>0.70945030562392009</v>
      </c>
      <c r="G20" s="32">
        <f>EMCs!$C$8</f>
        <v>0.1167055461931156</v>
      </c>
      <c r="H20" s="32">
        <f>ROCs!$I$3</f>
        <v>0.43140989244743805</v>
      </c>
      <c r="I20" s="30">
        <v>3.8335453479299999</v>
      </c>
      <c r="J20" s="35">
        <f>Other!$C$2*H20*I20/12</f>
        <v>7.0012110684280975</v>
      </c>
      <c r="K20" s="10">
        <f t="shared" si="0"/>
        <v>13.5</v>
      </c>
      <c r="L20" s="10">
        <f>ROUND((2.721*J20*G20)+(Other!$B$2*I20),1)</f>
        <v>3.1</v>
      </c>
    </row>
    <row r="21" spans="1:12">
      <c r="A21" s="29" t="s">
        <v>101</v>
      </c>
      <c r="B21" s="29" t="s">
        <v>99</v>
      </c>
      <c r="C21" s="29">
        <v>1400</v>
      </c>
      <c r="D21" s="42" t="s">
        <v>85</v>
      </c>
      <c r="E21" s="29" t="s">
        <v>58</v>
      </c>
      <c r="F21" s="32">
        <f>EMCs!$B$8</f>
        <v>0.70945030562392009</v>
      </c>
      <c r="G21" s="32">
        <f>EMCs!$C$8</f>
        <v>0.1167055461931156</v>
      </c>
      <c r="H21" s="32">
        <f>ROCs!$F$3</f>
        <v>0.43140989244743805</v>
      </c>
      <c r="I21" s="30">
        <v>7.6793108616700003</v>
      </c>
      <c r="J21" s="35">
        <f>Other!$C$2*H21*I21/12</f>
        <v>14.024739848624806</v>
      </c>
      <c r="K21" s="10">
        <f t="shared" si="0"/>
        <v>27.1</v>
      </c>
      <c r="L21" s="10">
        <f>ROUND((2.721*J21*G21)+(Other!$B$2*I21),1)</f>
        <v>6.1</v>
      </c>
    </row>
    <row r="22" spans="1:12">
      <c r="A22" s="29" t="s">
        <v>101</v>
      </c>
      <c r="B22" s="29" t="s">
        <v>99</v>
      </c>
      <c r="C22" s="29">
        <v>1400</v>
      </c>
      <c r="D22" s="42" t="s">
        <v>85</v>
      </c>
      <c r="E22" s="29" t="s">
        <v>60</v>
      </c>
      <c r="F22" s="32">
        <f>EMCs!$B$8</f>
        <v>0.70945030562392009</v>
      </c>
      <c r="G22" s="32">
        <f>EMCs!$C$8</f>
        <v>0.1167055461931156</v>
      </c>
      <c r="H22" s="32">
        <f>ROCs!$H$3</f>
        <v>0.43140989244743805</v>
      </c>
      <c r="I22" s="30">
        <v>2.95958329273E-3</v>
      </c>
      <c r="J22" s="35">
        <f>Other!$C$2*H22*I22/12</f>
        <v>5.4050925256915747E-3</v>
      </c>
      <c r="K22" s="10">
        <f t="shared" ref="K22:K50" si="1">ROUND(2.721*J22*F22,1)</f>
        <v>0</v>
      </c>
      <c r="L22" s="10">
        <f>ROUND((2.721*J22*G22)+(Other!$B$2*I22),1)</f>
        <v>0</v>
      </c>
    </row>
    <row r="23" spans="1:12">
      <c r="A23" s="29" t="s">
        <v>101</v>
      </c>
      <c r="B23" s="29" t="s">
        <v>99</v>
      </c>
      <c r="C23" s="29">
        <v>1400</v>
      </c>
      <c r="D23" s="42" t="s">
        <v>85</v>
      </c>
      <c r="E23" s="29" t="s">
        <v>60</v>
      </c>
      <c r="F23" s="32">
        <f>EMCs!$B$8</f>
        <v>0.70945030562392009</v>
      </c>
      <c r="G23" s="32">
        <f>EMCs!$C$8</f>
        <v>0.1167055461931156</v>
      </c>
      <c r="H23" s="32">
        <f>ROCs!$H$3</f>
        <v>0.43140989244743805</v>
      </c>
      <c r="I23" s="30">
        <v>3.0338461616000001</v>
      </c>
      <c r="J23" s="35">
        <f>Other!$C$2*H23*I23/12</f>
        <v>5.5407189425765653</v>
      </c>
      <c r="K23" s="10">
        <f t="shared" si="1"/>
        <v>10.7</v>
      </c>
      <c r="L23" s="10">
        <f>ROUND((2.721*J23*G23)+(Other!$B$2*I23),1)</f>
        <v>2.4</v>
      </c>
    </row>
    <row r="24" spans="1:12">
      <c r="A24" s="29" t="s">
        <v>101</v>
      </c>
      <c r="B24" s="29" t="s">
        <v>99</v>
      </c>
      <c r="C24" s="29">
        <v>1400</v>
      </c>
      <c r="D24" s="42" t="s">
        <v>85</v>
      </c>
      <c r="E24" s="29" t="s">
        <v>60</v>
      </c>
      <c r="F24" s="32">
        <f>EMCs!$B$8</f>
        <v>0.70945030562392009</v>
      </c>
      <c r="G24" s="32">
        <f>EMCs!$C$8</f>
        <v>0.1167055461931156</v>
      </c>
      <c r="H24" s="32">
        <f>ROCs!$H$3</f>
        <v>0.43140989244743805</v>
      </c>
      <c r="I24" s="30">
        <v>1.08943225323</v>
      </c>
      <c r="J24" s="35">
        <f>Other!$C$2*H24*I24/12</f>
        <v>1.9896321700576667</v>
      </c>
      <c r="K24" s="10">
        <f t="shared" si="1"/>
        <v>3.8</v>
      </c>
      <c r="L24" s="10">
        <f>ROUND((2.721*J24*G24)+(Other!$B$2*I24),1)</f>
        <v>0.9</v>
      </c>
    </row>
    <row r="25" spans="1:12">
      <c r="A25" s="29" t="s">
        <v>101</v>
      </c>
      <c r="B25" s="29" t="s">
        <v>99</v>
      </c>
      <c r="C25" s="29">
        <v>1400</v>
      </c>
      <c r="D25" s="42" t="s">
        <v>85</v>
      </c>
      <c r="E25" s="29" t="s">
        <v>60</v>
      </c>
      <c r="F25" s="32">
        <f>EMCs!$B$8</f>
        <v>0.70945030562392009</v>
      </c>
      <c r="G25" s="32">
        <f>EMCs!$C$8</f>
        <v>0.1167055461931156</v>
      </c>
      <c r="H25" s="32">
        <f>ROCs!$H$3</f>
        <v>0.43140989244743805</v>
      </c>
      <c r="I25" s="30">
        <v>0.75413317996999996</v>
      </c>
      <c r="J25" s="35">
        <f>Other!$C$2*H25*I25/12</f>
        <v>1.3772748428620523</v>
      </c>
      <c r="K25" s="10">
        <f t="shared" si="1"/>
        <v>2.7</v>
      </c>
      <c r="L25" s="10">
        <f>ROUND((2.721*J25*G25)+(Other!$B$2*I25),1)</f>
        <v>0.6</v>
      </c>
    </row>
    <row r="26" spans="1:12">
      <c r="A26" s="29" t="s">
        <v>101</v>
      </c>
      <c r="B26" s="29" t="s">
        <v>99</v>
      </c>
      <c r="C26" s="29">
        <v>1400</v>
      </c>
      <c r="D26" s="42" t="s">
        <v>85</v>
      </c>
      <c r="E26" s="29" t="s">
        <v>58</v>
      </c>
      <c r="F26" s="32">
        <f>EMCs!$B$8</f>
        <v>0.70945030562392009</v>
      </c>
      <c r="G26" s="32">
        <f>EMCs!$C$8</f>
        <v>0.1167055461931156</v>
      </c>
      <c r="H26" s="32">
        <f>ROCs!$F$3</f>
        <v>0.43140989244743805</v>
      </c>
      <c r="I26" s="30">
        <v>0.53411860282099999</v>
      </c>
      <c r="J26" s="35">
        <f>Other!$C$2*H26*I26/12</f>
        <v>0.97546180742140998</v>
      </c>
      <c r="K26" s="10">
        <f t="shared" si="1"/>
        <v>1.9</v>
      </c>
      <c r="L26" s="10">
        <f>ROUND((2.721*J26*G26)+(Other!$B$2*I26),1)</f>
        <v>0.4</v>
      </c>
    </row>
    <row r="27" spans="1:12">
      <c r="A27" s="29" t="s">
        <v>101</v>
      </c>
      <c r="B27" s="29" t="s">
        <v>99</v>
      </c>
      <c r="C27" s="29">
        <v>1400</v>
      </c>
      <c r="D27" s="42" t="s">
        <v>85</v>
      </c>
      <c r="E27" s="29" t="s">
        <v>27</v>
      </c>
      <c r="F27" s="32">
        <f>EMCs!$B$8</f>
        <v>0.70945030562392009</v>
      </c>
      <c r="G27" s="32">
        <f>EMCs!$C$8</f>
        <v>0.1167055461931156</v>
      </c>
      <c r="H27" s="32">
        <f>ROCs!$I$3</f>
        <v>0.43140989244743805</v>
      </c>
      <c r="I27" s="30">
        <v>6.3837990455400007E-2</v>
      </c>
      <c r="J27" s="35">
        <f>Other!$C$2*H27*I27/12</f>
        <v>0.11658744185819786</v>
      </c>
      <c r="K27" s="10">
        <f t="shared" si="1"/>
        <v>0.2</v>
      </c>
      <c r="L27" s="10">
        <f>ROUND((2.721*J27*G27)+(Other!$B$2*I27),1)</f>
        <v>0.1</v>
      </c>
    </row>
    <row r="28" spans="1:12">
      <c r="A28" s="29" t="s">
        <v>101</v>
      </c>
      <c r="B28" s="29" t="s">
        <v>99</v>
      </c>
      <c r="C28" s="29">
        <v>1400</v>
      </c>
      <c r="D28" s="42" t="s">
        <v>85</v>
      </c>
      <c r="E28" s="29" t="s">
        <v>60</v>
      </c>
      <c r="F28" s="32">
        <f>EMCs!$B$8</f>
        <v>0.70945030562392009</v>
      </c>
      <c r="G28" s="32">
        <f>EMCs!$C$8</f>
        <v>0.1167055461931156</v>
      </c>
      <c r="H28" s="32">
        <f>ROCs!$H$3</f>
        <v>0.43140989244743805</v>
      </c>
      <c r="I28" s="30">
        <v>0.232076388494</v>
      </c>
      <c r="J28" s="35">
        <f>Other!$C$2*H28*I28/12</f>
        <v>0.42384154415242903</v>
      </c>
      <c r="K28" s="10">
        <f t="shared" si="1"/>
        <v>0.8</v>
      </c>
      <c r="L28" s="10">
        <f>ROUND((2.721*J28*G28)+(Other!$B$2*I28),1)</f>
        <v>0.2</v>
      </c>
    </row>
    <row r="29" spans="1:12">
      <c r="A29" s="29" t="s">
        <v>101</v>
      </c>
      <c r="B29" s="29" t="s">
        <v>99</v>
      </c>
      <c r="C29" s="29">
        <v>1400</v>
      </c>
      <c r="D29" s="42" t="s">
        <v>85</v>
      </c>
      <c r="E29" s="29" t="s">
        <v>58</v>
      </c>
      <c r="F29" s="32">
        <f>EMCs!$B$8</f>
        <v>0.70945030562392009</v>
      </c>
      <c r="G29" s="32">
        <f>EMCs!$C$8</f>
        <v>0.1167055461931156</v>
      </c>
      <c r="H29" s="32">
        <f>ROCs!$F$3</f>
        <v>0.43140989244743805</v>
      </c>
      <c r="I29" s="30">
        <v>1.8698092128299999</v>
      </c>
      <c r="J29" s="35">
        <f>Other!$C$2*H29*I29/12</f>
        <v>3.414836076944527</v>
      </c>
      <c r="K29" s="10">
        <f t="shared" si="1"/>
        <v>6.6</v>
      </c>
      <c r="L29" s="10">
        <f>ROUND((2.721*J29*G29)+(Other!$B$2*I29),1)</f>
        <v>1.5</v>
      </c>
    </row>
    <row r="30" spans="1:12">
      <c r="A30" s="29" t="s">
        <v>101</v>
      </c>
      <c r="B30" s="29" t="s">
        <v>99</v>
      </c>
      <c r="C30" s="29">
        <v>1400</v>
      </c>
      <c r="D30" s="42" t="s">
        <v>85</v>
      </c>
      <c r="E30" s="29" t="s">
        <v>60</v>
      </c>
      <c r="F30" s="32">
        <f>EMCs!$B$8</f>
        <v>0.70945030562392009</v>
      </c>
      <c r="G30" s="32">
        <f>EMCs!$C$8</f>
        <v>0.1167055461931156</v>
      </c>
      <c r="H30" s="32">
        <f>ROCs!$H$3</f>
        <v>0.43140989244743805</v>
      </c>
      <c r="I30" s="30">
        <v>1.0839687447900001E-2</v>
      </c>
      <c r="J30" s="35">
        <f>Other!$C$2*H30*I30/12</f>
        <v>1.9796541543330756E-2</v>
      </c>
      <c r="K30" s="10">
        <f t="shared" si="1"/>
        <v>0</v>
      </c>
      <c r="L30" s="10">
        <f>ROUND((2.721*J30*G30)+(Other!$B$2*I30),1)</f>
        <v>0</v>
      </c>
    </row>
    <row r="31" spans="1:12">
      <c r="A31" s="29" t="s">
        <v>101</v>
      </c>
      <c r="B31" s="29" t="s">
        <v>99</v>
      </c>
      <c r="C31" s="29">
        <v>1400</v>
      </c>
      <c r="D31" s="42" t="s">
        <v>85</v>
      </c>
      <c r="E31" s="29" t="s">
        <v>57</v>
      </c>
      <c r="F31" s="32">
        <f>EMCs!$B$8</f>
        <v>0.70945030562392009</v>
      </c>
      <c r="G31" s="32">
        <f>EMCs!$C$8</f>
        <v>0.1167055461931156</v>
      </c>
      <c r="H31" s="32">
        <f>ROCs!$B$3</f>
        <v>0.43140989244743805</v>
      </c>
      <c r="I31" s="30">
        <v>12.4218274032</v>
      </c>
      <c r="J31" s="35">
        <f>Other!$C$2*H31*I31/12</f>
        <v>22.686006714997472</v>
      </c>
      <c r="K31" s="10">
        <f t="shared" si="1"/>
        <v>43.8</v>
      </c>
      <c r="L31" s="10">
        <f>ROUND((2.721*J31*G31)+(Other!$B$2*I31),1)</f>
        <v>9.9</v>
      </c>
    </row>
    <row r="32" spans="1:12">
      <c r="A32" s="29" t="s">
        <v>101</v>
      </c>
      <c r="B32" s="29" t="s">
        <v>99</v>
      </c>
      <c r="C32" s="29">
        <v>1411</v>
      </c>
      <c r="D32" s="41" t="s">
        <v>89</v>
      </c>
      <c r="E32" s="29" t="s">
        <v>60</v>
      </c>
      <c r="F32" s="32">
        <f>EMCs!$B$4</f>
        <v>1.4429497741503459</v>
      </c>
      <c r="G32" s="32">
        <f>EMCs!$C$4</f>
        <v>0.22493527059566973</v>
      </c>
      <c r="H32" s="32">
        <f>ROCs!$H$3</f>
        <v>0.43140989244743805</v>
      </c>
      <c r="I32" s="30">
        <v>3.7813496022200002</v>
      </c>
      <c r="J32" s="35">
        <f>Other!$C$2*H32*I32/12</f>
        <v>6.9058858800128791</v>
      </c>
      <c r="K32" s="10">
        <f t="shared" si="1"/>
        <v>27.1</v>
      </c>
      <c r="L32" s="10">
        <f>ROUND((2.721*J32*G32)+(Other!$B$2*I32),1)</f>
        <v>5</v>
      </c>
    </row>
    <row r="33" spans="1:12">
      <c r="A33" s="29" t="s">
        <v>101</v>
      </c>
      <c r="B33" s="29" t="s">
        <v>99</v>
      </c>
      <c r="C33" s="29">
        <v>1480</v>
      </c>
      <c r="D33" s="41" t="s">
        <v>148</v>
      </c>
      <c r="E33" s="29" t="s">
        <v>58</v>
      </c>
      <c r="F33" s="32">
        <f>EMCs!$B$13</f>
        <v>1.2445441802046733</v>
      </c>
      <c r="G33" s="32">
        <f>EMCs!$C$13</f>
        <v>0.21319951734720002</v>
      </c>
      <c r="H33" s="32">
        <f>ROCs!$F$8</f>
        <v>0.28818180815488864</v>
      </c>
      <c r="I33" s="30">
        <v>0.57973950232299998</v>
      </c>
      <c r="J33" s="35">
        <f>Other!$C$2*H33*I33/12</f>
        <v>0.70726460036195615</v>
      </c>
      <c r="K33" s="10">
        <f t="shared" si="1"/>
        <v>2.4</v>
      </c>
      <c r="L33" s="10">
        <f>ROUND((2.721*J33*G33)+(Other!$B$2*I33),1)</f>
        <v>0.5</v>
      </c>
    </row>
    <row r="34" spans="1:12">
      <c r="A34" s="29" t="s">
        <v>101</v>
      </c>
      <c r="B34" s="29" t="s">
        <v>99</v>
      </c>
      <c r="C34" s="29">
        <v>1480</v>
      </c>
      <c r="D34" s="41" t="s">
        <v>148</v>
      </c>
      <c r="E34" s="29" t="s">
        <v>58</v>
      </c>
      <c r="F34" s="32">
        <f>EMCs!$B$13</f>
        <v>1.2445441802046733</v>
      </c>
      <c r="G34" s="32">
        <f>EMCs!$C$13</f>
        <v>0.21319951734720002</v>
      </c>
      <c r="H34" s="32">
        <f>ROCs!$F$8</f>
        <v>0.28818180815488864</v>
      </c>
      <c r="I34" s="30">
        <v>7.0086795460599998</v>
      </c>
      <c r="J34" s="35">
        <f>Other!$C$2*H34*I34/12</f>
        <v>8.5503763644647623</v>
      </c>
      <c r="K34" s="10">
        <f t="shared" si="1"/>
        <v>29</v>
      </c>
      <c r="L34" s="10">
        <f>ROUND((2.721*J34*G34)+(Other!$B$2*I34),1)</f>
        <v>6.5</v>
      </c>
    </row>
    <row r="35" spans="1:12">
      <c r="A35" s="29" t="s">
        <v>101</v>
      </c>
      <c r="B35" s="29" t="s">
        <v>99</v>
      </c>
      <c r="C35" s="29">
        <v>1480</v>
      </c>
      <c r="D35" s="41" t="s">
        <v>148</v>
      </c>
      <c r="E35" s="29" t="s">
        <v>60</v>
      </c>
      <c r="F35" s="32">
        <f>EMCs!$B$13</f>
        <v>1.2445441802046733</v>
      </c>
      <c r="G35" s="32">
        <f>EMCs!$C$13</f>
        <v>0.21319951734720002</v>
      </c>
      <c r="H35" s="32">
        <f>ROCs!$H$8</f>
        <v>0.28818180815488864</v>
      </c>
      <c r="I35" s="30">
        <v>8.7268768116899995</v>
      </c>
      <c r="J35" s="35">
        <f>Other!$C$2*H35*I35/12</f>
        <v>10.646524889016659</v>
      </c>
      <c r="K35" s="10">
        <f t="shared" si="1"/>
        <v>36.1</v>
      </c>
      <c r="L35" s="10">
        <f>ROUND((2.721*J35*G35)+(Other!$B$2*I35),1)</f>
        <v>8.1</v>
      </c>
    </row>
    <row r="36" spans="1:12">
      <c r="A36" s="29" t="s">
        <v>101</v>
      </c>
      <c r="B36" s="29" t="s">
        <v>99</v>
      </c>
      <c r="C36" s="29">
        <v>1480</v>
      </c>
      <c r="D36" s="41" t="s">
        <v>148</v>
      </c>
      <c r="E36" s="29" t="s">
        <v>60</v>
      </c>
      <c r="F36" s="32">
        <f>EMCs!$B$13</f>
        <v>1.2445441802046733</v>
      </c>
      <c r="G36" s="32">
        <f>EMCs!$C$13</f>
        <v>0.21319951734720002</v>
      </c>
      <c r="H36" s="32">
        <f>ROCs!$H$8</f>
        <v>0.28818180815488864</v>
      </c>
      <c r="I36" s="30">
        <v>6.1813299670299999</v>
      </c>
      <c r="J36" s="35">
        <f>Other!$C$2*H36*I36/12</f>
        <v>7.5410349843663118</v>
      </c>
      <c r="K36" s="10">
        <f t="shared" si="1"/>
        <v>25.5</v>
      </c>
      <c r="L36" s="10">
        <f>ROUND((2.721*J36*G36)+(Other!$B$2*I36),1)</f>
        <v>5.7</v>
      </c>
    </row>
    <row r="37" spans="1:12">
      <c r="A37" s="29" t="s">
        <v>101</v>
      </c>
      <c r="B37" s="29" t="s">
        <v>99</v>
      </c>
      <c r="C37" s="29">
        <v>1480</v>
      </c>
      <c r="D37" s="41" t="s">
        <v>148</v>
      </c>
      <c r="E37" s="29" t="s">
        <v>57</v>
      </c>
      <c r="F37" s="32">
        <f>EMCs!$B$13</f>
        <v>1.2445441802046733</v>
      </c>
      <c r="G37" s="32">
        <f>EMCs!$C$13</f>
        <v>0.21319951734720002</v>
      </c>
      <c r="H37" s="32">
        <f>ROCs!$B$8</f>
        <v>0.28818180815488864</v>
      </c>
      <c r="I37" s="30">
        <v>7.1069285526600003</v>
      </c>
      <c r="J37" s="35">
        <f>Other!$C$2*H37*I37/12</f>
        <v>8.6702371711037305</v>
      </c>
      <c r="K37" s="10">
        <f t="shared" si="1"/>
        <v>29.4</v>
      </c>
      <c r="L37" s="10">
        <f>ROUND((2.721*J37*G37)+(Other!$B$2*I37),1)</f>
        <v>6.6</v>
      </c>
    </row>
    <row r="38" spans="1:12">
      <c r="A38" s="29" t="s">
        <v>101</v>
      </c>
      <c r="B38" s="29" t="s">
        <v>99</v>
      </c>
      <c r="C38" s="29">
        <v>1550</v>
      </c>
      <c r="D38" s="41" t="s">
        <v>149</v>
      </c>
      <c r="E38" s="29" t="s">
        <v>60</v>
      </c>
      <c r="F38" s="32">
        <f>EMCs!$B$6</f>
        <v>0.72147488707517293</v>
      </c>
      <c r="G38" s="32">
        <f>EMCs!$C$6</f>
        <v>0.16951643581122938</v>
      </c>
      <c r="H38" s="32">
        <f>ROCs!$H$12</f>
        <v>0.34081381503347608</v>
      </c>
      <c r="I38" s="30">
        <v>0.24128391786</v>
      </c>
      <c r="J38" s="35">
        <f>Other!$C$2*H38*I38/12</f>
        <v>0.34811924513718301</v>
      </c>
      <c r="K38" s="10">
        <f t="shared" si="1"/>
        <v>0.7</v>
      </c>
      <c r="L38" s="10">
        <f>ROUND((2.721*J38*G38)+(Other!$B$2*I38),1)</f>
        <v>0.2</v>
      </c>
    </row>
    <row r="39" spans="1:12">
      <c r="A39" s="29" t="s">
        <v>101</v>
      </c>
      <c r="B39" s="29" t="s">
        <v>99</v>
      </c>
      <c r="C39" s="29">
        <v>1550</v>
      </c>
      <c r="D39" s="41" t="s">
        <v>149</v>
      </c>
      <c r="E39" s="29" t="s">
        <v>60</v>
      </c>
      <c r="F39" s="32">
        <f>EMCs!$B$6</f>
        <v>0.72147488707517293</v>
      </c>
      <c r="G39" s="32">
        <f>EMCs!$C$6</f>
        <v>0.16951643581122938</v>
      </c>
      <c r="H39" s="32">
        <f>ROCs!$H$12</f>
        <v>0.34081381503347608</v>
      </c>
      <c r="I39" s="30">
        <v>1.9268099117E-3</v>
      </c>
      <c r="J39" s="35">
        <f>Other!$C$2*H39*I39/12</f>
        <v>2.7799598826683536E-3</v>
      </c>
      <c r="K39" s="10">
        <f t="shared" si="1"/>
        <v>0</v>
      </c>
      <c r="L39" s="10">
        <f>ROUND((2.721*J39*G39)+(Other!$B$2*I39),1)</f>
        <v>0</v>
      </c>
    </row>
    <row r="40" spans="1:12">
      <c r="A40" s="29" t="s">
        <v>101</v>
      </c>
      <c r="B40" s="29" t="s">
        <v>99</v>
      </c>
      <c r="C40" s="29">
        <v>1550</v>
      </c>
      <c r="D40" s="41" t="s">
        <v>149</v>
      </c>
      <c r="E40" s="29" t="s">
        <v>60</v>
      </c>
      <c r="F40" s="32">
        <f>EMCs!$B$6</f>
        <v>0.72147488707517293</v>
      </c>
      <c r="G40" s="32">
        <f>EMCs!$C$6</f>
        <v>0.16951643581122938</v>
      </c>
      <c r="H40" s="32">
        <f>ROCs!$H$12</f>
        <v>0.34081381503347608</v>
      </c>
      <c r="I40" s="30">
        <v>3.6050193715500001</v>
      </c>
      <c r="J40" s="35">
        <f>Other!$C$2*H40*I40/12</f>
        <v>5.2012443823839183</v>
      </c>
      <c r="K40" s="10">
        <f t="shared" si="1"/>
        <v>10.199999999999999</v>
      </c>
      <c r="L40" s="10">
        <f>ROUND((2.721*J40*G40)+(Other!$B$2*I40),1)</f>
        <v>3.2</v>
      </c>
    </row>
    <row r="41" spans="1:12">
      <c r="A41" s="29" t="s">
        <v>101</v>
      </c>
      <c r="B41" s="29" t="s">
        <v>99</v>
      </c>
      <c r="C41" s="29">
        <v>1550</v>
      </c>
      <c r="D41" s="41" t="s">
        <v>149</v>
      </c>
      <c r="E41" s="29" t="s">
        <v>60</v>
      </c>
      <c r="F41" s="32">
        <f>EMCs!$B$6</f>
        <v>0.72147488707517293</v>
      </c>
      <c r="G41" s="32">
        <f>EMCs!$C$6</f>
        <v>0.16951643581122938</v>
      </c>
      <c r="H41" s="32">
        <f>ROCs!$H$12</f>
        <v>0.34081381503347608</v>
      </c>
      <c r="I41" s="30">
        <v>2.2251052366800002</v>
      </c>
      <c r="J41" s="35">
        <f>Other!$C$2*H41*I41/12</f>
        <v>3.2103339593204105</v>
      </c>
      <c r="K41" s="10">
        <f t="shared" si="1"/>
        <v>6.3</v>
      </c>
      <c r="L41" s="10">
        <f>ROUND((2.721*J41*G41)+(Other!$B$2*I41),1)</f>
        <v>2</v>
      </c>
    </row>
    <row r="42" spans="1:12">
      <c r="A42" s="29" t="s">
        <v>101</v>
      </c>
      <c r="B42" s="29" t="s">
        <v>99</v>
      </c>
      <c r="C42" s="29">
        <v>1550</v>
      </c>
      <c r="D42" s="41" t="s">
        <v>149</v>
      </c>
      <c r="E42" s="29" t="s">
        <v>27</v>
      </c>
      <c r="F42" s="32">
        <f>EMCs!$B$6</f>
        <v>0.72147488707517293</v>
      </c>
      <c r="G42" s="32">
        <f>EMCs!$C$6</f>
        <v>0.16951643581122938</v>
      </c>
      <c r="H42" s="32">
        <f>ROCs!$I$12</f>
        <v>0.34081381503347608</v>
      </c>
      <c r="I42" s="30">
        <v>1.0460140395599999E-4</v>
      </c>
      <c r="J42" s="35">
        <f>Other!$C$2*H42*I42/12</f>
        <v>1.5091665498643221E-4</v>
      </c>
      <c r="K42" s="10">
        <f t="shared" si="1"/>
        <v>0</v>
      </c>
      <c r="L42" s="10">
        <f>ROUND((2.721*J42*G42)+(Other!$B$2*I42),1)</f>
        <v>0</v>
      </c>
    </row>
    <row r="43" spans="1:12">
      <c r="A43" s="29" t="s">
        <v>101</v>
      </c>
      <c r="B43" s="29" t="s">
        <v>99</v>
      </c>
      <c r="C43" s="29">
        <v>1550</v>
      </c>
      <c r="D43" s="41" t="s">
        <v>149</v>
      </c>
      <c r="E43" s="29" t="s">
        <v>27</v>
      </c>
      <c r="F43" s="32">
        <f>EMCs!$B$6</f>
        <v>0.72147488707517293</v>
      </c>
      <c r="G43" s="32">
        <f>EMCs!$C$6</f>
        <v>0.16951643581122938</v>
      </c>
      <c r="H43" s="32">
        <f>ROCs!$I$12</f>
        <v>0.34081381503347608</v>
      </c>
      <c r="I43" s="30">
        <v>0.51828604791599997</v>
      </c>
      <c r="J43" s="35">
        <f>Other!$C$2*H43*I43/12</f>
        <v>0.74777195830490395</v>
      </c>
      <c r="K43" s="10">
        <f t="shared" si="1"/>
        <v>1.5</v>
      </c>
      <c r="L43" s="10">
        <f>ROUND((2.721*J43*G43)+(Other!$B$2*I43),1)</f>
        <v>0.5</v>
      </c>
    </row>
    <row r="44" spans="1:12">
      <c r="A44" s="29" t="s">
        <v>101</v>
      </c>
      <c r="B44" s="29" t="s">
        <v>99</v>
      </c>
      <c r="C44" s="29">
        <v>1550</v>
      </c>
      <c r="D44" s="41" t="s">
        <v>149</v>
      </c>
      <c r="E44" s="29" t="s">
        <v>57</v>
      </c>
      <c r="F44" s="32">
        <f>EMCs!$B$6</f>
        <v>0.72147488707517293</v>
      </c>
      <c r="G44" s="32">
        <f>EMCs!$C$6</f>
        <v>0.16951643581122938</v>
      </c>
      <c r="H44" s="32">
        <f>ROCs!$B$12</f>
        <v>0.34081381503347608</v>
      </c>
      <c r="I44" s="30">
        <v>1.96566729485</v>
      </c>
      <c r="J44" s="35">
        <f>Other!$C$2*H44*I44/12</f>
        <v>2.8360224790077955</v>
      </c>
      <c r="K44" s="10">
        <f t="shared" si="1"/>
        <v>5.6</v>
      </c>
      <c r="L44" s="10">
        <f>ROUND((2.721*J44*G44)+(Other!$B$2*I44),1)</f>
        <v>1.7</v>
      </c>
    </row>
    <row r="45" spans="1:12">
      <c r="A45" s="29" t="s">
        <v>101</v>
      </c>
      <c r="B45" s="29" t="s">
        <v>99</v>
      </c>
      <c r="C45" s="29">
        <v>1550</v>
      </c>
      <c r="D45" s="41" t="s">
        <v>149</v>
      </c>
      <c r="E45" s="29" t="s">
        <v>60</v>
      </c>
      <c r="F45" s="32">
        <f>EMCs!$B$6</f>
        <v>0.72147488707517293</v>
      </c>
      <c r="G45" s="32">
        <f>EMCs!$C$6</f>
        <v>0.16951643581122938</v>
      </c>
      <c r="H45" s="32">
        <f>ROCs!$H$12</f>
        <v>0.34081381503347608</v>
      </c>
      <c r="I45" s="30">
        <v>0.97912507091400003</v>
      </c>
      <c r="J45" s="35">
        <f>Other!$C$2*H45*I45/12</f>
        <v>1.412660585108888</v>
      </c>
      <c r="K45" s="10">
        <f t="shared" si="1"/>
        <v>2.8</v>
      </c>
      <c r="L45" s="10">
        <f>ROUND((2.721*J45*G45)+(Other!$B$2*I45),1)</f>
        <v>0.9</v>
      </c>
    </row>
    <row r="46" spans="1:12">
      <c r="A46" s="29" t="s">
        <v>101</v>
      </c>
      <c r="B46" s="29" t="s">
        <v>99</v>
      </c>
      <c r="C46" s="29">
        <v>1550</v>
      </c>
      <c r="D46" s="41" t="s">
        <v>149</v>
      </c>
      <c r="E46" s="29" t="s">
        <v>60</v>
      </c>
      <c r="F46" s="32">
        <f>EMCs!$B$6</f>
        <v>0.72147488707517293</v>
      </c>
      <c r="G46" s="32">
        <f>EMCs!$C$6</f>
        <v>0.16951643581122938</v>
      </c>
      <c r="H46" s="32">
        <f>ROCs!$H$12</f>
        <v>0.34081381503347608</v>
      </c>
      <c r="I46" s="30">
        <v>0.314282185878</v>
      </c>
      <c r="J46" s="35">
        <f>Other!$C$2*H46*I46/12</f>
        <v>0.45343957557666453</v>
      </c>
      <c r="K46" s="10">
        <f t="shared" si="1"/>
        <v>0.9</v>
      </c>
      <c r="L46" s="10">
        <f>ROUND((2.721*J46*G46)+(Other!$B$2*I46),1)</f>
        <v>0.3</v>
      </c>
    </row>
    <row r="47" spans="1:12">
      <c r="A47" s="29" t="s">
        <v>101</v>
      </c>
      <c r="B47" s="29" t="s">
        <v>99</v>
      </c>
      <c r="C47" s="29">
        <v>1550</v>
      </c>
      <c r="D47" s="41" t="s">
        <v>149</v>
      </c>
      <c r="E47" s="29" t="s">
        <v>57</v>
      </c>
      <c r="F47" s="32">
        <f>EMCs!$B$6</f>
        <v>0.72147488707517293</v>
      </c>
      <c r="G47" s="32">
        <f>EMCs!$C$6</f>
        <v>0.16951643581122938</v>
      </c>
      <c r="H47" s="32">
        <f>ROCs!$B$12</f>
        <v>0.34081381503347608</v>
      </c>
      <c r="I47" s="30">
        <v>1.0150970370500001</v>
      </c>
      <c r="J47" s="35">
        <f>Other!$C$2*H47*I47/12</f>
        <v>1.4645601638641974</v>
      </c>
      <c r="K47" s="10">
        <f t="shared" si="1"/>
        <v>2.9</v>
      </c>
      <c r="L47" s="10">
        <f>ROUND((2.721*J47*G47)+(Other!$B$2*I47),1)</f>
        <v>0.9</v>
      </c>
    </row>
    <row r="48" spans="1:12">
      <c r="A48" s="29" t="s">
        <v>101</v>
      </c>
      <c r="B48" s="29" t="s">
        <v>99</v>
      </c>
      <c r="C48" s="29">
        <v>1550</v>
      </c>
      <c r="D48" s="41" t="s">
        <v>149</v>
      </c>
      <c r="E48" s="29" t="s">
        <v>57</v>
      </c>
      <c r="F48" s="32">
        <f>EMCs!$B$6</f>
        <v>0.72147488707517293</v>
      </c>
      <c r="G48" s="32">
        <f>EMCs!$C$6</f>
        <v>0.16951643581122938</v>
      </c>
      <c r="H48" s="32">
        <f>ROCs!$B$12</f>
        <v>0.34081381503347608</v>
      </c>
      <c r="I48" s="30">
        <v>0.13122943220300001</v>
      </c>
      <c r="J48" s="35">
        <f>Other!$C$2*H48*I48/12</f>
        <v>0.18933500120300764</v>
      </c>
      <c r="K48" s="10">
        <f t="shared" si="1"/>
        <v>0.4</v>
      </c>
      <c r="L48" s="10">
        <f>ROUND((2.721*J48*G48)+(Other!$B$2*I48),1)</f>
        <v>0.1</v>
      </c>
    </row>
    <row r="49" spans="1:12">
      <c r="A49" s="29" t="s">
        <v>101</v>
      </c>
      <c r="B49" s="29" t="s">
        <v>99</v>
      </c>
      <c r="C49" s="29">
        <v>1550</v>
      </c>
      <c r="D49" s="41" t="s">
        <v>149</v>
      </c>
      <c r="E49" s="29" t="s">
        <v>57</v>
      </c>
      <c r="F49" s="32">
        <f>EMCs!$B$6</f>
        <v>0.72147488707517293</v>
      </c>
      <c r="G49" s="32">
        <f>EMCs!$C$6</f>
        <v>0.16951643581122938</v>
      </c>
      <c r="H49" s="32">
        <f>ROCs!$B$12</f>
        <v>0.34081381503347608</v>
      </c>
      <c r="I49" s="30">
        <v>1.9659319692799999</v>
      </c>
      <c r="J49" s="35">
        <f>Other!$C$2*H49*I49/12</f>
        <v>2.8364043455805699</v>
      </c>
      <c r="K49" s="10">
        <f t="shared" si="1"/>
        <v>5.6</v>
      </c>
      <c r="L49" s="10">
        <f>ROUND((2.721*J49*G49)+(Other!$B$2*I49),1)</f>
        <v>1.7</v>
      </c>
    </row>
    <row r="50" spans="1:12">
      <c r="A50" s="29" t="s">
        <v>101</v>
      </c>
      <c r="B50" s="29" t="s">
        <v>99</v>
      </c>
      <c r="C50" s="29">
        <v>1700</v>
      </c>
      <c r="D50" s="41" t="s">
        <v>90</v>
      </c>
      <c r="E50" s="29" t="s">
        <v>60</v>
      </c>
      <c r="F50" s="32">
        <f>EMCs!$B$7</f>
        <v>0.96797880682585713</v>
      </c>
      <c r="G50" s="32">
        <f>EMCs!$C$7</f>
        <v>0.12452938169209543</v>
      </c>
      <c r="H50" s="32">
        <f>ROCs!$H$12</f>
        <v>0.34081381503347608</v>
      </c>
      <c r="I50" s="30">
        <v>5.5790354307000003</v>
      </c>
      <c r="J50" s="35">
        <f>Other!$C$2*H50*I50/12</f>
        <v>8.0493122788887508</v>
      </c>
      <c r="K50" s="10">
        <f t="shared" si="1"/>
        <v>21.2</v>
      </c>
      <c r="L50" s="10">
        <f>ROUND((2.721*J50*G50)+(Other!$B$2*I50),1)</f>
        <v>3.9</v>
      </c>
    </row>
    <row r="51" spans="1:12">
      <c r="A51" s="29" t="s">
        <v>101</v>
      </c>
      <c r="B51" s="29" t="s">
        <v>99</v>
      </c>
      <c r="C51" s="29">
        <v>1700</v>
      </c>
      <c r="D51" s="41" t="s">
        <v>90</v>
      </c>
      <c r="E51" s="29" t="s">
        <v>58</v>
      </c>
      <c r="F51" s="32">
        <f>EMCs!$B$7</f>
        <v>0.96797880682585713</v>
      </c>
      <c r="G51" s="32">
        <f>EMCs!$C$7</f>
        <v>0.12452938169209543</v>
      </c>
      <c r="H51" s="32">
        <f>ROCs!$F$12</f>
        <v>0.34081381503347608</v>
      </c>
      <c r="I51" s="30">
        <v>1.18796647989E-2</v>
      </c>
      <c r="J51" s="35">
        <f>Other!$C$2*H51*I51/12</f>
        <v>1.7139724764728807E-2</v>
      </c>
      <c r="K51" s="10">
        <f t="shared" ref="K51:K87" si="2">ROUND(2.721*J51*F51,1)</f>
        <v>0</v>
      </c>
      <c r="L51" s="10">
        <f>ROUND((2.721*J51*G51)+(Other!$B$2*I51),1)</f>
        <v>0</v>
      </c>
    </row>
    <row r="52" spans="1:12">
      <c r="A52" s="29" t="s">
        <v>101</v>
      </c>
      <c r="B52" s="29" t="s">
        <v>99</v>
      </c>
      <c r="C52" s="29">
        <v>1700</v>
      </c>
      <c r="D52" s="41" t="s">
        <v>90</v>
      </c>
      <c r="E52" s="29" t="s">
        <v>57</v>
      </c>
      <c r="F52" s="32">
        <f>EMCs!$B$7</f>
        <v>0.96797880682585713</v>
      </c>
      <c r="G52" s="32">
        <f>EMCs!$C$7</f>
        <v>0.12452938169209543</v>
      </c>
      <c r="H52" s="32">
        <f>ROCs!$B$12</f>
        <v>0.34081381503347608</v>
      </c>
      <c r="I52" s="30">
        <v>0.50250645109100001</v>
      </c>
      <c r="J52" s="35">
        <f>Other!$C$2*H52*I52/12</f>
        <v>0.72500549552525284</v>
      </c>
      <c r="K52" s="10">
        <f t="shared" si="2"/>
        <v>1.9</v>
      </c>
      <c r="L52" s="10">
        <f>ROUND((2.721*J52*G52)+(Other!$B$2*I52),1)</f>
        <v>0.4</v>
      </c>
    </row>
    <row r="53" spans="1:12">
      <c r="A53" s="29" t="s">
        <v>101</v>
      </c>
      <c r="B53" s="29" t="s">
        <v>99</v>
      </c>
      <c r="C53" s="29">
        <v>1700</v>
      </c>
      <c r="D53" s="41" t="s">
        <v>90</v>
      </c>
      <c r="E53" s="29" t="s">
        <v>57</v>
      </c>
      <c r="F53" s="32">
        <f>EMCs!$B$7</f>
        <v>0.96797880682585713</v>
      </c>
      <c r="G53" s="32">
        <f>EMCs!$C$7</f>
        <v>0.12452938169209543</v>
      </c>
      <c r="H53" s="32">
        <f>ROCs!$B$12</f>
        <v>0.34081381503347608</v>
      </c>
      <c r="I53" s="30">
        <v>2.1191320173100001</v>
      </c>
      <c r="J53" s="35">
        <f>Other!$C$2*H53*I53/12</f>
        <v>3.0574380785711313</v>
      </c>
      <c r="K53" s="10">
        <f t="shared" si="2"/>
        <v>8.1</v>
      </c>
      <c r="L53" s="10">
        <f>ROUND((2.721*J53*G53)+(Other!$B$2*I53),1)</f>
        <v>1.5</v>
      </c>
    </row>
    <row r="54" spans="1:12">
      <c r="A54" s="29" t="s">
        <v>101</v>
      </c>
      <c r="B54" s="29" t="s">
        <v>99</v>
      </c>
      <c r="C54" s="29">
        <v>1820</v>
      </c>
      <c r="D54" s="41" t="s">
        <v>150</v>
      </c>
      <c r="E54" s="29" t="s">
        <v>60</v>
      </c>
      <c r="F54" s="32">
        <f>EMCs!$B$11</f>
        <v>2.0141173930848577</v>
      </c>
      <c r="G54" s="32">
        <f>EMCs!$C$11</f>
        <v>0.28687396829592665</v>
      </c>
      <c r="H54" s="32">
        <f>ROCs!$H$4</f>
        <v>0.28904462793978353</v>
      </c>
      <c r="I54" s="30">
        <v>7.8461966519399997</v>
      </c>
      <c r="J54" s="35">
        <f>Other!$C$2*H54*I54/12</f>
        <v>9.600780866143376</v>
      </c>
      <c r="K54" s="10">
        <f t="shared" si="2"/>
        <v>52.6</v>
      </c>
      <c r="L54" s="10">
        <f>ROUND((2.721*J54*G54)+(Other!$B$2*I54),1)</f>
        <v>9.1999999999999993</v>
      </c>
    </row>
    <row r="55" spans="1:12">
      <c r="A55" s="29" t="s">
        <v>101</v>
      </c>
      <c r="B55" s="29" t="s">
        <v>99</v>
      </c>
      <c r="C55" s="29">
        <v>1820</v>
      </c>
      <c r="D55" s="41" t="s">
        <v>150</v>
      </c>
      <c r="E55" s="29" t="s">
        <v>58</v>
      </c>
      <c r="F55" s="32">
        <f>EMCs!$B$11</f>
        <v>2.0141173930848577</v>
      </c>
      <c r="G55" s="32">
        <f>EMCs!$C$11</f>
        <v>0.28687396829592665</v>
      </c>
      <c r="H55" s="32">
        <f>ROCs!$F$4</f>
        <v>0.28904462793978353</v>
      </c>
      <c r="I55" s="30">
        <v>0.326703195728</v>
      </c>
      <c r="J55" s="35">
        <f>Other!$C$2*H55*I55/12</f>
        <v>0.39976130214347094</v>
      </c>
      <c r="K55" s="10">
        <f t="shared" si="2"/>
        <v>2.2000000000000002</v>
      </c>
      <c r="L55" s="10">
        <f>ROUND((2.721*J55*G55)+(Other!$B$2*I55),1)</f>
        <v>0.4</v>
      </c>
    </row>
    <row r="56" spans="1:12">
      <c r="A56" s="29" t="s">
        <v>101</v>
      </c>
      <c r="B56" s="29" t="s">
        <v>99</v>
      </c>
      <c r="C56" s="29">
        <v>1820</v>
      </c>
      <c r="D56" s="41" t="s">
        <v>150</v>
      </c>
      <c r="E56" s="29" t="s">
        <v>60</v>
      </c>
      <c r="F56" s="32">
        <f>EMCs!$B$11</f>
        <v>2.0141173930848577</v>
      </c>
      <c r="G56" s="32">
        <f>EMCs!$C$11</f>
        <v>0.28687396829592665</v>
      </c>
      <c r="H56" s="32">
        <f>ROCs!$H$4</f>
        <v>0.28904462793978353</v>
      </c>
      <c r="I56" s="30">
        <v>1.16118053817</v>
      </c>
      <c r="J56" s="35">
        <f>Other!$C$2*H56*I56/12</f>
        <v>1.4208463523845227</v>
      </c>
      <c r="K56" s="10">
        <f t="shared" si="2"/>
        <v>7.8</v>
      </c>
      <c r="L56" s="10">
        <f>ROUND((2.721*J56*G56)+(Other!$B$2*I56),1)</f>
        <v>1.4</v>
      </c>
    </row>
    <row r="57" spans="1:12">
      <c r="A57" s="29" t="s">
        <v>101</v>
      </c>
      <c r="B57" s="29" t="s">
        <v>99</v>
      </c>
      <c r="C57" s="29">
        <v>1820</v>
      </c>
      <c r="D57" s="41" t="s">
        <v>150</v>
      </c>
      <c r="E57" s="29" t="s">
        <v>60</v>
      </c>
      <c r="F57" s="32">
        <f>EMCs!$B$11</f>
        <v>2.0141173930848577</v>
      </c>
      <c r="G57" s="32">
        <f>EMCs!$C$11</f>
        <v>0.28687396829592665</v>
      </c>
      <c r="H57" s="32">
        <f>ROCs!$H$4</f>
        <v>0.28904462793978353</v>
      </c>
      <c r="I57" s="30">
        <v>2.7246561320899998</v>
      </c>
      <c r="J57" s="35">
        <f>Other!$C$2*H57*I57/12</f>
        <v>3.3339498893801021</v>
      </c>
      <c r="K57" s="10">
        <f t="shared" si="2"/>
        <v>18.3</v>
      </c>
      <c r="L57" s="10">
        <f>ROUND((2.721*J57*G57)+(Other!$B$2*I57),1)</f>
        <v>3.2</v>
      </c>
    </row>
    <row r="58" spans="1:12">
      <c r="A58" s="29" t="s">
        <v>101</v>
      </c>
      <c r="B58" s="29" t="s">
        <v>99</v>
      </c>
      <c r="C58" s="29">
        <v>2210</v>
      </c>
      <c r="D58" s="41" t="s">
        <v>152</v>
      </c>
      <c r="E58" s="29" t="s">
        <v>57</v>
      </c>
      <c r="F58" s="32">
        <f>EMCs!$B$2</f>
        <v>1.3467531225403229</v>
      </c>
      <c r="G58" s="32">
        <f>EMCs!$C$2</f>
        <v>0.27383424246429361</v>
      </c>
      <c r="H58" s="32">
        <f>ROCs!$B$2</f>
        <v>0.31492922148662977</v>
      </c>
      <c r="I58" s="30">
        <v>1.46413753679</v>
      </c>
      <c r="J58" s="35">
        <f>Other!$C$2*H58*I58/12</f>
        <v>1.9519887071849853</v>
      </c>
      <c r="K58" s="10">
        <f t="shared" si="2"/>
        <v>7.2</v>
      </c>
      <c r="L58" s="10">
        <f>ROUND((2.721*J58*G58)+(Other!$B$2*I58),1)</f>
        <v>1.8</v>
      </c>
    </row>
    <row r="59" spans="1:12">
      <c r="A59" s="29" t="s">
        <v>101</v>
      </c>
      <c r="B59" s="29" t="s">
        <v>99</v>
      </c>
      <c r="C59" s="29">
        <v>2210</v>
      </c>
      <c r="D59" s="41" t="s">
        <v>152</v>
      </c>
      <c r="E59" s="29" t="s">
        <v>58</v>
      </c>
      <c r="F59" s="32">
        <f>EMCs!$B$2</f>
        <v>1.3467531225403229</v>
      </c>
      <c r="G59" s="32">
        <f>EMCs!$C$2</f>
        <v>0.27383424246429361</v>
      </c>
      <c r="H59" s="32">
        <f>ROCs!$F$2</f>
        <v>0.31492922148662977</v>
      </c>
      <c r="I59" s="30">
        <v>0.98146753080100002</v>
      </c>
      <c r="J59" s="35">
        <f>Other!$C$2*H59*I59/12</f>
        <v>1.3084928761491532</v>
      </c>
      <c r="K59" s="10">
        <f t="shared" si="2"/>
        <v>4.8</v>
      </c>
      <c r="L59" s="10">
        <f>ROUND((2.721*J59*G59)+(Other!$B$2*I59),1)</f>
        <v>1.2</v>
      </c>
    </row>
    <row r="60" spans="1:12">
      <c r="A60" s="29" t="s">
        <v>101</v>
      </c>
      <c r="B60" s="29" t="s">
        <v>99</v>
      </c>
      <c r="C60" s="29">
        <v>2210</v>
      </c>
      <c r="D60" s="41" t="s">
        <v>152</v>
      </c>
      <c r="E60" s="29" t="s">
        <v>60</v>
      </c>
      <c r="F60" s="32">
        <f>EMCs!$B$2</f>
        <v>1.3467531225403229</v>
      </c>
      <c r="G60" s="32">
        <f>EMCs!$C$2</f>
        <v>0.27383424246429361</v>
      </c>
      <c r="H60" s="32">
        <f>ROCs!$H$2</f>
        <v>0.31492922148662977</v>
      </c>
      <c r="I60" s="30">
        <v>7.8363268343400003</v>
      </c>
      <c r="J60" s="35">
        <f>Other!$C$2*H60*I60/12</f>
        <v>10.447393842506408</v>
      </c>
      <c r="K60" s="10">
        <f t="shared" si="2"/>
        <v>38.299999999999997</v>
      </c>
      <c r="L60" s="10">
        <f>ROUND((2.721*J60*G60)+(Other!$B$2*I60),1)</f>
        <v>9.5</v>
      </c>
    </row>
    <row r="61" spans="1:12">
      <c r="A61" s="29" t="s">
        <v>101</v>
      </c>
      <c r="B61" s="29" t="s">
        <v>99</v>
      </c>
      <c r="C61" s="29">
        <v>2210</v>
      </c>
      <c r="D61" s="41" t="s">
        <v>152</v>
      </c>
      <c r="E61" s="29" t="s">
        <v>60</v>
      </c>
      <c r="F61" s="32">
        <f>EMCs!$B$2</f>
        <v>1.3467531225403229</v>
      </c>
      <c r="G61" s="32">
        <f>EMCs!$C$2</f>
        <v>0.27383424246429361</v>
      </c>
      <c r="H61" s="32">
        <f>ROCs!$H$2</f>
        <v>0.31492922148662977</v>
      </c>
      <c r="I61" s="30">
        <v>5.0218448128000004E-4</v>
      </c>
      <c r="J61" s="35">
        <f>Other!$C$2*H61*I61/12</f>
        <v>6.6951253673288441E-4</v>
      </c>
      <c r="K61" s="10">
        <f t="shared" si="2"/>
        <v>0</v>
      </c>
      <c r="L61" s="10">
        <f>ROUND((2.721*J61*G61)+(Other!$B$2*I61),1)</f>
        <v>0</v>
      </c>
    </row>
    <row r="62" spans="1:12">
      <c r="A62" s="29" t="s">
        <v>101</v>
      </c>
      <c r="B62" s="29" t="s">
        <v>99</v>
      </c>
      <c r="C62" s="29">
        <v>2210</v>
      </c>
      <c r="D62" s="41" t="s">
        <v>152</v>
      </c>
      <c r="E62" s="29" t="s">
        <v>58</v>
      </c>
      <c r="F62" s="32">
        <f>EMCs!$B$2</f>
        <v>1.3467531225403229</v>
      </c>
      <c r="G62" s="32">
        <f>EMCs!$C$2</f>
        <v>0.27383424246429361</v>
      </c>
      <c r="H62" s="32">
        <f>ROCs!$F$2</f>
        <v>0.31492922148662977</v>
      </c>
      <c r="I62" s="30">
        <v>8.6525634827900006</v>
      </c>
      <c r="J62" s="35">
        <f>Other!$C$2*H62*I62/12</f>
        <v>11.535600845011148</v>
      </c>
      <c r="K62" s="10">
        <f t="shared" si="2"/>
        <v>42.3</v>
      </c>
      <c r="L62" s="10">
        <f>ROUND((2.721*J62*G62)+(Other!$B$2*I62),1)</f>
        <v>10.5</v>
      </c>
    </row>
    <row r="63" spans="1:12">
      <c r="A63" s="29" t="s">
        <v>101</v>
      </c>
      <c r="B63" s="29" t="s">
        <v>99</v>
      </c>
      <c r="C63" s="29">
        <v>2210</v>
      </c>
      <c r="D63" s="41" t="s">
        <v>152</v>
      </c>
      <c r="E63" s="29" t="s">
        <v>58</v>
      </c>
      <c r="F63" s="32">
        <f>EMCs!$B$2</f>
        <v>1.3467531225403229</v>
      </c>
      <c r="G63" s="32">
        <f>EMCs!$C$2</f>
        <v>0.27383424246429361</v>
      </c>
      <c r="H63" s="32">
        <f>ROCs!$F$2</f>
        <v>0.31492922148662977</v>
      </c>
      <c r="I63" s="30">
        <v>7.6576657721000002E-2</v>
      </c>
      <c r="J63" s="35">
        <f>Other!$C$2*H63*I63/12</f>
        <v>0.1020920284805192</v>
      </c>
      <c r="K63" s="10">
        <f t="shared" si="2"/>
        <v>0.4</v>
      </c>
      <c r="L63" s="10">
        <f>ROUND((2.721*J63*G63)+(Other!$B$2*I63),1)</f>
        <v>0.1</v>
      </c>
    </row>
    <row r="64" spans="1:12">
      <c r="A64" s="29" t="s">
        <v>101</v>
      </c>
      <c r="B64" s="29" t="s">
        <v>99</v>
      </c>
      <c r="C64" s="29">
        <v>2210</v>
      </c>
      <c r="D64" s="41" t="s">
        <v>152</v>
      </c>
      <c r="E64" s="29" t="s">
        <v>60</v>
      </c>
      <c r="F64" s="32">
        <f>EMCs!$B$2</f>
        <v>1.3467531225403229</v>
      </c>
      <c r="G64" s="32">
        <f>EMCs!$C$2</f>
        <v>0.27383424246429361</v>
      </c>
      <c r="H64" s="32">
        <f>ROCs!$H$2</f>
        <v>0.31492922148662977</v>
      </c>
      <c r="I64" s="30">
        <v>0.62301728321100003</v>
      </c>
      <c r="J64" s="35">
        <f>Other!$C$2*H64*I64/12</f>
        <v>0.83060687309143777</v>
      </c>
      <c r="K64" s="10">
        <f t="shared" si="2"/>
        <v>3</v>
      </c>
      <c r="L64" s="10">
        <f>ROUND((2.721*J64*G64)+(Other!$B$2*I64),1)</f>
        <v>0.8</v>
      </c>
    </row>
    <row r="65" spans="1:12">
      <c r="A65" s="29" t="s">
        <v>101</v>
      </c>
      <c r="B65" s="29" t="s">
        <v>99</v>
      </c>
      <c r="C65" s="29">
        <v>2210</v>
      </c>
      <c r="D65" s="41" t="s">
        <v>152</v>
      </c>
      <c r="E65" s="29" t="s">
        <v>60</v>
      </c>
      <c r="F65" s="32">
        <f>EMCs!$B$2</f>
        <v>1.3467531225403229</v>
      </c>
      <c r="G65" s="32">
        <f>EMCs!$C$2</f>
        <v>0.27383424246429361</v>
      </c>
      <c r="H65" s="32">
        <f>ROCs!$H$2</f>
        <v>0.31492922148662977</v>
      </c>
      <c r="I65" s="30">
        <v>6.0084446942799997E-2</v>
      </c>
      <c r="J65" s="35">
        <f>Other!$C$2*H65*I65/12</f>
        <v>8.0104606953071353E-2</v>
      </c>
      <c r="K65" s="10">
        <f t="shared" si="2"/>
        <v>0.3</v>
      </c>
      <c r="L65" s="10">
        <f>ROUND((2.721*J65*G65)+(Other!$B$2*I65),1)</f>
        <v>0.1</v>
      </c>
    </row>
    <row r="66" spans="1:12">
      <c r="A66" s="29" t="s">
        <v>101</v>
      </c>
      <c r="B66" s="29" t="s">
        <v>99</v>
      </c>
      <c r="C66" s="29">
        <v>2210</v>
      </c>
      <c r="D66" s="41" t="s">
        <v>152</v>
      </c>
      <c r="E66" s="29" t="s">
        <v>60</v>
      </c>
      <c r="F66" s="32">
        <f>EMCs!$B$2</f>
        <v>1.3467531225403229</v>
      </c>
      <c r="G66" s="32">
        <f>EMCs!$C$2</f>
        <v>0.27383424246429361</v>
      </c>
      <c r="H66" s="32">
        <f>ROCs!$H$2</f>
        <v>0.31492922148662977</v>
      </c>
      <c r="I66" s="30">
        <v>2.3321704520700002</v>
      </c>
      <c r="J66" s="35">
        <f>Other!$C$2*H66*I66/12</f>
        <v>3.1092505118418288</v>
      </c>
      <c r="K66" s="10">
        <f t="shared" si="2"/>
        <v>11.4</v>
      </c>
      <c r="L66" s="10">
        <f>ROUND((2.721*J66*G66)+(Other!$B$2*I66),1)</f>
        <v>2.8</v>
      </c>
    </row>
    <row r="67" spans="1:12">
      <c r="A67" s="29" t="s">
        <v>101</v>
      </c>
      <c r="B67" s="29" t="s">
        <v>99</v>
      </c>
      <c r="C67" s="29">
        <v>2210</v>
      </c>
      <c r="D67" s="41" t="s">
        <v>152</v>
      </c>
      <c r="E67" s="29" t="s">
        <v>60</v>
      </c>
      <c r="F67" s="32">
        <f>EMCs!$B$2</f>
        <v>1.3467531225403229</v>
      </c>
      <c r="G67" s="32">
        <f>EMCs!$C$2</f>
        <v>0.27383424246429361</v>
      </c>
      <c r="H67" s="32">
        <f>ROCs!$H$2</f>
        <v>0.31492922148662977</v>
      </c>
      <c r="I67" s="30">
        <v>9.2955935244800003E-2</v>
      </c>
      <c r="J67" s="35">
        <f>Other!$C$2*H67*I67/12</f>
        <v>0.12392888735130723</v>
      </c>
      <c r="K67" s="10">
        <f t="shared" si="2"/>
        <v>0.5</v>
      </c>
      <c r="L67" s="10">
        <f>ROUND((2.721*J67*G67)+(Other!$B$2*I67),1)</f>
        <v>0.1</v>
      </c>
    </row>
    <row r="68" spans="1:12">
      <c r="A68" s="29" t="s">
        <v>101</v>
      </c>
      <c r="B68" s="29" t="s">
        <v>99</v>
      </c>
      <c r="C68" s="29">
        <v>3200</v>
      </c>
      <c r="D68" s="41" t="s">
        <v>153</v>
      </c>
      <c r="E68" s="29" t="s">
        <v>58</v>
      </c>
      <c r="F68" s="32">
        <f>EMCs!$B$14</f>
        <v>0.69141343344704065</v>
      </c>
      <c r="G68" s="32">
        <f>EMCs!$C$14</f>
        <v>3.5859246036990831E-2</v>
      </c>
      <c r="H68" s="32">
        <f>ROCs!$F$13</f>
        <v>0.26229721460804234</v>
      </c>
      <c r="I68" s="30">
        <v>6.4157739304700001E-3</v>
      </c>
      <c r="J68" s="35">
        <f>Other!$C$2*H68*I68/12</f>
        <v>7.1240211067560314E-3</v>
      </c>
      <c r="K68" s="10">
        <f t="shared" si="2"/>
        <v>0</v>
      </c>
      <c r="L68" s="10">
        <f>ROUND((2.721*J68*G68)+(Other!$B$2*I68),1)</f>
        <v>0</v>
      </c>
    </row>
    <row r="69" spans="1:12">
      <c r="A69" s="29" t="s">
        <v>101</v>
      </c>
      <c r="B69" s="29" t="s">
        <v>99</v>
      </c>
      <c r="C69" s="29">
        <v>3200</v>
      </c>
      <c r="D69" s="41" t="s">
        <v>153</v>
      </c>
      <c r="E69" s="29" t="s">
        <v>60</v>
      </c>
      <c r="F69" s="32">
        <f>EMCs!$B$14</f>
        <v>0.69141343344704065</v>
      </c>
      <c r="G69" s="32">
        <f>EMCs!$C$14</f>
        <v>3.5859246036990831E-2</v>
      </c>
      <c r="H69" s="32">
        <f>ROCs!$H$13</f>
        <v>0.26229721460804234</v>
      </c>
      <c r="I69" s="30">
        <v>5.1557928216100002E-2</v>
      </c>
      <c r="J69" s="35">
        <f>Other!$C$2*H69*I69/12</f>
        <v>5.7249487405988057E-2</v>
      </c>
      <c r="K69" s="10">
        <f t="shared" si="2"/>
        <v>0.1</v>
      </c>
      <c r="L69" s="10">
        <f>ROUND((2.721*J69*G69)+(Other!$B$2*I69),1)</f>
        <v>0</v>
      </c>
    </row>
    <row r="70" spans="1:12">
      <c r="A70" s="29" t="s">
        <v>101</v>
      </c>
      <c r="B70" s="29" t="s">
        <v>99</v>
      </c>
      <c r="C70" s="29">
        <v>3200</v>
      </c>
      <c r="D70" s="41" t="s">
        <v>153</v>
      </c>
      <c r="E70" s="29" t="s">
        <v>60</v>
      </c>
      <c r="F70" s="32">
        <f>EMCs!$B$14</f>
        <v>0.69141343344704065</v>
      </c>
      <c r="G70" s="32">
        <f>EMCs!$C$14</f>
        <v>3.5859246036990831E-2</v>
      </c>
      <c r="H70" s="32">
        <f>ROCs!$H$13</f>
        <v>0.26229721460804234</v>
      </c>
      <c r="I70" s="30">
        <v>3.21080792378</v>
      </c>
      <c r="J70" s="35">
        <f>Other!$C$2*H70*I70/12</f>
        <v>3.565253961040451</v>
      </c>
      <c r="K70" s="10">
        <f t="shared" si="2"/>
        <v>6.7</v>
      </c>
      <c r="L70" s="10">
        <f>ROUND((2.721*J70*G70)+(Other!$B$2*I70),1)</f>
        <v>1</v>
      </c>
    </row>
    <row r="71" spans="1:12">
      <c r="A71" s="29" t="s">
        <v>101</v>
      </c>
      <c r="B71" s="29" t="s">
        <v>99</v>
      </c>
      <c r="C71" s="29">
        <v>3200</v>
      </c>
      <c r="D71" s="41" t="s">
        <v>153</v>
      </c>
      <c r="E71" s="29" t="s">
        <v>58</v>
      </c>
      <c r="F71" s="32">
        <f>EMCs!$B$14</f>
        <v>0.69141343344704065</v>
      </c>
      <c r="G71" s="32">
        <f>EMCs!$C$14</f>
        <v>3.5859246036990831E-2</v>
      </c>
      <c r="H71" s="32">
        <f>ROCs!$F$13</f>
        <v>0.26229721460804234</v>
      </c>
      <c r="I71" s="30">
        <v>0.35156515770699998</v>
      </c>
      <c r="J71" s="35">
        <f>Other!$C$2*H71*I71/12</f>
        <v>0.390374977523749</v>
      </c>
      <c r="K71" s="10">
        <f t="shared" si="2"/>
        <v>0.7</v>
      </c>
      <c r="L71" s="10">
        <f>ROUND((2.721*J71*G71)+(Other!$B$2*I71),1)</f>
        <v>0.1</v>
      </c>
    </row>
    <row r="72" spans="1:12">
      <c r="A72" s="29" t="s">
        <v>101</v>
      </c>
      <c r="B72" s="29" t="s">
        <v>99</v>
      </c>
      <c r="C72" s="29">
        <v>3200</v>
      </c>
      <c r="D72" s="41" t="s">
        <v>153</v>
      </c>
      <c r="E72" s="29" t="s">
        <v>60</v>
      </c>
      <c r="F72" s="32">
        <f>EMCs!$B$14</f>
        <v>0.69141343344704065</v>
      </c>
      <c r="G72" s="32">
        <f>EMCs!$C$14</f>
        <v>3.5859246036990831E-2</v>
      </c>
      <c r="H72" s="32">
        <f>ROCs!$H$13</f>
        <v>0.26229721460804234</v>
      </c>
      <c r="I72" s="30">
        <v>4.5967083674799998</v>
      </c>
      <c r="J72" s="35">
        <f>Other!$C$2*H72*I72/12</f>
        <v>5.1041460915582215</v>
      </c>
      <c r="K72" s="10">
        <f t="shared" si="2"/>
        <v>9.6</v>
      </c>
      <c r="L72" s="10">
        <f>ROUND((2.721*J72*G72)+(Other!$B$2*I72),1)</f>
        <v>1.5</v>
      </c>
    </row>
    <row r="73" spans="1:12">
      <c r="A73" s="29" t="s">
        <v>101</v>
      </c>
      <c r="B73" s="29" t="s">
        <v>99</v>
      </c>
      <c r="C73" s="29">
        <v>3200</v>
      </c>
      <c r="D73" s="41" t="s">
        <v>153</v>
      </c>
      <c r="E73" s="29" t="s">
        <v>60</v>
      </c>
      <c r="F73" s="32">
        <f>EMCs!$B$14</f>
        <v>0.69141343344704065</v>
      </c>
      <c r="G73" s="32">
        <f>EMCs!$C$14</f>
        <v>3.5859246036990831E-2</v>
      </c>
      <c r="H73" s="32">
        <f>ROCs!$H$13</f>
        <v>0.26229721460804234</v>
      </c>
      <c r="I73" s="30">
        <v>2.8464037521499998E-4</v>
      </c>
      <c r="J73" s="35">
        <f>Other!$C$2*H73*I73/12</f>
        <v>3.1606226510510273E-4</v>
      </c>
      <c r="K73" s="10">
        <f t="shared" si="2"/>
        <v>0</v>
      </c>
      <c r="L73" s="10">
        <f>ROUND((2.721*J73*G73)+(Other!$B$2*I73),1)</f>
        <v>0</v>
      </c>
    </row>
    <row r="74" spans="1:12">
      <c r="A74" s="29" t="s">
        <v>101</v>
      </c>
      <c r="B74" s="29" t="s">
        <v>99</v>
      </c>
      <c r="C74" s="29">
        <v>3200</v>
      </c>
      <c r="D74" s="41" t="s">
        <v>153</v>
      </c>
      <c r="E74" s="29" t="s">
        <v>60</v>
      </c>
      <c r="F74" s="32">
        <f>EMCs!$B$14</f>
        <v>0.69141343344704065</v>
      </c>
      <c r="G74" s="32">
        <f>EMCs!$C$14</f>
        <v>3.5859246036990831E-2</v>
      </c>
      <c r="H74" s="32">
        <f>ROCs!$H$13</f>
        <v>0.26229721460804234</v>
      </c>
      <c r="I74" s="30">
        <v>2.1513110099200001</v>
      </c>
      <c r="J74" s="35">
        <f>Other!$C$2*H74*I74/12</f>
        <v>2.3887975492839693</v>
      </c>
      <c r="K74" s="10">
        <f t="shared" si="2"/>
        <v>4.5</v>
      </c>
      <c r="L74" s="10">
        <f>ROUND((2.721*J74*G74)+(Other!$B$2*I74),1)</f>
        <v>0.7</v>
      </c>
    </row>
    <row r="75" spans="1:12">
      <c r="A75" s="29" t="s">
        <v>101</v>
      </c>
      <c r="B75" s="29" t="s">
        <v>99</v>
      </c>
      <c r="C75" s="29">
        <v>3300</v>
      </c>
      <c r="D75" s="41" t="s">
        <v>154</v>
      </c>
      <c r="E75" s="29" t="s">
        <v>60</v>
      </c>
      <c r="F75" s="32">
        <f>EMCs!$B$14</f>
        <v>0.69141343344704065</v>
      </c>
      <c r="G75" s="32">
        <f>EMCs!$C$14</f>
        <v>3.5859246036990831E-2</v>
      </c>
      <c r="H75" s="32">
        <f>ROCs!$H$13</f>
        <v>0.26229721460804234</v>
      </c>
      <c r="I75" s="30">
        <v>1.2022249837700001</v>
      </c>
      <c r="J75" s="35">
        <f>Other!$C$2*H75*I75/12</f>
        <v>1.334940453367796</v>
      </c>
      <c r="K75" s="10">
        <f t="shared" si="2"/>
        <v>2.5</v>
      </c>
      <c r="L75" s="10">
        <f>ROUND((2.721*J75*G75)+(Other!$B$2*I75),1)</f>
        <v>0.4</v>
      </c>
    </row>
    <row r="76" spans="1:12">
      <c r="A76" s="29" t="s">
        <v>101</v>
      </c>
      <c r="B76" s="29" t="s">
        <v>99</v>
      </c>
      <c r="C76" s="29">
        <v>3300</v>
      </c>
      <c r="D76" s="41" t="s">
        <v>154</v>
      </c>
      <c r="E76" s="29" t="s">
        <v>57</v>
      </c>
      <c r="F76" s="32">
        <f>EMCs!$B$14</f>
        <v>0.69141343344704065</v>
      </c>
      <c r="G76" s="32">
        <f>EMCs!$C$14</f>
        <v>3.5859246036990831E-2</v>
      </c>
      <c r="H76" s="32">
        <f>ROCs!$B$13</f>
        <v>0.26229721460804234</v>
      </c>
      <c r="I76" s="30">
        <v>2.39225918087</v>
      </c>
      <c r="J76" s="35">
        <f>Other!$C$2*H76*I76/12</f>
        <v>2.656344360328839</v>
      </c>
      <c r="K76" s="10">
        <f t="shared" si="2"/>
        <v>5</v>
      </c>
      <c r="L76" s="10">
        <f>ROUND((2.721*J76*G76)+(Other!$B$2*I76),1)</f>
        <v>0.8</v>
      </c>
    </row>
    <row r="77" spans="1:12">
      <c r="A77" s="29" t="s">
        <v>101</v>
      </c>
      <c r="B77" s="29" t="s">
        <v>99</v>
      </c>
      <c r="C77" s="29">
        <v>3300</v>
      </c>
      <c r="D77" s="41" t="s">
        <v>154</v>
      </c>
      <c r="E77" s="29" t="s">
        <v>60</v>
      </c>
      <c r="F77" s="32">
        <f>EMCs!$B$14</f>
        <v>0.69141343344704065</v>
      </c>
      <c r="G77" s="32">
        <f>EMCs!$C$14</f>
        <v>3.5859246036990831E-2</v>
      </c>
      <c r="H77" s="32">
        <f>ROCs!$H$13</f>
        <v>0.26229721460804234</v>
      </c>
      <c r="I77" s="30">
        <v>9.0509459230000006E-2</v>
      </c>
      <c r="J77" s="35">
        <f>Other!$C$2*H77*I77/12</f>
        <v>0.10050093798556881</v>
      </c>
      <c r="K77" s="10">
        <f t="shared" si="2"/>
        <v>0.2</v>
      </c>
      <c r="L77" s="10">
        <f>ROUND((2.721*J77*G77)+(Other!$B$2*I77),1)</f>
        <v>0</v>
      </c>
    </row>
    <row r="78" spans="1:12">
      <c r="A78" s="29" t="s">
        <v>101</v>
      </c>
      <c r="B78" s="29" t="s">
        <v>99</v>
      </c>
      <c r="C78" s="29">
        <v>3300</v>
      </c>
      <c r="D78" s="41" t="s">
        <v>154</v>
      </c>
      <c r="E78" s="29" t="s">
        <v>60</v>
      </c>
      <c r="F78" s="32">
        <f>EMCs!$B$14</f>
        <v>0.69141343344704065</v>
      </c>
      <c r="G78" s="32">
        <f>EMCs!$C$14</f>
        <v>3.5859246036990831E-2</v>
      </c>
      <c r="H78" s="32">
        <f>ROCs!$H$13</f>
        <v>0.26229721460804234</v>
      </c>
      <c r="I78" s="30">
        <v>0.43046790825100001</v>
      </c>
      <c r="J78" s="35">
        <f>Other!$C$2*H78*I78/12</f>
        <v>0.47798792435577425</v>
      </c>
      <c r="K78" s="10">
        <f t="shared" si="2"/>
        <v>0.9</v>
      </c>
      <c r="L78" s="10">
        <f>ROUND((2.721*J78*G78)+(Other!$B$2*I78),1)</f>
        <v>0.1</v>
      </c>
    </row>
    <row r="79" spans="1:12">
      <c r="A79" s="29" t="s">
        <v>101</v>
      </c>
      <c r="B79" s="29" t="s">
        <v>99</v>
      </c>
      <c r="C79" s="29">
        <v>3300</v>
      </c>
      <c r="D79" s="41" t="s">
        <v>154</v>
      </c>
      <c r="E79" s="29" t="s">
        <v>27</v>
      </c>
      <c r="F79" s="32">
        <f>EMCs!$B$14</f>
        <v>0.69141343344704065</v>
      </c>
      <c r="G79" s="32">
        <f>EMCs!$C$14</f>
        <v>3.5859246036990831E-2</v>
      </c>
      <c r="H79" s="32">
        <f>ROCs!$I$13</f>
        <v>0.26229721460804234</v>
      </c>
      <c r="I79" s="30">
        <v>0.21929761</v>
      </c>
      <c r="J79" s="35">
        <f>Other!$C$2*H79*I79/12</f>
        <v>0.24350621128988326</v>
      </c>
      <c r="K79" s="10">
        <f t="shared" si="2"/>
        <v>0.5</v>
      </c>
      <c r="L79" s="10">
        <f>ROUND((2.721*J79*G79)+(Other!$B$2*I79),1)</f>
        <v>0.1</v>
      </c>
    </row>
    <row r="80" spans="1:12">
      <c r="A80" s="29" t="s">
        <v>101</v>
      </c>
      <c r="B80" s="29" t="s">
        <v>99</v>
      </c>
      <c r="C80" s="29">
        <v>3300</v>
      </c>
      <c r="D80" s="41" t="s">
        <v>154</v>
      </c>
      <c r="E80" s="29" t="s">
        <v>27</v>
      </c>
      <c r="F80" s="32">
        <f>EMCs!$B$14</f>
        <v>0.69141343344704065</v>
      </c>
      <c r="G80" s="32">
        <f>EMCs!$C$14</f>
        <v>3.5859246036990831E-2</v>
      </c>
      <c r="H80" s="32">
        <f>ROCs!$I$13</f>
        <v>0.26229721460804234</v>
      </c>
      <c r="I80" s="30">
        <v>2.58610093292E-3</v>
      </c>
      <c r="J80" s="35">
        <f>Other!$C$2*H80*I80/12</f>
        <v>2.8715846022607434E-3</v>
      </c>
      <c r="K80" s="10">
        <f t="shared" si="2"/>
        <v>0</v>
      </c>
      <c r="L80" s="10">
        <f>ROUND((2.721*J80*G80)+(Other!$B$2*I80),1)</f>
        <v>0</v>
      </c>
    </row>
    <row r="81" spans="1:12">
      <c r="A81" s="29" t="s">
        <v>101</v>
      </c>
      <c r="B81" s="29" t="s">
        <v>99</v>
      </c>
      <c r="C81" s="29">
        <v>3300</v>
      </c>
      <c r="D81" s="41" t="s">
        <v>154</v>
      </c>
      <c r="E81" s="29" t="s">
        <v>27</v>
      </c>
      <c r="F81" s="32">
        <f>EMCs!$B$14</f>
        <v>0.69141343344704065</v>
      </c>
      <c r="G81" s="32">
        <f>EMCs!$C$14</f>
        <v>3.5859246036990831E-2</v>
      </c>
      <c r="H81" s="32">
        <f>ROCs!$I$13</f>
        <v>0.26229721460804234</v>
      </c>
      <c r="I81" s="30">
        <v>8.2816508947699999E-2</v>
      </c>
      <c r="J81" s="35">
        <f>Other!$C$2*H81*I81/12</f>
        <v>9.1958751060301769E-2</v>
      </c>
      <c r="K81" s="10">
        <f t="shared" si="2"/>
        <v>0.2</v>
      </c>
      <c r="L81" s="10">
        <f>ROUND((2.721*J81*G81)+(Other!$B$2*I81),1)</f>
        <v>0</v>
      </c>
    </row>
    <row r="82" spans="1:12">
      <c r="A82" s="29" t="s">
        <v>101</v>
      </c>
      <c r="B82" s="29" t="s">
        <v>99</v>
      </c>
      <c r="C82" s="29">
        <v>3300</v>
      </c>
      <c r="D82" s="41" t="s">
        <v>154</v>
      </c>
      <c r="E82" s="29" t="s">
        <v>27</v>
      </c>
      <c r="F82" s="32">
        <f>EMCs!$B$14</f>
        <v>0.69141343344704065</v>
      </c>
      <c r="G82" s="32">
        <f>EMCs!$C$14</f>
        <v>3.5859246036990831E-2</v>
      </c>
      <c r="H82" s="32">
        <f>ROCs!$I$13</f>
        <v>0.26229721460804234</v>
      </c>
      <c r="I82" s="30">
        <v>0.117882674348</v>
      </c>
      <c r="J82" s="35">
        <f>Other!$C$2*H82*I82/12</f>
        <v>0.13089592452558232</v>
      </c>
      <c r="K82" s="10">
        <f t="shared" si="2"/>
        <v>0.2</v>
      </c>
      <c r="L82" s="10">
        <f>ROUND((2.721*J82*G82)+(Other!$B$2*I82),1)</f>
        <v>0</v>
      </c>
    </row>
    <row r="83" spans="1:12">
      <c r="A83" s="29" t="s">
        <v>101</v>
      </c>
      <c r="B83" s="29" t="s">
        <v>99</v>
      </c>
      <c r="C83" s="29">
        <v>3300</v>
      </c>
      <c r="D83" s="41" t="s">
        <v>154</v>
      </c>
      <c r="E83" s="29" t="s">
        <v>60</v>
      </c>
      <c r="F83" s="32">
        <f>EMCs!$B$14</f>
        <v>0.69141343344704065</v>
      </c>
      <c r="G83" s="32">
        <f>EMCs!$C$14</f>
        <v>3.5859246036990831E-2</v>
      </c>
      <c r="H83" s="32">
        <f>ROCs!$H$13</f>
        <v>0.26229721460804234</v>
      </c>
      <c r="I83" s="30">
        <v>0.82305309715700004</v>
      </c>
      <c r="J83" s="35">
        <f>Other!$C$2*H83*I83/12</f>
        <v>0.91391119756893502</v>
      </c>
      <c r="K83" s="10">
        <f t="shared" si="2"/>
        <v>1.7</v>
      </c>
      <c r="L83" s="10">
        <f>ROUND((2.721*J83*G83)+(Other!$B$2*I83),1)</f>
        <v>0.3</v>
      </c>
    </row>
    <row r="84" spans="1:12">
      <c r="A84" s="29" t="s">
        <v>101</v>
      </c>
      <c r="B84" s="29" t="s">
        <v>99</v>
      </c>
      <c r="C84" s="29">
        <v>3300</v>
      </c>
      <c r="D84" s="41" t="s">
        <v>154</v>
      </c>
      <c r="E84" s="29" t="s">
        <v>60</v>
      </c>
      <c r="F84" s="32">
        <f>EMCs!$B$14</f>
        <v>0.69141343344704065</v>
      </c>
      <c r="G84" s="32">
        <f>EMCs!$C$14</f>
        <v>3.5859246036990831E-2</v>
      </c>
      <c r="H84" s="32">
        <f>ROCs!$H$13</f>
        <v>0.26229721460804234</v>
      </c>
      <c r="I84" s="30">
        <v>0.13191216655099999</v>
      </c>
      <c r="J84" s="35">
        <f>Other!$C$2*H84*I84/12</f>
        <v>0.14647415400411376</v>
      </c>
      <c r="K84" s="10">
        <f t="shared" si="2"/>
        <v>0.3</v>
      </c>
      <c r="L84" s="10">
        <f>ROUND((2.721*J84*G84)+(Other!$B$2*I84),1)</f>
        <v>0</v>
      </c>
    </row>
    <row r="85" spans="1:12">
      <c r="A85" s="29" t="s">
        <v>101</v>
      </c>
      <c r="B85" s="29" t="s">
        <v>99</v>
      </c>
      <c r="C85" s="29">
        <v>3300</v>
      </c>
      <c r="D85" s="41" t="s">
        <v>154</v>
      </c>
      <c r="E85" s="29" t="s">
        <v>60</v>
      </c>
      <c r="F85" s="32">
        <f>EMCs!$B$14</f>
        <v>0.69141343344704065</v>
      </c>
      <c r="G85" s="32">
        <f>EMCs!$C$14</f>
        <v>3.5859246036990831E-2</v>
      </c>
      <c r="H85" s="32">
        <f>ROCs!$H$13</f>
        <v>0.26229721460804234</v>
      </c>
      <c r="I85" s="30">
        <v>0.189538352731</v>
      </c>
      <c r="J85" s="35">
        <f>Other!$C$2*H85*I85/12</f>
        <v>0.21046178372692392</v>
      </c>
      <c r="K85" s="10">
        <f t="shared" si="2"/>
        <v>0.4</v>
      </c>
      <c r="L85" s="10">
        <f>ROUND((2.721*J85*G85)+(Other!$B$2*I85),1)</f>
        <v>0.1</v>
      </c>
    </row>
    <row r="86" spans="1:12">
      <c r="A86" s="29" t="s">
        <v>101</v>
      </c>
      <c r="B86" s="29" t="s">
        <v>99</v>
      </c>
      <c r="C86" s="29">
        <v>3300</v>
      </c>
      <c r="D86" s="41" t="s">
        <v>154</v>
      </c>
      <c r="E86" s="29" t="s">
        <v>57</v>
      </c>
      <c r="F86" s="32">
        <f>EMCs!$B$14</f>
        <v>0.69141343344704065</v>
      </c>
      <c r="G86" s="32">
        <f>EMCs!$C$14</f>
        <v>3.5859246036990831E-2</v>
      </c>
      <c r="H86" s="32">
        <f>ROCs!$B$13</f>
        <v>0.26229721460804234</v>
      </c>
      <c r="I86" s="30">
        <v>2.2557897786700001</v>
      </c>
      <c r="J86" s="35">
        <f>Other!$C$2*H86*I86/12</f>
        <v>2.5048098904059009</v>
      </c>
      <c r="K86" s="10">
        <f t="shared" si="2"/>
        <v>4.7</v>
      </c>
      <c r="L86" s="10">
        <f>ROUND((2.721*J86*G86)+(Other!$B$2*I86),1)</f>
        <v>0.7</v>
      </c>
    </row>
    <row r="87" spans="1:12">
      <c r="A87" s="29" t="s">
        <v>101</v>
      </c>
      <c r="B87" s="29" t="s">
        <v>99</v>
      </c>
      <c r="C87" s="29">
        <v>4110</v>
      </c>
      <c r="D87" s="41" t="s">
        <v>155</v>
      </c>
      <c r="E87" s="29" t="s">
        <v>58</v>
      </c>
      <c r="F87" s="32">
        <f>EMCs!$B$14</f>
        <v>0.69141343344704065</v>
      </c>
      <c r="G87" s="32">
        <f>EMCs!$C$14</f>
        <v>3.5859246036990831E-2</v>
      </c>
      <c r="H87" s="32">
        <f>ROCs!$F$13</f>
        <v>0.26229721460804234</v>
      </c>
      <c r="I87" s="30">
        <v>2.2534184253</v>
      </c>
      <c r="J87" s="35">
        <f>Other!$C$2*H87*I87/12</f>
        <v>2.5021767596811375</v>
      </c>
      <c r="K87" s="10">
        <f t="shared" si="2"/>
        <v>4.7</v>
      </c>
      <c r="L87" s="10">
        <f>ROUND((2.721*J87*G87)+(Other!$B$2*I87),1)</f>
        <v>0.7</v>
      </c>
    </row>
    <row r="88" spans="1:12">
      <c r="A88" s="29" t="s">
        <v>101</v>
      </c>
      <c r="B88" s="29" t="s">
        <v>99</v>
      </c>
      <c r="C88" s="29">
        <v>4110</v>
      </c>
      <c r="D88" s="41" t="s">
        <v>155</v>
      </c>
      <c r="E88" s="29" t="s">
        <v>60</v>
      </c>
      <c r="F88" s="32">
        <f>EMCs!$B$14</f>
        <v>0.69141343344704065</v>
      </c>
      <c r="G88" s="32">
        <f>EMCs!$C$14</f>
        <v>3.5859246036990831E-2</v>
      </c>
      <c r="H88" s="32">
        <f>ROCs!$H$13</f>
        <v>0.26229721460804234</v>
      </c>
      <c r="I88" s="30">
        <v>0.138270105665</v>
      </c>
      <c r="J88" s="35">
        <f>Other!$C$2*H88*I88/12</f>
        <v>0.15353395581983759</v>
      </c>
      <c r="K88" s="10">
        <f t="shared" ref="K88:K107" si="3">ROUND(2.721*J88*F88,1)</f>
        <v>0.3</v>
      </c>
      <c r="L88" s="10">
        <f>ROUND((2.721*J88*G88)+(Other!$B$2*I88),1)</f>
        <v>0</v>
      </c>
    </row>
    <row r="89" spans="1:12">
      <c r="A89" s="29" t="s">
        <v>101</v>
      </c>
      <c r="B89" s="29" t="s">
        <v>99</v>
      </c>
      <c r="C89" s="29">
        <v>4110</v>
      </c>
      <c r="D89" s="41" t="s">
        <v>155</v>
      </c>
      <c r="E89" s="29" t="s">
        <v>60</v>
      </c>
      <c r="F89" s="32">
        <f>EMCs!$B$14</f>
        <v>0.69141343344704065</v>
      </c>
      <c r="G89" s="32">
        <f>EMCs!$C$14</f>
        <v>3.5859246036990831E-2</v>
      </c>
      <c r="H89" s="32">
        <f>ROCs!$H$13</f>
        <v>0.26229721460804234</v>
      </c>
      <c r="I89" s="30">
        <v>3.2020061279900001E-2</v>
      </c>
      <c r="J89" s="35">
        <f>Other!$C$2*H89*I89/12</f>
        <v>3.555480521442226E-2</v>
      </c>
      <c r="K89" s="10">
        <f t="shared" si="3"/>
        <v>0.1</v>
      </c>
      <c r="L89" s="10">
        <f>ROUND((2.721*J89*G89)+(Other!$B$2*I89),1)</f>
        <v>0</v>
      </c>
    </row>
    <row r="90" spans="1:12">
      <c r="A90" s="29" t="s">
        <v>101</v>
      </c>
      <c r="B90" s="29" t="s">
        <v>99</v>
      </c>
      <c r="C90" s="29">
        <v>4200</v>
      </c>
      <c r="D90" s="41" t="s">
        <v>156</v>
      </c>
      <c r="E90" s="29" t="s">
        <v>58</v>
      </c>
      <c r="F90" s="32">
        <f>EMCs!$B$14</f>
        <v>0.69141343344704065</v>
      </c>
      <c r="G90" s="32">
        <f>EMCs!$C$14</f>
        <v>3.5859246036990831E-2</v>
      </c>
      <c r="H90" s="32">
        <f>ROCs!$F$13</f>
        <v>0.26229721460804234</v>
      </c>
      <c r="I90" s="30">
        <v>3.0242976760600001E-2</v>
      </c>
      <c r="J90" s="35">
        <f>Other!$C$2*H90*I90/12</f>
        <v>3.3581545595055474E-2</v>
      </c>
      <c r="K90" s="10">
        <f t="shared" si="3"/>
        <v>0.1</v>
      </c>
      <c r="L90" s="10">
        <f>ROUND((2.721*J90*G90)+(Other!$B$2*I90),1)</f>
        <v>0</v>
      </c>
    </row>
    <row r="91" spans="1:12">
      <c r="A91" s="29" t="s">
        <v>101</v>
      </c>
      <c r="B91" s="29" t="s">
        <v>99</v>
      </c>
      <c r="C91" s="29">
        <v>4200</v>
      </c>
      <c r="D91" s="41" t="s">
        <v>156</v>
      </c>
      <c r="E91" s="29" t="s">
        <v>27</v>
      </c>
      <c r="F91" s="32">
        <f>EMCs!$B$14</f>
        <v>0.69141343344704065</v>
      </c>
      <c r="G91" s="32">
        <f>EMCs!$C$14</f>
        <v>3.5859246036990831E-2</v>
      </c>
      <c r="H91" s="32">
        <f>ROCs!$I$13</f>
        <v>0.26229721460804234</v>
      </c>
      <c r="I91" s="30">
        <v>0.10579798372800001</v>
      </c>
      <c r="J91" s="35">
        <f>Other!$C$2*H91*I91/12</f>
        <v>0.11747718627537253</v>
      </c>
      <c r="K91" s="10">
        <f t="shared" si="3"/>
        <v>0.2</v>
      </c>
      <c r="L91" s="10">
        <f>ROUND((2.721*J91*G91)+(Other!$B$2*I91),1)</f>
        <v>0</v>
      </c>
    </row>
    <row r="92" spans="1:12">
      <c r="A92" s="29" t="s">
        <v>101</v>
      </c>
      <c r="B92" s="29" t="s">
        <v>99</v>
      </c>
      <c r="C92" s="29">
        <v>4200</v>
      </c>
      <c r="D92" s="41" t="s">
        <v>156</v>
      </c>
      <c r="E92" s="29" t="s">
        <v>27</v>
      </c>
      <c r="F92" s="32">
        <f>EMCs!$B$14</f>
        <v>0.69141343344704065</v>
      </c>
      <c r="G92" s="32">
        <f>EMCs!$C$14</f>
        <v>3.5859246036990831E-2</v>
      </c>
      <c r="H92" s="32">
        <f>ROCs!$I$13</f>
        <v>0.26229721460804234</v>
      </c>
      <c r="I92" s="30">
        <v>5.9783244920799997E-4</v>
      </c>
      <c r="J92" s="35">
        <f>Other!$C$2*H92*I92/12</f>
        <v>6.6382809503848055E-4</v>
      </c>
      <c r="K92" s="10">
        <f t="shared" si="3"/>
        <v>0</v>
      </c>
      <c r="L92" s="10">
        <f>ROUND((2.721*J92*G92)+(Other!$B$2*I92),1)</f>
        <v>0</v>
      </c>
    </row>
    <row r="93" spans="1:12">
      <c r="A93" s="29" t="s">
        <v>101</v>
      </c>
      <c r="B93" s="29" t="s">
        <v>99</v>
      </c>
      <c r="C93" s="29">
        <v>4200</v>
      </c>
      <c r="D93" s="41" t="s">
        <v>156</v>
      </c>
      <c r="E93" s="29" t="s">
        <v>27</v>
      </c>
      <c r="F93" s="32">
        <f>EMCs!$B$14</f>
        <v>0.69141343344704065</v>
      </c>
      <c r="G93" s="32">
        <f>EMCs!$C$14</f>
        <v>3.5859246036990831E-2</v>
      </c>
      <c r="H93" s="32">
        <f>ROCs!$I$13</f>
        <v>0.26229721460804234</v>
      </c>
      <c r="I93" s="30">
        <v>0.33184113392499998</v>
      </c>
      <c r="J93" s="35">
        <f>Other!$C$2*H93*I93/12</f>
        <v>0.36847358834515109</v>
      </c>
      <c r="K93" s="10">
        <f t="shared" si="3"/>
        <v>0.7</v>
      </c>
      <c r="L93" s="10">
        <f>ROUND((2.721*J93*G93)+(Other!$B$2*I93),1)</f>
        <v>0.1</v>
      </c>
    </row>
    <row r="94" spans="1:12">
      <c r="A94" s="29" t="s">
        <v>101</v>
      </c>
      <c r="B94" s="29" t="s">
        <v>99</v>
      </c>
      <c r="C94" s="29">
        <v>4220</v>
      </c>
      <c r="D94" s="41" t="s">
        <v>157</v>
      </c>
      <c r="E94" s="29" t="s">
        <v>27</v>
      </c>
      <c r="F94" s="32">
        <f>EMCs!$B$14</f>
        <v>0.69141343344704065</v>
      </c>
      <c r="G94" s="32">
        <f>EMCs!$C$14</f>
        <v>3.5859246036990831E-2</v>
      </c>
      <c r="H94" s="32">
        <f>ROCs!$I$13</f>
        <v>0.26229721460804234</v>
      </c>
      <c r="I94" s="30">
        <v>1.27476592935E-2</v>
      </c>
      <c r="J94" s="35">
        <f>Other!$C$2*H94*I94/12</f>
        <v>1.4154893057769553E-2</v>
      </c>
      <c r="K94" s="10">
        <f t="shared" si="3"/>
        <v>0</v>
      </c>
      <c r="L94" s="10">
        <f>ROUND((2.721*J94*G94)+(Other!$B$2*I94),1)</f>
        <v>0</v>
      </c>
    </row>
    <row r="95" spans="1:12">
      <c r="A95" s="29" t="s">
        <v>101</v>
      </c>
      <c r="B95" s="29" t="s">
        <v>99</v>
      </c>
      <c r="C95" s="29">
        <v>4220</v>
      </c>
      <c r="D95" s="41" t="s">
        <v>157</v>
      </c>
      <c r="E95" s="29" t="s">
        <v>60</v>
      </c>
      <c r="F95" s="32">
        <f>EMCs!$B$14</f>
        <v>0.69141343344704065</v>
      </c>
      <c r="G95" s="32">
        <f>EMCs!$C$14</f>
        <v>3.5859246036990831E-2</v>
      </c>
      <c r="H95" s="32">
        <f>ROCs!$H$13</f>
        <v>0.26229721460804234</v>
      </c>
      <c r="I95" s="30">
        <v>0.264074115128</v>
      </c>
      <c r="J95" s="35">
        <f>Other!$C$2*H95*I95/12</f>
        <v>0.29322566385720172</v>
      </c>
      <c r="K95" s="10">
        <f t="shared" si="3"/>
        <v>0.6</v>
      </c>
      <c r="L95" s="10">
        <f>ROUND((2.721*J95*G95)+(Other!$B$2*I95),1)</f>
        <v>0.1</v>
      </c>
    </row>
    <row r="96" spans="1:12">
      <c r="A96" s="29" t="s">
        <v>101</v>
      </c>
      <c r="B96" s="29" t="s">
        <v>99</v>
      </c>
      <c r="C96" s="29">
        <v>4220</v>
      </c>
      <c r="D96" s="41" t="s">
        <v>157</v>
      </c>
      <c r="E96" s="29" t="s">
        <v>60</v>
      </c>
      <c r="F96" s="32">
        <f>EMCs!$B$14</f>
        <v>0.69141343344704065</v>
      </c>
      <c r="G96" s="32">
        <f>EMCs!$C$14</f>
        <v>3.5859246036990831E-2</v>
      </c>
      <c r="H96" s="32">
        <f>ROCs!$H$13</f>
        <v>0.26229721460804234</v>
      </c>
      <c r="I96" s="30">
        <v>0.94874914476600003</v>
      </c>
      <c r="J96" s="35">
        <f>Other!$C$2*H96*I96/12</f>
        <v>1.053483025676776</v>
      </c>
      <c r="K96" s="10">
        <f t="shared" si="3"/>
        <v>2</v>
      </c>
      <c r="L96" s="10">
        <f>ROUND((2.721*J96*G96)+(Other!$B$2*I96),1)</f>
        <v>0.3</v>
      </c>
    </row>
    <row r="97" spans="1:12">
      <c r="A97" s="29" t="s">
        <v>101</v>
      </c>
      <c r="B97" s="29" t="s">
        <v>99</v>
      </c>
      <c r="C97" s="29">
        <v>4220</v>
      </c>
      <c r="D97" s="41" t="s">
        <v>157</v>
      </c>
      <c r="E97" s="29" t="s">
        <v>60</v>
      </c>
      <c r="F97" s="32">
        <f>EMCs!$B$14</f>
        <v>0.69141343344704065</v>
      </c>
      <c r="G97" s="32">
        <f>EMCs!$C$14</f>
        <v>3.5859246036990831E-2</v>
      </c>
      <c r="H97" s="32">
        <f>ROCs!$H$13</f>
        <v>0.26229721460804234</v>
      </c>
      <c r="I97" s="30">
        <v>4.5867443293E-2</v>
      </c>
      <c r="J97" s="35">
        <f>Other!$C$2*H97*I97/12</f>
        <v>5.0930821078405714E-2</v>
      </c>
      <c r="K97" s="10">
        <f t="shared" si="3"/>
        <v>0.1</v>
      </c>
      <c r="L97" s="10">
        <f>ROUND((2.721*J97*G97)+(Other!$B$2*I97),1)</f>
        <v>0</v>
      </c>
    </row>
    <row r="98" spans="1:12">
      <c r="A98" s="29" t="s">
        <v>101</v>
      </c>
      <c r="B98" s="29" t="s">
        <v>99</v>
      </c>
      <c r="C98" s="29">
        <v>4220</v>
      </c>
      <c r="D98" s="41" t="s">
        <v>157</v>
      </c>
      <c r="E98" s="29" t="s">
        <v>60</v>
      </c>
      <c r="F98" s="32">
        <f>EMCs!$B$14</f>
        <v>0.69141343344704065</v>
      </c>
      <c r="G98" s="32">
        <f>EMCs!$C$14</f>
        <v>3.5859246036990831E-2</v>
      </c>
      <c r="H98" s="32">
        <f>ROCs!$H$13</f>
        <v>0.26229721460804234</v>
      </c>
      <c r="I98" s="30">
        <v>5.2433926464000002</v>
      </c>
      <c r="J98" s="35">
        <f>Other!$C$2*H98*I98/12</f>
        <v>5.8222188451123502</v>
      </c>
      <c r="K98" s="10">
        <f t="shared" si="3"/>
        <v>11</v>
      </c>
      <c r="L98" s="10">
        <f>ROUND((2.721*J98*G98)+(Other!$B$2*I98),1)</f>
        <v>1.7</v>
      </c>
    </row>
    <row r="99" spans="1:12">
      <c r="A99" s="29" t="s">
        <v>101</v>
      </c>
      <c r="B99" s="29" t="s">
        <v>99</v>
      </c>
      <c r="C99" s="29">
        <v>4220</v>
      </c>
      <c r="D99" s="41" t="s">
        <v>157</v>
      </c>
      <c r="E99" s="29" t="s">
        <v>60</v>
      </c>
      <c r="F99" s="32">
        <f>EMCs!$B$14</f>
        <v>0.69141343344704065</v>
      </c>
      <c r="G99" s="32">
        <f>EMCs!$C$14</f>
        <v>3.5859246036990831E-2</v>
      </c>
      <c r="H99" s="32">
        <f>ROCs!$H$13</f>
        <v>0.26229721460804234</v>
      </c>
      <c r="I99" s="30">
        <v>0.41867101588400002</v>
      </c>
      <c r="J99" s="35">
        <f>Other!$C$2*H99*I99/12</f>
        <v>0.4648887548514522</v>
      </c>
      <c r="K99" s="10">
        <f t="shared" si="3"/>
        <v>0.9</v>
      </c>
      <c r="L99" s="10">
        <f>ROUND((2.721*J99*G99)+(Other!$B$2*I99),1)</f>
        <v>0.1</v>
      </c>
    </row>
    <row r="100" spans="1:12">
      <c r="A100" s="29" t="s">
        <v>101</v>
      </c>
      <c r="B100" s="29" t="s">
        <v>99</v>
      </c>
      <c r="C100" s="29">
        <v>4220</v>
      </c>
      <c r="D100" s="41" t="s">
        <v>157</v>
      </c>
      <c r="E100" s="29" t="s">
        <v>60</v>
      </c>
      <c r="F100" s="32">
        <f>EMCs!$B$14</f>
        <v>0.69141343344704065</v>
      </c>
      <c r="G100" s="32">
        <f>EMCs!$C$14</f>
        <v>3.5859246036990831E-2</v>
      </c>
      <c r="H100" s="32">
        <f>ROCs!$H$13</f>
        <v>0.26229721460804234</v>
      </c>
      <c r="I100" s="30">
        <v>0.65303995962299999</v>
      </c>
      <c r="J100" s="35">
        <f>Other!$C$2*H100*I100/12</f>
        <v>0.72513004764937961</v>
      </c>
      <c r="K100" s="10">
        <f t="shared" si="3"/>
        <v>1.4</v>
      </c>
      <c r="L100" s="10">
        <f>ROUND((2.721*J100*G100)+(Other!$B$2*I100),1)</f>
        <v>0.2</v>
      </c>
    </row>
    <row r="101" spans="1:12">
      <c r="A101" s="29" t="s">
        <v>101</v>
      </c>
      <c r="B101" s="29" t="s">
        <v>99</v>
      </c>
      <c r="C101" s="29">
        <v>4220</v>
      </c>
      <c r="D101" s="41" t="s">
        <v>157</v>
      </c>
      <c r="E101" s="29" t="s">
        <v>60</v>
      </c>
      <c r="F101" s="32">
        <f>EMCs!$B$14</f>
        <v>0.69141343344704065</v>
      </c>
      <c r="G101" s="32">
        <f>EMCs!$C$14</f>
        <v>3.5859246036990831E-2</v>
      </c>
      <c r="H101" s="32">
        <f>ROCs!$H$13</f>
        <v>0.26229721460804234</v>
      </c>
      <c r="I101" s="30">
        <v>1.2513509219400001E-2</v>
      </c>
      <c r="J101" s="35">
        <f>Other!$C$2*H101*I101/12</f>
        <v>1.3894894795967538E-2</v>
      </c>
      <c r="K101" s="10">
        <f t="shared" si="3"/>
        <v>0</v>
      </c>
      <c r="L101" s="10">
        <f>ROUND((2.721*J101*G101)+(Other!$B$2*I101),1)</f>
        <v>0</v>
      </c>
    </row>
    <row r="102" spans="1:12">
      <c r="A102" s="29" t="s">
        <v>101</v>
      </c>
      <c r="B102" s="29" t="s">
        <v>99</v>
      </c>
      <c r="C102" s="29">
        <v>4220</v>
      </c>
      <c r="D102" s="41" t="s">
        <v>157</v>
      </c>
      <c r="E102" s="29" t="s">
        <v>58</v>
      </c>
      <c r="F102" s="32">
        <f>EMCs!$B$14</f>
        <v>0.69141343344704065</v>
      </c>
      <c r="G102" s="32">
        <f>EMCs!$C$14</f>
        <v>3.5859246036990831E-2</v>
      </c>
      <c r="H102" s="32">
        <f>ROCs!$F$13</f>
        <v>0.26229721460804234</v>
      </c>
      <c r="I102" s="30">
        <v>3.3290061445600001</v>
      </c>
      <c r="J102" s="35">
        <f>Other!$C$2*H102*I102/12</f>
        <v>3.696500265655184</v>
      </c>
      <c r="K102" s="10">
        <f t="shared" si="3"/>
        <v>7</v>
      </c>
      <c r="L102" s="10">
        <f>ROUND((2.721*J102*G102)+(Other!$B$2*I102),1)</f>
        <v>1.1000000000000001</v>
      </c>
    </row>
    <row r="103" spans="1:12">
      <c r="A103" s="29" t="s">
        <v>101</v>
      </c>
      <c r="B103" s="29" t="s">
        <v>99</v>
      </c>
      <c r="C103" s="29">
        <v>4220</v>
      </c>
      <c r="D103" s="41" t="s">
        <v>157</v>
      </c>
      <c r="E103" s="29" t="s">
        <v>60</v>
      </c>
      <c r="F103" s="32">
        <f>EMCs!$B$14</f>
        <v>0.69141343344704065</v>
      </c>
      <c r="G103" s="32">
        <f>EMCs!$C$14</f>
        <v>3.5859246036990831E-2</v>
      </c>
      <c r="H103" s="32">
        <f>ROCs!$H$13</f>
        <v>0.26229721460804234</v>
      </c>
      <c r="I103" s="30">
        <v>3.53064528185</v>
      </c>
      <c r="J103" s="35">
        <f>Other!$C$2*H103*I103/12</f>
        <v>3.9203986582060586</v>
      </c>
      <c r="K103" s="10">
        <f t="shared" si="3"/>
        <v>7.4</v>
      </c>
      <c r="L103" s="10">
        <f>ROUND((2.721*J103*G103)+(Other!$B$2*I103),1)</f>
        <v>1.1000000000000001</v>
      </c>
    </row>
    <row r="104" spans="1:12">
      <c r="A104" s="29" t="s">
        <v>101</v>
      </c>
      <c r="B104" s="29" t="s">
        <v>99</v>
      </c>
      <c r="C104" s="29">
        <v>4220</v>
      </c>
      <c r="D104" s="41" t="s">
        <v>157</v>
      </c>
      <c r="E104" s="29" t="s">
        <v>60</v>
      </c>
      <c r="F104" s="32">
        <f>EMCs!$B$14</f>
        <v>0.69141343344704065</v>
      </c>
      <c r="G104" s="32">
        <f>EMCs!$C$14</f>
        <v>3.5859246036990831E-2</v>
      </c>
      <c r="H104" s="32">
        <f>ROCs!$H$13</f>
        <v>0.26229721460804234</v>
      </c>
      <c r="I104" s="30">
        <v>3.0933710634499998</v>
      </c>
      <c r="J104" s="35">
        <f>Other!$C$2*H104*I104/12</f>
        <v>3.43485306462969</v>
      </c>
      <c r="K104" s="10">
        <f t="shared" si="3"/>
        <v>6.5</v>
      </c>
      <c r="L104" s="10">
        <f>ROUND((2.721*J104*G104)+(Other!$B$2*I104),1)</f>
        <v>1</v>
      </c>
    </row>
    <row r="105" spans="1:12">
      <c r="A105" s="29" t="s">
        <v>101</v>
      </c>
      <c r="B105" s="29" t="s">
        <v>99</v>
      </c>
      <c r="C105" s="29">
        <v>4340</v>
      </c>
      <c r="D105" s="41" t="s">
        <v>158</v>
      </c>
      <c r="E105" s="29" t="s">
        <v>27</v>
      </c>
      <c r="F105" s="32">
        <f>EMCs!$B$14</f>
        <v>0.69141343344704065</v>
      </c>
      <c r="G105" s="32">
        <f>EMCs!$C$14</f>
        <v>3.5859246036990831E-2</v>
      </c>
      <c r="H105" s="32">
        <f>ROCs!$I$13</f>
        <v>0.26229721460804234</v>
      </c>
      <c r="I105" s="30">
        <v>2.8309671070799999E-5</v>
      </c>
      <c r="J105" s="35">
        <f>Other!$C$2*H105*I105/12</f>
        <v>3.1434819309309027E-5</v>
      </c>
      <c r="K105" s="10">
        <f t="shared" si="3"/>
        <v>0</v>
      </c>
      <c r="L105" s="10">
        <f>ROUND((2.721*J105*G105)+(Other!$B$2*I105),1)</f>
        <v>0</v>
      </c>
    </row>
    <row r="106" spans="1:12">
      <c r="A106" s="29" t="s">
        <v>101</v>
      </c>
      <c r="B106" s="29" t="s">
        <v>99</v>
      </c>
      <c r="C106" s="29">
        <v>4340</v>
      </c>
      <c r="D106" s="41" t="s">
        <v>158</v>
      </c>
      <c r="E106" s="29" t="s">
        <v>60</v>
      </c>
      <c r="F106" s="32">
        <f>EMCs!$B$14</f>
        <v>0.69141343344704065</v>
      </c>
      <c r="G106" s="32">
        <f>EMCs!$C$14</f>
        <v>3.5859246036990831E-2</v>
      </c>
      <c r="H106" s="32">
        <f>ROCs!$H$13</f>
        <v>0.26229721460804234</v>
      </c>
      <c r="I106" s="30">
        <v>3.8313599093400001</v>
      </c>
      <c r="J106" s="35">
        <f>Other!$C$2*H106*I106/12</f>
        <v>4.2543096370787348</v>
      </c>
      <c r="K106" s="10">
        <f t="shared" si="3"/>
        <v>8</v>
      </c>
      <c r="L106" s="10">
        <f>ROUND((2.721*J106*G106)+(Other!$B$2*I106),1)</f>
        <v>1.2</v>
      </c>
    </row>
    <row r="107" spans="1:12">
      <c r="A107" s="29" t="s">
        <v>101</v>
      </c>
      <c r="B107" s="29" t="s">
        <v>99</v>
      </c>
      <c r="C107" s="29">
        <v>4340</v>
      </c>
      <c r="D107" s="41" t="s">
        <v>158</v>
      </c>
      <c r="E107" s="29" t="s">
        <v>58</v>
      </c>
      <c r="F107" s="32">
        <f>EMCs!$B$14</f>
        <v>0.69141343344704065</v>
      </c>
      <c r="G107" s="32">
        <f>EMCs!$C$14</f>
        <v>3.5859246036990831E-2</v>
      </c>
      <c r="H107" s="32">
        <f>ROCs!$F$13</f>
        <v>0.26229721460804234</v>
      </c>
      <c r="I107" s="30">
        <v>0.117413829249</v>
      </c>
      <c r="J107" s="35">
        <f>Other!$C$2*H107*I107/12</f>
        <v>0.13037532289321926</v>
      </c>
      <c r="K107" s="10">
        <f t="shared" si="3"/>
        <v>0.2</v>
      </c>
      <c r="L107" s="10">
        <f>ROUND((2.721*J107*G107)+(Other!$B$2*I107),1)</f>
        <v>0</v>
      </c>
    </row>
    <row r="108" spans="1:12">
      <c r="A108" s="29" t="s">
        <v>101</v>
      </c>
      <c r="B108" s="29" t="s">
        <v>99</v>
      </c>
      <c r="C108" s="29">
        <v>5300</v>
      </c>
      <c r="D108" s="41" t="s">
        <v>160</v>
      </c>
      <c r="E108" s="29" t="s">
        <v>27</v>
      </c>
      <c r="F108" s="32">
        <f>EMCs!$B$16</f>
        <v>0.50503242095262102</v>
      </c>
      <c r="G108" s="32">
        <f>EMCs!$C$16</f>
        <v>6.8458560616073402E-2</v>
      </c>
      <c r="H108" s="32">
        <f>ROCs!$I$15</f>
        <v>5.2632006878587441E-2</v>
      </c>
      <c r="I108" s="30">
        <v>1.5430207972300001</v>
      </c>
      <c r="J108" s="35">
        <f>Other!$C$2*H108*I108/12</f>
        <v>0.34379865713762764</v>
      </c>
      <c r="K108" s="10">
        <f t="shared" ref="K108:K134" si="4">ROUND(2.721*J108*F108,1)</f>
        <v>0.5</v>
      </c>
      <c r="L108" s="10">
        <f>ROUND((2.721*J108*G108)+(Other!$B$2*I108),1)</f>
        <v>0.4</v>
      </c>
    </row>
    <row r="109" spans="1:12">
      <c r="A109" s="29" t="s">
        <v>101</v>
      </c>
      <c r="B109" s="29" t="s">
        <v>99</v>
      </c>
      <c r="C109" s="29">
        <v>5300</v>
      </c>
      <c r="D109" s="41" t="s">
        <v>160</v>
      </c>
      <c r="E109" s="29" t="s">
        <v>58</v>
      </c>
      <c r="F109" s="32">
        <f>EMCs!$B$16</f>
        <v>0.50503242095262102</v>
      </c>
      <c r="G109" s="32">
        <f>EMCs!$C$16</f>
        <v>6.8458560616073402E-2</v>
      </c>
      <c r="H109" s="32">
        <f>ROCs!$F$15</f>
        <v>5.2632006878587441E-2</v>
      </c>
      <c r="I109" s="30">
        <v>0.19476579562099999</v>
      </c>
      <c r="J109" s="35">
        <f>Other!$C$2*H109*I109/12</f>
        <v>4.3395538874814316E-2</v>
      </c>
      <c r="K109" s="10">
        <f t="shared" si="4"/>
        <v>0.1</v>
      </c>
      <c r="L109" s="10">
        <f>ROUND((2.721*J109*G109)+(Other!$B$2*I109),1)</f>
        <v>0.1</v>
      </c>
    </row>
    <row r="110" spans="1:12">
      <c r="A110" s="29" t="s">
        <v>101</v>
      </c>
      <c r="B110" s="29" t="s">
        <v>99</v>
      </c>
      <c r="C110" s="29">
        <v>5300</v>
      </c>
      <c r="D110" s="41" t="s">
        <v>160</v>
      </c>
      <c r="E110" s="29" t="s">
        <v>60</v>
      </c>
      <c r="F110" s="32">
        <f>EMCs!$B$16</f>
        <v>0.50503242095262102</v>
      </c>
      <c r="G110" s="32">
        <f>EMCs!$C$16</f>
        <v>6.8458560616073402E-2</v>
      </c>
      <c r="H110" s="32">
        <f>ROCs!$H$15</f>
        <v>5.2632006878587441E-2</v>
      </c>
      <c r="I110" s="30">
        <v>0.23229571212</v>
      </c>
      <c r="J110" s="35">
        <f>Other!$C$2*H110*I110/12</f>
        <v>5.1757535626903606E-2</v>
      </c>
      <c r="K110" s="10">
        <f t="shared" si="4"/>
        <v>0.1</v>
      </c>
      <c r="L110" s="10">
        <f>ROUND((2.721*J110*G110)+(Other!$B$2*I110),1)</f>
        <v>0.1</v>
      </c>
    </row>
    <row r="111" spans="1:12">
      <c r="A111" s="29" t="s">
        <v>101</v>
      </c>
      <c r="B111" s="29" t="s">
        <v>99</v>
      </c>
      <c r="C111" s="29">
        <v>5300</v>
      </c>
      <c r="D111" s="41" t="s">
        <v>160</v>
      </c>
      <c r="E111" s="29" t="s">
        <v>60</v>
      </c>
      <c r="F111" s="32">
        <f>EMCs!$B$16</f>
        <v>0.50503242095262102</v>
      </c>
      <c r="G111" s="32">
        <f>EMCs!$C$16</f>
        <v>6.8458560616073402E-2</v>
      </c>
      <c r="H111" s="32">
        <f>ROCs!$H$15</f>
        <v>5.2632006878587441E-2</v>
      </c>
      <c r="I111" s="30">
        <v>1.6975300230899999E-2</v>
      </c>
      <c r="J111" s="35">
        <f>Other!$C$2*H111*I111/12</f>
        <v>3.7822467683963196E-3</v>
      </c>
      <c r="K111" s="10">
        <f t="shared" si="4"/>
        <v>0</v>
      </c>
      <c r="L111" s="10">
        <f>ROUND((2.721*J111*G111)+(Other!$B$2*I111),1)</f>
        <v>0</v>
      </c>
    </row>
    <row r="112" spans="1:12">
      <c r="A112" s="29" t="s">
        <v>101</v>
      </c>
      <c r="B112" s="29" t="s">
        <v>99</v>
      </c>
      <c r="C112" s="29">
        <v>5300</v>
      </c>
      <c r="D112" s="41" t="s">
        <v>160</v>
      </c>
      <c r="E112" s="29" t="s">
        <v>60</v>
      </c>
      <c r="F112" s="32">
        <f>EMCs!$B$16</f>
        <v>0.50503242095262102</v>
      </c>
      <c r="G112" s="32">
        <f>EMCs!$C$16</f>
        <v>6.8458560616073402E-2</v>
      </c>
      <c r="H112" s="32">
        <f>ROCs!$H$15</f>
        <v>5.2632006878587441E-2</v>
      </c>
      <c r="I112" s="30">
        <v>0.909624401591</v>
      </c>
      <c r="J112" s="35">
        <f>Other!$C$2*H112*I112/12</f>
        <v>0.20267234785688329</v>
      </c>
      <c r="K112" s="10">
        <f t="shared" si="4"/>
        <v>0.3</v>
      </c>
      <c r="L112" s="10">
        <f>ROUND((2.721*J112*G112)+(Other!$B$2*I112),1)</f>
        <v>0.2</v>
      </c>
    </row>
    <row r="113" spans="1:12">
      <c r="A113" s="29" t="s">
        <v>101</v>
      </c>
      <c r="B113" s="29" t="s">
        <v>99</v>
      </c>
      <c r="C113" s="29">
        <v>5300</v>
      </c>
      <c r="D113" s="41" t="s">
        <v>160</v>
      </c>
      <c r="E113" s="29" t="s">
        <v>60</v>
      </c>
      <c r="F113" s="32">
        <f>EMCs!$B$16</f>
        <v>0.50503242095262102</v>
      </c>
      <c r="G113" s="32">
        <f>EMCs!$C$16</f>
        <v>6.8458560616073402E-2</v>
      </c>
      <c r="H113" s="32">
        <f>ROCs!$H$15</f>
        <v>5.2632006878587441E-2</v>
      </c>
      <c r="I113" s="30">
        <v>1.18280587595</v>
      </c>
      <c r="J113" s="35">
        <f>Other!$C$2*H113*I113/12</f>
        <v>0.26353959229591079</v>
      </c>
      <c r="K113" s="10">
        <f t="shared" si="4"/>
        <v>0.4</v>
      </c>
      <c r="L113" s="10">
        <f>ROUND((2.721*J113*G113)+(Other!$B$2*I113),1)</f>
        <v>0.3</v>
      </c>
    </row>
    <row r="114" spans="1:12">
      <c r="A114" s="29" t="s">
        <v>101</v>
      </c>
      <c r="B114" s="29" t="s">
        <v>99</v>
      </c>
      <c r="C114" s="29">
        <v>5300</v>
      </c>
      <c r="D114" s="41" t="s">
        <v>160</v>
      </c>
      <c r="E114" s="29" t="s">
        <v>60</v>
      </c>
      <c r="F114" s="32">
        <f>EMCs!$B$16</f>
        <v>0.50503242095262102</v>
      </c>
      <c r="G114" s="32">
        <f>EMCs!$C$16</f>
        <v>6.8458560616073402E-2</v>
      </c>
      <c r="H114" s="32">
        <f>ROCs!$H$15</f>
        <v>5.2632006878587441E-2</v>
      </c>
      <c r="I114" s="30">
        <v>1.0418152625399999</v>
      </c>
      <c r="J114" s="35">
        <f>Other!$C$2*H114*I114/12</f>
        <v>0.2321256388052092</v>
      </c>
      <c r="K114" s="10">
        <f t="shared" si="4"/>
        <v>0.3</v>
      </c>
      <c r="L114" s="10">
        <f>ROUND((2.721*J114*G114)+(Other!$B$2*I114),1)</f>
        <v>0.3</v>
      </c>
    </row>
    <row r="115" spans="1:12">
      <c r="A115" s="29" t="s">
        <v>101</v>
      </c>
      <c r="B115" s="29" t="s">
        <v>99</v>
      </c>
      <c r="C115" s="29">
        <v>5300</v>
      </c>
      <c r="D115" s="41" t="s">
        <v>160</v>
      </c>
      <c r="E115" s="29" t="s">
        <v>60</v>
      </c>
      <c r="F115" s="32">
        <f>EMCs!$B$16</f>
        <v>0.50503242095262102</v>
      </c>
      <c r="G115" s="32">
        <f>EMCs!$C$16</f>
        <v>6.8458560616073402E-2</v>
      </c>
      <c r="H115" s="32">
        <f>ROCs!$H$15</f>
        <v>5.2632006878587441E-2</v>
      </c>
      <c r="I115" s="30">
        <v>0.62745087135499999</v>
      </c>
      <c r="J115" s="35">
        <f>Other!$C$2*H115*I115/12</f>
        <v>0.13980159397652564</v>
      </c>
      <c r="K115" s="10">
        <f t="shared" si="4"/>
        <v>0.2</v>
      </c>
      <c r="L115" s="10">
        <f>ROUND((2.721*J115*G115)+(Other!$B$2*I115),1)</f>
        <v>0.2</v>
      </c>
    </row>
    <row r="116" spans="1:12">
      <c r="A116" s="29" t="s">
        <v>101</v>
      </c>
      <c r="B116" s="29" t="s">
        <v>99</v>
      </c>
      <c r="C116" s="29">
        <v>5300</v>
      </c>
      <c r="D116" s="41" t="s">
        <v>160</v>
      </c>
      <c r="E116" s="29" t="s">
        <v>60</v>
      </c>
      <c r="F116" s="32">
        <f>EMCs!$B$16</f>
        <v>0.50503242095262102</v>
      </c>
      <c r="G116" s="32">
        <f>EMCs!$C$16</f>
        <v>6.8458560616073402E-2</v>
      </c>
      <c r="H116" s="32">
        <f>ROCs!$H$15</f>
        <v>5.2632006878587441E-2</v>
      </c>
      <c r="I116" s="30">
        <v>0.42580494123599999</v>
      </c>
      <c r="J116" s="35">
        <f>Other!$C$2*H116*I116/12</f>
        <v>9.4873100390028275E-2</v>
      </c>
      <c r="K116" s="10">
        <f t="shared" si="4"/>
        <v>0.1</v>
      </c>
      <c r="L116" s="10">
        <f>ROUND((2.721*J116*G116)+(Other!$B$2*I116),1)</f>
        <v>0.1</v>
      </c>
    </row>
    <row r="117" spans="1:12">
      <c r="A117" s="29" t="s">
        <v>101</v>
      </c>
      <c r="B117" s="29" t="s">
        <v>99</v>
      </c>
      <c r="C117" s="29">
        <v>5300</v>
      </c>
      <c r="D117" s="41" t="s">
        <v>160</v>
      </c>
      <c r="E117" s="29" t="s">
        <v>58</v>
      </c>
      <c r="F117" s="32">
        <f>EMCs!$B$16</f>
        <v>0.50503242095262102</v>
      </c>
      <c r="G117" s="32">
        <f>EMCs!$C$16</f>
        <v>6.8458560616073402E-2</v>
      </c>
      <c r="H117" s="32">
        <f>ROCs!$F$15</f>
        <v>5.2632006878587441E-2</v>
      </c>
      <c r="I117" s="30">
        <v>0.40616642483199999</v>
      </c>
      <c r="J117" s="35">
        <f>Other!$C$2*H117*I117/12</f>
        <v>9.0497465544411806E-2</v>
      </c>
      <c r="K117" s="10">
        <f t="shared" si="4"/>
        <v>0.1</v>
      </c>
      <c r="L117" s="10">
        <f>ROUND((2.721*J117*G117)+(Other!$B$2*I117),1)</f>
        <v>0.1</v>
      </c>
    </row>
    <row r="118" spans="1:12">
      <c r="A118" s="29" t="s">
        <v>101</v>
      </c>
      <c r="B118" s="29" t="s">
        <v>99</v>
      </c>
      <c r="C118" s="29">
        <v>5300</v>
      </c>
      <c r="D118" s="41" t="s">
        <v>160</v>
      </c>
      <c r="E118" s="29" t="s">
        <v>60</v>
      </c>
      <c r="F118" s="32">
        <f>EMCs!$B$16</f>
        <v>0.50503242095262102</v>
      </c>
      <c r="G118" s="32">
        <f>EMCs!$C$16</f>
        <v>6.8458560616073402E-2</v>
      </c>
      <c r="H118" s="32">
        <f>ROCs!$H$15</f>
        <v>5.2632006878587441E-2</v>
      </c>
      <c r="I118" s="30">
        <v>8.1361251072100002E-2</v>
      </c>
      <c r="J118" s="35">
        <f>Other!$C$2*H118*I118/12</f>
        <v>1.8128005087060344E-2</v>
      </c>
      <c r="K118" s="10">
        <f t="shared" si="4"/>
        <v>0</v>
      </c>
      <c r="L118" s="10">
        <f>ROUND((2.721*J118*G118)+(Other!$B$2*I118),1)</f>
        <v>0</v>
      </c>
    </row>
    <row r="119" spans="1:12">
      <c r="A119" s="29" t="s">
        <v>101</v>
      </c>
      <c r="B119" s="29" t="s">
        <v>99</v>
      </c>
      <c r="C119" s="29">
        <v>6170</v>
      </c>
      <c r="D119" s="41" t="s">
        <v>161</v>
      </c>
      <c r="E119" s="29" t="s">
        <v>60</v>
      </c>
      <c r="F119" s="32">
        <f>EMCs!$B$17</f>
        <v>0.60724136328827061</v>
      </c>
      <c r="G119" s="32">
        <f>EMCs!$C$17</f>
        <v>3.2599314579082571E-2</v>
      </c>
      <c r="H119" s="32">
        <f>ROCs!$H$16</f>
        <v>2.5884593546846281E-2</v>
      </c>
      <c r="I119" s="30">
        <v>4.0558818049299998E-2</v>
      </c>
      <c r="J119" s="35">
        <f>Other!$C$2*H119*I119/12</f>
        <v>4.4443587344407042E-3</v>
      </c>
      <c r="K119" s="10">
        <f t="shared" si="4"/>
        <v>0</v>
      </c>
      <c r="L119" s="10">
        <f>ROUND((2.721*J119*G119)+(Other!$B$2*I119),1)</f>
        <v>0</v>
      </c>
    </row>
    <row r="120" spans="1:12">
      <c r="A120" s="29" t="s">
        <v>101</v>
      </c>
      <c r="B120" s="29" t="s">
        <v>99</v>
      </c>
      <c r="C120" s="29">
        <v>6170</v>
      </c>
      <c r="D120" s="41" t="s">
        <v>161</v>
      </c>
      <c r="E120" s="29" t="s">
        <v>61</v>
      </c>
      <c r="F120" s="32">
        <f>EMCs!$B$17</f>
        <v>0.60724136328827061</v>
      </c>
      <c r="G120" s="32">
        <f>EMCs!$C$17</f>
        <v>3.2599314579082571E-2</v>
      </c>
      <c r="H120" s="32">
        <f>ROCs!$E$16</f>
        <v>2.5884593546846281E-2</v>
      </c>
      <c r="I120" s="30">
        <v>1.2730074433600001E-2</v>
      </c>
      <c r="J120" s="35">
        <f>Other!$C$2*H120*I120/12</f>
        <v>1.394937530730803E-3</v>
      </c>
      <c r="K120" s="10">
        <f t="shared" si="4"/>
        <v>0</v>
      </c>
      <c r="L120" s="10">
        <f>ROUND((2.721*J120*G120)+(Other!$B$2*I120),1)</f>
        <v>0</v>
      </c>
    </row>
    <row r="121" spans="1:12">
      <c r="A121" s="29" t="s">
        <v>101</v>
      </c>
      <c r="B121" s="29" t="s">
        <v>99</v>
      </c>
      <c r="C121" s="29">
        <v>6172</v>
      </c>
      <c r="D121" s="41" t="s">
        <v>162</v>
      </c>
      <c r="E121" s="29" t="s">
        <v>57</v>
      </c>
      <c r="F121" s="32">
        <f>EMCs!$B$17</f>
        <v>0.60724136328827061</v>
      </c>
      <c r="G121" s="32">
        <f>EMCs!$C$17</f>
        <v>3.2599314579082571E-2</v>
      </c>
      <c r="H121" s="32">
        <f>ROCs!$B$16</f>
        <v>2.5884593546846281E-2</v>
      </c>
      <c r="I121" s="30">
        <v>4.5766168453099998E-2</v>
      </c>
      <c r="J121" s="35">
        <f>Other!$C$2*H121*I121/12</f>
        <v>5.014970363761132E-3</v>
      </c>
      <c r="K121" s="10">
        <f t="shared" si="4"/>
        <v>0</v>
      </c>
      <c r="L121" s="10">
        <f>ROUND((2.721*J121*G121)+(Other!$B$2*I121),1)</f>
        <v>0</v>
      </c>
    </row>
    <row r="122" spans="1:12">
      <c r="A122" s="29" t="s">
        <v>101</v>
      </c>
      <c r="B122" s="29" t="s">
        <v>99</v>
      </c>
      <c r="C122" s="29">
        <v>6172</v>
      </c>
      <c r="D122" s="41" t="s">
        <v>162</v>
      </c>
      <c r="E122" s="29" t="s">
        <v>58</v>
      </c>
      <c r="F122" s="32">
        <f>EMCs!$B$17</f>
        <v>0.60724136328827061</v>
      </c>
      <c r="G122" s="32">
        <f>EMCs!$C$17</f>
        <v>3.2599314579082571E-2</v>
      </c>
      <c r="H122" s="32">
        <f>ROCs!$F$16</f>
        <v>2.5884593546846281E-2</v>
      </c>
      <c r="I122" s="30">
        <v>0.63937183756500005</v>
      </c>
      <c r="J122" s="35">
        <f>Other!$C$2*H122*I122/12</f>
        <v>7.0061159262170714E-2</v>
      </c>
      <c r="K122" s="10">
        <f t="shared" si="4"/>
        <v>0.1</v>
      </c>
      <c r="L122" s="10">
        <f>ROUND((2.721*J122*G122)+(Other!$B$2*I122),1)</f>
        <v>0.1</v>
      </c>
    </row>
    <row r="123" spans="1:12">
      <c r="A123" s="29" t="s">
        <v>101</v>
      </c>
      <c r="B123" s="29" t="s">
        <v>99</v>
      </c>
      <c r="C123" s="29">
        <v>6172</v>
      </c>
      <c r="D123" s="41" t="s">
        <v>162</v>
      </c>
      <c r="E123" s="29" t="s">
        <v>58</v>
      </c>
      <c r="F123" s="32">
        <f>EMCs!$B$17</f>
        <v>0.60724136328827061</v>
      </c>
      <c r="G123" s="32">
        <f>EMCs!$C$17</f>
        <v>3.2599314579082571E-2</v>
      </c>
      <c r="H123" s="32">
        <f>ROCs!$F$16</f>
        <v>2.5884593546846281E-2</v>
      </c>
      <c r="I123" s="30">
        <v>0.129051916154</v>
      </c>
      <c r="J123" s="35">
        <f>Other!$C$2*H123*I123/12</f>
        <v>1.4141265410105762E-2</v>
      </c>
      <c r="K123" s="10">
        <f t="shared" si="4"/>
        <v>0</v>
      </c>
      <c r="L123" s="10">
        <f>ROUND((2.721*J123*G123)+(Other!$B$2*I123),1)</f>
        <v>0</v>
      </c>
    </row>
    <row r="124" spans="1:12">
      <c r="A124" s="29" t="s">
        <v>101</v>
      </c>
      <c r="B124" s="29" t="s">
        <v>99</v>
      </c>
      <c r="C124" s="29">
        <v>6430</v>
      </c>
      <c r="D124" s="41" t="s">
        <v>164</v>
      </c>
      <c r="E124" s="29" t="s">
        <v>60</v>
      </c>
      <c r="F124" s="32">
        <f>EMCs!$B$17</f>
        <v>0.60724136328827061</v>
      </c>
      <c r="G124" s="32">
        <f>EMCs!$C$17</f>
        <v>3.2599314579082571E-2</v>
      </c>
      <c r="H124" s="32">
        <f>ROCs!$H$16</f>
        <v>2.5884593546846281E-2</v>
      </c>
      <c r="I124" s="30">
        <v>1.4651368573100001</v>
      </c>
      <c r="J124" s="35">
        <f>Other!$C$2*H124*I124/12</f>
        <v>0.16054693164435263</v>
      </c>
      <c r="K124" s="10">
        <f t="shared" si="4"/>
        <v>0.3</v>
      </c>
      <c r="L124" s="10">
        <f>ROUND((2.721*J124*G124)+(Other!$B$2*I124),1)</f>
        <v>0.3</v>
      </c>
    </row>
    <row r="125" spans="1:12">
      <c r="A125" s="29" t="s">
        <v>101</v>
      </c>
      <c r="B125" s="29" t="s">
        <v>99</v>
      </c>
      <c r="C125" s="29">
        <v>8140</v>
      </c>
      <c r="D125" s="41" t="s">
        <v>165</v>
      </c>
      <c r="E125" s="29" t="s">
        <v>60</v>
      </c>
      <c r="F125" s="32">
        <f>EMCs!$B$5</f>
        <v>0.98601567900273634</v>
      </c>
      <c r="G125" s="32">
        <f>EMCs!$C$5</f>
        <v>0.14343698414796333</v>
      </c>
      <c r="H125" s="32">
        <f>ROCs!$H$6</f>
        <v>0.44607782879065094</v>
      </c>
      <c r="I125" s="30">
        <v>5.8825221928699998E-3</v>
      </c>
      <c r="J125" s="35">
        <f>Other!$C$2*H125*I125/12</f>
        <v>1.1108532213541668E-2</v>
      </c>
      <c r="K125" s="10">
        <f t="shared" si="4"/>
        <v>0</v>
      </c>
      <c r="L125" s="10">
        <f>ROUND((2.721*J125*G125)+(Other!$B$2*I125),1)</f>
        <v>0</v>
      </c>
    </row>
    <row r="126" spans="1:12">
      <c r="A126" s="29" t="s">
        <v>101</v>
      </c>
      <c r="B126" s="29" t="s">
        <v>99</v>
      </c>
      <c r="C126" s="29">
        <v>8140</v>
      </c>
      <c r="D126" s="41" t="s">
        <v>165</v>
      </c>
      <c r="E126" s="29" t="s">
        <v>60</v>
      </c>
      <c r="F126" s="32">
        <f>EMCs!$B$5</f>
        <v>0.98601567900273634</v>
      </c>
      <c r="G126" s="32">
        <f>EMCs!$C$5</f>
        <v>0.14343698414796333</v>
      </c>
      <c r="H126" s="32">
        <f>ROCs!$H$6</f>
        <v>0.44607782879065094</v>
      </c>
      <c r="I126" s="30">
        <v>4.9836155505500003E-2</v>
      </c>
      <c r="J126" s="35">
        <f>Other!$C$2*H126*I126/12</f>
        <v>9.411040378273898E-2</v>
      </c>
      <c r="K126" s="10">
        <f t="shared" si="4"/>
        <v>0.3</v>
      </c>
      <c r="L126" s="10">
        <f>ROUND((2.721*J126*G126)+(Other!$B$2*I126),1)</f>
        <v>0</v>
      </c>
    </row>
    <row r="127" spans="1:12">
      <c r="A127" s="29" t="s">
        <v>101</v>
      </c>
      <c r="B127" s="29" t="s">
        <v>99</v>
      </c>
      <c r="C127" s="29">
        <v>8140</v>
      </c>
      <c r="D127" s="41" t="s">
        <v>165</v>
      </c>
      <c r="E127" s="29" t="s">
        <v>58</v>
      </c>
      <c r="F127" s="32">
        <f>EMCs!$B$5</f>
        <v>0.98601567900273634</v>
      </c>
      <c r="G127" s="32">
        <f>EMCs!$C$5</f>
        <v>0.14343698414796333</v>
      </c>
      <c r="H127" s="32">
        <f>ROCs!$F$6</f>
        <v>0.44607782879065094</v>
      </c>
      <c r="I127" s="30">
        <v>1.93048830106E-3</v>
      </c>
      <c r="J127" s="35">
        <f>Other!$C$2*H127*I127/12</f>
        <v>3.6455266596669947E-3</v>
      </c>
      <c r="K127" s="10">
        <f t="shared" si="4"/>
        <v>0</v>
      </c>
      <c r="L127" s="10">
        <f>ROUND((2.721*J127*G127)+(Other!$B$2*I127),1)</f>
        <v>0</v>
      </c>
    </row>
    <row r="128" spans="1:12">
      <c r="A128" s="29" t="s">
        <v>101</v>
      </c>
      <c r="B128" s="29" t="s">
        <v>99</v>
      </c>
      <c r="C128" s="29">
        <v>8140</v>
      </c>
      <c r="D128" s="41" t="s">
        <v>165</v>
      </c>
      <c r="E128" s="29" t="s">
        <v>58</v>
      </c>
      <c r="F128" s="32">
        <f>EMCs!$B$5</f>
        <v>0.98601567900273634</v>
      </c>
      <c r="G128" s="32">
        <f>EMCs!$C$5</f>
        <v>0.14343698414796333</v>
      </c>
      <c r="H128" s="32">
        <f>ROCs!$F$6</f>
        <v>0.44607782879065094</v>
      </c>
      <c r="I128" s="30">
        <v>4.9243987568600003E-2</v>
      </c>
      <c r="J128" s="35">
        <f>Other!$C$2*H128*I128/12</f>
        <v>9.2992156135351722E-2</v>
      </c>
      <c r="K128" s="10">
        <f t="shared" si="4"/>
        <v>0.2</v>
      </c>
      <c r="L128" s="10">
        <f>ROUND((2.721*J128*G128)+(Other!$B$2*I128),1)</f>
        <v>0</v>
      </c>
    </row>
    <row r="129" spans="1:12">
      <c r="A129" s="29" t="s">
        <v>101</v>
      </c>
      <c r="B129" s="29" t="s">
        <v>99</v>
      </c>
      <c r="C129" s="29">
        <v>8140</v>
      </c>
      <c r="D129" s="41" t="s">
        <v>165</v>
      </c>
      <c r="E129" s="29" t="s">
        <v>60</v>
      </c>
      <c r="F129" s="32">
        <f>EMCs!$B$5</f>
        <v>0.98601567900273634</v>
      </c>
      <c r="G129" s="32">
        <f>EMCs!$C$5</f>
        <v>0.14343698414796333</v>
      </c>
      <c r="H129" s="32">
        <f>ROCs!$H$6</f>
        <v>0.44607782879065094</v>
      </c>
      <c r="I129" s="30">
        <v>0.85422255141199999</v>
      </c>
      <c r="J129" s="35">
        <f>Other!$C$2*H129*I129/12</f>
        <v>1.6131105703936715</v>
      </c>
      <c r="K129" s="10">
        <f t="shared" si="4"/>
        <v>4.3</v>
      </c>
      <c r="L129" s="10">
        <f>ROUND((2.721*J129*G129)+(Other!$B$2*I129),1)</f>
        <v>0.8</v>
      </c>
    </row>
    <row r="130" spans="1:12">
      <c r="A130" s="29" t="s">
        <v>101</v>
      </c>
      <c r="B130" s="29" t="s">
        <v>99</v>
      </c>
      <c r="C130" s="29">
        <v>8200</v>
      </c>
      <c r="D130" s="41" t="s">
        <v>92</v>
      </c>
      <c r="E130" s="29" t="s">
        <v>57</v>
      </c>
      <c r="F130" s="32">
        <f>EMCs!$B$6</f>
        <v>0.72147488707517293</v>
      </c>
      <c r="G130" s="32">
        <f>EMCs!$C$6</f>
        <v>0.16951643581122938</v>
      </c>
      <c r="H130" s="32">
        <f>ROCs!$B$3</f>
        <v>0.43140989244743805</v>
      </c>
      <c r="I130" s="30">
        <v>1.0283752693999999</v>
      </c>
      <c r="J130" s="35">
        <f>Other!$C$2*H130*I130/12</f>
        <v>1.8781236858222436</v>
      </c>
      <c r="K130" s="10">
        <f t="shared" si="4"/>
        <v>3.7</v>
      </c>
      <c r="L130" s="10">
        <f>ROUND((2.721*J130*G130)+(Other!$B$2*I130),1)</f>
        <v>1.1000000000000001</v>
      </c>
    </row>
    <row r="131" spans="1:12">
      <c r="A131" s="29" t="s">
        <v>101</v>
      </c>
      <c r="B131" s="29" t="s">
        <v>99</v>
      </c>
      <c r="C131" s="29">
        <v>8200</v>
      </c>
      <c r="D131" s="41" t="s">
        <v>92</v>
      </c>
      <c r="E131" s="29" t="s">
        <v>58</v>
      </c>
      <c r="F131" s="32">
        <f>EMCs!$B$6</f>
        <v>0.72147488707517293</v>
      </c>
      <c r="G131" s="32">
        <f>EMCs!$C$6</f>
        <v>0.16951643581122938</v>
      </c>
      <c r="H131" s="32">
        <f>ROCs!$F$3</f>
        <v>0.43140989244743805</v>
      </c>
      <c r="I131" s="30">
        <v>1.5490636803E-2</v>
      </c>
      <c r="J131" s="35">
        <f>Other!$C$2*H131*I131/12</f>
        <v>2.8290579085160621E-2</v>
      </c>
      <c r="K131" s="10">
        <f t="shared" si="4"/>
        <v>0.1</v>
      </c>
      <c r="L131" s="10">
        <f>ROUND((2.721*J131*G131)+(Other!$B$2*I131),1)</f>
        <v>0</v>
      </c>
    </row>
    <row r="132" spans="1:12">
      <c r="A132" s="29" t="s">
        <v>101</v>
      </c>
      <c r="B132" s="29" t="s">
        <v>99</v>
      </c>
      <c r="C132" s="29">
        <v>8200</v>
      </c>
      <c r="D132" s="41" t="s">
        <v>92</v>
      </c>
      <c r="E132" s="29" t="s">
        <v>60</v>
      </c>
      <c r="F132" s="32">
        <f>EMCs!$B$6</f>
        <v>0.72147488707517293</v>
      </c>
      <c r="G132" s="32">
        <f>EMCs!$C$6</f>
        <v>0.16951643581122938</v>
      </c>
      <c r="H132" s="32">
        <f>ROCs!$H$3</f>
        <v>0.43140989244743805</v>
      </c>
      <c r="I132" s="30">
        <v>1.84713645844E-3</v>
      </c>
      <c r="J132" s="35">
        <f>Other!$C$2*H132*I132/12</f>
        <v>3.3734287830220148E-3</v>
      </c>
      <c r="K132" s="10">
        <f t="shared" si="4"/>
        <v>0</v>
      </c>
      <c r="L132" s="10">
        <f>ROUND((2.721*J132*G132)+(Other!$B$2*I132),1)</f>
        <v>0</v>
      </c>
    </row>
    <row r="133" spans="1:12">
      <c r="A133" s="29" t="s">
        <v>101</v>
      </c>
      <c r="B133" s="29" t="s">
        <v>99</v>
      </c>
      <c r="C133" s="29">
        <v>8200</v>
      </c>
      <c r="D133" s="41" t="s">
        <v>92</v>
      </c>
      <c r="E133" s="29" t="s">
        <v>58</v>
      </c>
      <c r="F133" s="32">
        <f>EMCs!$B$6</f>
        <v>0.72147488707517293</v>
      </c>
      <c r="G133" s="32">
        <f>EMCs!$C$6</f>
        <v>0.16951643581122938</v>
      </c>
      <c r="H133" s="32">
        <f>ROCs!$F$3</f>
        <v>0.43140989244743805</v>
      </c>
      <c r="I133" s="30">
        <v>1.8329174754599999</v>
      </c>
      <c r="J133" s="35">
        <f>Other!$C$2*H133*I133/12</f>
        <v>3.3474606277019991</v>
      </c>
      <c r="K133" s="10">
        <f t="shared" si="4"/>
        <v>6.6</v>
      </c>
      <c r="L133" s="10">
        <f>ROUND((2.721*J133*G133)+(Other!$B$2*I133),1)</f>
        <v>1.9</v>
      </c>
    </row>
    <row r="134" spans="1:12">
      <c r="A134" s="29" t="s">
        <v>101</v>
      </c>
      <c r="B134" s="29" t="s">
        <v>99</v>
      </c>
      <c r="C134" s="29">
        <v>8200</v>
      </c>
      <c r="D134" s="41" t="s">
        <v>92</v>
      </c>
      <c r="E134" s="29" t="s">
        <v>60</v>
      </c>
      <c r="F134" s="32">
        <f>EMCs!$B$6</f>
        <v>0.72147488707517293</v>
      </c>
      <c r="G134" s="32">
        <f>EMCs!$C$6</f>
        <v>0.16951643581122938</v>
      </c>
      <c r="H134" s="32">
        <f>ROCs!$H$3</f>
        <v>0.43140989244743805</v>
      </c>
      <c r="I134" s="30">
        <v>0.30162176769999999</v>
      </c>
      <c r="J134" s="35">
        <f>Other!$C$2*H134*I134/12</f>
        <v>0.55085240080448061</v>
      </c>
      <c r="K134" s="10">
        <f t="shared" si="4"/>
        <v>1.1000000000000001</v>
      </c>
      <c r="L134" s="10">
        <f>ROUND((2.721*J134*G134)+(Other!$B$2*I134),1)</f>
        <v>0.3</v>
      </c>
    </row>
    <row r="135" spans="1:12">
      <c r="I135" s="10">
        <f>SUM(I2:I134)</f>
        <v>215.92786997993579</v>
      </c>
      <c r="J135" s="10">
        <f>SUM(J2:J134)</f>
        <v>284.31514232472762</v>
      </c>
      <c r="K135" s="10">
        <f>SUM(K2:K134)</f>
        <v>806.4000000000002</v>
      </c>
      <c r="L135">
        <f>SUM(L2:L134)</f>
        <v>178.49999999999997</v>
      </c>
    </row>
  </sheetData>
  <sortState ref="A2:I302">
    <sortCondition ref="H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4"/>
  <sheetViews>
    <sheetView workbookViewId="0">
      <pane ySplit="1" topLeftCell="A5" activePane="bottomLeft" state="frozen"/>
      <selection pane="bottomLeft" activeCell="J1" sqref="J1:L2"/>
    </sheetView>
  </sheetViews>
  <sheetFormatPr defaultRowHeight="15"/>
  <cols>
    <col min="1" max="1" width="18.5703125" bestFit="1" customWidth="1"/>
    <col min="2" max="2" width="12.7109375" bestFit="1" customWidth="1"/>
    <col min="3" max="3" width="7.85546875" bestFit="1" customWidth="1"/>
    <col min="4" max="4" width="39.5703125" style="10" bestFit="1" customWidth="1"/>
    <col min="5" max="5" width="8.140625" bestFit="1" customWidth="1"/>
    <col min="6" max="6" width="8.140625" style="10" customWidth="1"/>
    <col min="8" max="8" width="9.140625" style="32"/>
    <col min="9" max="9" width="15.7109375" bestFit="1" customWidth="1"/>
    <col min="10" max="10" width="13.28515625" customWidth="1"/>
  </cols>
  <sheetData>
    <row r="1" spans="1:12">
      <c r="A1" s="29" t="s">
        <v>96</v>
      </c>
      <c r="B1" s="29" t="s">
        <v>43</v>
      </c>
      <c r="C1" s="29" t="s">
        <v>98</v>
      </c>
      <c r="D1" s="29" t="s">
        <v>45</v>
      </c>
      <c r="E1" s="29" t="s">
        <v>97</v>
      </c>
      <c r="F1" s="29" t="s">
        <v>143</v>
      </c>
      <c r="G1" s="29" t="s">
        <v>144</v>
      </c>
      <c r="H1" s="32" t="s">
        <v>145</v>
      </c>
      <c r="I1" s="30" t="s">
        <v>50</v>
      </c>
      <c r="J1" s="37" t="s">
        <v>166</v>
      </c>
      <c r="K1" s="38" t="s">
        <v>167</v>
      </c>
      <c r="L1" s="38" t="s">
        <v>168</v>
      </c>
    </row>
    <row r="2" spans="1:12">
      <c r="A2" s="29" t="s">
        <v>100</v>
      </c>
      <c r="B2" s="29" t="s">
        <v>99</v>
      </c>
      <c r="C2" s="29">
        <v>1110</v>
      </c>
      <c r="D2" s="36" t="s">
        <v>146</v>
      </c>
      <c r="E2" s="29" t="s">
        <v>57</v>
      </c>
      <c r="F2" s="32">
        <f>EMCs!$B$7</f>
        <v>0.96797880682585713</v>
      </c>
      <c r="G2" s="32">
        <f>EMCs!$C$7</f>
        <v>0.12452938169209543</v>
      </c>
      <c r="H2" s="32">
        <f>ROCs!$B$11</f>
        <v>0.28818180815488864</v>
      </c>
      <c r="I2" s="30">
        <v>12.365188334200001</v>
      </c>
      <c r="J2" s="35">
        <f>Other!$C$2*H2*I2/12</f>
        <v>15.085154540177912</v>
      </c>
      <c r="K2" s="10">
        <f>ROUND(2.721*J2*F2,1)</f>
        <v>39.700000000000003</v>
      </c>
      <c r="L2" s="10">
        <f>ROUND((2.721*J2*G2)+(Other!$B$2*I2),1)</f>
        <v>7.8</v>
      </c>
    </row>
    <row r="3" spans="1:12">
      <c r="A3" s="29" t="s">
        <v>100</v>
      </c>
      <c r="B3" s="29" t="s">
        <v>99</v>
      </c>
      <c r="C3" s="29">
        <v>1110</v>
      </c>
      <c r="D3" s="36" t="s">
        <v>146</v>
      </c>
      <c r="E3" s="29" t="s">
        <v>57</v>
      </c>
      <c r="F3" s="32">
        <f>EMCs!$B$7</f>
        <v>0.96797880682585713</v>
      </c>
      <c r="G3" s="32">
        <f>EMCs!$C$7</f>
        <v>0.12452938169209543</v>
      </c>
      <c r="H3" s="32">
        <f>ROCs!$B$11</f>
        <v>0.28818180815488864</v>
      </c>
      <c r="I3" s="30">
        <v>3.5869435915999999</v>
      </c>
      <c r="J3" s="35">
        <f>Other!$C$2*H3*I3/12</f>
        <v>4.3759623342354512</v>
      </c>
      <c r="K3" s="10">
        <f t="shared" ref="K3:K43" si="0">ROUND(2.721*J3*F3,1)</f>
        <v>11.5</v>
      </c>
      <c r="L3" s="10">
        <f>ROUND((2.721*J3*G3)+(Other!$B$2*I3),1)</f>
        <v>2.2999999999999998</v>
      </c>
    </row>
    <row r="4" spans="1:12">
      <c r="A4" s="29" t="s">
        <v>100</v>
      </c>
      <c r="B4" s="29" t="s">
        <v>99</v>
      </c>
      <c r="C4" s="29">
        <v>1110</v>
      </c>
      <c r="D4" s="36" t="s">
        <v>146</v>
      </c>
      <c r="E4" s="29" t="s">
        <v>58</v>
      </c>
      <c r="F4" s="32">
        <f>EMCs!$B$7</f>
        <v>0.96797880682585713</v>
      </c>
      <c r="G4" s="32">
        <f>EMCs!$C$7</f>
        <v>0.12452938169209543</v>
      </c>
      <c r="H4" s="32">
        <f>ROCs!$F$11</f>
        <v>0.28818180815488864</v>
      </c>
      <c r="I4" s="30">
        <v>2.2785080667400002</v>
      </c>
      <c r="J4" s="35">
        <f>Other!$C$2*H4*I4/12</f>
        <v>2.7797106990072127</v>
      </c>
      <c r="K4" s="10">
        <f t="shared" si="0"/>
        <v>7.3</v>
      </c>
      <c r="L4" s="10">
        <f>ROUND((2.721*J4*G4)+(Other!$B$2*I4),1)</f>
        <v>1.4</v>
      </c>
    </row>
    <row r="5" spans="1:12">
      <c r="A5" s="29" t="s">
        <v>100</v>
      </c>
      <c r="B5" s="29" t="s">
        <v>99</v>
      </c>
      <c r="C5" s="29">
        <v>1110</v>
      </c>
      <c r="D5" s="36" t="s">
        <v>146</v>
      </c>
      <c r="E5" s="29" t="s">
        <v>58</v>
      </c>
      <c r="F5" s="32">
        <f>EMCs!$B$7</f>
        <v>0.96797880682585713</v>
      </c>
      <c r="G5" s="32">
        <f>EMCs!$C$7</f>
        <v>0.12452938169209543</v>
      </c>
      <c r="H5" s="32">
        <f>ROCs!$F$11</f>
        <v>0.28818180815488864</v>
      </c>
      <c r="I5" s="30">
        <v>42.778045369700003</v>
      </c>
      <c r="J5" s="35">
        <f>Other!$C$2*H5*I5/12</f>
        <v>52.187917230814833</v>
      </c>
      <c r="K5" s="10">
        <f t="shared" si="0"/>
        <v>137.5</v>
      </c>
      <c r="L5" s="10">
        <f>ROUND((2.721*J5*G5)+(Other!$B$2*I5),1)</f>
        <v>27</v>
      </c>
    </row>
    <row r="6" spans="1:12">
      <c r="A6" s="29" t="s">
        <v>100</v>
      </c>
      <c r="B6" s="29" t="s">
        <v>99</v>
      </c>
      <c r="C6" s="29">
        <v>1110</v>
      </c>
      <c r="D6" s="36" t="s">
        <v>146</v>
      </c>
      <c r="E6" s="29" t="s">
        <v>57</v>
      </c>
      <c r="F6" s="32">
        <f>EMCs!$B$7</f>
        <v>0.96797880682585713</v>
      </c>
      <c r="G6" s="32">
        <f>EMCs!$C$7</f>
        <v>0.12452938169209543</v>
      </c>
      <c r="H6" s="32">
        <f>ROCs!$B$11</f>
        <v>0.28818180815488864</v>
      </c>
      <c r="I6" s="30">
        <v>10.827393602700001</v>
      </c>
      <c r="J6" s="35">
        <f>Other!$C$2*H6*I6/12</f>
        <v>13.209091632863549</v>
      </c>
      <c r="K6" s="10">
        <f t="shared" si="0"/>
        <v>34.799999999999997</v>
      </c>
      <c r="L6" s="10">
        <f>ROUND((2.721*J6*G6)+(Other!$B$2*I6),1)</f>
        <v>6.8</v>
      </c>
    </row>
    <row r="7" spans="1:12">
      <c r="A7" s="29" t="s">
        <v>100</v>
      </c>
      <c r="B7" s="29" t="s">
        <v>99</v>
      </c>
      <c r="C7" s="29">
        <v>1110</v>
      </c>
      <c r="D7" s="36" t="s">
        <v>146</v>
      </c>
      <c r="E7" s="29" t="s">
        <v>58</v>
      </c>
      <c r="F7" s="32">
        <f>EMCs!$B$7</f>
        <v>0.96797880682585713</v>
      </c>
      <c r="G7" s="32">
        <f>EMCs!$C$7</f>
        <v>0.12452938169209543</v>
      </c>
      <c r="H7" s="32">
        <f>ROCs!$F$11</f>
        <v>0.28818180815488864</v>
      </c>
      <c r="I7" s="30">
        <v>35.332385078599998</v>
      </c>
      <c r="J7" s="35">
        <f>Other!$C$2*H7*I7/12</f>
        <v>43.104437617790694</v>
      </c>
      <c r="K7" s="10">
        <f t="shared" si="0"/>
        <v>113.5</v>
      </c>
      <c r="L7" s="10">
        <f>ROUND((2.721*J7*G7)+(Other!$B$2*I7),1)</f>
        <v>22.3</v>
      </c>
    </row>
    <row r="8" spans="1:12">
      <c r="A8" s="29" t="s">
        <v>100</v>
      </c>
      <c r="B8" s="29" t="s">
        <v>99</v>
      </c>
      <c r="C8" s="29">
        <v>1110</v>
      </c>
      <c r="D8" s="36" t="s">
        <v>146</v>
      </c>
      <c r="E8" s="29" t="s">
        <v>60</v>
      </c>
      <c r="F8" s="32">
        <f>EMCs!$B$7</f>
        <v>0.96797880682585713</v>
      </c>
      <c r="G8" s="32">
        <f>EMCs!$C$7</f>
        <v>0.12452938169209543</v>
      </c>
      <c r="H8" s="32">
        <f>ROCs!$H$11</f>
        <v>0.28818180815488864</v>
      </c>
      <c r="I8" s="30">
        <v>315.09073742599998</v>
      </c>
      <c r="J8" s="35">
        <f>Other!$C$2*H8*I8/12</f>
        <v>384.40113808079337</v>
      </c>
      <c r="K8" s="10">
        <f t="shared" si="0"/>
        <v>1012.5</v>
      </c>
      <c r="L8" s="10">
        <f>ROUND((2.721*J8*G8)+(Other!$B$2*I8),1)</f>
        <v>198.5</v>
      </c>
    </row>
    <row r="9" spans="1:12">
      <c r="A9" s="29" t="s">
        <v>100</v>
      </c>
      <c r="B9" s="29" t="s">
        <v>99</v>
      </c>
      <c r="C9" s="29">
        <v>1110</v>
      </c>
      <c r="D9" s="36" t="s">
        <v>146</v>
      </c>
      <c r="E9" s="29" t="s">
        <v>57</v>
      </c>
      <c r="F9" s="32">
        <f>EMCs!$B$7</f>
        <v>0.96797880682585713</v>
      </c>
      <c r="G9" s="32">
        <f>EMCs!$C$7</f>
        <v>0.12452938169209543</v>
      </c>
      <c r="H9" s="32">
        <f>ROCs!$B$11</f>
        <v>0.28818180815488864</v>
      </c>
      <c r="I9" s="30">
        <v>2.9426692665599998</v>
      </c>
      <c r="J9" s="35">
        <f>Other!$C$2*H9*I9/12</f>
        <v>3.5899672084987748</v>
      </c>
      <c r="K9" s="10">
        <f t="shared" si="0"/>
        <v>9.5</v>
      </c>
      <c r="L9" s="10">
        <f>ROUND((2.721*J9*G9)+(Other!$B$2*I9),1)</f>
        <v>1.9</v>
      </c>
    </row>
    <row r="10" spans="1:12">
      <c r="A10" s="29" t="s">
        <v>100</v>
      </c>
      <c r="B10" s="29" t="s">
        <v>99</v>
      </c>
      <c r="C10" s="29">
        <v>1110</v>
      </c>
      <c r="D10" s="36" t="s">
        <v>146</v>
      </c>
      <c r="E10" s="29" t="s">
        <v>57</v>
      </c>
      <c r="F10" s="32">
        <f>EMCs!$B$7</f>
        <v>0.96797880682585713</v>
      </c>
      <c r="G10" s="32">
        <f>EMCs!$C$7</f>
        <v>0.12452938169209543</v>
      </c>
      <c r="H10" s="32">
        <f>ROCs!$B$11</f>
        <v>0.28818180815488864</v>
      </c>
      <c r="I10" s="30">
        <v>3.4094179256900001</v>
      </c>
      <c r="J10" s="35">
        <f>Other!$C$2*H10*I10/12</f>
        <v>4.1593864089263768</v>
      </c>
      <c r="K10" s="10">
        <f t="shared" si="0"/>
        <v>11</v>
      </c>
      <c r="L10" s="10">
        <f>ROUND((2.721*J10*G10)+(Other!$B$2*I10),1)</f>
        <v>2.1</v>
      </c>
    </row>
    <row r="11" spans="1:12">
      <c r="A11" s="29" t="s">
        <v>100</v>
      </c>
      <c r="B11" s="29" t="s">
        <v>99</v>
      </c>
      <c r="C11" s="29">
        <v>1110</v>
      </c>
      <c r="D11" s="36" t="s">
        <v>146</v>
      </c>
      <c r="E11" s="29" t="s">
        <v>57</v>
      </c>
      <c r="F11" s="32">
        <f>EMCs!$B$7</f>
        <v>0.96797880682585713</v>
      </c>
      <c r="G11" s="32">
        <f>EMCs!$C$7</f>
        <v>0.12452938169209543</v>
      </c>
      <c r="H11" s="32">
        <f>ROCs!$B$11</f>
        <v>0.28818180815488864</v>
      </c>
      <c r="I11" s="30">
        <v>0.82769675456799996</v>
      </c>
      <c r="J11" s="35">
        <f>Other!$C$2*H11*I11/12</f>
        <v>1.0097649237196029</v>
      </c>
      <c r="K11" s="10">
        <f t="shared" si="0"/>
        <v>2.7</v>
      </c>
      <c r="L11" s="10">
        <f>ROUND((2.721*J11*G11)+(Other!$B$2*I11),1)</f>
        <v>0.5</v>
      </c>
    </row>
    <row r="12" spans="1:12">
      <c r="A12" s="29" t="s">
        <v>100</v>
      </c>
      <c r="B12" s="29" t="s">
        <v>99</v>
      </c>
      <c r="C12" s="29">
        <v>1110</v>
      </c>
      <c r="D12" s="36" t="s">
        <v>146</v>
      </c>
      <c r="E12" s="29" t="s">
        <v>57</v>
      </c>
      <c r="F12" s="32">
        <f>EMCs!$B$7</f>
        <v>0.96797880682585713</v>
      </c>
      <c r="G12" s="32">
        <f>EMCs!$C$7</f>
        <v>0.12452938169209543</v>
      </c>
      <c r="H12" s="32">
        <f>ROCs!$B$11</f>
        <v>0.28818180815488864</v>
      </c>
      <c r="I12" s="30">
        <v>1.24247145518</v>
      </c>
      <c r="J12" s="35">
        <f>Other!$C$2*H12*I12/12</f>
        <v>1.5157774719298407</v>
      </c>
      <c r="K12" s="10">
        <f t="shared" si="0"/>
        <v>4</v>
      </c>
      <c r="L12" s="10">
        <f>ROUND((2.721*J12*G12)+(Other!$B$2*I12),1)</f>
        <v>0.8</v>
      </c>
    </row>
    <row r="13" spans="1:12">
      <c r="A13" s="29" t="s">
        <v>100</v>
      </c>
      <c r="B13" s="29" t="s">
        <v>99</v>
      </c>
      <c r="C13" s="29">
        <v>1210</v>
      </c>
      <c r="D13" s="36" t="s">
        <v>147</v>
      </c>
      <c r="E13" s="29" t="s">
        <v>57</v>
      </c>
      <c r="F13" s="32">
        <f>EMCs!$B$13</f>
        <v>1.2445441802046733</v>
      </c>
      <c r="G13" s="32">
        <f>EMCs!$C$13</f>
        <v>0.21319951734720002</v>
      </c>
      <c r="H13" s="32">
        <f>ROCs!$B$11</f>
        <v>0.28818180815488864</v>
      </c>
      <c r="I13" s="30">
        <v>0.75788202408299998</v>
      </c>
      <c r="J13" s="35">
        <f>Other!$C$2*H13*I13/12</f>
        <v>0.92459307108924582</v>
      </c>
      <c r="K13" s="10">
        <f t="shared" si="0"/>
        <v>3.1</v>
      </c>
      <c r="L13" s="10">
        <f>ROUND((2.721*J13*G13)+(Other!$B$2*I13),1)</f>
        <v>0.7</v>
      </c>
    </row>
    <row r="14" spans="1:12">
      <c r="A14" s="29" t="s">
        <v>100</v>
      </c>
      <c r="B14" s="29" t="s">
        <v>99</v>
      </c>
      <c r="C14" s="29">
        <v>1210</v>
      </c>
      <c r="D14" s="36" t="s">
        <v>147</v>
      </c>
      <c r="E14" s="29" t="s">
        <v>58</v>
      </c>
      <c r="F14" s="32">
        <f>EMCs!$B$13</f>
        <v>1.2445441802046733</v>
      </c>
      <c r="G14" s="32">
        <f>EMCs!$C$13</f>
        <v>0.21319951734720002</v>
      </c>
      <c r="H14" s="32">
        <f>ROCs!$F$11</f>
        <v>0.28818180815488864</v>
      </c>
      <c r="I14" s="30">
        <v>4.3584618991799999</v>
      </c>
      <c r="J14" s="35">
        <f>Other!$C$2*H14*I14/12</f>
        <v>5.3171912573915012</v>
      </c>
      <c r="K14" s="10">
        <f t="shared" si="0"/>
        <v>18</v>
      </c>
      <c r="L14" s="10">
        <f>ROUND((2.721*J14*G14)+(Other!$B$2*I14),1)</f>
        <v>4</v>
      </c>
    </row>
    <row r="15" spans="1:12">
      <c r="A15" s="29" t="s">
        <v>100</v>
      </c>
      <c r="B15" s="29" t="s">
        <v>99</v>
      </c>
      <c r="C15" s="29">
        <v>1210</v>
      </c>
      <c r="D15" s="36" t="s">
        <v>147</v>
      </c>
      <c r="E15" s="29" t="s">
        <v>27</v>
      </c>
      <c r="F15" s="32">
        <f>EMCs!$B$13</f>
        <v>1.2445441802046733</v>
      </c>
      <c r="G15" s="32">
        <f>EMCs!$C$13</f>
        <v>0.21319951734720002</v>
      </c>
      <c r="H15" s="32">
        <f>ROCs!$I$11</f>
        <v>0.28818180815488864</v>
      </c>
      <c r="I15" s="30">
        <v>4.4136376929300003E-4</v>
      </c>
      <c r="J15" s="35">
        <f>Other!$C$2*H15*I15/12</f>
        <v>5.3845040514306861E-4</v>
      </c>
      <c r="K15" s="10">
        <f t="shared" si="0"/>
        <v>0</v>
      </c>
      <c r="L15" s="10">
        <f>ROUND((2.721*J15*G15)+(Other!$B$2*I15),1)</f>
        <v>0</v>
      </c>
    </row>
    <row r="16" spans="1:12">
      <c r="A16" s="29" t="s">
        <v>100</v>
      </c>
      <c r="B16" s="29" t="s">
        <v>99</v>
      </c>
      <c r="C16" s="29">
        <v>1210</v>
      </c>
      <c r="D16" s="36" t="s">
        <v>147</v>
      </c>
      <c r="E16" s="29" t="s">
        <v>27</v>
      </c>
      <c r="F16" s="32">
        <f>EMCs!$B$13</f>
        <v>1.2445441802046733</v>
      </c>
      <c r="G16" s="32">
        <f>EMCs!$C$13</f>
        <v>0.21319951734720002</v>
      </c>
      <c r="H16" s="32">
        <f>ROCs!$I$11</f>
        <v>0.28818180815488864</v>
      </c>
      <c r="I16" s="30">
        <v>3.7690599656599999E-4</v>
      </c>
      <c r="J16" s="35">
        <f>Other!$C$2*H16*I16/12</f>
        <v>4.5981387841802945E-4</v>
      </c>
      <c r="K16" s="10">
        <f t="shared" si="0"/>
        <v>0</v>
      </c>
      <c r="L16" s="10">
        <f>ROUND((2.721*J16*G16)+(Other!$B$2*I16),1)</f>
        <v>0</v>
      </c>
    </row>
    <row r="17" spans="1:12">
      <c r="A17" s="29" t="s">
        <v>100</v>
      </c>
      <c r="B17" s="29" t="s">
        <v>99</v>
      </c>
      <c r="C17" s="29">
        <v>1210</v>
      </c>
      <c r="D17" s="36" t="s">
        <v>147</v>
      </c>
      <c r="E17" s="29" t="s">
        <v>27</v>
      </c>
      <c r="F17" s="32">
        <f>EMCs!$B$13</f>
        <v>1.2445441802046733</v>
      </c>
      <c r="G17" s="32">
        <f>EMCs!$C$13</f>
        <v>0.21319951734720002</v>
      </c>
      <c r="H17" s="32">
        <f>ROCs!$I$11</f>
        <v>0.28818180815488864</v>
      </c>
      <c r="I17" s="30">
        <v>6.0405688384699997E-3</v>
      </c>
      <c r="J17" s="35">
        <f>Other!$C$2*H17*I17/12</f>
        <v>7.36931067898679E-3</v>
      </c>
      <c r="K17" s="10">
        <f t="shared" si="0"/>
        <v>0</v>
      </c>
      <c r="L17" s="10">
        <f>ROUND((2.721*J17*G17)+(Other!$B$2*I17),1)</f>
        <v>0</v>
      </c>
    </row>
    <row r="18" spans="1:12">
      <c r="A18" s="29" t="s">
        <v>100</v>
      </c>
      <c r="B18" s="29" t="s">
        <v>99</v>
      </c>
      <c r="C18" s="29">
        <v>1210</v>
      </c>
      <c r="D18" s="36" t="s">
        <v>147</v>
      </c>
      <c r="E18" s="29" t="s">
        <v>27</v>
      </c>
      <c r="F18" s="32">
        <f>EMCs!$B$13</f>
        <v>1.2445441802046733</v>
      </c>
      <c r="G18" s="32">
        <f>EMCs!$C$13</f>
        <v>0.21319951734720002</v>
      </c>
      <c r="H18" s="32">
        <f>ROCs!$I$11</f>
        <v>0.28818180815488864</v>
      </c>
      <c r="I18" s="30">
        <v>1.6214429839799999E-2</v>
      </c>
      <c r="J18" s="35">
        <f>Other!$C$2*H18*I18/12</f>
        <v>1.9781112369937879E-2</v>
      </c>
      <c r="K18" s="10">
        <f t="shared" si="0"/>
        <v>0.1</v>
      </c>
      <c r="L18" s="10">
        <f>ROUND((2.721*J18*G18)+(Other!$B$2*I18),1)</f>
        <v>0</v>
      </c>
    </row>
    <row r="19" spans="1:12">
      <c r="A19" s="29" t="s">
        <v>100</v>
      </c>
      <c r="B19" s="29" t="s">
        <v>99</v>
      </c>
      <c r="C19" s="29">
        <v>1210</v>
      </c>
      <c r="D19" s="36" t="s">
        <v>147</v>
      </c>
      <c r="E19" s="29" t="s">
        <v>58</v>
      </c>
      <c r="F19" s="32">
        <f>EMCs!$B$13</f>
        <v>1.2445441802046733</v>
      </c>
      <c r="G19" s="32">
        <f>EMCs!$C$13</f>
        <v>0.21319951734720002</v>
      </c>
      <c r="H19" s="32">
        <f>ROCs!$F$11</f>
        <v>0.28818180815488864</v>
      </c>
      <c r="I19" s="30">
        <v>1.03647794104E-2</v>
      </c>
      <c r="J19" s="35">
        <f>Other!$C$2*H19*I19/12</f>
        <v>1.2644716356506177E-2</v>
      </c>
      <c r="K19" s="10">
        <f t="shared" si="0"/>
        <v>0</v>
      </c>
      <c r="L19" s="10">
        <f>ROUND((2.721*J19*G19)+(Other!$B$2*I19),1)</f>
        <v>0</v>
      </c>
    </row>
    <row r="20" spans="1:12">
      <c r="A20" s="29" t="s">
        <v>100</v>
      </c>
      <c r="B20" s="29" t="s">
        <v>99</v>
      </c>
      <c r="C20" s="29">
        <v>1210</v>
      </c>
      <c r="D20" s="36" t="s">
        <v>147</v>
      </c>
      <c r="E20" s="29" t="s">
        <v>58</v>
      </c>
      <c r="F20" s="32">
        <f>EMCs!$B$13</f>
        <v>1.2445441802046733</v>
      </c>
      <c r="G20" s="32">
        <f>EMCs!$C$13</f>
        <v>0.21319951734720002</v>
      </c>
      <c r="H20" s="32">
        <f>ROCs!$F$11</f>
        <v>0.28818180815488864</v>
      </c>
      <c r="I20" s="30">
        <v>1.2123263393000001</v>
      </c>
      <c r="J20" s="35">
        <f>Other!$C$2*H20*I20/12</f>
        <v>1.4790013453241808</v>
      </c>
      <c r="K20" s="10">
        <f t="shared" si="0"/>
        <v>5</v>
      </c>
      <c r="L20" s="10">
        <f>ROUND((2.721*J20*G20)+(Other!$B$2*I20),1)</f>
        <v>1.1000000000000001</v>
      </c>
    </row>
    <row r="21" spans="1:12">
      <c r="A21" s="29" t="s">
        <v>100</v>
      </c>
      <c r="B21" s="29" t="s">
        <v>99</v>
      </c>
      <c r="C21" s="29">
        <v>1210</v>
      </c>
      <c r="D21" s="36" t="s">
        <v>147</v>
      </c>
      <c r="E21" s="29" t="s">
        <v>58</v>
      </c>
      <c r="F21" s="32">
        <f>EMCs!$B$13</f>
        <v>1.2445441802046733</v>
      </c>
      <c r="G21" s="32">
        <f>EMCs!$C$13</f>
        <v>0.21319951734720002</v>
      </c>
      <c r="H21" s="32">
        <f>ROCs!$F$11</f>
        <v>0.28818180815488864</v>
      </c>
      <c r="I21" s="30">
        <v>9.7046537586300001</v>
      </c>
      <c r="J21" s="35">
        <f>Other!$C$2*H21*I21/12</f>
        <v>11.83938309317498</v>
      </c>
      <c r="K21" s="10">
        <f t="shared" si="0"/>
        <v>40.1</v>
      </c>
      <c r="L21" s="10">
        <f>ROUND((2.721*J21*G21)+(Other!$B$2*I21),1)</f>
        <v>9</v>
      </c>
    </row>
    <row r="22" spans="1:12">
      <c r="A22" s="29" t="s">
        <v>100</v>
      </c>
      <c r="B22" s="29" t="s">
        <v>99</v>
      </c>
      <c r="C22" s="29">
        <v>1210</v>
      </c>
      <c r="D22" s="36" t="s">
        <v>147</v>
      </c>
      <c r="E22" s="29" t="s">
        <v>58</v>
      </c>
      <c r="F22" s="32">
        <f>EMCs!$B$13</f>
        <v>1.2445441802046733</v>
      </c>
      <c r="G22" s="32">
        <f>EMCs!$C$13</f>
        <v>0.21319951734720002</v>
      </c>
      <c r="H22" s="32">
        <f>ROCs!$F$11</f>
        <v>0.28818180815488864</v>
      </c>
      <c r="I22" s="30">
        <v>195.28850259399999</v>
      </c>
      <c r="J22" s="35">
        <f>Other!$C$2*H22*I22/12</f>
        <v>238.24604704179151</v>
      </c>
      <c r="K22" s="10">
        <f t="shared" si="0"/>
        <v>806.8</v>
      </c>
      <c r="L22" s="10">
        <f>ROUND((2.721*J22*G22)+(Other!$B$2*I22),1)</f>
        <v>180.5</v>
      </c>
    </row>
    <row r="23" spans="1:12">
      <c r="A23" s="29" t="s">
        <v>100</v>
      </c>
      <c r="B23" s="29" t="s">
        <v>99</v>
      </c>
      <c r="C23" s="29">
        <v>1210</v>
      </c>
      <c r="D23" s="36" t="s">
        <v>147</v>
      </c>
      <c r="E23" s="29" t="s">
        <v>58</v>
      </c>
      <c r="F23" s="32">
        <f>EMCs!$B$13</f>
        <v>1.2445441802046733</v>
      </c>
      <c r="G23" s="32">
        <f>EMCs!$C$13</f>
        <v>0.21319951734720002</v>
      </c>
      <c r="H23" s="32">
        <f>ROCs!$F$11</f>
        <v>0.28818180815488864</v>
      </c>
      <c r="I23" s="30">
        <v>10.7539537629</v>
      </c>
      <c r="J23" s="35">
        <f>Other!$C$2*H23*I23/12</f>
        <v>13.119497256874567</v>
      </c>
      <c r="K23" s="10">
        <f t="shared" si="0"/>
        <v>44.4</v>
      </c>
      <c r="L23" s="10">
        <f>ROUND((2.721*J23*G23)+(Other!$B$2*I23),1)</f>
        <v>9.9</v>
      </c>
    </row>
    <row r="24" spans="1:12">
      <c r="A24" s="29" t="s">
        <v>100</v>
      </c>
      <c r="B24" s="29" t="s">
        <v>99</v>
      </c>
      <c r="C24" s="29">
        <v>1210</v>
      </c>
      <c r="D24" s="36" t="s">
        <v>147</v>
      </c>
      <c r="E24" s="29" t="s">
        <v>60</v>
      </c>
      <c r="F24" s="32">
        <f>EMCs!$B$13</f>
        <v>1.2445441802046733</v>
      </c>
      <c r="G24" s="32">
        <f>EMCs!$C$13</f>
        <v>0.21319951734720002</v>
      </c>
      <c r="H24" s="32">
        <f>ROCs!$H$11</f>
        <v>0.28818180815488864</v>
      </c>
      <c r="I24" s="30">
        <v>0.96524372872399999</v>
      </c>
      <c r="J24" s="35">
        <f>Other!$C$2*H24*I24/12</f>
        <v>1.1775680582612946</v>
      </c>
      <c r="K24" s="10">
        <f t="shared" si="0"/>
        <v>4</v>
      </c>
      <c r="L24" s="10">
        <f>ROUND((2.721*J24*G24)+(Other!$B$2*I24),1)</f>
        <v>0.9</v>
      </c>
    </row>
    <row r="25" spans="1:12">
      <c r="A25" s="29" t="s">
        <v>100</v>
      </c>
      <c r="B25" s="29" t="s">
        <v>99</v>
      </c>
      <c r="C25" s="29">
        <v>1210</v>
      </c>
      <c r="D25" s="36" t="s">
        <v>147</v>
      </c>
      <c r="E25" s="29" t="s">
        <v>60</v>
      </c>
      <c r="F25" s="32">
        <f>EMCs!$B$13</f>
        <v>1.2445441802046733</v>
      </c>
      <c r="G25" s="32">
        <f>EMCs!$C$13</f>
        <v>0.21319951734720002</v>
      </c>
      <c r="H25" s="32">
        <f>ROCs!$H$11</f>
        <v>0.28818180815488864</v>
      </c>
      <c r="I25" s="30">
        <v>66.344108282700006</v>
      </c>
      <c r="J25" s="35">
        <f>Other!$C$2*H25*I25/12</f>
        <v>80.937798861239685</v>
      </c>
      <c r="K25" s="10">
        <f t="shared" si="0"/>
        <v>274.10000000000002</v>
      </c>
      <c r="L25" s="10">
        <f>ROUND((2.721*J25*G25)+(Other!$B$2*I25),1)</f>
        <v>61.3</v>
      </c>
    </row>
    <row r="26" spans="1:12">
      <c r="A26" s="29" t="s">
        <v>100</v>
      </c>
      <c r="B26" s="29" t="s">
        <v>99</v>
      </c>
      <c r="C26" s="29">
        <v>1210</v>
      </c>
      <c r="D26" s="36" t="s">
        <v>147</v>
      </c>
      <c r="E26" s="29" t="s">
        <v>60</v>
      </c>
      <c r="F26" s="32">
        <f>EMCs!$B$13</f>
        <v>1.2445441802046733</v>
      </c>
      <c r="G26" s="32">
        <f>EMCs!$C$13</f>
        <v>0.21319951734720002</v>
      </c>
      <c r="H26" s="32">
        <f>ROCs!$H$11</f>
        <v>0.28818180815488864</v>
      </c>
      <c r="I26" s="30">
        <v>65.936565737199999</v>
      </c>
      <c r="J26" s="35">
        <f>Other!$C$2*H26*I26/12</f>
        <v>80.440609322802871</v>
      </c>
      <c r="K26" s="10">
        <f t="shared" si="0"/>
        <v>272.39999999999998</v>
      </c>
      <c r="L26" s="10">
        <f>ROUND((2.721*J26*G26)+(Other!$B$2*I26),1)</f>
        <v>60.9</v>
      </c>
    </row>
    <row r="27" spans="1:12">
      <c r="A27" s="29" t="s">
        <v>100</v>
      </c>
      <c r="B27" s="29" t="s">
        <v>99</v>
      </c>
      <c r="C27" s="29">
        <v>1210</v>
      </c>
      <c r="D27" s="36" t="s">
        <v>147</v>
      </c>
      <c r="E27" s="29" t="s">
        <v>60</v>
      </c>
      <c r="F27" s="32">
        <f>EMCs!$B$13</f>
        <v>1.2445441802046733</v>
      </c>
      <c r="G27" s="32">
        <f>EMCs!$C$13</f>
        <v>0.21319951734720002</v>
      </c>
      <c r="H27" s="32">
        <f>ROCs!$H$11</f>
        <v>0.28818180815488864</v>
      </c>
      <c r="I27" s="30">
        <v>190.53284613100001</v>
      </c>
      <c r="J27" s="35">
        <f>Other!$C$2*H27*I27/12</f>
        <v>232.4442904695984</v>
      </c>
      <c r="K27" s="10">
        <f t="shared" si="0"/>
        <v>787.2</v>
      </c>
      <c r="L27" s="10">
        <f>ROUND((2.721*J27*G27)+(Other!$B$2*I27),1)</f>
        <v>176.1</v>
      </c>
    </row>
    <row r="28" spans="1:12">
      <c r="A28" s="29" t="s">
        <v>100</v>
      </c>
      <c r="B28" s="29" t="s">
        <v>99</v>
      </c>
      <c r="C28" s="29">
        <v>1210</v>
      </c>
      <c r="D28" s="36" t="s">
        <v>147</v>
      </c>
      <c r="E28" s="29" t="s">
        <v>57</v>
      </c>
      <c r="F28" s="32">
        <f>EMCs!$B$13</f>
        <v>1.2445441802046733</v>
      </c>
      <c r="G28" s="32">
        <f>EMCs!$C$13</f>
        <v>0.21319951734720002</v>
      </c>
      <c r="H28" s="32">
        <f>ROCs!$B$11</f>
        <v>0.28818180815488864</v>
      </c>
      <c r="I28" s="30">
        <v>14.6785542783</v>
      </c>
      <c r="J28" s="35">
        <f>Other!$C$2*H28*I28/12</f>
        <v>17.907390791785385</v>
      </c>
      <c r="K28" s="10">
        <f t="shared" si="0"/>
        <v>60.6</v>
      </c>
      <c r="L28" s="10">
        <f>ROUND((2.721*J28*G28)+(Other!$B$2*I28),1)</f>
        <v>13.6</v>
      </c>
    </row>
    <row r="29" spans="1:12">
      <c r="A29" s="29" t="s">
        <v>100</v>
      </c>
      <c r="B29" s="29" t="s">
        <v>99</v>
      </c>
      <c r="C29" s="29">
        <v>4110</v>
      </c>
      <c r="D29" s="29" t="s">
        <v>155</v>
      </c>
      <c r="E29" s="29" t="s">
        <v>58</v>
      </c>
      <c r="F29" s="32">
        <f>EMCs!$B$14</f>
        <v>0.69141343344704065</v>
      </c>
      <c r="G29" s="32">
        <f>EMCs!$C$14</f>
        <v>3.5859246036990831E-2</v>
      </c>
      <c r="H29" s="32">
        <f>ROCs!$F$13</f>
        <v>0.26229721460804234</v>
      </c>
      <c r="I29" s="30">
        <v>1.5321356104299999</v>
      </c>
      <c r="J29" s="35">
        <f>Other!$C$2*H29*I29/12</f>
        <v>1.7012704227744289</v>
      </c>
      <c r="K29" s="10">
        <f t="shared" si="0"/>
        <v>3.2</v>
      </c>
      <c r="L29" s="10">
        <f>ROUND((2.721*J29*G29)+(Other!$B$2*I29),1)</f>
        <v>0.5</v>
      </c>
    </row>
    <row r="30" spans="1:12">
      <c r="A30" s="29" t="s">
        <v>100</v>
      </c>
      <c r="B30" s="29" t="s">
        <v>99</v>
      </c>
      <c r="C30" s="29">
        <v>4110</v>
      </c>
      <c r="D30" s="29" t="s">
        <v>155</v>
      </c>
      <c r="E30" s="29" t="s">
        <v>58</v>
      </c>
      <c r="F30" s="32">
        <f>EMCs!$B$14</f>
        <v>0.69141343344704065</v>
      </c>
      <c r="G30" s="32">
        <f>EMCs!$C$14</f>
        <v>3.5859246036990831E-2</v>
      </c>
      <c r="H30" s="32">
        <f>ROCs!$F$13</f>
        <v>0.26229721460804234</v>
      </c>
      <c r="I30" s="30">
        <v>5.5479753935700003E-2</v>
      </c>
      <c r="J30" s="35">
        <f>Other!$C$2*H30*I30/12</f>
        <v>6.1604249513605262E-2</v>
      </c>
      <c r="K30" s="10">
        <f t="shared" si="0"/>
        <v>0.1</v>
      </c>
      <c r="L30" s="10">
        <f>ROUND((2.721*J30*G30)+(Other!$B$2*I30),1)</f>
        <v>0</v>
      </c>
    </row>
    <row r="31" spans="1:12">
      <c r="A31" s="29" t="s">
        <v>100</v>
      </c>
      <c r="B31" s="29" t="s">
        <v>99</v>
      </c>
      <c r="C31" s="29">
        <v>4110</v>
      </c>
      <c r="D31" s="29" t="s">
        <v>155</v>
      </c>
      <c r="E31" s="29" t="s">
        <v>58</v>
      </c>
      <c r="F31" s="32">
        <f>EMCs!$B$14</f>
        <v>0.69141343344704065</v>
      </c>
      <c r="G31" s="32">
        <f>EMCs!$C$14</f>
        <v>3.5859246036990831E-2</v>
      </c>
      <c r="H31" s="32">
        <f>ROCs!$F$13</f>
        <v>0.26229721460804234</v>
      </c>
      <c r="I31" s="30">
        <v>0.806687389975</v>
      </c>
      <c r="J31" s="35">
        <f>Other!$C$2*H31*I31/12</f>
        <v>0.89573885473780035</v>
      </c>
      <c r="K31" s="10">
        <f t="shared" si="0"/>
        <v>1.7</v>
      </c>
      <c r="L31" s="10">
        <f>ROUND((2.721*J31*G31)+(Other!$B$2*I31),1)</f>
        <v>0.3</v>
      </c>
    </row>
    <row r="32" spans="1:12">
      <c r="A32" s="29" t="s">
        <v>100</v>
      </c>
      <c r="B32" s="29" t="s">
        <v>99</v>
      </c>
      <c r="C32" s="29">
        <v>4110</v>
      </c>
      <c r="D32" s="29" t="s">
        <v>155</v>
      </c>
      <c r="E32" s="29" t="s">
        <v>60</v>
      </c>
      <c r="F32" s="32">
        <f>EMCs!$B$14</f>
        <v>0.69141343344704065</v>
      </c>
      <c r="G32" s="32">
        <f>EMCs!$C$14</f>
        <v>3.5859246036990831E-2</v>
      </c>
      <c r="H32" s="32">
        <f>ROCs!$H$13</f>
        <v>0.26229721460804234</v>
      </c>
      <c r="I32" s="30">
        <v>0.48487571781599997</v>
      </c>
      <c r="J32" s="35">
        <f>Other!$C$2*H32*I32/12</f>
        <v>0.53840189590683041</v>
      </c>
      <c r="K32" s="10">
        <f t="shared" si="0"/>
        <v>1</v>
      </c>
      <c r="L32" s="10">
        <f>ROUND((2.721*J32*G32)+(Other!$B$2*I32),1)</f>
        <v>0.2</v>
      </c>
    </row>
    <row r="33" spans="1:12">
      <c r="A33" s="29" t="s">
        <v>100</v>
      </c>
      <c r="B33" s="29" t="s">
        <v>99</v>
      </c>
      <c r="C33" s="29">
        <v>4110</v>
      </c>
      <c r="D33" s="29" t="s">
        <v>155</v>
      </c>
      <c r="E33" s="29" t="s">
        <v>60</v>
      </c>
      <c r="F33" s="32">
        <f>EMCs!$B$14</f>
        <v>0.69141343344704065</v>
      </c>
      <c r="G33" s="32">
        <f>EMCs!$C$14</f>
        <v>3.5859246036990831E-2</v>
      </c>
      <c r="H33" s="32">
        <f>ROCs!$H$13</f>
        <v>0.26229721460804234</v>
      </c>
      <c r="I33" s="30">
        <v>0.108085867913</v>
      </c>
      <c r="J33" s="35">
        <f>Other!$C$2*H33*I33/12</f>
        <v>0.12001763352310767</v>
      </c>
      <c r="K33" s="10">
        <f t="shared" si="0"/>
        <v>0.2</v>
      </c>
      <c r="L33" s="10">
        <f>ROUND((2.721*J33*G33)+(Other!$B$2*I33),1)</f>
        <v>0</v>
      </c>
    </row>
    <row r="34" spans="1:12">
      <c r="A34" s="29" t="s">
        <v>100</v>
      </c>
      <c r="B34" s="29" t="s">
        <v>99</v>
      </c>
      <c r="C34" s="29">
        <v>4110</v>
      </c>
      <c r="D34" s="29" t="s">
        <v>155</v>
      </c>
      <c r="E34" s="29" t="s">
        <v>60</v>
      </c>
      <c r="F34" s="32">
        <f>EMCs!$B$14</f>
        <v>0.69141343344704065</v>
      </c>
      <c r="G34" s="32">
        <f>EMCs!$C$14</f>
        <v>3.5859246036990831E-2</v>
      </c>
      <c r="H34" s="32">
        <f>ROCs!$H$13</f>
        <v>0.26229721460804234</v>
      </c>
      <c r="I34" s="30">
        <v>2.2897447135699999E-4</v>
      </c>
      <c r="J34" s="35">
        <f>Other!$C$2*H34*I34/12</f>
        <v>2.5425131629226125E-4</v>
      </c>
      <c r="K34" s="10">
        <f t="shared" si="0"/>
        <v>0</v>
      </c>
      <c r="L34" s="10">
        <f>ROUND((2.721*J34*G34)+(Other!$B$2*I34),1)</f>
        <v>0</v>
      </c>
    </row>
    <row r="35" spans="1:12">
      <c r="A35" s="29" t="s">
        <v>100</v>
      </c>
      <c r="B35" s="29" t="s">
        <v>99</v>
      </c>
      <c r="C35" s="29">
        <v>4110</v>
      </c>
      <c r="D35" s="29" t="s">
        <v>155</v>
      </c>
      <c r="E35" s="29" t="s">
        <v>60</v>
      </c>
      <c r="F35" s="32">
        <f>EMCs!$B$14</f>
        <v>0.69141343344704065</v>
      </c>
      <c r="G35" s="32">
        <f>EMCs!$C$14</f>
        <v>3.5859246036990831E-2</v>
      </c>
      <c r="H35" s="32">
        <f>ROCs!$H$13</f>
        <v>0.26229721460804234</v>
      </c>
      <c r="I35" s="30">
        <v>5.5771627903100001</v>
      </c>
      <c r="J35" s="35">
        <f>Other!$C$2*H35*I35/12</f>
        <v>6.1928343898289713</v>
      </c>
      <c r="K35" s="10">
        <f t="shared" si="0"/>
        <v>11.7</v>
      </c>
      <c r="L35" s="10">
        <f>ROUND((2.721*J35*G35)+(Other!$B$2*I35),1)</f>
        <v>1.8</v>
      </c>
    </row>
    <row r="36" spans="1:12">
      <c r="A36" s="29" t="s">
        <v>100</v>
      </c>
      <c r="B36" s="29" t="s">
        <v>99</v>
      </c>
      <c r="C36" s="29">
        <v>5300</v>
      </c>
      <c r="D36" s="29" t="s">
        <v>160</v>
      </c>
      <c r="E36" s="29" t="s">
        <v>27</v>
      </c>
      <c r="F36" s="32">
        <f>EMCs!$B$16</f>
        <v>0.50503242095262102</v>
      </c>
      <c r="G36" s="32">
        <f>EMCs!$C$16</f>
        <v>6.8458560616073402E-2</v>
      </c>
      <c r="H36" s="32">
        <f>ROCs!$I$15</f>
        <v>5.2632006878587441E-2</v>
      </c>
      <c r="I36" s="30">
        <v>3.8545324759400001</v>
      </c>
      <c r="J36" s="35">
        <f>Other!$C$2*H36*I36/12</f>
        <v>0.85882386776671404</v>
      </c>
      <c r="K36" s="10">
        <f t="shared" si="0"/>
        <v>1.2</v>
      </c>
      <c r="L36" s="10">
        <f>ROUND((2.721*J36*G36)+(Other!$B$2*I36),1)</f>
        <v>1</v>
      </c>
    </row>
    <row r="37" spans="1:12">
      <c r="A37" s="29" t="s">
        <v>100</v>
      </c>
      <c r="B37" s="29" t="s">
        <v>99</v>
      </c>
      <c r="C37" s="29">
        <v>5300</v>
      </c>
      <c r="D37" s="29" t="s">
        <v>160</v>
      </c>
      <c r="E37" s="29" t="s">
        <v>60</v>
      </c>
      <c r="F37" s="32">
        <f>EMCs!$B$16</f>
        <v>0.50503242095262102</v>
      </c>
      <c r="G37" s="32">
        <f>EMCs!$C$16</f>
        <v>6.8458560616073402E-2</v>
      </c>
      <c r="H37" s="32">
        <f>ROCs!$H$15</f>
        <v>5.2632006878587441E-2</v>
      </c>
      <c r="I37" s="30">
        <v>5.6612752982399999E-3</v>
      </c>
      <c r="J37" s="35">
        <f>Other!$C$2*H37*I37/12</f>
        <v>1.261382120523173E-3</v>
      </c>
      <c r="K37" s="10">
        <f t="shared" si="0"/>
        <v>0</v>
      </c>
      <c r="L37" s="10">
        <f>ROUND((2.721*J37*G37)+(Other!$B$2*I37),1)</f>
        <v>0</v>
      </c>
    </row>
    <row r="38" spans="1:12">
      <c r="A38" s="29" t="s">
        <v>100</v>
      </c>
      <c r="B38" s="29" t="s">
        <v>99</v>
      </c>
      <c r="C38" s="29">
        <v>5300</v>
      </c>
      <c r="D38" s="29" t="s">
        <v>160</v>
      </c>
      <c r="E38" s="29" t="s">
        <v>60</v>
      </c>
      <c r="F38" s="32">
        <f>EMCs!$B$16</f>
        <v>0.50503242095262102</v>
      </c>
      <c r="G38" s="32">
        <f>EMCs!$C$16</f>
        <v>6.8458560616073402E-2</v>
      </c>
      <c r="H38" s="32">
        <f>ROCs!$H$15</f>
        <v>5.2632006878587441E-2</v>
      </c>
      <c r="I38" s="30">
        <v>0.15626633328600001</v>
      </c>
      <c r="J38" s="35">
        <f>Other!$C$2*H38*I38/12</f>
        <v>3.4817518750228316E-2</v>
      </c>
      <c r="K38" s="10">
        <f t="shared" si="0"/>
        <v>0</v>
      </c>
      <c r="L38" s="10">
        <f>ROUND((2.721*J38*G38)+(Other!$B$2*I38),1)</f>
        <v>0</v>
      </c>
    </row>
    <row r="39" spans="1:12">
      <c r="A39" s="29" t="s">
        <v>100</v>
      </c>
      <c r="B39" s="29" t="s">
        <v>99</v>
      </c>
      <c r="C39" s="29">
        <v>5300</v>
      </c>
      <c r="D39" s="29" t="s">
        <v>160</v>
      </c>
      <c r="E39" s="29" t="s">
        <v>60</v>
      </c>
      <c r="F39" s="32">
        <f>EMCs!$B$16</f>
        <v>0.50503242095262102</v>
      </c>
      <c r="G39" s="32">
        <f>EMCs!$C$16</f>
        <v>6.8458560616073402E-2</v>
      </c>
      <c r="H39" s="32">
        <f>ROCs!$H$15</f>
        <v>5.2632006878587441E-2</v>
      </c>
      <c r="I39" s="30">
        <v>1.11157153941E-3</v>
      </c>
      <c r="J39" s="35">
        <f>Other!$C$2*H39*I39/12</f>
        <v>2.476679531783394E-4</v>
      </c>
      <c r="K39" s="10">
        <f t="shared" si="0"/>
        <v>0</v>
      </c>
      <c r="L39" s="10">
        <f>ROUND((2.721*J39*G39)+(Other!$B$2*I39),1)</f>
        <v>0</v>
      </c>
    </row>
    <row r="40" spans="1:12">
      <c r="A40" s="29" t="s">
        <v>100</v>
      </c>
      <c r="B40" s="29" t="s">
        <v>99</v>
      </c>
      <c r="C40" s="29">
        <v>5300</v>
      </c>
      <c r="D40" s="29" t="s">
        <v>160</v>
      </c>
      <c r="E40" s="29" t="s">
        <v>60</v>
      </c>
      <c r="F40" s="32">
        <f>EMCs!$B$16</f>
        <v>0.50503242095262102</v>
      </c>
      <c r="G40" s="32">
        <f>EMCs!$C$16</f>
        <v>6.8458560616073402E-2</v>
      </c>
      <c r="H40" s="32">
        <f>ROCs!$H$15</f>
        <v>5.2632006878587441E-2</v>
      </c>
      <c r="I40" s="30">
        <v>4.7176212033499997E-2</v>
      </c>
      <c r="J40" s="35">
        <f>Other!$C$2*H40*I40/12</f>
        <v>1.0511276565470488E-2</v>
      </c>
      <c r="K40" s="10">
        <f t="shared" si="0"/>
        <v>0</v>
      </c>
      <c r="L40" s="10">
        <f>ROUND((2.721*J40*G40)+(Other!$B$2*I40),1)</f>
        <v>0</v>
      </c>
    </row>
    <row r="41" spans="1:12">
      <c r="A41" s="29" t="s">
        <v>100</v>
      </c>
      <c r="B41" s="29" t="s">
        <v>99</v>
      </c>
      <c r="C41" s="29">
        <v>6170</v>
      </c>
      <c r="D41" s="29" t="s">
        <v>161</v>
      </c>
      <c r="E41" s="29" t="s">
        <v>58</v>
      </c>
      <c r="F41" s="32">
        <f>EMCs!$B$17</f>
        <v>0.60724136328827061</v>
      </c>
      <c r="G41" s="32">
        <f>EMCs!$C$17</f>
        <v>3.2599314579082571E-2</v>
      </c>
      <c r="H41" s="32">
        <f>ROCs!$F$16</f>
        <v>2.5884593546846281E-2</v>
      </c>
      <c r="I41" s="30">
        <v>0.47730646141299998</v>
      </c>
      <c r="J41" s="35">
        <f>Other!$C$2*H41*I41/12</f>
        <v>5.2302341212392973E-2</v>
      </c>
      <c r="K41" s="10">
        <f t="shared" si="0"/>
        <v>0.1</v>
      </c>
      <c r="L41" s="10">
        <f>ROUND((2.721*J41*G41)+(Other!$B$2*I41),1)</f>
        <v>0.1</v>
      </c>
    </row>
    <row r="42" spans="1:12">
      <c r="A42" s="29" t="s">
        <v>100</v>
      </c>
      <c r="B42" s="29" t="s">
        <v>99</v>
      </c>
      <c r="C42" s="29">
        <v>6172</v>
      </c>
      <c r="D42" s="29" t="s">
        <v>162</v>
      </c>
      <c r="E42" s="29" t="s">
        <v>58</v>
      </c>
      <c r="F42" s="32">
        <f>EMCs!$B$17</f>
        <v>0.60724136328827061</v>
      </c>
      <c r="G42" s="32">
        <f>EMCs!$C$17</f>
        <v>3.2599314579082571E-2</v>
      </c>
      <c r="H42" s="32">
        <f>ROCs!$F$16</f>
        <v>2.5884593546846281E-2</v>
      </c>
      <c r="I42" s="30">
        <v>4.8047993787200002E-4</v>
      </c>
      <c r="J42" s="35">
        <f>Other!$C$2*H42*I42/12</f>
        <v>5.2650084773409842E-5</v>
      </c>
      <c r="K42" s="10">
        <f t="shared" si="0"/>
        <v>0</v>
      </c>
      <c r="L42" s="10">
        <f>ROUND((2.721*J42*G42)+(Other!$B$2*I42),1)</f>
        <v>0</v>
      </c>
    </row>
    <row r="43" spans="1:12">
      <c r="A43" s="29" t="s">
        <v>100</v>
      </c>
      <c r="B43" s="29" t="s">
        <v>99</v>
      </c>
      <c r="C43" s="29">
        <v>6172</v>
      </c>
      <c r="D43" s="29" t="s">
        <v>162</v>
      </c>
      <c r="E43" s="29" t="s">
        <v>60</v>
      </c>
      <c r="F43" s="32">
        <f>EMCs!$B$17</f>
        <v>0.60724136328827061</v>
      </c>
      <c r="G43" s="32">
        <f>EMCs!$C$17</f>
        <v>3.2599314579082571E-2</v>
      </c>
      <c r="H43" s="32">
        <f>ROCs!$H$16</f>
        <v>2.5884593546846281E-2</v>
      </c>
      <c r="I43" s="30">
        <v>5.9691786311099997E-2</v>
      </c>
      <c r="J43" s="35">
        <f>Other!$C$2*H43*I43/12</f>
        <v>6.5409132865666434E-3</v>
      </c>
      <c r="K43" s="10">
        <f t="shared" si="0"/>
        <v>0</v>
      </c>
      <c r="L43" s="10">
        <f>ROUND((2.721*J43*G43)+(Other!$B$2*I43),1)</f>
        <v>0</v>
      </c>
    </row>
    <row r="44" spans="1:12">
      <c r="I44" s="10">
        <f t="shared" ref="I44:K44" si="1">SUM(I2:I43)</f>
        <v>1004.4148761560197</v>
      </c>
      <c r="J44" s="10">
        <f t="shared" si="1"/>
        <v>1219.7671514371209</v>
      </c>
      <c r="K44" s="10">
        <f t="shared" si="1"/>
        <v>3718.9999999999986</v>
      </c>
      <c r="L44">
        <f>SUM(L2:L43)</f>
        <v>793.3</v>
      </c>
    </row>
  </sheetData>
  <sortState ref="A2:I43">
    <sortCondition ref="H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J1" sqref="J1:L2"/>
    </sheetView>
  </sheetViews>
  <sheetFormatPr defaultRowHeight="15"/>
  <cols>
    <col min="1" max="1" width="20.7109375" bestFit="1" customWidth="1"/>
    <col min="2" max="2" width="12.7109375" bestFit="1" customWidth="1"/>
    <col min="3" max="3" width="7.85546875" bestFit="1" customWidth="1"/>
    <col min="4" max="4" width="39.5703125" style="10" bestFit="1" customWidth="1"/>
    <col min="5" max="5" width="8.140625" bestFit="1" customWidth="1"/>
    <col min="6" max="8" width="8.140625" style="10" customWidth="1"/>
    <col min="9" max="9" width="14.7109375" bestFit="1" customWidth="1"/>
    <col min="10" max="10" width="14.42578125" customWidth="1"/>
  </cols>
  <sheetData>
    <row r="1" spans="1:12">
      <c r="A1" s="29" t="s">
        <v>96</v>
      </c>
      <c r="B1" s="29" t="s">
        <v>43</v>
      </c>
      <c r="C1" s="29" t="s">
        <v>98</v>
      </c>
      <c r="D1" s="29" t="s">
        <v>45</v>
      </c>
      <c r="E1" s="29" t="s">
        <v>97</v>
      </c>
      <c r="F1" s="29" t="s">
        <v>143</v>
      </c>
      <c r="G1" s="29" t="s">
        <v>144</v>
      </c>
      <c r="H1" s="29" t="s">
        <v>145</v>
      </c>
      <c r="I1" s="30" t="s">
        <v>50</v>
      </c>
      <c r="J1" s="37" t="s">
        <v>166</v>
      </c>
      <c r="K1" s="38" t="s">
        <v>167</v>
      </c>
      <c r="L1" s="38" t="s">
        <v>168</v>
      </c>
    </row>
    <row r="2" spans="1:12">
      <c r="A2" s="29" t="s">
        <v>105</v>
      </c>
      <c r="B2" s="29" t="s">
        <v>99</v>
      </c>
      <c r="C2" s="29">
        <v>1210</v>
      </c>
      <c r="D2" s="36" t="s">
        <v>147</v>
      </c>
      <c r="E2" s="29" t="s">
        <v>57</v>
      </c>
      <c r="F2" s="32">
        <f>EMCs!$B$13</f>
        <v>1.2445441802046733</v>
      </c>
      <c r="G2" s="32">
        <f>EMCs!$C$13</f>
        <v>0.21319951734720002</v>
      </c>
      <c r="H2" s="32">
        <f>ROCs!$B$11</f>
        <v>0.28818180815488864</v>
      </c>
      <c r="I2" s="30">
        <v>7.8051290577800003</v>
      </c>
      <c r="J2" s="35">
        <f>Other!$C$2*H2*I2/12</f>
        <v>9.522020600122314</v>
      </c>
      <c r="K2" s="10">
        <f>ROUND(2.721*J2*F2,1)</f>
        <v>32.200000000000003</v>
      </c>
      <c r="L2" s="10">
        <f>ROUND((2.721*J2*G2)+(Other!$B$2*I2),1)</f>
        <v>7.2</v>
      </c>
    </row>
    <row r="3" spans="1:12">
      <c r="A3" s="29" t="s">
        <v>105</v>
      </c>
      <c r="B3" s="29" t="s">
        <v>99</v>
      </c>
      <c r="C3" s="29">
        <v>1210</v>
      </c>
      <c r="D3" s="36" t="s">
        <v>147</v>
      </c>
      <c r="E3" s="29" t="s">
        <v>60</v>
      </c>
      <c r="F3" s="32">
        <f>EMCs!$B$13</f>
        <v>1.2445441802046733</v>
      </c>
      <c r="G3" s="32">
        <f>EMCs!$C$13</f>
        <v>0.21319951734720002</v>
      </c>
      <c r="H3" s="32">
        <f>ROCs!$H$11</f>
        <v>0.28818180815488864</v>
      </c>
      <c r="I3" s="30">
        <v>20.656690249299999</v>
      </c>
      <c r="J3" s="35">
        <f>Other!$C$2*H3*I3/12</f>
        <v>25.200535267013958</v>
      </c>
      <c r="K3" s="10">
        <f t="shared" ref="K3:K10" si="0">ROUND(2.721*J3*F3,1)</f>
        <v>85.3</v>
      </c>
      <c r="L3" s="10">
        <f>ROUND((2.721*J3*G3)+(Other!$B$2*I3),1)</f>
        <v>19.100000000000001</v>
      </c>
    </row>
    <row r="4" spans="1:12">
      <c r="A4" s="29" t="s">
        <v>105</v>
      </c>
      <c r="B4" s="29" t="s">
        <v>99</v>
      </c>
      <c r="C4" s="29">
        <v>1210</v>
      </c>
      <c r="D4" s="36" t="s">
        <v>147</v>
      </c>
      <c r="E4" s="29" t="s">
        <v>27</v>
      </c>
      <c r="F4" s="32">
        <f>EMCs!$B$13</f>
        <v>1.2445441802046733</v>
      </c>
      <c r="G4" s="32">
        <f>EMCs!$C$13</f>
        <v>0.21319951734720002</v>
      </c>
      <c r="H4" s="32">
        <f>ROCs!$I$11</f>
        <v>0.28818180815488864</v>
      </c>
      <c r="I4" s="30">
        <v>0.11310920498099999</v>
      </c>
      <c r="J4" s="35">
        <f>Other!$C$2*H4*I4/12</f>
        <v>0.13798979772396958</v>
      </c>
      <c r="K4" s="10">
        <f t="shared" si="0"/>
        <v>0.5</v>
      </c>
      <c r="L4" s="10">
        <f>ROUND((2.721*J4*G4)+(Other!$B$2*I4),1)</f>
        <v>0.1</v>
      </c>
    </row>
    <row r="5" spans="1:12">
      <c r="A5" s="29" t="s">
        <v>105</v>
      </c>
      <c r="B5" s="29" t="s">
        <v>99</v>
      </c>
      <c r="C5" s="29">
        <v>1210</v>
      </c>
      <c r="D5" s="36" t="s">
        <v>147</v>
      </c>
      <c r="E5" s="29" t="s">
        <v>58</v>
      </c>
      <c r="F5" s="32">
        <f>EMCs!$B$13</f>
        <v>1.2445441802046733</v>
      </c>
      <c r="G5" s="32">
        <f>EMCs!$C$13</f>
        <v>0.21319951734720002</v>
      </c>
      <c r="H5" s="32">
        <f>ROCs!$F$11</f>
        <v>0.28818180815488864</v>
      </c>
      <c r="I5" s="30">
        <v>67.596511156700004</v>
      </c>
      <c r="J5" s="35">
        <f>Other!$C$2*H5*I5/12</f>
        <v>82.465692362756286</v>
      </c>
      <c r="K5" s="10">
        <f t="shared" si="0"/>
        <v>279.3</v>
      </c>
      <c r="L5" s="10">
        <f>ROUND((2.721*J5*G5)+(Other!$B$2*I5),1)</f>
        <v>62.5</v>
      </c>
    </row>
    <row r="6" spans="1:12">
      <c r="A6" s="29" t="s">
        <v>105</v>
      </c>
      <c r="B6" s="29" t="s">
        <v>99</v>
      </c>
      <c r="C6" s="29">
        <v>1210</v>
      </c>
      <c r="D6" s="36" t="s">
        <v>147</v>
      </c>
      <c r="E6" s="29" t="s">
        <v>60</v>
      </c>
      <c r="F6" s="32">
        <f>EMCs!$B$13</f>
        <v>1.2445441802046733</v>
      </c>
      <c r="G6" s="32">
        <f>EMCs!$C$13</f>
        <v>0.21319951734720002</v>
      </c>
      <c r="H6" s="32">
        <f>ROCs!$H$11</f>
        <v>0.28818180815488864</v>
      </c>
      <c r="I6" s="30">
        <v>3.3602692650399999E-3</v>
      </c>
      <c r="J6" s="35">
        <f>Other!$C$2*H6*I6/12</f>
        <v>4.0994265343729597E-3</v>
      </c>
      <c r="K6" s="10">
        <f t="shared" si="0"/>
        <v>0</v>
      </c>
      <c r="L6" s="10">
        <f>ROUND((2.721*J6*G6)+(Other!$B$2*I6),1)</f>
        <v>0</v>
      </c>
    </row>
    <row r="7" spans="1:12">
      <c r="A7" s="29" t="s">
        <v>105</v>
      </c>
      <c r="B7" s="29" t="s">
        <v>99</v>
      </c>
      <c r="C7" s="29">
        <v>1210</v>
      </c>
      <c r="D7" s="36" t="s">
        <v>147</v>
      </c>
      <c r="E7" s="29" t="s">
        <v>58</v>
      </c>
      <c r="F7" s="32">
        <f>EMCs!$B$13</f>
        <v>1.2445441802046733</v>
      </c>
      <c r="G7" s="32">
        <f>EMCs!$C$13</f>
        <v>0.21319951734720002</v>
      </c>
      <c r="H7" s="32">
        <f>ROCs!$F$11</f>
        <v>0.28818180815488864</v>
      </c>
      <c r="I7" s="30">
        <v>3.4272650489600001E-2</v>
      </c>
      <c r="J7" s="35">
        <f>Other!$C$2*H7*I7/12</f>
        <v>4.1811593577362971E-2</v>
      </c>
      <c r="K7" s="10">
        <f t="shared" si="0"/>
        <v>0.1</v>
      </c>
      <c r="L7" s="10">
        <f>ROUND((2.721*J7*G7)+(Other!$B$2*I7),1)</f>
        <v>0</v>
      </c>
    </row>
    <row r="8" spans="1:12">
      <c r="A8" s="29" t="s">
        <v>105</v>
      </c>
      <c r="B8" s="29" t="s">
        <v>99</v>
      </c>
      <c r="C8" s="29">
        <v>1400</v>
      </c>
      <c r="D8" s="36" t="s">
        <v>85</v>
      </c>
      <c r="E8" s="29" t="s">
        <v>58</v>
      </c>
      <c r="F8" s="32">
        <f>EMCs!$B$8</f>
        <v>0.70945030562392009</v>
      </c>
      <c r="G8" s="32">
        <f>EMCs!$C$8</f>
        <v>0.1167055461931156</v>
      </c>
      <c r="H8" s="32">
        <f>ROCs!$F$3</f>
        <v>0.43140989244743805</v>
      </c>
      <c r="I8" s="30">
        <v>0.35537230494799998</v>
      </c>
      <c r="J8" s="35">
        <f>Other!$C$2*H8*I8/12</f>
        <v>0.6490171079254895</v>
      </c>
      <c r="K8" s="10">
        <f t="shared" si="0"/>
        <v>1.3</v>
      </c>
      <c r="L8" s="10">
        <f>ROUND((2.721*J8*G8)+(Other!$B$2*I8),1)</f>
        <v>0.3</v>
      </c>
    </row>
    <row r="9" spans="1:12">
      <c r="A9" s="29" t="s">
        <v>105</v>
      </c>
      <c r="B9" s="29" t="s">
        <v>99</v>
      </c>
      <c r="C9" s="29">
        <v>1411</v>
      </c>
      <c r="D9" s="29" t="s">
        <v>89</v>
      </c>
      <c r="E9" s="29" t="s">
        <v>27</v>
      </c>
      <c r="F9" s="32">
        <f>EMCs!$B$4</f>
        <v>1.4429497741503459</v>
      </c>
      <c r="G9" s="32">
        <f>EMCs!$C$4</f>
        <v>0.22493527059566973</v>
      </c>
      <c r="H9" s="32">
        <f>ROCs!$I$3</f>
        <v>0.43140989244743805</v>
      </c>
      <c r="I9" s="30">
        <v>0.12322870732299999</v>
      </c>
      <c r="J9" s="35">
        <f>Other!$C$2*H9*I9/12</f>
        <v>0.22505281961089452</v>
      </c>
      <c r="K9" s="10">
        <f t="shared" si="0"/>
        <v>0.9</v>
      </c>
      <c r="L9" s="10">
        <f>ROUND((2.721*J9*G9)+(Other!$B$2*I9),1)</f>
        <v>0.2</v>
      </c>
    </row>
    <row r="10" spans="1:12">
      <c r="A10" s="29" t="s">
        <v>105</v>
      </c>
      <c r="B10" s="29" t="s">
        <v>99</v>
      </c>
      <c r="C10" s="29">
        <v>1411</v>
      </c>
      <c r="D10" s="29" t="s">
        <v>89</v>
      </c>
      <c r="E10" s="29" t="s">
        <v>58</v>
      </c>
      <c r="F10" s="32">
        <f>EMCs!$B$4</f>
        <v>1.4429497741503459</v>
      </c>
      <c r="G10" s="32">
        <f>EMCs!$C$4</f>
        <v>0.22493527059566973</v>
      </c>
      <c r="H10" s="29">
        <f>ROCs!$F$3</f>
        <v>0.43140989244743805</v>
      </c>
      <c r="I10" s="30">
        <v>6.3513360513099998E-2</v>
      </c>
      <c r="J10" s="35">
        <f>Other!$C$2*H10*I10/12</f>
        <v>0.1159945695849114</v>
      </c>
      <c r="K10" s="10">
        <f t="shared" si="0"/>
        <v>0.5</v>
      </c>
      <c r="L10" s="10">
        <f>ROUND((2.721*J10*G10)+(Other!$B$2*I10),1)</f>
        <v>0.1</v>
      </c>
    </row>
    <row r="11" spans="1:12">
      <c r="I11" s="10">
        <f t="shared" ref="I11:K11" si="1">SUM(I2:I10)</f>
        <v>96.751186961299737</v>
      </c>
      <c r="J11" s="10">
        <f t="shared" si="1"/>
        <v>118.36221354484955</v>
      </c>
      <c r="K11" s="10">
        <f t="shared" si="1"/>
        <v>400.1</v>
      </c>
      <c r="L11">
        <f>SUM(L2:L10)</f>
        <v>89.5</v>
      </c>
    </row>
  </sheetData>
  <sortState ref="A2:E10">
    <sortCondition ref="C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J1" sqref="J1:L2"/>
    </sheetView>
  </sheetViews>
  <sheetFormatPr defaultRowHeight="15"/>
  <cols>
    <col min="1" max="1" width="15.85546875" bestFit="1" customWidth="1"/>
    <col min="2" max="2" width="12.7109375" bestFit="1" customWidth="1"/>
    <col min="3" max="3" width="7.85546875" bestFit="1" customWidth="1"/>
    <col min="4" max="4" width="39.5703125" style="10" bestFit="1" customWidth="1"/>
    <col min="5" max="5" width="8.140625" bestFit="1" customWidth="1"/>
    <col min="6" max="6" width="8.140625" style="32" customWidth="1"/>
    <col min="7" max="8" width="9.140625" style="32"/>
    <col min="9" max="9" width="14.7109375" bestFit="1" customWidth="1"/>
    <col min="10" max="10" width="11.85546875" customWidth="1"/>
  </cols>
  <sheetData>
    <row r="1" spans="1:12">
      <c r="A1" s="29" t="s">
        <v>96</v>
      </c>
      <c r="B1" s="29" t="s">
        <v>43</v>
      </c>
      <c r="C1" s="29" t="s">
        <v>98</v>
      </c>
      <c r="D1" s="29" t="s">
        <v>45</v>
      </c>
      <c r="E1" s="29" t="s">
        <v>97</v>
      </c>
      <c r="F1" s="32" t="s">
        <v>143</v>
      </c>
      <c r="G1" s="32" t="s">
        <v>144</v>
      </c>
      <c r="H1" s="32" t="s">
        <v>145</v>
      </c>
      <c r="I1" s="30" t="s">
        <v>50</v>
      </c>
      <c r="J1" s="37" t="s">
        <v>166</v>
      </c>
      <c r="K1" s="38" t="s">
        <v>167</v>
      </c>
      <c r="L1" s="38" t="s">
        <v>168</v>
      </c>
    </row>
    <row r="2" spans="1:12">
      <c r="A2" s="29" t="s">
        <v>104</v>
      </c>
      <c r="B2" s="29" t="s">
        <v>99</v>
      </c>
      <c r="C2" s="29">
        <v>1210</v>
      </c>
      <c r="D2" s="36" t="s">
        <v>147</v>
      </c>
      <c r="E2" s="29" t="s">
        <v>60</v>
      </c>
      <c r="F2" s="32">
        <f>EMCs!$B$13</f>
        <v>1.2445441802046733</v>
      </c>
      <c r="G2" s="32">
        <f>EMCs!$C$13</f>
        <v>0.21319951734720002</v>
      </c>
      <c r="H2" s="32">
        <f>ROCs!$H$11</f>
        <v>0.28818180815488864</v>
      </c>
      <c r="I2" s="30">
        <v>1.27249977801</v>
      </c>
      <c r="J2" s="35">
        <f>Other!$C$2*H2*I2/12</f>
        <v>1.5524111145586419</v>
      </c>
      <c r="K2" s="10">
        <f>ROUND(2.721*J2*F2,1)</f>
        <v>5.3</v>
      </c>
      <c r="L2" s="10">
        <f>ROUND((2.721*J2*G2)+(Other!$B$2*I2),1)</f>
        <v>1.2</v>
      </c>
    </row>
    <row r="3" spans="1:12">
      <c r="A3" s="29" t="s">
        <v>104</v>
      </c>
      <c r="B3" s="29" t="s">
        <v>99</v>
      </c>
      <c r="C3" s="29">
        <v>1210</v>
      </c>
      <c r="D3" s="36" t="s">
        <v>147</v>
      </c>
      <c r="E3" s="29" t="s">
        <v>58</v>
      </c>
      <c r="F3" s="32">
        <f>EMCs!$B$13</f>
        <v>1.2445441802046733</v>
      </c>
      <c r="G3" s="32">
        <f>EMCs!$C$13</f>
        <v>0.21319951734720002</v>
      </c>
      <c r="H3" s="32">
        <f>ROCs!$F$11</f>
        <v>0.28818180815488864</v>
      </c>
      <c r="I3" s="30">
        <v>30.949099654800001</v>
      </c>
      <c r="J3" s="35">
        <f>Other!$C$2*H3*I3/12</f>
        <v>37.756962413644509</v>
      </c>
      <c r="K3" s="10">
        <f t="shared" ref="K3:K15" si="0">ROUND(2.721*J3*F3,1)</f>
        <v>127.9</v>
      </c>
      <c r="L3" s="10">
        <f>ROUND((2.721*J3*G3)+(Other!$B$2*I3),1)</f>
        <v>28.6</v>
      </c>
    </row>
    <row r="4" spans="1:12">
      <c r="A4" s="29" t="s">
        <v>104</v>
      </c>
      <c r="B4" s="29" t="s">
        <v>99</v>
      </c>
      <c r="C4" s="29">
        <v>1210</v>
      </c>
      <c r="D4" s="36" t="s">
        <v>147</v>
      </c>
      <c r="E4" s="29" t="s">
        <v>27</v>
      </c>
      <c r="F4" s="32">
        <f>EMCs!$B$13</f>
        <v>1.2445441802046733</v>
      </c>
      <c r="G4" s="32">
        <f>EMCs!$C$13</f>
        <v>0.21319951734720002</v>
      </c>
      <c r="H4" s="32">
        <f>ROCs!$I$11</f>
        <v>0.28818180815488864</v>
      </c>
      <c r="I4" s="30">
        <v>3.51456459057E-3</v>
      </c>
      <c r="J4" s="35">
        <f>Other!$C$2*H4*I4/12</f>
        <v>4.2876621493542089E-3</v>
      </c>
      <c r="K4" s="10">
        <f t="shared" si="0"/>
        <v>0</v>
      </c>
      <c r="L4" s="10">
        <f>ROUND((2.721*J4*G4)+(Other!$B$2*I4),1)</f>
        <v>0</v>
      </c>
    </row>
    <row r="5" spans="1:12">
      <c r="A5" s="29" t="s">
        <v>104</v>
      </c>
      <c r="B5" s="29" t="s">
        <v>99</v>
      </c>
      <c r="C5" s="29">
        <v>1210</v>
      </c>
      <c r="D5" s="36" t="s">
        <v>147</v>
      </c>
      <c r="E5" s="29" t="s">
        <v>27</v>
      </c>
      <c r="F5" s="32">
        <f>EMCs!$B$13</f>
        <v>1.2445441802046733</v>
      </c>
      <c r="G5" s="32">
        <f>EMCs!$C$13</f>
        <v>0.21319951734720002</v>
      </c>
      <c r="H5" s="32">
        <f>ROCs!$I$11</f>
        <v>0.28818180815488864</v>
      </c>
      <c r="I5" s="30">
        <v>5.9339700424500003E-3</v>
      </c>
      <c r="J5" s="35">
        <f>Other!$C$2*H5*I5/12</f>
        <v>7.2392633826337711E-3</v>
      </c>
      <c r="K5" s="10">
        <f t="shared" si="0"/>
        <v>0</v>
      </c>
      <c r="L5" s="10">
        <f>ROUND((2.721*J5*G5)+(Other!$B$2*I5),1)</f>
        <v>0</v>
      </c>
    </row>
    <row r="6" spans="1:12">
      <c r="A6" s="29" t="s">
        <v>104</v>
      </c>
      <c r="B6" s="29" t="s">
        <v>99</v>
      </c>
      <c r="C6" s="29">
        <v>1210</v>
      </c>
      <c r="D6" s="36" t="s">
        <v>147</v>
      </c>
      <c r="E6" s="29" t="s">
        <v>27</v>
      </c>
      <c r="F6" s="32">
        <f>EMCs!$B$13</f>
        <v>1.2445441802046733</v>
      </c>
      <c r="G6" s="32">
        <f>EMCs!$C$13</f>
        <v>0.21319951734720002</v>
      </c>
      <c r="H6" s="32">
        <f>ROCs!$I$11</f>
        <v>0.28818180815488864</v>
      </c>
      <c r="I6" s="30">
        <v>8.5461047498300007E-3</v>
      </c>
      <c r="J6" s="35">
        <f>Other!$C$2*H6*I6/12</f>
        <v>1.042598845916202E-2</v>
      </c>
      <c r="K6" s="10">
        <f t="shared" si="0"/>
        <v>0</v>
      </c>
      <c r="L6" s="10">
        <f>ROUND((2.721*J6*G6)+(Other!$B$2*I6),1)</f>
        <v>0</v>
      </c>
    </row>
    <row r="7" spans="1:12">
      <c r="A7" s="29" t="s">
        <v>104</v>
      </c>
      <c r="B7" s="29" t="s">
        <v>99</v>
      </c>
      <c r="C7" s="29">
        <v>1210</v>
      </c>
      <c r="D7" s="36" t="s">
        <v>147</v>
      </c>
      <c r="E7" s="29" t="s">
        <v>57</v>
      </c>
      <c r="F7" s="32">
        <f>EMCs!$B$13</f>
        <v>1.2445441802046733</v>
      </c>
      <c r="G7" s="32">
        <f>EMCs!$C$13</f>
        <v>0.21319951734720002</v>
      </c>
      <c r="H7" s="32">
        <f>ROCs!$B$11</f>
        <v>0.28818180815488864</v>
      </c>
      <c r="I7" s="30">
        <v>11.1370144898</v>
      </c>
      <c r="J7" s="35">
        <f>Other!$C$2*H7*I7/12</f>
        <v>13.586819719531844</v>
      </c>
      <c r="K7" s="10">
        <f t="shared" si="0"/>
        <v>46</v>
      </c>
      <c r="L7" s="10">
        <f>ROUND((2.721*J7*G7)+(Other!$B$2*I7),1)</f>
        <v>10.3</v>
      </c>
    </row>
    <row r="8" spans="1:12">
      <c r="A8" s="29" t="s">
        <v>104</v>
      </c>
      <c r="B8" s="29" t="s">
        <v>99</v>
      </c>
      <c r="C8" s="29">
        <v>1210</v>
      </c>
      <c r="D8" s="36" t="s">
        <v>147</v>
      </c>
      <c r="E8" s="29" t="s">
        <v>60</v>
      </c>
      <c r="F8" s="32">
        <f>EMCs!$B$13</f>
        <v>1.2445441802046733</v>
      </c>
      <c r="G8" s="32">
        <f>EMCs!$C$13</f>
        <v>0.21319951734720002</v>
      </c>
      <c r="H8" s="32">
        <f>ROCs!$H$11</f>
        <v>0.28818180815488864</v>
      </c>
      <c r="I8" s="30">
        <v>0.52915667144</v>
      </c>
      <c r="J8" s="35">
        <f>Other!$C$2*H8*I8/12</f>
        <v>0.64555508164485975</v>
      </c>
      <c r="K8" s="10">
        <f t="shared" si="0"/>
        <v>2.2000000000000002</v>
      </c>
      <c r="L8" s="10">
        <f>ROUND((2.721*J8*G8)+(Other!$B$2*I8),1)</f>
        <v>0.5</v>
      </c>
    </row>
    <row r="9" spans="1:12">
      <c r="A9" s="29" t="s">
        <v>104</v>
      </c>
      <c r="B9" s="29" t="s">
        <v>99</v>
      </c>
      <c r="C9" s="29">
        <v>1210</v>
      </c>
      <c r="D9" s="36" t="s">
        <v>147</v>
      </c>
      <c r="E9" s="29" t="s">
        <v>60</v>
      </c>
      <c r="F9" s="32">
        <f>EMCs!$B$13</f>
        <v>1.2445441802046733</v>
      </c>
      <c r="G9" s="32">
        <f>EMCs!$C$13</f>
        <v>0.21319951734720002</v>
      </c>
      <c r="H9" s="32">
        <f>ROCs!$H$11</f>
        <v>0.28818180815488864</v>
      </c>
      <c r="I9" s="30">
        <v>3.3602692650399999E-3</v>
      </c>
      <c r="J9" s="35">
        <f>Other!$C$2*H9*I9/12</f>
        <v>4.0994265343729597E-3</v>
      </c>
      <c r="K9" s="10">
        <f t="shared" si="0"/>
        <v>0</v>
      </c>
      <c r="L9" s="10">
        <f>ROUND((2.721*J9*G9)+(Other!$B$2*I9),1)</f>
        <v>0</v>
      </c>
    </row>
    <row r="10" spans="1:12">
      <c r="A10" s="29" t="s">
        <v>104</v>
      </c>
      <c r="B10" s="29" t="s">
        <v>99</v>
      </c>
      <c r="C10" s="29">
        <v>1210</v>
      </c>
      <c r="D10" s="36" t="s">
        <v>147</v>
      </c>
      <c r="E10" s="29" t="s">
        <v>58</v>
      </c>
      <c r="F10" s="32">
        <f>EMCs!$B$13</f>
        <v>1.2445441802046733</v>
      </c>
      <c r="G10" s="32">
        <f>EMCs!$C$13</f>
        <v>0.21319951734720002</v>
      </c>
      <c r="H10" s="32">
        <f>ROCs!$F$11</f>
        <v>0.28818180815488864</v>
      </c>
      <c r="I10" s="30">
        <v>3.4272650489600001E-2</v>
      </c>
      <c r="J10" s="35">
        <f>Other!$C$2*H10*I10/12</f>
        <v>4.1811593577362971E-2</v>
      </c>
      <c r="K10" s="10">
        <f t="shared" si="0"/>
        <v>0.1</v>
      </c>
      <c r="L10" s="10">
        <f>ROUND((2.721*J10*G10)+(Other!$B$2*I10),1)</f>
        <v>0</v>
      </c>
    </row>
    <row r="11" spans="1:12">
      <c r="A11" s="29" t="s">
        <v>104</v>
      </c>
      <c r="B11" s="29" t="s">
        <v>99</v>
      </c>
      <c r="C11" s="29">
        <v>5120</v>
      </c>
      <c r="D11" s="29" t="s">
        <v>169</v>
      </c>
      <c r="E11" s="29" t="s">
        <v>58</v>
      </c>
      <c r="F11" s="32">
        <f>EMCs!$B$16</f>
        <v>0.50503242095262102</v>
      </c>
      <c r="G11" s="32">
        <f>EMCs!$C$16</f>
        <v>6.8458560616073402E-2</v>
      </c>
      <c r="H11" s="32">
        <f>ROCs!$F$15</f>
        <v>5.2632006878587441E-2</v>
      </c>
      <c r="I11" s="30">
        <v>1.19637750339E-2</v>
      </c>
      <c r="J11" s="35">
        <f>Other!$C$2*H11*I11/12</f>
        <v>2.6656347071506124E-3</v>
      </c>
      <c r="K11" s="10">
        <f t="shared" si="0"/>
        <v>0</v>
      </c>
      <c r="L11" s="10">
        <f>ROUND((2.721*J11*G11)+(Other!$B$2*I11),1)</f>
        <v>0</v>
      </c>
    </row>
    <row r="12" spans="1:12">
      <c r="A12" s="29" t="s">
        <v>104</v>
      </c>
      <c r="B12" s="29" t="s">
        <v>99</v>
      </c>
      <c r="C12" s="29">
        <v>5120</v>
      </c>
      <c r="D12" s="29" t="s">
        <v>169</v>
      </c>
      <c r="E12" s="29" t="s">
        <v>58</v>
      </c>
      <c r="F12" s="32">
        <f>EMCs!$B$16</f>
        <v>0.50503242095262102</v>
      </c>
      <c r="G12" s="32">
        <f>EMCs!$C$16</f>
        <v>6.8458560616073402E-2</v>
      </c>
      <c r="H12" s="32">
        <f>ROCs!$F$15</f>
        <v>5.2632006878587441E-2</v>
      </c>
      <c r="I12" s="30">
        <v>1.0093996269699999E-2</v>
      </c>
      <c r="J12" s="35">
        <f>Other!$C$2*H12*I12/12</f>
        <v>2.2490314899869788E-3</v>
      </c>
      <c r="K12" s="10">
        <f t="shared" si="0"/>
        <v>0</v>
      </c>
      <c r="L12" s="10">
        <f>ROUND((2.721*J12*G12)+(Other!$B$2*I12),1)</f>
        <v>0</v>
      </c>
    </row>
    <row r="13" spans="1:12">
      <c r="A13" s="29" t="s">
        <v>104</v>
      </c>
      <c r="B13" s="29" t="s">
        <v>99</v>
      </c>
      <c r="C13" s="29">
        <v>5120</v>
      </c>
      <c r="D13" s="29" t="s">
        <v>169</v>
      </c>
      <c r="E13" s="29" t="s">
        <v>58</v>
      </c>
      <c r="F13" s="32">
        <f>EMCs!$B$16</f>
        <v>0.50503242095262102</v>
      </c>
      <c r="G13" s="32">
        <f>EMCs!$C$16</f>
        <v>6.8458560616073402E-2</v>
      </c>
      <c r="H13" s="32">
        <f>ROCs!$F$15</f>
        <v>5.2632006878587441E-2</v>
      </c>
      <c r="I13" s="30">
        <v>3.8461438951400001E-3</v>
      </c>
      <c r="J13" s="35">
        <f>Other!$C$2*H13*I13/12</f>
        <v>8.5695481790069286E-4</v>
      </c>
      <c r="K13" s="10">
        <f t="shared" si="0"/>
        <v>0</v>
      </c>
      <c r="L13" s="10">
        <f>ROUND((2.721*J13*G13)+(Other!$B$2*I13),1)</f>
        <v>0</v>
      </c>
    </row>
    <row r="14" spans="1:12">
      <c r="A14" s="29" t="s">
        <v>104</v>
      </c>
      <c r="B14" s="29" t="s">
        <v>99</v>
      </c>
      <c r="C14" s="29">
        <v>5120</v>
      </c>
      <c r="D14" s="29" t="s">
        <v>169</v>
      </c>
      <c r="E14" s="29" t="s">
        <v>58</v>
      </c>
      <c r="F14" s="32">
        <f>EMCs!$B$16</f>
        <v>0.50503242095262102</v>
      </c>
      <c r="G14" s="32">
        <f>EMCs!$C$16</f>
        <v>6.8458560616073402E-2</v>
      </c>
      <c r="H14" s="32">
        <f>ROCs!$F$15</f>
        <v>5.2632006878587441E-2</v>
      </c>
      <c r="I14" s="30">
        <v>3.47993577567E-5</v>
      </c>
      <c r="J14" s="35">
        <f>Other!$C$2*H14*I14/12</f>
        <v>7.7536041558758182E-6</v>
      </c>
      <c r="K14" s="10">
        <f t="shared" si="0"/>
        <v>0</v>
      </c>
      <c r="L14" s="10">
        <f>ROUND((2.721*J14*G14)+(Other!$B$2*I14),1)</f>
        <v>0</v>
      </c>
    </row>
    <row r="15" spans="1:12">
      <c r="A15" s="29" t="s">
        <v>104</v>
      </c>
      <c r="B15" s="29" t="s">
        <v>99</v>
      </c>
      <c r="C15" s="29">
        <v>5120</v>
      </c>
      <c r="D15" s="29" t="s">
        <v>169</v>
      </c>
      <c r="E15" s="29" t="s">
        <v>27</v>
      </c>
      <c r="F15" s="32">
        <f>EMCs!$B$16</f>
        <v>0.50503242095262102</v>
      </c>
      <c r="G15" s="32">
        <f>EMCs!$C$16</f>
        <v>6.8458560616073402E-2</v>
      </c>
      <c r="H15" s="32">
        <f>ROCs!$I$15</f>
        <v>5.2632006878587441E-2</v>
      </c>
      <c r="I15" s="30">
        <v>0.28363479995200003</v>
      </c>
      <c r="J15" s="35">
        <f>Other!$C$2*H15*I15/12</f>
        <v>6.3196337674807188E-2</v>
      </c>
      <c r="K15" s="10">
        <f t="shared" si="0"/>
        <v>0.1</v>
      </c>
      <c r="L15" s="10">
        <f>ROUND((2.721*J15*G15)+(Other!$B$2*I15),1)</f>
        <v>0.1</v>
      </c>
    </row>
    <row r="16" spans="1:12">
      <c r="I16" s="10">
        <f t="shared" ref="I16:K16" si="1">SUM(I2:I15)</f>
        <v>44.252971667695981</v>
      </c>
      <c r="J16" s="10">
        <f t="shared" si="1"/>
        <v>53.67858797577675</v>
      </c>
      <c r="K16" s="10">
        <f t="shared" si="1"/>
        <v>181.6</v>
      </c>
      <c r="L16">
        <f>SUM(L2:L15)</f>
        <v>40.700000000000003</v>
      </c>
    </row>
  </sheetData>
  <sortState ref="A2:I15">
    <sortCondition ref="H1"/>
  </sortState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J1" sqref="J1:L2"/>
    </sheetView>
  </sheetViews>
  <sheetFormatPr defaultRowHeight="15"/>
  <cols>
    <col min="1" max="1" width="7.5703125" bestFit="1" customWidth="1"/>
    <col min="2" max="2" width="12.7109375" bestFit="1" customWidth="1"/>
    <col min="3" max="3" width="7.85546875" bestFit="1" customWidth="1"/>
    <col min="4" max="4" width="39.5703125" style="10" bestFit="1" customWidth="1"/>
    <col min="5" max="5" width="8.140625" bestFit="1" customWidth="1"/>
    <col min="6" max="6" width="8.140625" style="32" customWidth="1"/>
    <col min="7" max="8" width="9.140625" style="32"/>
    <col min="9" max="9" width="14.7109375" bestFit="1" customWidth="1"/>
    <col min="10" max="10" width="13.5703125" customWidth="1"/>
    <col min="11" max="11" width="9.42578125" customWidth="1"/>
  </cols>
  <sheetData>
    <row r="1" spans="1:12">
      <c r="A1" s="29" t="s">
        <v>96</v>
      </c>
      <c r="B1" s="29" t="s">
        <v>43</v>
      </c>
      <c r="C1" s="29" t="s">
        <v>98</v>
      </c>
      <c r="D1" s="29" t="s">
        <v>45</v>
      </c>
      <c r="E1" s="29" t="s">
        <v>97</v>
      </c>
      <c r="F1" s="32" t="s">
        <v>143</v>
      </c>
      <c r="G1" s="32" t="s">
        <v>144</v>
      </c>
      <c r="H1" s="32" t="s">
        <v>145</v>
      </c>
      <c r="I1" s="30" t="s">
        <v>50</v>
      </c>
      <c r="J1" s="37" t="s">
        <v>166</v>
      </c>
      <c r="K1" s="38" t="s">
        <v>167</v>
      </c>
      <c r="L1" s="38" t="s">
        <v>168</v>
      </c>
    </row>
    <row r="2" spans="1:12">
      <c r="A2" s="29" t="s">
        <v>102</v>
      </c>
      <c r="B2" s="29" t="s">
        <v>99</v>
      </c>
      <c r="C2" s="29">
        <v>1210</v>
      </c>
      <c r="D2" s="36" t="s">
        <v>147</v>
      </c>
      <c r="E2" s="29" t="s">
        <v>58</v>
      </c>
      <c r="F2" s="32">
        <f>EMCs!$B$13</f>
        <v>1.2445441802046733</v>
      </c>
      <c r="G2" s="32">
        <f>EMCs!$C$13</f>
        <v>0.21319951734720002</v>
      </c>
      <c r="H2" s="32">
        <f>ROCs!$F$11</f>
        <v>0.28818180815488864</v>
      </c>
      <c r="I2" s="30">
        <v>0.81731468688300002</v>
      </c>
      <c r="J2" s="35">
        <f>Other!$C$2*H2*I2/12</f>
        <v>0.99709911619270575</v>
      </c>
      <c r="K2" s="10">
        <f>ROUND(2.721*J2*F2,1)</f>
        <v>3.4</v>
      </c>
      <c r="L2" s="10">
        <f>ROUND((2.721*J2*G2)+(Other!$B$2*I2),1)</f>
        <v>0.8</v>
      </c>
    </row>
    <row r="3" spans="1:12">
      <c r="A3" s="29" t="s">
        <v>102</v>
      </c>
      <c r="B3" s="29" t="s">
        <v>99</v>
      </c>
      <c r="C3" s="29">
        <v>1210</v>
      </c>
      <c r="D3" s="36" t="s">
        <v>147</v>
      </c>
      <c r="E3" s="29" t="s">
        <v>60</v>
      </c>
      <c r="F3" s="32">
        <f>EMCs!$B$13</f>
        <v>1.2445441802046733</v>
      </c>
      <c r="G3" s="32">
        <f>EMCs!$C$13</f>
        <v>0.21319951734720002</v>
      </c>
      <c r="H3" s="32">
        <f>ROCs!$H$11</f>
        <v>0.28818180815488864</v>
      </c>
      <c r="I3" s="30">
        <v>1.3405497716400001E-3</v>
      </c>
      <c r="J3" s="35">
        <f>Other!$C$2*H3*I3/12</f>
        <v>1.635430041777682E-3</v>
      </c>
      <c r="K3" s="10">
        <f t="shared" ref="K3:K24" si="0">ROUND(2.721*J3*F3,1)</f>
        <v>0</v>
      </c>
      <c r="L3" s="10">
        <f>ROUND((2.721*J3*G3)+(Other!$B$2*I3),1)</f>
        <v>0</v>
      </c>
    </row>
    <row r="4" spans="1:12">
      <c r="A4" s="29" t="s">
        <v>102</v>
      </c>
      <c r="B4" s="29" t="s">
        <v>99</v>
      </c>
      <c r="C4" s="29">
        <v>1210</v>
      </c>
      <c r="D4" s="36" t="s">
        <v>147</v>
      </c>
      <c r="E4" s="29" t="s">
        <v>60</v>
      </c>
      <c r="F4" s="32">
        <f>EMCs!$B$13</f>
        <v>1.2445441802046733</v>
      </c>
      <c r="G4" s="32">
        <f>EMCs!$C$13</f>
        <v>0.21319951734720002</v>
      </c>
      <c r="H4" s="32">
        <f>ROCs!$H$11</f>
        <v>0.28818180815488864</v>
      </c>
      <c r="I4" s="30">
        <v>5.9007639210800003</v>
      </c>
      <c r="J4" s="35">
        <f>Other!$C$2*H4*I4/12</f>
        <v>7.1987529222179845</v>
      </c>
      <c r="K4" s="10">
        <f t="shared" si="0"/>
        <v>24.4</v>
      </c>
      <c r="L4" s="10">
        <f>ROUND((2.721*J4*G4)+(Other!$B$2*I4),1)</f>
        <v>5.5</v>
      </c>
    </row>
    <row r="5" spans="1:12">
      <c r="A5" s="29" t="s">
        <v>102</v>
      </c>
      <c r="B5" s="29" t="s">
        <v>99</v>
      </c>
      <c r="C5" s="29">
        <v>2110</v>
      </c>
      <c r="D5" s="29" t="s">
        <v>151</v>
      </c>
      <c r="E5" s="29" t="s">
        <v>58</v>
      </c>
      <c r="F5" s="32">
        <f>EMCs!$B$11</f>
        <v>2.0141173930848577</v>
      </c>
      <c r="G5" s="32">
        <f>EMCs!$C$11</f>
        <v>0.28687396829592665</v>
      </c>
      <c r="H5" s="32">
        <f>ROCs!$F$9</f>
        <v>0.31492922148662977</v>
      </c>
      <c r="I5" s="30">
        <v>4.8703649368699997</v>
      </c>
      <c r="J5" s="35">
        <f>Other!$C$2*H5*I5/12</f>
        <v>6.493172340545982</v>
      </c>
      <c r="K5" s="10">
        <f t="shared" si="0"/>
        <v>35.6</v>
      </c>
      <c r="L5" s="10">
        <f>ROUND((2.721*J5*G5)+(Other!$B$2*I5),1)</f>
        <v>6.1</v>
      </c>
    </row>
    <row r="6" spans="1:12">
      <c r="A6" s="29" t="s">
        <v>102</v>
      </c>
      <c r="B6" s="29" t="s">
        <v>99</v>
      </c>
      <c r="C6" s="29">
        <v>2110</v>
      </c>
      <c r="D6" s="29" t="s">
        <v>151</v>
      </c>
      <c r="E6" s="29" t="s">
        <v>60</v>
      </c>
      <c r="F6" s="32">
        <f>EMCs!$B$11</f>
        <v>2.0141173930848577</v>
      </c>
      <c r="G6" s="32">
        <f>EMCs!$C$11</f>
        <v>0.28687396829592665</v>
      </c>
      <c r="H6" s="32">
        <f>ROCs!$H$9</f>
        <v>0.31492922148662977</v>
      </c>
      <c r="I6" s="30">
        <v>0.38818881638000002</v>
      </c>
      <c r="J6" s="35">
        <f>Other!$C$2*H6*I6/12</f>
        <v>0.51753347400036498</v>
      </c>
      <c r="K6" s="10">
        <f t="shared" si="0"/>
        <v>2.8</v>
      </c>
      <c r="L6" s="10">
        <f>ROUND((2.721*J6*G6)+(Other!$B$2*I6),1)</f>
        <v>0.5</v>
      </c>
    </row>
    <row r="7" spans="1:12">
      <c r="A7" s="29" t="s">
        <v>102</v>
      </c>
      <c r="B7" s="29" t="s">
        <v>99</v>
      </c>
      <c r="C7" s="29">
        <v>2110</v>
      </c>
      <c r="D7" s="29" t="s">
        <v>151</v>
      </c>
      <c r="E7" s="29" t="s">
        <v>60</v>
      </c>
      <c r="F7" s="32">
        <f>EMCs!$B$11</f>
        <v>2.0141173930848577</v>
      </c>
      <c r="G7" s="32">
        <f>EMCs!$C$11</f>
        <v>0.28687396829592665</v>
      </c>
      <c r="H7" s="32">
        <f>ROCs!$H$9</f>
        <v>0.31492922148662977</v>
      </c>
      <c r="I7" s="30">
        <v>0.65218320541100006</v>
      </c>
      <c r="J7" s="35">
        <f>Other!$C$2*H7*I7/12</f>
        <v>0.86949089138787017</v>
      </c>
      <c r="K7" s="10">
        <f t="shared" si="0"/>
        <v>4.8</v>
      </c>
      <c r="L7" s="10">
        <f>ROUND((2.721*J7*G7)+(Other!$B$2*I7),1)</f>
        <v>0.8</v>
      </c>
    </row>
    <row r="8" spans="1:12">
      <c r="A8" s="29" t="s">
        <v>102</v>
      </c>
      <c r="B8" s="29" t="s">
        <v>99</v>
      </c>
      <c r="C8" s="29">
        <v>2110</v>
      </c>
      <c r="D8" s="29" t="s">
        <v>151</v>
      </c>
      <c r="E8" s="29" t="s">
        <v>60</v>
      </c>
      <c r="F8" s="32">
        <f>EMCs!$B$11</f>
        <v>2.0141173930848577</v>
      </c>
      <c r="G8" s="32">
        <f>EMCs!$C$11</f>
        <v>0.28687396829592665</v>
      </c>
      <c r="H8" s="32">
        <f>ROCs!$H$9</f>
        <v>0.31492922148662977</v>
      </c>
      <c r="I8" s="30">
        <v>0.19379797014299999</v>
      </c>
      <c r="J8" s="35">
        <f>Other!$C$2*H8*I8/12</f>
        <v>0.25837152568595539</v>
      </c>
      <c r="K8" s="10">
        <f t="shared" si="0"/>
        <v>1.4</v>
      </c>
      <c r="L8" s="10">
        <f>ROUND((2.721*J8*G8)+(Other!$B$2*I8),1)</f>
        <v>0.2</v>
      </c>
    </row>
    <row r="9" spans="1:12">
      <c r="A9" s="29" t="s">
        <v>102</v>
      </c>
      <c r="B9" s="29" t="s">
        <v>99</v>
      </c>
      <c r="C9" s="29">
        <v>2110</v>
      </c>
      <c r="D9" s="29" t="s">
        <v>151</v>
      </c>
      <c r="E9" s="29" t="s">
        <v>61</v>
      </c>
      <c r="F9" s="32">
        <f>EMCs!$B$11</f>
        <v>2.0141173930848577</v>
      </c>
      <c r="G9" s="32">
        <f>EMCs!$C$11</f>
        <v>0.28687396829592665</v>
      </c>
      <c r="H9" s="32">
        <f>ROCs!$E$9</f>
        <v>0.31492922148662977</v>
      </c>
      <c r="I9" s="30">
        <v>0.979917981524</v>
      </c>
      <c r="J9" s="35">
        <f>Other!$C$2*H9*I9/12</f>
        <v>1.3064270164782359</v>
      </c>
      <c r="K9" s="10">
        <f t="shared" si="0"/>
        <v>7.2</v>
      </c>
      <c r="L9" s="10">
        <f>ROUND((2.721*J9*G9)+(Other!$B$2*I9),1)</f>
        <v>1.2</v>
      </c>
    </row>
    <row r="10" spans="1:12">
      <c r="A10" s="29" t="s">
        <v>102</v>
      </c>
      <c r="B10" s="29" t="s">
        <v>99</v>
      </c>
      <c r="C10" s="29">
        <v>2210</v>
      </c>
      <c r="D10" s="29" t="s">
        <v>151</v>
      </c>
      <c r="E10" s="29" t="s">
        <v>58</v>
      </c>
      <c r="F10" s="32">
        <f>EMCs!$B$11</f>
        <v>2.0141173930848577</v>
      </c>
      <c r="G10" s="32">
        <f>EMCs!$C$11</f>
        <v>0.28687396829592665</v>
      </c>
      <c r="H10" s="32">
        <f>ROCs!$F$9</f>
        <v>0.31492922148662977</v>
      </c>
      <c r="I10" s="30">
        <v>11.7169210793</v>
      </c>
      <c r="J10" s="35">
        <f>Other!$C$2*H10*I10/12</f>
        <v>15.621003529432578</v>
      </c>
      <c r="K10" s="10">
        <f t="shared" si="0"/>
        <v>85.6</v>
      </c>
      <c r="L10" s="10">
        <f>ROUND((2.721*J10*G10)+(Other!$B$2*I10),1)</f>
        <v>14.7</v>
      </c>
    </row>
    <row r="11" spans="1:12">
      <c r="A11" s="29" t="s">
        <v>102</v>
      </c>
      <c r="B11" s="29" t="s">
        <v>99</v>
      </c>
      <c r="C11" s="29">
        <v>2210</v>
      </c>
      <c r="D11" s="29" t="s">
        <v>151</v>
      </c>
      <c r="E11" s="29" t="s">
        <v>60</v>
      </c>
      <c r="F11" s="32">
        <f>EMCs!$B$11</f>
        <v>2.0141173930848577</v>
      </c>
      <c r="G11" s="32">
        <f>EMCs!$C$11</f>
        <v>0.28687396829592665</v>
      </c>
      <c r="H11" s="32">
        <f>ROCs!$H$9</f>
        <v>0.31492922148662977</v>
      </c>
      <c r="I11" s="30">
        <v>2.7146290573999998</v>
      </c>
      <c r="J11" s="35">
        <f>Other!$C$2*H11*I11/12</f>
        <v>3.6191444663446539</v>
      </c>
      <c r="K11" s="10">
        <f t="shared" si="0"/>
        <v>19.8</v>
      </c>
      <c r="L11" s="10">
        <f>ROUND((2.721*J11*G11)+(Other!$B$2*I11),1)</f>
        <v>3.4</v>
      </c>
    </row>
    <row r="12" spans="1:12">
      <c r="A12" s="29" t="s">
        <v>102</v>
      </c>
      <c r="B12" s="29" t="s">
        <v>99</v>
      </c>
      <c r="C12" s="29">
        <v>2210</v>
      </c>
      <c r="D12" s="29" t="s">
        <v>151</v>
      </c>
      <c r="E12" s="29" t="s">
        <v>60</v>
      </c>
      <c r="F12" s="32">
        <f>EMCs!$B$11</f>
        <v>2.0141173930848577</v>
      </c>
      <c r="G12" s="32">
        <f>EMCs!$C$11</f>
        <v>0.28687396829592665</v>
      </c>
      <c r="H12" s="32">
        <f>ROCs!$H$9</f>
        <v>0.31492922148662977</v>
      </c>
      <c r="I12" s="30">
        <v>1.7165720519500001</v>
      </c>
      <c r="J12" s="35">
        <f>Other!$C$2*H12*I12/12</f>
        <v>2.2885344964394219</v>
      </c>
      <c r="K12" s="10">
        <f t="shared" si="0"/>
        <v>12.5</v>
      </c>
      <c r="L12" s="10">
        <f>ROUND((2.721*J12*G12)+(Other!$B$2*I12),1)</f>
        <v>2.2000000000000002</v>
      </c>
    </row>
    <row r="13" spans="1:12">
      <c r="A13" s="29" t="s">
        <v>102</v>
      </c>
      <c r="B13" s="29" t="s">
        <v>99</v>
      </c>
      <c r="C13" s="29">
        <v>2210</v>
      </c>
      <c r="D13" s="29" t="s">
        <v>151</v>
      </c>
      <c r="E13" s="29" t="s">
        <v>60</v>
      </c>
      <c r="F13" s="32">
        <f>EMCs!$B$11</f>
        <v>2.0141173930848577</v>
      </c>
      <c r="G13" s="32">
        <f>EMCs!$C$11</f>
        <v>0.28687396829592665</v>
      </c>
      <c r="H13" s="32">
        <f>ROCs!$H$9</f>
        <v>0.31492922148662977</v>
      </c>
      <c r="I13" s="30">
        <v>2.19360520122</v>
      </c>
      <c r="J13" s="35">
        <f>Other!$C$2*H13*I13/12</f>
        <v>2.9245152680064344</v>
      </c>
      <c r="K13" s="10">
        <f t="shared" si="0"/>
        <v>16</v>
      </c>
      <c r="L13" s="10">
        <f>ROUND((2.721*J13*G13)+(Other!$B$2*I13),1)</f>
        <v>2.8</v>
      </c>
    </row>
    <row r="14" spans="1:12">
      <c r="A14" s="29" t="s">
        <v>102</v>
      </c>
      <c r="B14" s="29" t="s">
        <v>99</v>
      </c>
      <c r="C14" s="29">
        <v>2210</v>
      </c>
      <c r="D14" s="29" t="s">
        <v>151</v>
      </c>
      <c r="E14" s="29" t="s">
        <v>61</v>
      </c>
      <c r="F14" s="32">
        <f>EMCs!$B$11</f>
        <v>2.0141173930848577</v>
      </c>
      <c r="G14" s="32">
        <f>EMCs!$C$11</f>
        <v>0.28687396829592665</v>
      </c>
      <c r="H14" s="32">
        <f>ROCs!$E$9</f>
        <v>0.31492922148662977</v>
      </c>
      <c r="I14" s="30">
        <v>1.4127550442300001</v>
      </c>
      <c r="J14" s="35">
        <f>Other!$C$2*H14*I14/12</f>
        <v>1.8834855490431404</v>
      </c>
      <c r="K14" s="10">
        <f t="shared" si="0"/>
        <v>10.3</v>
      </c>
      <c r="L14" s="10">
        <f>ROUND((2.721*J14*G14)+(Other!$B$2*I14),1)</f>
        <v>1.8</v>
      </c>
    </row>
    <row r="15" spans="1:12">
      <c r="A15" s="29" t="s">
        <v>102</v>
      </c>
      <c r="B15" s="29" t="s">
        <v>99</v>
      </c>
      <c r="C15" s="29">
        <v>4220</v>
      </c>
      <c r="D15" s="29" t="s">
        <v>157</v>
      </c>
      <c r="E15" s="29" t="s">
        <v>58</v>
      </c>
      <c r="F15" s="32">
        <f>EMCs!$B$14</f>
        <v>0.69141343344704065</v>
      </c>
      <c r="G15" s="32">
        <f>EMCs!$C$14</f>
        <v>3.5859246036990831E-2</v>
      </c>
      <c r="H15" s="32">
        <f>ROCs!$F$13</f>
        <v>0.26229721460804234</v>
      </c>
      <c r="I15" s="30">
        <v>2.4057376082000002E-3</v>
      </c>
      <c r="J15" s="35">
        <f>Other!$C$2*H15*I15/12</f>
        <v>2.6713106920333864E-3</v>
      </c>
      <c r="K15" s="10">
        <f t="shared" si="0"/>
        <v>0</v>
      </c>
      <c r="L15" s="10">
        <f>ROUND((2.721*J15*G15)+(Other!$B$2*I15),1)</f>
        <v>0</v>
      </c>
    </row>
    <row r="16" spans="1:12">
      <c r="A16" s="29" t="s">
        <v>102</v>
      </c>
      <c r="B16" s="29" t="s">
        <v>99</v>
      </c>
      <c r="C16" s="29">
        <v>4220</v>
      </c>
      <c r="D16" s="29" t="s">
        <v>157</v>
      </c>
      <c r="E16" s="29" t="s">
        <v>58</v>
      </c>
      <c r="F16" s="32">
        <f>EMCs!$B$14</f>
        <v>0.69141343344704065</v>
      </c>
      <c r="G16" s="32">
        <f>EMCs!$C$14</f>
        <v>3.5859246036990831E-2</v>
      </c>
      <c r="H16" s="32">
        <f>ROCs!$F$13</f>
        <v>0.26229721460804234</v>
      </c>
      <c r="I16" s="30">
        <v>0.53902444694200002</v>
      </c>
      <c r="J16" s="35">
        <f>Other!$C$2*H16*I16/12</f>
        <v>0.59852818672976471</v>
      </c>
      <c r="K16" s="10">
        <f t="shared" si="0"/>
        <v>1.1000000000000001</v>
      </c>
      <c r="L16" s="10">
        <f>ROUND((2.721*J16*G16)+(Other!$B$2*I16),1)</f>
        <v>0.2</v>
      </c>
    </row>
    <row r="17" spans="1:12">
      <c r="A17" s="29" t="s">
        <v>102</v>
      </c>
      <c r="B17" s="29" t="s">
        <v>99</v>
      </c>
      <c r="C17" s="29">
        <v>4220</v>
      </c>
      <c r="D17" s="29" t="s">
        <v>157</v>
      </c>
      <c r="E17" s="29" t="s">
        <v>60</v>
      </c>
      <c r="F17" s="32">
        <f>EMCs!$B$14</f>
        <v>0.69141343344704065</v>
      </c>
      <c r="G17" s="32">
        <f>EMCs!$C$14</f>
        <v>3.5859246036990831E-2</v>
      </c>
      <c r="H17" s="32">
        <f>ROCs!$H$13</f>
        <v>0.26229721460804234</v>
      </c>
      <c r="I17" s="30">
        <v>1.1841184206399999</v>
      </c>
      <c r="J17" s="35">
        <f>Other!$C$2*H17*I17/12</f>
        <v>1.3148350788164389</v>
      </c>
      <c r="K17" s="10">
        <f t="shared" si="0"/>
        <v>2.5</v>
      </c>
      <c r="L17" s="10">
        <f>ROUND((2.721*J17*G17)+(Other!$B$2*I17),1)</f>
        <v>0.4</v>
      </c>
    </row>
    <row r="18" spans="1:12">
      <c r="A18" s="29" t="s">
        <v>102</v>
      </c>
      <c r="B18" s="29" t="s">
        <v>99</v>
      </c>
      <c r="C18" s="29">
        <v>4220</v>
      </c>
      <c r="D18" s="29" t="s">
        <v>157</v>
      </c>
      <c r="E18" s="29" t="s">
        <v>60</v>
      </c>
      <c r="F18" s="32">
        <f>EMCs!$B$14</f>
        <v>0.69141343344704065</v>
      </c>
      <c r="G18" s="32">
        <f>EMCs!$C$14</f>
        <v>3.5859246036990831E-2</v>
      </c>
      <c r="H18" s="32">
        <f>ROCs!$H$13</f>
        <v>0.26229721460804234</v>
      </c>
      <c r="I18" s="30">
        <v>1.2824975970800001</v>
      </c>
      <c r="J18" s="35">
        <f>Other!$C$2*H18*I18/12</f>
        <v>1.4240744842286703</v>
      </c>
      <c r="K18" s="10">
        <f t="shared" si="0"/>
        <v>2.7</v>
      </c>
      <c r="L18" s="10">
        <f>ROUND((2.721*J18*G18)+(Other!$B$2*I18),1)</f>
        <v>0.4</v>
      </c>
    </row>
    <row r="19" spans="1:12">
      <c r="A19" s="29" t="s">
        <v>102</v>
      </c>
      <c r="B19" s="29" t="s">
        <v>99</v>
      </c>
      <c r="C19" s="29">
        <v>4220</v>
      </c>
      <c r="D19" s="29" t="s">
        <v>157</v>
      </c>
      <c r="E19" s="29" t="s">
        <v>60</v>
      </c>
      <c r="F19" s="32">
        <f>EMCs!$B$14</f>
        <v>0.69141343344704065</v>
      </c>
      <c r="G19" s="32">
        <f>EMCs!$C$14</f>
        <v>3.5859246036990831E-2</v>
      </c>
      <c r="H19" s="32">
        <f>ROCs!$H$13</f>
        <v>0.26229721460804234</v>
      </c>
      <c r="I19" s="30">
        <v>2.6541126527199999</v>
      </c>
      <c r="J19" s="35">
        <f>Other!$C$2*H19*I19/12</f>
        <v>2.9471042406727044</v>
      </c>
      <c r="K19" s="10">
        <f t="shared" si="0"/>
        <v>5.5</v>
      </c>
      <c r="L19" s="10">
        <f>ROUND((2.721*J19*G19)+(Other!$B$2*I19),1)</f>
        <v>0.9</v>
      </c>
    </row>
    <row r="20" spans="1:12">
      <c r="A20" s="29" t="s">
        <v>102</v>
      </c>
      <c r="B20" s="29" t="s">
        <v>99</v>
      </c>
      <c r="C20" s="29">
        <v>4370</v>
      </c>
      <c r="D20" s="29" t="s">
        <v>159</v>
      </c>
      <c r="E20" s="29" t="s">
        <v>58</v>
      </c>
      <c r="F20" s="32">
        <f>EMCs!$B$14</f>
        <v>0.69141343344704065</v>
      </c>
      <c r="G20" s="32">
        <f>EMCs!$C$14</f>
        <v>3.5859246036990831E-2</v>
      </c>
      <c r="H20" s="32">
        <f>ROCs!$F$13</f>
        <v>0.26229721460804234</v>
      </c>
      <c r="I20" s="30">
        <v>1.9060321839300001</v>
      </c>
      <c r="J20" s="35">
        <f>Other!$C$2*H20*I20/12</f>
        <v>2.1164420155120536</v>
      </c>
      <c r="K20" s="10">
        <f t="shared" si="0"/>
        <v>4</v>
      </c>
      <c r="L20" s="10">
        <f>ROUND((2.721*J20*G20)+(Other!$B$2*I20),1)</f>
        <v>0.6</v>
      </c>
    </row>
    <row r="21" spans="1:12">
      <c r="A21" s="29" t="s">
        <v>102</v>
      </c>
      <c r="B21" s="29" t="s">
        <v>99</v>
      </c>
      <c r="C21" s="29">
        <v>4370</v>
      </c>
      <c r="D21" s="29" t="s">
        <v>159</v>
      </c>
      <c r="E21" s="29" t="s">
        <v>60</v>
      </c>
      <c r="F21" s="32">
        <f>EMCs!$B$14</f>
        <v>0.69141343344704065</v>
      </c>
      <c r="G21" s="32">
        <f>EMCs!$C$14</f>
        <v>3.5859246036990831E-2</v>
      </c>
      <c r="H21" s="32">
        <f>ROCs!$H$13</f>
        <v>0.26229721460804234</v>
      </c>
      <c r="I21" s="30">
        <v>2.0235543960400002</v>
      </c>
      <c r="J21" s="35">
        <f>Other!$C$2*H21*I21/12</f>
        <v>2.2469376858174077</v>
      </c>
      <c r="K21" s="10">
        <f t="shared" si="0"/>
        <v>4.2</v>
      </c>
      <c r="L21" s="10">
        <f>ROUND((2.721*J21*G21)+(Other!$B$2*I21),1)</f>
        <v>0.7</v>
      </c>
    </row>
    <row r="22" spans="1:12">
      <c r="A22" s="29" t="s">
        <v>102</v>
      </c>
      <c r="B22" s="29" t="s">
        <v>99</v>
      </c>
      <c r="C22" s="29">
        <v>4370</v>
      </c>
      <c r="D22" s="29" t="s">
        <v>159</v>
      </c>
      <c r="E22" s="29" t="s">
        <v>60</v>
      </c>
      <c r="F22" s="32">
        <f>EMCs!$B$14</f>
        <v>0.69141343344704065</v>
      </c>
      <c r="G22" s="32">
        <f>EMCs!$C$14</f>
        <v>3.5859246036990831E-2</v>
      </c>
      <c r="H22" s="32">
        <f>ROCs!$H$13</f>
        <v>0.26229721460804234</v>
      </c>
      <c r="I22" s="30">
        <v>0.29242974746900002</v>
      </c>
      <c r="J22" s="35">
        <f>Other!$C$2*H22*I22/12</f>
        <v>0.32471151817219313</v>
      </c>
      <c r="K22" s="10">
        <f t="shared" si="0"/>
        <v>0.6</v>
      </c>
      <c r="L22" s="10">
        <f>ROUND((2.721*J22*G22)+(Other!$B$2*I22),1)</f>
        <v>0.1</v>
      </c>
    </row>
    <row r="23" spans="1:12">
      <c r="A23" s="29" t="s">
        <v>102</v>
      </c>
      <c r="B23" s="29" t="s">
        <v>99</v>
      </c>
      <c r="C23" s="29">
        <v>6410</v>
      </c>
      <c r="D23" s="29" t="s">
        <v>163</v>
      </c>
      <c r="E23" s="29" t="s">
        <v>58</v>
      </c>
      <c r="F23" s="32">
        <f>EMCs!$B$17</f>
        <v>0.60724136328827061</v>
      </c>
      <c r="G23" s="32">
        <f>EMCs!$C$17</f>
        <v>3.2599314579082571E-2</v>
      </c>
      <c r="H23" s="32">
        <f>ROCs!$F$16</f>
        <v>2.5884593546846281E-2</v>
      </c>
      <c r="I23" s="30">
        <v>0.20258431260500001</v>
      </c>
      <c r="J23" s="35">
        <f>Other!$C$2*H23*I23/12</f>
        <v>2.2198806634165149E-2</v>
      </c>
      <c r="K23" s="10">
        <f t="shared" si="0"/>
        <v>0</v>
      </c>
      <c r="L23" s="10">
        <f>ROUND((2.721*J23*G23)+(Other!$B$2*I23),1)</f>
        <v>0</v>
      </c>
    </row>
    <row r="24" spans="1:12">
      <c r="A24" s="29" t="s">
        <v>102</v>
      </c>
      <c r="B24" s="29" t="s">
        <v>99</v>
      </c>
      <c r="C24" s="29">
        <v>6410</v>
      </c>
      <c r="D24" s="29" t="s">
        <v>163</v>
      </c>
      <c r="E24" s="29" t="s">
        <v>60</v>
      </c>
      <c r="F24" s="32">
        <f>EMCs!$B$17</f>
        <v>0.60724136328827061</v>
      </c>
      <c r="G24" s="32">
        <f>EMCs!$C$17</f>
        <v>3.2599314579082571E-2</v>
      </c>
      <c r="H24" s="32">
        <f>ROCs!$H$16</f>
        <v>2.5884593546846281E-2</v>
      </c>
      <c r="I24" s="30">
        <v>1.0549199431</v>
      </c>
      <c r="J24" s="35">
        <f>Other!$C$2*H24*I24/12</f>
        <v>0.11559613639513082</v>
      </c>
      <c r="K24" s="10">
        <f t="shared" si="0"/>
        <v>0.2</v>
      </c>
      <c r="L24" s="10">
        <f>ROUND((2.721*J24*G24)+(Other!$B$2*I24),1)</f>
        <v>0.2</v>
      </c>
    </row>
    <row r="25" spans="1:12">
      <c r="I25" s="10">
        <f t="shared" ref="I25:K25" si="1">SUM(I2:I24)</f>
        <v>44.700033940296848</v>
      </c>
      <c r="J25" s="10">
        <f t="shared" si="1"/>
        <v>55.09226548948768</v>
      </c>
      <c r="K25" s="10">
        <f t="shared" si="1"/>
        <v>244.59999999999997</v>
      </c>
      <c r="L25">
        <f>SUM(L2:L24)</f>
        <v>43.5</v>
      </c>
    </row>
  </sheetData>
  <sortState ref="A2:I24">
    <sortCondition ref="H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L15" sqref="I15:L15"/>
    </sheetView>
  </sheetViews>
  <sheetFormatPr defaultRowHeight="15"/>
  <cols>
    <col min="1" max="1" width="13.140625" bestFit="1" customWidth="1"/>
    <col min="2" max="2" width="12.7109375" bestFit="1" customWidth="1"/>
    <col min="3" max="3" width="7.85546875" bestFit="1" customWidth="1"/>
    <col min="4" max="4" width="39.5703125" style="10" bestFit="1" customWidth="1"/>
    <col min="5" max="5" width="8.140625" bestFit="1" customWidth="1"/>
    <col min="6" max="6" width="7.7109375" style="32" bestFit="1" customWidth="1"/>
    <col min="7" max="8" width="8.140625" style="32" customWidth="1"/>
    <col min="9" max="9" width="14.7109375" bestFit="1" customWidth="1"/>
    <col min="10" max="10" width="12.7109375" customWidth="1"/>
  </cols>
  <sheetData>
    <row r="1" spans="1:12">
      <c r="A1" s="29" t="s">
        <v>96</v>
      </c>
      <c r="B1" s="29" t="s">
        <v>43</v>
      </c>
      <c r="C1" s="29" t="s">
        <v>98</v>
      </c>
      <c r="D1" s="29" t="s">
        <v>45</v>
      </c>
      <c r="E1" s="29" t="s">
        <v>97</v>
      </c>
      <c r="F1" s="32" t="s">
        <v>143</v>
      </c>
      <c r="G1" s="32" t="s">
        <v>144</v>
      </c>
      <c r="H1" s="32" t="s">
        <v>145</v>
      </c>
      <c r="I1" s="30" t="s">
        <v>50</v>
      </c>
      <c r="J1" s="37" t="s">
        <v>166</v>
      </c>
      <c r="K1" s="38" t="s">
        <v>167</v>
      </c>
      <c r="L1" s="38" t="s">
        <v>168</v>
      </c>
    </row>
    <row r="2" spans="1:12">
      <c r="A2" s="29" t="s">
        <v>103</v>
      </c>
      <c r="B2" s="29" t="s">
        <v>99</v>
      </c>
      <c r="C2" s="29">
        <v>1210</v>
      </c>
      <c r="D2" s="36" t="s">
        <v>147</v>
      </c>
      <c r="E2" s="29" t="s">
        <v>60</v>
      </c>
      <c r="F2" s="32">
        <f>EMCs!$B$13</f>
        <v>1.2445441802046733</v>
      </c>
      <c r="G2" s="32">
        <f>EMCs!$C$13</f>
        <v>0.21319951734720002</v>
      </c>
      <c r="H2" s="32">
        <f>ROCs!$H$11</f>
        <v>0.28818180815488864</v>
      </c>
      <c r="I2" s="30">
        <v>0.145538027417</v>
      </c>
      <c r="J2" s="35">
        <f>Other!$C$2*H2*I2/12</f>
        <v>0.1775519770277835</v>
      </c>
      <c r="K2" s="10">
        <f>ROUND(2.721*J2*F2,1)</f>
        <v>0.6</v>
      </c>
      <c r="L2" s="10">
        <f>ROUND((2.721*J2*G2)+(Other!$B$2*I2),1)</f>
        <v>0.1</v>
      </c>
    </row>
    <row r="3" spans="1:12">
      <c r="A3" s="29" t="s">
        <v>103</v>
      </c>
      <c r="B3" s="29" t="s">
        <v>99</v>
      </c>
      <c r="C3" s="29">
        <v>1210</v>
      </c>
      <c r="D3" s="36" t="s">
        <v>147</v>
      </c>
      <c r="E3" s="29" t="s">
        <v>60</v>
      </c>
      <c r="F3" s="32">
        <f>EMCs!$B$13</f>
        <v>1.2445441802046733</v>
      </c>
      <c r="G3" s="32">
        <f>EMCs!$C$13</f>
        <v>0.21319951734720002</v>
      </c>
      <c r="H3" s="32">
        <f>ROCs!$H$11</f>
        <v>0.28818180815488864</v>
      </c>
      <c r="I3" s="30">
        <v>3.1171427569700001E-2</v>
      </c>
      <c r="J3" s="35">
        <f>Other!$C$2*H3*I3/12</f>
        <v>3.8028195723175735E-2</v>
      </c>
      <c r="K3" s="10">
        <f t="shared" ref="K3:K14" si="0">ROUND(2.721*J3*F3,1)</f>
        <v>0.1</v>
      </c>
      <c r="L3" s="10">
        <f>ROUND((2.721*J3*G3)+(Other!$B$2*I3),1)</f>
        <v>0</v>
      </c>
    </row>
    <row r="4" spans="1:12">
      <c r="A4" s="29" t="s">
        <v>103</v>
      </c>
      <c r="B4" s="29" t="s">
        <v>99</v>
      </c>
      <c r="C4" s="29">
        <v>1210</v>
      </c>
      <c r="D4" s="36" t="s">
        <v>147</v>
      </c>
      <c r="E4" s="29" t="s">
        <v>60</v>
      </c>
      <c r="F4" s="32">
        <f>EMCs!$B$13</f>
        <v>1.2445441802046733</v>
      </c>
      <c r="G4" s="32">
        <f>EMCs!$C$13</f>
        <v>0.21319951734720002</v>
      </c>
      <c r="H4" s="32">
        <f>ROCs!$H$11</f>
        <v>0.28818180815488864</v>
      </c>
      <c r="I4" s="30">
        <v>2.3950314264200001</v>
      </c>
      <c r="J4" s="35">
        <f>Other!$C$2*H4*I4/12</f>
        <v>2.9218656618598069</v>
      </c>
      <c r="K4" s="10">
        <f t="shared" si="0"/>
        <v>9.9</v>
      </c>
      <c r="L4" s="10">
        <f>ROUND((2.721*J4*G4)+(Other!$B$2*I4),1)</f>
        <v>2.2000000000000002</v>
      </c>
    </row>
    <row r="5" spans="1:12">
      <c r="A5" s="29" t="s">
        <v>103</v>
      </c>
      <c r="B5" s="29" t="s">
        <v>99</v>
      </c>
      <c r="C5" s="29">
        <v>1210</v>
      </c>
      <c r="D5" s="36" t="s">
        <v>147</v>
      </c>
      <c r="E5" s="29" t="s">
        <v>60</v>
      </c>
      <c r="F5" s="32">
        <f>EMCs!$B$13</f>
        <v>1.2445441802046733</v>
      </c>
      <c r="G5" s="32">
        <f>EMCs!$C$13</f>
        <v>0.21319951734720002</v>
      </c>
      <c r="H5" s="32">
        <f>ROCs!$H$11</f>
        <v>0.28818180815488864</v>
      </c>
      <c r="I5" s="30">
        <v>20.7103835375</v>
      </c>
      <c r="J5" s="35">
        <f>Other!$C$2*H5*I5/12</f>
        <v>25.266039449269485</v>
      </c>
      <c r="K5" s="10">
        <f t="shared" si="0"/>
        <v>85.6</v>
      </c>
      <c r="L5" s="10">
        <f>ROUND((2.721*J5*G5)+(Other!$B$2*I5),1)</f>
        <v>19.100000000000001</v>
      </c>
    </row>
    <row r="6" spans="1:12">
      <c r="A6" s="29" t="s">
        <v>103</v>
      </c>
      <c r="B6" s="29" t="s">
        <v>99</v>
      </c>
      <c r="C6" s="29">
        <v>1210</v>
      </c>
      <c r="D6" s="36" t="s">
        <v>147</v>
      </c>
      <c r="E6" s="29" t="s">
        <v>60</v>
      </c>
      <c r="F6" s="32">
        <f>EMCs!$B$13</f>
        <v>1.2445441802046733</v>
      </c>
      <c r="G6" s="32">
        <f>EMCs!$C$13</f>
        <v>0.21319951734720002</v>
      </c>
      <c r="H6" s="32">
        <f>ROCs!$H$11</f>
        <v>0.28818180815488864</v>
      </c>
      <c r="I6" s="30">
        <v>0.83677441517600004</v>
      </c>
      <c r="J6" s="35">
        <f>Other!$C$2*H6*I6/12</f>
        <v>1.0208393941954161</v>
      </c>
      <c r="K6" s="10">
        <f t="shared" si="0"/>
        <v>3.5</v>
      </c>
      <c r="L6" s="10">
        <f>ROUND((2.721*J6*G6)+(Other!$B$2*I6),1)</f>
        <v>0.8</v>
      </c>
    </row>
    <row r="7" spans="1:12">
      <c r="A7" s="29" t="s">
        <v>103</v>
      </c>
      <c r="B7" s="29" t="s">
        <v>99</v>
      </c>
      <c r="C7" s="29">
        <v>4200</v>
      </c>
      <c r="D7" s="29" t="s">
        <v>156</v>
      </c>
      <c r="E7" s="29" t="s">
        <v>60</v>
      </c>
      <c r="F7" s="32">
        <f>EMCs!$B$14</f>
        <v>0.69141343344704065</v>
      </c>
      <c r="G7" s="32">
        <f>EMCs!$C$14</f>
        <v>3.5859246036990831E-2</v>
      </c>
      <c r="H7" s="32">
        <f>ROCs!$H$13</f>
        <v>0.26229721460804234</v>
      </c>
      <c r="I7" s="30">
        <v>0.62726011103299995</v>
      </c>
      <c r="J7" s="35">
        <f>Other!$C$2*H7*I7/12</f>
        <v>0.69650432182510935</v>
      </c>
      <c r="K7" s="10">
        <f t="shared" si="0"/>
        <v>1.3</v>
      </c>
      <c r="L7" s="10">
        <f>ROUND((2.721*J7*G7)+(Other!$B$2*I7),1)</f>
        <v>0.2</v>
      </c>
    </row>
    <row r="8" spans="1:12">
      <c r="A8" s="29" t="s">
        <v>103</v>
      </c>
      <c r="B8" s="29" t="s">
        <v>99</v>
      </c>
      <c r="C8" s="29">
        <v>4200</v>
      </c>
      <c r="D8" s="29" t="s">
        <v>156</v>
      </c>
      <c r="E8" s="29" t="s">
        <v>60</v>
      </c>
      <c r="F8" s="32">
        <f>EMCs!$B$14</f>
        <v>0.69141343344704065</v>
      </c>
      <c r="G8" s="32">
        <f>EMCs!$C$14</f>
        <v>3.5859246036990831E-2</v>
      </c>
      <c r="H8" s="32">
        <f>ROCs!$H$13</f>
        <v>0.26229721460804234</v>
      </c>
      <c r="I8" s="30">
        <v>1.12946179662</v>
      </c>
      <c r="J8" s="35">
        <f>Other!$C$2*H8*I8/12</f>
        <v>1.2541448257990631</v>
      </c>
      <c r="K8" s="10">
        <f t="shared" si="0"/>
        <v>2.4</v>
      </c>
      <c r="L8" s="10">
        <f>ROUND((2.721*J8*G8)+(Other!$B$2*I8),1)</f>
        <v>0.4</v>
      </c>
    </row>
    <row r="9" spans="1:12">
      <c r="A9" s="29" t="s">
        <v>103</v>
      </c>
      <c r="B9" s="29" t="s">
        <v>99</v>
      </c>
      <c r="C9" s="29">
        <v>4220</v>
      </c>
      <c r="D9" s="29" t="s">
        <v>157</v>
      </c>
      <c r="E9" s="29" t="s">
        <v>60</v>
      </c>
      <c r="F9" s="32">
        <f>EMCs!$B$14</f>
        <v>0.69141343344704065</v>
      </c>
      <c r="G9" s="32">
        <f>EMCs!$C$14</f>
        <v>3.5859246036990831E-2</v>
      </c>
      <c r="H9" s="32">
        <f>ROCs!$H$13</f>
        <v>0.26229721460804234</v>
      </c>
      <c r="I9" s="30">
        <v>0.17813633019200001</v>
      </c>
      <c r="J9" s="35">
        <f>Other!$C$2*H9*I9/12</f>
        <v>0.19780107433974115</v>
      </c>
      <c r="K9" s="10">
        <f t="shared" si="0"/>
        <v>0.4</v>
      </c>
      <c r="L9" s="10">
        <f>ROUND((2.721*J9*G9)+(Other!$B$2*I9),1)</f>
        <v>0.1</v>
      </c>
    </row>
    <row r="10" spans="1:12">
      <c r="A10" s="29" t="s">
        <v>103</v>
      </c>
      <c r="B10" s="29" t="s">
        <v>99</v>
      </c>
      <c r="C10" s="29">
        <v>4220</v>
      </c>
      <c r="D10" s="29" t="s">
        <v>157</v>
      </c>
      <c r="E10" s="29" t="s">
        <v>60</v>
      </c>
      <c r="F10" s="32">
        <f>EMCs!$B$14</f>
        <v>0.69141343344704065</v>
      </c>
      <c r="G10" s="32">
        <f>EMCs!$C$14</f>
        <v>3.5859246036990831E-2</v>
      </c>
      <c r="H10" s="32">
        <f>ROCs!$H$13</f>
        <v>0.26229721460804234</v>
      </c>
      <c r="I10" s="30">
        <v>1.7828091338700001</v>
      </c>
      <c r="J10" s="35">
        <f>Other!$C$2*H10*I10/12</f>
        <v>1.9796161829656145</v>
      </c>
      <c r="K10" s="10">
        <f t="shared" si="0"/>
        <v>3.7</v>
      </c>
      <c r="L10" s="10">
        <f>ROUND((2.721*J10*G10)+(Other!$B$2*I10),1)</f>
        <v>0.6</v>
      </c>
    </row>
    <row r="11" spans="1:12">
      <c r="A11" s="29" t="s">
        <v>103</v>
      </c>
      <c r="B11" s="29" t="s">
        <v>99</v>
      </c>
      <c r="C11" s="29">
        <v>4220</v>
      </c>
      <c r="D11" s="29" t="s">
        <v>157</v>
      </c>
      <c r="E11" s="29" t="s">
        <v>60</v>
      </c>
      <c r="F11" s="32">
        <f>EMCs!$B$14</f>
        <v>0.69141343344704065</v>
      </c>
      <c r="G11" s="32">
        <f>EMCs!$C$14</f>
        <v>3.5859246036990831E-2</v>
      </c>
      <c r="H11" s="32">
        <f>ROCs!$H$13</f>
        <v>0.26229721460804234</v>
      </c>
      <c r="I11" s="30">
        <v>5.0858133347800001</v>
      </c>
      <c r="J11" s="35">
        <f>Other!$C$2*H11*I11/12</f>
        <v>5.6472441103204192</v>
      </c>
      <c r="K11" s="10">
        <f t="shared" si="0"/>
        <v>10.6</v>
      </c>
      <c r="L11" s="10">
        <f>ROUND((2.721*J11*G11)+(Other!$B$2*I11),1)</f>
        <v>1.7</v>
      </c>
    </row>
    <row r="12" spans="1:12">
      <c r="A12" s="29" t="s">
        <v>103</v>
      </c>
      <c r="B12" s="29" t="s">
        <v>99</v>
      </c>
      <c r="C12" s="29">
        <v>4220</v>
      </c>
      <c r="D12" s="29" t="s">
        <v>157</v>
      </c>
      <c r="E12" s="29" t="s">
        <v>60</v>
      </c>
      <c r="F12" s="32">
        <f>EMCs!$B$14</f>
        <v>0.69141343344704065</v>
      </c>
      <c r="G12" s="32">
        <f>EMCs!$C$14</f>
        <v>3.5859246036990831E-2</v>
      </c>
      <c r="H12" s="32">
        <f>ROCs!$H$13</f>
        <v>0.26229721460804234</v>
      </c>
      <c r="I12" s="30">
        <v>0.52961690936100003</v>
      </c>
      <c r="J12" s="35">
        <f>Other!$C$2*H12*I12/12</f>
        <v>0.58808213657027364</v>
      </c>
      <c r="K12" s="10">
        <f t="shared" si="0"/>
        <v>1.1000000000000001</v>
      </c>
      <c r="L12" s="10">
        <f>ROUND((2.721*J12*G12)+(Other!$B$2*I12),1)</f>
        <v>0.2</v>
      </c>
    </row>
    <row r="13" spans="1:12">
      <c r="A13" s="29" t="s">
        <v>103</v>
      </c>
      <c r="B13" s="29" t="s">
        <v>99</v>
      </c>
      <c r="C13" s="29">
        <v>4220</v>
      </c>
      <c r="D13" s="29" t="s">
        <v>157</v>
      </c>
      <c r="E13" s="29" t="s">
        <v>60</v>
      </c>
      <c r="F13" s="32">
        <f>EMCs!$B$14</f>
        <v>0.69141343344704065</v>
      </c>
      <c r="G13" s="32">
        <f>EMCs!$C$14</f>
        <v>3.5859246036990831E-2</v>
      </c>
      <c r="H13" s="32">
        <f>ROCs!$H$13</f>
        <v>0.26229721460804234</v>
      </c>
      <c r="I13" s="30">
        <v>0.10652721380999999</v>
      </c>
      <c r="J13" s="35">
        <f>Other!$C$2*H13*I13/12</f>
        <v>0.11828691719048114</v>
      </c>
      <c r="K13" s="10">
        <f t="shared" si="0"/>
        <v>0.2</v>
      </c>
      <c r="L13" s="10">
        <f>ROUND((2.721*J13*G13)+(Other!$B$2*I13),1)</f>
        <v>0</v>
      </c>
    </row>
    <row r="14" spans="1:12">
      <c r="A14" s="29" t="s">
        <v>103</v>
      </c>
      <c r="B14" s="29" t="s">
        <v>99</v>
      </c>
      <c r="C14" s="29">
        <v>4220</v>
      </c>
      <c r="D14" s="29" t="s">
        <v>157</v>
      </c>
      <c r="E14" s="29" t="s">
        <v>60</v>
      </c>
      <c r="F14" s="32">
        <f>EMCs!$B$14</f>
        <v>0.69141343344704065</v>
      </c>
      <c r="G14" s="32">
        <f>EMCs!$C$14</f>
        <v>3.5859246036990831E-2</v>
      </c>
      <c r="H14" s="32">
        <f>ROCs!$H$13</f>
        <v>0.26229721460804234</v>
      </c>
      <c r="I14" s="30">
        <v>5.3378634528799997</v>
      </c>
      <c r="J14" s="35">
        <f>Other!$C$2*H14*I14/12</f>
        <v>5.9271184295786128</v>
      </c>
      <c r="K14" s="10">
        <f t="shared" si="0"/>
        <v>11.2</v>
      </c>
      <c r="L14" s="10">
        <f>ROUND((2.721*J14*G14)+(Other!$B$2*I14),1)</f>
        <v>1.7</v>
      </c>
    </row>
    <row r="15" spans="1:12">
      <c r="I15" s="10">
        <f t="shared" ref="I15:K15" si="1">SUM(I2:I14)</f>
        <v>38.896387116628702</v>
      </c>
      <c r="J15" s="10">
        <f t="shared" si="1"/>
        <v>45.833122676664985</v>
      </c>
      <c r="K15" s="10">
        <f t="shared" si="1"/>
        <v>130.6</v>
      </c>
      <c r="L15">
        <f>SUM(L2:L14)</f>
        <v>27.1</v>
      </c>
    </row>
  </sheetData>
  <sortState ref="A2:E14">
    <sortCondition ref="C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61"/>
  <sheetViews>
    <sheetView workbookViewId="0">
      <pane ySplit="1" topLeftCell="A50" activePane="bottomLeft" state="frozen"/>
      <selection pane="bottomLeft" activeCell="D58" sqref="D58"/>
    </sheetView>
  </sheetViews>
  <sheetFormatPr defaultRowHeight="15"/>
  <cols>
    <col min="1" max="1" width="14.7109375" bestFit="1" customWidth="1"/>
    <col min="2" max="2" width="10.42578125" bestFit="1" customWidth="1"/>
    <col min="3" max="3" width="5" bestFit="1" customWidth="1"/>
    <col min="4" max="4" width="57.5703125" bestFit="1" customWidth="1"/>
    <col min="5" max="5" width="8.42578125" bestFit="1" customWidth="1"/>
    <col min="6" max="8" width="12" bestFit="1" customWidth="1"/>
    <col min="9" max="9" width="11" bestFit="1" customWidth="1"/>
    <col min="10" max="12" width="12" bestFit="1" customWidth="1"/>
  </cols>
  <sheetData>
    <row r="1" spans="1:12" ht="30">
      <c r="A1" s="10" t="s">
        <v>42</v>
      </c>
      <c r="B1" s="22" t="s">
        <v>43</v>
      </c>
      <c r="C1" s="23" t="s">
        <v>44</v>
      </c>
      <c r="D1" s="22" t="s">
        <v>45</v>
      </c>
      <c r="E1" s="23" t="s">
        <v>46</v>
      </c>
      <c r="F1" s="24" t="s">
        <v>47</v>
      </c>
      <c r="G1" s="25" t="s">
        <v>48</v>
      </c>
      <c r="H1" s="25" t="s">
        <v>49</v>
      </c>
      <c r="I1" s="23" t="s">
        <v>50</v>
      </c>
      <c r="J1" s="26" t="s">
        <v>51</v>
      </c>
      <c r="K1" s="26" t="s">
        <v>52</v>
      </c>
      <c r="L1" s="27" t="s">
        <v>53</v>
      </c>
    </row>
    <row r="2" spans="1:12">
      <c r="A2" t="s">
        <v>64</v>
      </c>
      <c r="B2" t="s">
        <v>63</v>
      </c>
      <c r="C2">
        <v>1110</v>
      </c>
      <c r="D2" t="s">
        <v>71</v>
      </c>
      <c r="E2" t="s">
        <v>56</v>
      </c>
      <c r="F2">
        <v>0.96797880682585713</v>
      </c>
      <c r="G2">
        <v>0.12452938169209543</v>
      </c>
      <c r="H2">
        <v>0.28818180815488864</v>
      </c>
      <c r="I2">
        <v>5.5629999999999999E-2</v>
      </c>
      <c r="J2">
        <v>6.786691188107899E-2</v>
      </c>
      <c r="K2">
        <v>0.17875264582122422</v>
      </c>
      <c r="L2">
        <v>3.5047123880047423E-2</v>
      </c>
    </row>
    <row r="3" spans="1:12">
      <c r="A3" t="s">
        <v>64</v>
      </c>
      <c r="B3" t="s">
        <v>63</v>
      </c>
      <c r="C3">
        <v>1110</v>
      </c>
      <c r="D3" t="s">
        <v>71</v>
      </c>
      <c r="E3" t="s">
        <v>57</v>
      </c>
      <c r="F3">
        <v>0.96797880682585713</v>
      </c>
      <c r="G3">
        <v>0.12452938169209543</v>
      </c>
      <c r="H3">
        <v>0.28818180815488864</v>
      </c>
      <c r="I3">
        <v>68.885593999999998</v>
      </c>
      <c r="J3">
        <v>84.038334313747683</v>
      </c>
      <c r="K3">
        <v>221.34607561507545</v>
      </c>
      <c r="L3">
        <v>43.398201446497424</v>
      </c>
    </row>
    <row r="4" spans="1:12">
      <c r="A4" t="s">
        <v>64</v>
      </c>
      <c r="B4" t="s">
        <v>63</v>
      </c>
      <c r="C4">
        <v>1110</v>
      </c>
      <c r="D4" t="s">
        <v>71</v>
      </c>
      <c r="E4" t="s">
        <v>58</v>
      </c>
      <c r="F4">
        <v>0.96797880682585713</v>
      </c>
      <c r="G4">
        <v>0.12452938169209543</v>
      </c>
      <c r="H4">
        <v>0.28818180815488864</v>
      </c>
      <c r="I4">
        <v>187.11726400000001</v>
      </c>
      <c r="J4">
        <v>228.27738391724958</v>
      </c>
      <c r="K4">
        <v>601.25302927967834</v>
      </c>
      <c r="L4">
        <v>117.8846293637163</v>
      </c>
    </row>
    <row r="5" spans="1:12">
      <c r="A5" t="s">
        <v>64</v>
      </c>
      <c r="B5" t="s">
        <v>63</v>
      </c>
      <c r="C5">
        <v>1110</v>
      </c>
      <c r="D5" t="s">
        <v>71</v>
      </c>
      <c r="E5" t="s">
        <v>60</v>
      </c>
      <c r="F5">
        <v>0.96797880682585713</v>
      </c>
      <c r="G5">
        <v>0.12452938169209543</v>
      </c>
      <c r="H5">
        <v>0.28818180815488864</v>
      </c>
      <c r="I5">
        <v>431.29347000000001</v>
      </c>
      <c r="J5">
        <v>526.1649455936506</v>
      </c>
      <c r="K5">
        <v>1385.8502406600178</v>
      </c>
      <c r="L5">
        <v>271.71662181818294</v>
      </c>
    </row>
    <row r="6" spans="1:12">
      <c r="A6" t="s">
        <v>64</v>
      </c>
      <c r="B6" t="s">
        <v>63</v>
      </c>
      <c r="C6">
        <v>1210</v>
      </c>
      <c r="D6" t="s">
        <v>71</v>
      </c>
      <c r="E6" t="s">
        <v>56</v>
      </c>
      <c r="F6">
        <v>1.2445441802046733</v>
      </c>
      <c r="G6">
        <v>0.21319951734720002</v>
      </c>
      <c r="H6">
        <v>0.28818180815488864</v>
      </c>
      <c r="I6">
        <v>2.775687</v>
      </c>
      <c r="J6">
        <v>3.3862539104522109</v>
      </c>
      <c r="K6">
        <v>11.467226206297184</v>
      </c>
      <c r="L6">
        <v>2.5657003348004555</v>
      </c>
    </row>
    <row r="7" spans="1:12">
      <c r="A7" t="s">
        <v>64</v>
      </c>
      <c r="B7" t="s">
        <v>63</v>
      </c>
      <c r="C7">
        <v>1210</v>
      </c>
      <c r="D7" t="s">
        <v>71</v>
      </c>
      <c r="E7" t="s">
        <v>57</v>
      </c>
      <c r="F7">
        <v>1.2445441802046733</v>
      </c>
      <c r="G7">
        <v>0.21319951734720002</v>
      </c>
      <c r="H7">
        <v>0.28818180815488864</v>
      </c>
      <c r="I7">
        <v>328.74339300000003</v>
      </c>
      <c r="J7">
        <v>401.05696358471909</v>
      </c>
      <c r="K7">
        <v>1358.1411922009418</v>
      </c>
      <c r="L7">
        <v>303.87325137291703</v>
      </c>
    </row>
    <row r="8" spans="1:12">
      <c r="A8" t="s">
        <v>64</v>
      </c>
      <c r="B8" t="s">
        <v>63</v>
      </c>
      <c r="C8">
        <v>1210</v>
      </c>
      <c r="D8" t="s">
        <v>71</v>
      </c>
      <c r="E8" t="s">
        <v>58</v>
      </c>
      <c r="F8">
        <v>1.2445441802046733</v>
      </c>
      <c r="G8">
        <v>0.21319951734720002</v>
      </c>
      <c r="H8">
        <v>0.28818180815488864</v>
      </c>
      <c r="I8">
        <v>479.59933100000001</v>
      </c>
      <c r="J8">
        <v>585.09663014922592</v>
      </c>
      <c r="K8">
        <v>1981.3739866799815</v>
      </c>
      <c r="L8">
        <v>443.31661463153966</v>
      </c>
    </row>
    <row r="9" spans="1:12">
      <c r="A9" t="s">
        <v>64</v>
      </c>
      <c r="B9" t="s">
        <v>63</v>
      </c>
      <c r="C9">
        <v>1210</v>
      </c>
      <c r="D9" t="s">
        <v>71</v>
      </c>
      <c r="E9" t="s">
        <v>60</v>
      </c>
      <c r="F9">
        <v>1.2445441802046733</v>
      </c>
      <c r="G9">
        <v>0.21319951734720002</v>
      </c>
      <c r="H9">
        <v>0.28818180815488864</v>
      </c>
      <c r="I9">
        <v>955.14668500000005</v>
      </c>
      <c r="J9">
        <v>1165.2499713176292</v>
      </c>
      <c r="K9">
        <v>3946.0079962509758</v>
      </c>
      <c r="L9">
        <v>882.88779299973135</v>
      </c>
    </row>
    <row r="10" spans="1:12">
      <c r="A10" t="s">
        <v>64</v>
      </c>
      <c r="B10" t="s">
        <v>63</v>
      </c>
      <c r="C10">
        <v>1210</v>
      </c>
      <c r="D10" t="s">
        <v>71</v>
      </c>
      <c r="E10" t="s">
        <v>61</v>
      </c>
      <c r="F10">
        <v>1.2445441802046733</v>
      </c>
      <c r="G10">
        <v>0.21319951734720002</v>
      </c>
      <c r="H10">
        <v>0.28818180815488864</v>
      </c>
      <c r="I10">
        <v>9.3860000000000002E-3</v>
      </c>
      <c r="J10">
        <v>1.1450635177346888E-2</v>
      </c>
      <c r="K10">
        <v>3.8776484946719633E-2</v>
      </c>
      <c r="L10">
        <v>8.6759290015182098E-3</v>
      </c>
    </row>
    <row r="11" spans="1:12">
      <c r="A11" t="s">
        <v>64</v>
      </c>
      <c r="B11" t="s">
        <v>63</v>
      </c>
      <c r="C11">
        <v>1310</v>
      </c>
      <c r="D11" t="s">
        <v>88</v>
      </c>
      <c r="E11" t="s">
        <v>58</v>
      </c>
      <c r="F11">
        <v>1.2445441802046733</v>
      </c>
      <c r="G11">
        <v>0.21319951734720002</v>
      </c>
      <c r="H11">
        <v>0.39344582191206351</v>
      </c>
      <c r="I11">
        <v>10.151514000000001</v>
      </c>
      <c r="J11">
        <v>16.908232923716369</v>
      </c>
      <c r="K11">
        <v>57.258119683979771</v>
      </c>
      <c r="L11">
        <v>12.007796923998107</v>
      </c>
    </row>
    <row r="12" spans="1:12">
      <c r="A12" t="s">
        <v>64</v>
      </c>
      <c r="B12" t="s">
        <v>63</v>
      </c>
      <c r="C12">
        <v>1310</v>
      </c>
      <c r="D12" t="s">
        <v>88</v>
      </c>
      <c r="E12" t="s">
        <v>60</v>
      </c>
      <c r="F12">
        <v>1.2445441802046733</v>
      </c>
      <c r="G12">
        <v>0.21319951734720002</v>
      </c>
      <c r="H12">
        <v>0.39344582191206351</v>
      </c>
      <c r="I12">
        <v>5.7463889999999997</v>
      </c>
      <c r="J12">
        <v>9.5711126125897632</v>
      </c>
      <c r="K12">
        <v>32.411660872723495</v>
      </c>
      <c r="L12">
        <v>6.7971607149728159</v>
      </c>
    </row>
    <row r="13" spans="1:12">
      <c r="A13" t="s">
        <v>64</v>
      </c>
      <c r="B13" t="s">
        <v>63</v>
      </c>
      <c r="C13">
        <v>1320</v>
      </c>
      <c r="D13" t="s">
        <v>83</v>
      </c>
      <c r="E13" t="s">
        <v>56</v>
      </c>
      <c r="F13">
        <v>1.3948514483453343</v>
      </c>
      <c r="G13">
        <v>0.33903287162245876</v>
      </c>
      <c r="H13">
        <v>0.39344582191206351</v>
      </c>
      <c r="I13">
        <v>3.710318</v>
      </c>
      <c r="J13">
        <v>6.179858587109023</v>
      </c>
      <c r="K13">
        <v>23.454978370872368</v>
      </c>
      <c r="L13">
        <v>6.5047159535814991</v>
      </c>
    </row>
    <row r="14" spans="1:12">
      <c r="A14" t="s">
        <v>64</v>
      </c>
      <c r="B14" t="s">
        <v>63</v>
      </c>
      <c r="C14">
        <v>1320</v>
      </c>
      <c r="D14" t="s">
        <v>83</v>
      </c>
      <c r="E14" t="s">
        <v>57</v>
      </c>
      <c r="F14">
        <v>1.3948514483453343</v>
      </c>
      <c r="G14">
        <v>0.33903287162245876</v>
      </c>
      <c r="H14">
        <v>0.39344582191206351</v>
      </c>
      <c r="I14">
        <v>60.228552999999998</v>
      </c>
      <c r="J14">
        <v>100.31591374275759</v>
      </c>
      <c r="K14">
        <v>380.73809520476141</v>
      </c>
      <c r="L14">
        <v>105.58923239469738</v>
      </c>
    </row>
    <row r="15" spans="1:12">
      <c r="A15" t="s">
        <v>64</v>
      </c>
      <c r="B15" t="s">
        <v>63</v>
      </c>
      <c r="C15">
        <v>1320</v>
      </c>
      <c r="D15" t="s">
        <v>83</v>
      </c>
      <c r="E15" t="s">
        <v>58</v>
      </c>
      <c r="F15">
        <v>1.3948514483453343</v>
      </c>
      <c r="G15">
        <v>0.33903287162245876</v>
      </c>
      <c r="H15">
        <v>0.39344582191206351</v>
      </c>
      <c r="I15">
        <v>50.803576999999997</v>
      </c>
      <c r="J15">
        <v>84.61779329408003</v>
      </c>
      <c r="K15">
        <v>321.15759341866357</v>
      </c>
      <c r="L15">
        <v>89.065906968326189</v>
      </c>
    </row>
    <row r="16" spans="1:12">
      <c r="A16" t="s">
        <v>64</v>
      </c>
      <c r="B16" t="s">
        <v>63</v>
      </c>
      <c r="C16">
        <v>1320</v>
      </c>
      <c r="D16" t="s">
        <v>83</v>
      </c>
      <c r="E16" t="s">
        <v>60</v>
      </c>
      <c r="F16">
        <v>1.3948514483453343</v>
      </c>
      <c r="G16">
        <v>0.33903287162245876</v>
      </c>
      <c r="H16">
        <v>0.39344582191206351</v>
      </c>
      <c r="I16">
        <v>438.50603599999999</v>
      </c>
      <c r="J16">
        <v>730.37009013074839</v>
      </c>
      <c r="K16">
        <v>2772.039914065851</v>
      </c>
      <c r="L16">
        <v>768.76354213061597</v>
      </c>
    </row>
    <row r="17" spans="1:12">
      <c r="A17" t="s">
        <v>64</v>
      </c>
      <c r="B17" t="s">
        <v>63</v>
      </c>
      <c r="C17">
        <v>1330</v>
      </c>
      <c r="D17" t="s">
        <v>80</v>
      </c>
      <c r="E17" t="s">
        <v>56</v>
      </c>
      <c r="F17">
        <v>1.3948514483453343</v>
      </c>
      <c r="G17">
        <v>0.33903287162245876</v>
      </c>
      <c r="H17">
        <v>0.39344582191206351</v>
      </c>
      <c r="I17">
        <v>0.57539099999999999</v>
      </c>
      <c r="J17">
        <v>0.95836394947690406</v>
      </c>
      <c r="K17">
        <v>3.6373657082208655</v>
      </c>
      <c r="L17">
        <v>1.0087423819864529</v>
      </c>
    </row>
    <row r="18" spans="1:12">
      <c r="A18" t="s">
        <v>64</v>
      </c>
      <c r="B18" t="s">
        <v>63</v>
      </c>
      <c r="C18">
        <v>1330</v>
      </c>
      <c r="D18" t="s">
        <v>80</v>
      </c>
      <c r="E18" t="s">
        <v>57</v>
      </c>
      <c r="F18">
        <v>1.3948514483453343</v>
      </c>
      <c r="G18">
        <v>0.33903287162245876</v>
      </c>
      <c r="H18">
        <v>0.39344582191206351</v>
      </c>
      <c r="I18">
        <v>8.3352649999999997</v>
      </c>
      <c r="J18">
        <v>13.883111632501389</v>
      </c>
      <c r="K18">
        <v>52.691834039694037</v>
      </c>
      <c r="L18">
        <v>14.612906824382572</v>
      </c>
    </row>
    <row r="19" spans="1:12">
      <c r="A19" t="s">
        <v>64</v>
      </c>
      <c r="B19" t="s">
        <v>63</v>
      </c>
      <c r="C19">
        <v>1330</v>
      </c>
      <c r="D19" t="s">
        <v>80</v>
      </c>
      <c r="E19" t="s">
        <v>58</v>
      </c>
      <c r="F19">
        <v>1.3948514483453343</v>
      </c>
      <c r="G19">
        <v>0.33903287162245876</v>
      </c>
      <c r="H19">
        <v>0.39344582191206351</v>
      </c>
      <c r="I19">
        <v>13.101798</v>
      </c>
      <c r="J19">
        <v>21.822188523158346</v>
      </c>
      <c r="K19">
        <v>82.823733359118776</v>
      </c>
      <c r="L19">
        <v>22.96931812076544</v>
      </c>
    </row>
    <row r="20" spans="1:12">
      <c r="A20" t="s">
        <v>64</v>
      </c>
      <c r="B20" t="s">
        <v>63</v>
      </c>
      <c r="C20">
        <v>1330</v>
      </c>
      <c r="D20" t="s">
        <v>80</v>
      </c>
      <c r="E20" t="s">
        <v>60</v>
      </c>
      <c r="F20">
        <v>1.3948514483453343</v>
      </c>
      <c r="G20">
        <v>0.33903287162245876</v>
      </c>
      <c r="H20">
        <v>0.39344582191206351</v>
      </c>
      <c r="I20">
        <v>108.49185300000001</v>
      </c>
      <c r="J20">
        <v>180.70265389473889</v>
      </c>
      <c r="K20">
        <v>685.83718849189324</v>
      </c>
      <c r="L20">
        <v>190.20167194367673</v>
      </c>
    </row>
    <row r="21" spans="1:12">
      <c r="A21" t="s">
        <v>64</v>
      </c>
      <c r="B21" t="s">
        <v>63</v>
      </c>
      <c r="C21">
        <v>1330</v>
      </c>
      <c r="D21" t="s">
        <v>80</v>
      </c>
      <c r="E21" t="s">
        <v>61</v>
      </c>
      <c r="F21">
        <v>1.3948514483453343</v>
      </c>
      <c r="G21">
        <v>0.33903287162245876</v>
      </c>
      <c r="H21">
        <v>0.39344582191206351</v>
      </c>
      <c r="I21">
        <v>0.48532999999999998</v>
      </c>
      <c r="J21">
        <v>0.80835949050232936</v>
      </c>
      <c r="K21">
        <v>3.068040166027679</v>
      </c>
      <c r="L21">
        <v>0.85085262065184408</v>
      </c>
    </row>
    <row r="22" spans="1:12">
      <c r="A22" t="s">
        <v>64</v>
      </c>
      <c r="B22" t="s">
        <v>63</v>
      </c>
      <c r="C22">
        <v>1390</v>
      </c>
      <c r="D22" t="s">
        <v>76</v>
      </c>
      <c r="E22" t="s">
        <v>56</v>
      </c>
      <c r="F22">
        <v>1.3948514483453343</v>
      </c>
      <c r="G22">
        <v>0.33903287162245876</v>
      </c>
      <c r="H22">
        <v>0.39344582191206351</v>
      </c>
      <c r="I22">
        <v>0.112953</v>
      </c>
      <c r="J22">
        <v>0.18813308373830098</v>
      </c>
      <c r="K22">
        <v>0.71403857349293154</v>
      </c>
      <c r="L22">
        <v>0.19802269808272255</v>
      </c>
    </row>
    <row r="23" spans="1:12">
      <c r="A23" t="s">
        <v>64</v>
      </c>
      <c r="B23" t="s">
        <v>63</v>
      </c>
      <c r="C23">
        <v>1390</v>
      </c>
      <c r="D23" t="s">
        <v>76</v>
      </c>
      <c r="E23" t="s">
        <v>58</v>
      </c>
      <c r="F23">
        <v>1.3948514483453343</v>
      </c>
      <c r="G23">
        <v>0.33903287162245876</v>
      </c>
      <c r="H23">
        <v>0.39344582191206351</v>
      </c>
      <c r="I23">
        <v>3.3565130000000001</v>
      </c>
      <c r="J23">
        <v>5.5905654679175925</v>
      </c>
      <c r="K23">
        <v>21.218380693124395</v>
      </c>
      <c r="L23">
        <v>5.8844453924174953</v>
      </c>
    </row>
    <row r="24" spans="1:12">
      <c r="A24" t="s">
        <v>64</v>
      </c>
      <c r="B24" t="s">
        <v>63</v>
      </c>
      <c r="C24">
        <v>1390</v>
      </c>
      <c r="D24" t="s">
        <v>76</v>
      </c>
      <c r="E24" t="s">
        <v>60</v>
      </c>
      <c r="F24">
        <v>1.3948514483453343</v>
      </c>
      <c r="G24">
        <v>0.33903287162245876</v>
      </c>
      <c r="H24">
        <v>0.39344582191206351</v>
      </c>
      <c r="I24">
        <v>34.683729</v>
      </c>
      <c r="J24">
        <v>57.768778981643145</v>
      </c>
      <c r="K24">
        <v>219.25509175121883</v>
      </c>
      <c r="L24">
        <v>60.805517304984981</v>
      </c>
    </row>
    <row r="25" spans="1:12">
      <c r="A25" t="s">
        <v>64</v>
      </c>
      <c r="B25" t="s">
        <v>63</v>
      </c>
      <c r="C25">
        <v>1400</v>
      </c>
      <c r="D25" t="s">
        <v>85</v>
      </c>
      <c r="E25" t="s">
        <v>56</v>
      </c>
      <c r="F25">
        <v>0.70945030562392009</v>
      </c>
      <c r="G25">
        <v>0.1167055461931156</v>
      </c>
      <c r="H25">
        <v>0.43140989244743805</v>
      </c>
      <c r="I25">
        <v>7.5068630000000001</v>
      </c>
      <c r="J25">
        <v>13.709797994995059</v>
      </c>
      <c r="K25">
        <v>26.46558984742634</v>
      </c>
      <c r="L25">
        <v>5.9797930463822242</v>
      </c>
    </row>
    <row r="26" spans="1:12">
      <c r="A26" t="s">
        <v>64</v>
      </c>
      <c r="B26" t="s">
        <v>63</v>
      </c>
      <c r="C26">
        <v>1400</v>
      </c>
      <c r="D26" t="s">
        <v>85</v>
      </c>
      <c r="E26" t="s">
        <v>57</v>
      </c>
      <c r="F26">
        <v>0.70945030562392009</v>
      </c>
      <c r="G26">
        <v>0.1167055461931156</v>
      </c>
      <c r="H26">
        <v>0.43140989244743805</v>
      </c>
      <c r="I26">
        <v>22.971140999999999</v>
      </c>
      <c r="J26">
        <v>41.952237948734222</v>
      </c>
      <c r="K26">
        <v>80.985199281430738</v>
      </c>
      <c r="L26">
        <v>18.298278417931115</v>
      </c>
    </row>
    <row r="27" spans="1:12">
      <c r="A27" t="s">
        <v>64</v>
      </c>
      <c r="B27" t="s">
        <v>63</v>
      </c>
      <c r="C27">
        <v>1400</v>
      </c>
      <c r="D27" t="s">
        <v>85</v>
      </c>
      <c r="E27" t="s">
        <v>58</v>
      </c>
      <c r="F27">
        <v>0.70945030562392009</v>
      </c>
      <c r="G27">
        <v>0.1167055461931156</v>
      </c>
      <c r="H27">
        <v>0.43140989244743805</v>
      </c>
      <c r="I27">
        <v>17.664055999999999</v>
      </c>
      <c r="J27">
        <v>32.259898646382709</v>
      </c>
      <c r="K27">
        <v>62.274969070032355</v>
      </c>
      <c r="L27">
        <v>14.070777532466785</v>
      </c>
    </row>
    <row r="28" spans="1:12">
      <c r="A28" t="s">
        <v>64</v>
      </c>
      <c r="B28" t="s">
        <v>63</v>
      </c>
      <c r="C28">
        <v>1400</v>
      </c>
      <c r="D28" t="s">
        <v>85</v>
      </c>
      <c r="E28" t="s">
        <v>60</v>
      </c>
      <c r="F28">
        <v>0.70945030562392009</v>
      </c>
      <c r="G28">
        <v>0.1167055461931156</v>
      </c>
      <c r="H28">
        <v>0.43140989244743805</v>
      </c>
      <c r="I28">
        <v>88.132597000000004</v>
      </c>
      <c r="J28">
        <v>160.95672741653974</v>
      </c>
      <c r="K28">
        <v>310.71316532491898</v>
      </c>
      <c r="L28">
        <v>70.204383735284225</v>
      </c>
    </row>
    <row r="29" spans="1:12">
      <c r="A29" t="s">
        <v>64</v>
      </c>
      <c r="B29" t="s">
        <v>63</v>
      </c>
      <c r="C29">
        <v>1400</v>
      </c>
      <c r="D29" t="s">
        <v>85</v>
      </c>
      <c r="E29" t="s">
        <v>61</v>
      </c>
      <c r="F29">
        <v>0.70945030562392009</v>
      </c>
      <c r="G29">
        <v>0.1167055461931156</v>
      </c>
      <c r="H29">
        <v>0.43140989244743805</v>
      </c>
      <c r="I29">
        <v>3.4720000000000001E-2</v>
      </c>
      <c r="J29">
        <v>6.3409201205114382E-2</v>
      </c>
      <c r="K29">
        <v>0.12240602759137109</v>
      </c>
      <c r="L29">
        <v>2.7657147142606822E-2</v>
      </c>
    </row>
    <row r="30" spans="1:12">
      <c r="A30" t="s">
        <v>64</v>
      </c>
      <c r="B30" t="s">
        <v>63</v>
      </c>
      <c r="C30">
        <v>1411</v>
      </c>
      <c r="D30" t="s">
        <v>89</v>
      </c>
      <c r="E30" t="s">
        <v>56</v>
      </c>
      <c r="F30">
        <v>1.4429497741503459</v>
      </c>
      <c r="G30">
        <v>0.22493527059566973</v>
      </c>
      <c r="H30">
        <v>0.43140989244743805</v>
      </c>
      <c r="I30">
        <v>13.540620000000001</v>
      </c>
      <c r="J30">
        <v>24.729259735656559</v>
      </c>
      <c r="K30">
        <v>97.093660001031253</v>
      </c>
      <c r="L30">
        <v>18.068739869919639</v>
      </c>
    </row>
    <row r="31" spans="1:12">
      <c r="A31" t="s">
        <v>64</v>
      </c>
      <c r="B31" t="s">
        <v>63</v>
      </c>
      <c r="C31">
        <v>1411</v>
      </c>
      <c r="D31" t="s">
        <v>89</v>
      </c>
      <c r="E31" t="s">
        <v>57</v>
      </c>
      <c r="F31">
        <v>1.4429497741503459</v>
      </c>
      <c r="G31">
        <v>0.22493527059566973</v>
      </c>
      <c r="H31">
        <v>0.43140989244743805</v>
      </c>
      <c r="I31">
        <v>8.0081389999999999</v>
      </c>
      <c r="J31">
        <v>14.625279295205168</v>
      </c>
      <c r="K31">
        <v>57.42274174350942</v>
      </c>
      <c r="L31">
        <v>10.686141434672741</v>
      </c>
    </row>
    <row r="32" spans="1:12">
      <c r="A32" t="s">
        <v>64</v>
      </c>
      <c r="B32" t="s">
        <v>63</v>
      </c>
      <c r="C32">
        <v>1411</v>
      </c>
      <c r="D32" t="s">
        <v>89</v>
      </c>
      <c r="E32" t="s">
        <v>58</v>
      </c>
      <c r="F32">
        <v>1.4429497741503459</v>
      </c>
      <c r="G32">
        <v>0.22493527059566973</v>
      </c>
      <c r="H32">
        <v>0.43140989244743805</v>
      </c>
      <c r="I32">
        <v>2.9129710000000002</v>
      </c>
      <c r="J32">
        <v>5.3199644079396089</v>
      </c>
      <c r="K32">
        <v>20.887597160755121</v>
      </c>
      <c r="L32">
        <v>3.887097876435472</v>
      </c>
    </row>
    <row r="33" spans="1:12">
      <c r="A33" t="s">
        <v>64</v>
      </c>
      <c r="B33" t="s">
        <v>63</v>
      </c>
      <c r="C33">
        <v>1411</v>
      </c>
      <c r="D33" t="s">
        <v>89</v>
      </c>
      <c r="E33" t="s">
        <v>60</v>
      </c>
      <c r="F33">
        <v>1.4429497741503459</v>
      </c>
      <c r="G33">
        <v>0.22493527059566973</v>
      </c>
      <c r="H33">
        <v>0.43140989244743805</v>
      </c>
      <c r="I33">
        <v>24.436558999999999</v>
      </c>
      <c r="J33">
        <v>44.628533594229509</v>
      </c>
      <c r="K33">
        <v>175.22350905210695</v>
      </c>
      <c r="L33">
        <v>32.608390744806634</v>
      </c>
    </row>
    <row r="34" spans="1:12">
      <c r="A34" t="s">
        <v>64</v>
      </c>
      <c r="B34" t="s">
        <v>63</v>
      </c>
      <c r="C34">
        <v>1550</v>
      </c>
      <c r="D34" t="s">
        <v>81</v>
      </c>
      <c r="E34" t="s">
        <v>56</v>
      </c>
      <c r="F34">
        <v>0.72147488707517293</v>
      </c>
      <c r="G34">
        <v>0.16951643581122938</v>
      </c>
      <c r="H34">
        <v>0.34081381503347608</v>
      </c>
      <c r="I34">
        <v>10.573035000000001</v>
      </c>
      <c r="J34">
        <v>15.254547404790785</v>
      </c>
      <c r="K34">
        <v>29.946707969077963</v>
      </c>
      <c r="L34">
        <v>9.3265983808105908</v>
      </c>
    </row>
    <row r="35" spans="1:12">
      <c r="A35" t="s">
        <v>64</v>
      </c>
      <c r="B35" t="s">
        <v>63</v>
      </c>
      <c r="C35">
        <v>1550</v>
      </c>
      <c r="D35" t="s">
        <v>81</v>
      </c>
      <c r="E35" t="s">
        <v>57</v>
      </c>
      <c r="F35">
        <v>0.72147488707517293</v>
      </c>
      <c r="G35">
        <v>0.16951643581122938</v>
      </c>
      <c r="H35">
        <v>0.34081381503347608</v>
      </c>
      <c r="I35">
        <v>6.0522929999999997</v>
      </c>
      <c r="J35">
        <v>8.7321181170953679</v>
      </c>
      <c r="K35">
        <v>17.142310700219451</v>
      </c>
      <c r="L35">
        <v>5.3387987549451292</v>
      </c>
    </row>
    <row r="36" spans="1:12">
      <c r="A36" t="s">
        <v>64</v>
      </c>
      <c r="B36" t="s">
        <v>63</v>
      </c>
      <c r="C36">
        <v>1550</v>
      </c>
      <c r="D36" t="s">
        <v>81</v>
      </c>
      <c r="E36" t="s">
        <v>58</v>
      </c>
      <c r="F36">
        <v>0.72147488707517293</v>
      </c>
      <c r="G36">
        <v>0.16951643581122938</v>
      </c>
      <c r="H36">
        <v>0.34081381503347608</v>
      </c>
      <c r="I36">
        <v>15.418405</v>
      </c>
      <c r="J36">
        <v>22.24534298607384</v>
      </c>
      <c r="K36">
        <v>43.670570643525856</v>
      </c>
      <c r="L36">
        <v>13.600756179061349</v>
      </c>
    </row>
    <row r="37" spans="1:12">
      <c r="A37" t="s">
        <v>64</v>
      </c>
      <c r="B37" t="s">
        <v>63</v>
      </c>
      <c r="C37">
        <v>1550</v>
      </c>
      <c r="D37" t="s">
        <v>81</v>
      </c>
      <c r="E37" t="s">
        <v>60</v>
      </c>
      <c r="F37">
        <v>0.72147488707517293</v>
      </c>
      <c r="G37">
        <v>0.16951643581122938</v>
      </c>
      <c r="H37">
        <v>0.34081381503347608</v>
      </c>
      <c r="I37">
        <v>40.431505000000001</v>
      </c>
      <c r="J37">
        <v>58.333705475252437</v>
      </c>
      <c r="K37">
        <v>114.51683201515131</v>
      </c>
      <c r="L37">
        <v>35.665105531830292</v>
      </c>
    </row>
    <row r="38" spans="1:12">
      <c r="A38" t="s">
        <v>64</v>
      </c>
      <c r="B38" t="s">
        <v>63</v>
      </c>
      <c r="C38">
        <v>1700</v>
      </c>
      <c r="D38" t="s">
        <v>90</v>
      </c>
      <c r="E38" t="s">
        <v>57</v>
      </c>
      <c r="F38">
        <v>0.96797880682585713</v>
      </c>
      <c r="G38">
        <v>0.12452938169209543</v>
      </c>
      <c r="H38">
        <v>0.34081381503347608</v>
      </c>
      <c r="I38">
        <v>1.9887999999999999E-2</v>
      </c>
      <c r="J38">
        <v>2.8693978482666433E-2</v>
      </c>
      <c r="K38">
        <v>7.5576218671942835E-2</v>
      </c>
      <c r="L38">
        <v>1.4031015006742815E-2</v>
      </c>
    </row>
    <row r="39" spans="1:12">
      <c r="A39" t="s">
        <v>64</v>
      </c>
      <c r="B39" t="s">
        <v>63</v>
      </c>
      <c r="C39">
        <v>1700</v>
      </c>
      <c r="D39" t="s">
        <v>90</v>
      </c>
      <c r="E39" t="s">
        <v>58</v>
      </c>
      <c r="F39">
        <v>0.96797880682585713</v>
      </c>
      <c r="G39">
        <v>0.12452938169209543</v>
      </c>
      <c r="H39">
        <v>0.34081381503347608</v>
      </c>
      <c r="I39">
        <v>9.4389999999999995E-3</v>
      </c>
      <c r="J39">
        <v>1.3618386107094151E-2</v>
      </c>
      <c r="K39">
        <v>3.5869063155896441E-2</v>
      </c>
      <c r="L39">
        <v>6.659229216042107E-3</v>
      </c>
    </row>
    <row r="40" spans="1:12">
      <c r="A40" t="s">
        <v>64</v>
      </c>
      <c r="B40" t="s">
        <v>63</v>
      </c>
      <c r="C40">
        <v>1700</v>
      </c>
      <c r="D40" t="s">
        <v>90</v>
      </c>
      <c r="E40" t="s">
        <v>60</v>
      </c>
      <c r="F40">
        <v>0.96797880682585713</v>
      </c>
      <c r="G40">
        <v>0.12452938169209543</v>
      </c>
      <c r="H40">
        <v>0.34081381503347608</v>
      </c>
      <c r="I40">
        <v>32.847607000000004</v>
      </c>
      <c r="J40">
        <v>47.391820618719002</v>
      </c>
      <c r="K40">
        <v>124.82391037218628</v>
      </c>
      <c r="L40">
        <v>23.17403795015036</v>
      </c>
    </row>
    <row r="41" spans="1:12">
      <c r="A41" t="s">
        <v>64</v>
      </c>
      <c r="B41" t="s">
        <v>63</v>
      </c>
      <c r="C41">
        <v>1710</v>
      </c>
      <c r="D41" t="s">
        <v>86</v>
      </c>
      <c r="E41" t="s">
        <v>60</v>
      </c>
      <c r="F41">
        <v>0.96797880682585713</v>
      </c>
      <c r="G41">
        <v>0.12452938169209543</v>
      </c>
      <c r="H41">
        <v>0.34081381503347608</v>
      </c>
      <c r="I41">
        <v>3.0409799999999998</v>
      </c>
      <c r="J41">
        <v>4.3874605131847835</v>
      </c>
      <c r="K41">
        <v>11.556002084523568</v>
      </c>
      <c r="L41">
        <v>2.1454161310943665</v>
      </c>
    </row>
    <row r="42" spans="1:12">
      <c r="A42" t="s">
        <v>64</v>
      </c>
      <c r="B42" t="s">
        <v>63</v>
      </c>
      <c r="C42">
        <v>1800</v>
      </c>
      <c r="D42" t="s">
        <v>94</v>
      </c>
      <c r="E42" t="s">
        <v>57</v>
      </c>
      <c r="F42">
        <v>1.2445441802046733</v>
      </c>
      <c r="G42">
        <v>0.21319951734720002</v>
      </c>
      <c r="H42">
        <v>0.28904462793978353</v>
      </c>
      <c r="I42">
        <v>3.6071219999999999</v>
      </c>
      <c r="J42">
        <v>4.4137547675257593</v>
      </c>
      <c r="K42">
        <v>14.94675995267627</v>
      </c>
      <c r="L42">
        <v>3.3418787482017507</v>
      </c>
    </row>
    <row r="43" spans="1:12">
      <c r="A43" t="s">
        <v>64</v>
      </c>
      <c r="B43" t="s">
        <v>63</v>
      </c>
      <c r="C43">
        <v>1800</v>
      </c>
      <c r="D43" t="s">
        <v>94</v>
      </c>
      <c r="E43" t="s">
        <v>58</v>
      </c>
      <c r="F43">
        <v>1.2445441802046733</v>
      </c>
      <c r="G43">
        <v>0.21319951734720002</v>
      </c>
      <c r="H43">
        <v>0.28904462793978353</v>
      </c>
      <c r="I43">
        <v>7.6748649999999996</v>
      </c>
      <c r="J43">
        <v>9.3911356432819808</v>
      </c>
      <c r="K43">
        <v>31.802186015387548</v>
      </c>
      <c r="L43">
        <v>7.1105075566663487</v>
      </c>
    </row>
    <row r="44" spans="1:12">
      <c r="A44" t="s">
        <v>64</v>
      </c>
      <c r="B44" t="s">
        <v>63</v>
      </c>
      <c r="C44">
        <v>1820</v>
      </c>
      <c r="D44" t="s">
        <v>77</v>
      </c>
      <c r="E44" t="s">
        <v>56</v>
      </c>
      <c r="F44">
        <v>2.0141173930848577</v>
      </c>
      <c r="G44">
        <v>0.28687396829592665</v>
      </c>
      <c r="H44">
        <v>0.28904462793978353</v>
      </c>
      <c r="I44">
        <v>1.307399</v>
      </c>
      <c r="J44">
        <v>1.5997625168509437</v>
      </c>
      <c r="K44">
        <v>8.7673599766955608</v>
      </c>
      <c r="L44">
        <v>1.5319632394140001</v>
      </c>
    </row>
    <row r="45" spans="1:12">
      <c r="A45" t="s">
        <v>64</v>
      </c>
      <c r="B45" t="s">
        <v>63</v>
      </c>
      <c r="C45">
        <v>1820</v>
      </c>
      <c r="D45" t="s">
        <v>77</v>
      </c>
      <c r="E45" t="s">
        <v>57</v>
      </c>
      <c r="F45">
        <v>2.0141173930848577</v>
      </c>
      <c r="G45">
        <v>0.28687396829592665</v>
      </c>
      <c r="H45">
        <v>0.28904462793978353</v>
      </c>
      <c r="I45">
        <v>30.303614</v>
      </c>
      <c r="J45">
        <v>37.080176596677447</v>
      </c>
      <c r="K45">
        <v>203.21469768053311</v>
      </c>
      <c r="L45">
        <v>35.508687607525665</v>
      </c>
    </row>
    <row r="46" spans="1:12">
      <c r="A46" t="s">
        <v>64</v>
      </c>
      <c r="B46" t="s">
        <v>63</v>
      </c>
      <c r="C46">
        <v>1820</v>
      </c>
      <c r="D46" t="s">
        <v>77</v>
      </c>
      <c r="E46" t="s">
        <v>58</v>
      </c>
      <c r="F46">
        <v>2.0141173930848577</v>
      </c>
      <c r="G46">
        <v>0.28687396829592665</v>
      </c>
      <c r="H46">
        <v>0.28904462793978353</v>
      </c>
      <c r="I46">
        <v>75.696815000000001</v>
      </c>
      <c r="J46">
        <v>92.624307714783527</v>
      </c>
      <c r="K46">
        <v>507.61949962813816</v>
      </c>
      <c r="L46">
        <v>88.698811855234908</v>
      </c>
    </row>
    <row r="47" spans="1:12">
      <c r="A47" t="s">
        <v>64</v>
      </c>
      <c r="B47" t="s">
        <v>63</v>
      </c>
      <c r="C47">
        <v>1820</v>
      </c>
      <c r="D47" t="s">
        <v>77</v>
      </c>
      <c r="E47" t="s">
        <v>60</v>
      </c>
      <c r="F47">
        <v>2.0141173930848577</v>
      </c>
      <c r="G47">
        <v>0.28687396829592665</v>
      </c>
      <c r="H47">
        <v>0.28904462793978353</v>
      </c>
      <c r="I47">
        <v>197.13165699999999</v>
      </c>
      <c r="J47">
        <v>241.21468331650624</v>
      </c>
      <c r="K47">
        <v>1321.9561891369638</v>
      </c>
      <c r="L47">
        <v>230.99180269280419</v>
      </c>
    </row>
    <row r="48" spans="1:12">
      <c r="A48" t="s">
        <v>64</v>
      </c>
      <c r="B48" t="s">
        <v>63</v>
      </c>
      <c r="C48">
        <v>1820</v>
      </c>
      <c r="D48" t="s">
        <v>77</v>
      </c>
      <c r="E48" t="s">
        <v>61</v>
      </c>
      <c r="F48">
        <v>2.0141173930848577</v>
      </c>
      <c r="G48">
        <v>0.28687396829592665</v>
      </c>
      <c r="H48">
        <v>0.28904462793978353</v>
      </c>
      <c r="I48">
        <v>0.44032199999999999</v>
      </c>
      <c r="J48">
        <v>0.53878780000966897</v>
      </c>
      <c r="K48">
        <v>2.9527798932525897</v>
      </c>
      <c r="L48">
        <v>0.51595352107906711</v>
      </c>
    </row>
    <row r="49" spans="1:12">
      <c r="A49" t="s">
        <v>64</v>
      </c>
      <c r="B49" t="s">
        <v>63</v>
      </c>
      <c r="C49">
        <v>1850</v>
      </c>
      <c r="D49" t="s">
        <v>87</v>
      </c>
      <c r="E49" t="s">
        <v>56</v>
      </c>
      <c r="F49">
        <v>0.96797880682585713</v>
      </c>
      <c r="G49">
        <v>0.12452938169209543</v>
      </c>
      <c r="H49">
        <v>0.34081381503347608</v>
      </c>
      <c r="I49">
        <v>0.26086199999999998</v>
      </c>
      <c r="J49">
        <v>0.37636608079974515</v>
      </c>
      <c r="K49">
        <v>0.99129945470637337</v>
      </c>
      <c r="L49">
        <v>0.18403854770157602</v>
      </c>
    </row>
    <row r="50" spans="1:12">
      <c r="A50" t="s">
        <v>64</v>
      </c>
      <c r="B50" t="s">
        <v>63</v>
      </c>
      <c r="C50">
        <v>1850</v>
      </c>
      <c r="D50" t="s">
        <v>87</v>
      </c>
      <c r="E50" t="s">
        <v>57</v>
      </c>
      <c r="F50">
        <v>0.96797880682585713</v>
      </c>
      <c r="G50">
        <v>0.12452938169209543</v>
      </c>
      <c r="H50">
        <v>0.34081381503347608</v>
      </c>
      <c r="I50">
        <v>5.3258390000000002</v>
      </c>
      <c r="J50">
        <v>7.6840059165399097</v>
      </c>
      <c r="K50">
        <v>20.238675225038286</v>
      </c>
      <c r="L50">
        <v>3.7573877178447379</v>
      </c>
    </row>
    <row r="51" spans="1:12">
      <c r="A51" t="s">
        <v>64</v>
      </c>
      <c r="B51" t="s">
        <v>63</v>
      </c>
      <c r="C51">
        <v>1850</v>
      </c>
      <c r="D51" t="s">
        <v>87</v>
      </c>
      <c r="E51" t="s">
        <v>58</v>
      </c>
      <c r="F51">
        <v>0.96797880682585713</v>
      </c>
      <c r="G51">
        <v>0.12452938169209543</v>
      </c>
      <c r="H51">
        <v>0.34081381503347608</v>
      </c>
      <c r="I51">
        <v>3.0526949999999999</v>
      </c>
      <c r="J51">
        <v>4.4043626631206463</v>
      </c>
      <c r="K51">
        <v>11.600520155809864</v>
      </c>
      <c r="L51">
        <v>2.1536810818588474</v>
      </c>
    </row>
    <row r="52" spans="1:12">
      <c r="A52" t="s">
        <v>64</v>
      </c>
      <c r="B52" t="s">
        <v>63</v>
      </c>
      <c r="C52">
        <v>1850</v>
      </c>
      <c r="D52" t="s">
        <v>87</v>
      </c>
      <c r="E52" t="s">
        <v>60</v>
      </c>
      <c r="F52">
        <v>0.96797880682585713</v>
      </c>
      <c r="G52">
        <v>0.12452938169209543</v>
      </c>
      <c r="H52">
        <v>0.34081381503347608</v>
      </c>
      <c r="I52">
        <v>8.3423420000000004</v>
      </c>
      <c r="J52">
        <v>12.036151540780596</v>
      </c>
      <c r="K52">
        <v>31.701662471245626</v>
      </c>
      <c r="L52">
        <v>5.8855352872777997</v>
      </c>
    </row>
    <row r="53" spans="1:12">
      <c r="A53" t="s">
        <v>64</v>
      </c>
      <c r="B53" t="s">
        <v>63</v>
      </c>
      <c r="C53">
        <v>8140</v>
      </c>
      <c r="D53" t="s">
        <v>70</v>
      </c>
      <c r="E53" t="s">
        <v>56</v>
      </c>
      <c r="F53">
        <v>0.98601567900273634</v>
      </c>
      <c r="G53">
        <v>0.14343698414796333</v>
      </c>
      <c r="H53">
        <v>0.44607782879065094</v>
      </c>
      <c r="I53">
        <v>0.121908</v>
      </c>
      <c r="J53">
        <v>0.23021059686435852</v>
      </c>
      <c r="K53">
        <v>0.61764321296585389</v>
      </c>
      <c r="L53">
        <v>0.11625757050902577</v>
      </c>
    </row>
    <row r="54" spans="1:12">
      <c r="A54" t="s">
        <v>64</v>
      </c>
      <c r="B54" t="s">
        <v>63</v>
      </c>
      <c r="C54">
        <v>8140</v>
      </c>
      <c r="D54" t="s">
        <v>70</v>
      </c>
      <c r="E54" t="s">
        <v>57</v>
      </c>
      <c r="F54">
        <v>0.98601567900273634</v>
      </c>
      <c r="G54">
        <v>0.14343698414796333</v>
      </c>
      <c r="H54">
        <v>0.44607782879065094</v>
      </c>
      <c r="I54">
        <v>0.41320600000000002</v>
      </c>
      <c r="J54">
        <v>0.78029661620184176</v>
      </c>
      <c r="K54">
        <v>2.0934957628438546</v>
      </c>
      <c r="L54">
        <v>0.3940539232843826</v>
      </c>
    </row>
    <row r="55" spans="1:12">
      <c r="A55" t="s">
        <v>64</v>
      </c>
      <c r="B55" t="s">
        <v>63</v>
      </c>
      <c r="C55">
        <v>8140</v>
      </c>
      <c r="D55" t="s">
        <v>70</v>
      </c>
      <c r="E55" t="s">
        <v>58</v>
      </c>
      <c r="F55">
        <v>0.98601567900273634</v>
      </c>
      <c r="G55">
        <v>0.14343698414796333</v>
      </c>
      <c r="H55">
        <v>0.44607782879065094</v>
      </c>
      <c r="I55">
        <v>0.75768100000000005</v>
      </c>
      <c r="J55">
        <v>1.4308018771761004</v>
      </c>
      <c r="K55">
        <v>3.8387679827671786</v>
      </c>
      <c r="L55">
        <v>0.72256252486177419</v>
      </c>
    </row>
    <row r="56" spans="1:12">
      <c r="A56" t="s">
        <v>64</v>
      </c>
      <c r="B56" t="s">
        <v>63</v>
      </c>
      <c r="C56">
        <v>8140</v>
      </c>
      <c r="D56" t="s">
        <v>70</v>
      </c>
      <c r="E56" t="s">
        <v>60</v>
      </c>
      <c r="F56">
        <v>0.98601567900273634</v>
      </c>
      <c r="G56">
        <v>0.14343698414796333</v>
      </c>
      <c r="H56">
        <v>0.44607782879065094</v>
      </c>
      <c r="I56">
        <v>1.527012</v>
      </c>
      <c r="J56">
        <v>2.8836035694051074</v>
      </c>
      <c r="K56">
        <v>7.7365603399072622</v>
      </c>
      <c r="L56">
        <v>1.456235072826463</v>
      </c>
    </row>
    <row r="57" spans="1:12">
      <c r="A57" t="s">
        <v>64</v>
      </c>
      <c r="B57" t="s">
        <v>63</v>
      </c>
      <c r="C57">
        <v>8200</v>
      </c>
      <c r="D57" t="s">
        <v>92</v>
      </c>
      <c r="E57" t="s">
        <v>56</v>
      </c>
      <c r="F57">
        <v>0.72147488707517293</v>
      </c>
      <c r="G57">
        <v>0.16951643581122938</v>
      </c>
      <c r="H57">
        <v>0.43140989244743805</v>
      </c>
      <c r="I57">
        <v>0.176509</v>
      </c>
      <c r="J57">
        <v>0.32235871818875383</v>
      </c>
      <c r="K57">
        <v>0.63283309158376888</v>
      </c>
      <c r="L57">
        <v>0.18692541958876543</v>
      </c>
    </row>
    <row r="58" spans="1:12">
      <c r="A58" t="s">
        <v>64</v>
      </c>
      <c r="B58" t="s">
        <v>63</v>
      </c>
      <c r="C58">
        <v>8200</v>
      </c>
      <c r="D58" t="s">
        <v>92</v>
      </c>
      <c r="E58" t="s">
        <v>57</v>
      </c>
      <c r="F58">
        <v>0.72147488707517293</v>
      </c>
      <c r="G58">
        <v>0.16951643581122938</v>
      </c>
      <c r="H58">
        <v>0.43140989244743805</v>
      </c>
      <c r="I58">
        <v>4.5869999999999999E-3</v>
      </c>
      <c r="J58">
        <v>8.3772467145120863E-3</v>
      </c>
      <c r="K58">
        <v>1.6445650879528796E-2</v>
      </c>
      <c r="L58">
        <v>4.85769507307654E-3</v>
      </c>
    </row>
    <row r="59" spans="1:12">
      <c r="A59" t="s">
        <v>64</v>
      </c>
      <c r="B59" t="s">
        <v>63</v>
      </c>
      <c r="C59">
        <v>8200</v>
      </c>
      <c r="D59" t="s">
        <v>92</v>
      </c>
      <c r="E59" t="s">
        <v>60</v>
      </c>
      <c r="F59">
        <v>0.72147488707517293</v>
      </c>
      <c r="G59">
        <v>0.16951643581122938</v>
      </c>
      <c r="H59">
        <v>0.43140989244743805</v>
      </c>
      <c r="I59">
        <v>2.6839019999999998</v>
      </c>
      <c r="J59">
        <v>4.9016152630417293</v>
      </c>
      <c r="K59">
        <v>9.6225234983364043</v>
      </c>
      <c r="L59">
        <v>2.8422885376106972</v>
      </c>
    </row>
    <row r="60" spans="1:12">
      <c r="A60" t="s">
        <v>64</v>
      </c>
      <c r="B60" t="s">
        <v>62</v>
      </c>
      <c r="C60">
        <v>8320</v>
      </c>
      <c r="D60" t="s">
        <v>78</v>
      </c>
      <c r="E60" t="s">
        <v>61</v>
      </c>
      <c r="F60">
        <v>0.70945030562392009</v>
      </c>
      <c r="G60">
        <v>0.1167055461931156</v>
      </c>
      <c r="H60">
        <v>0.26229721460804234</v>
      </c>
      <c r="I60">
        <v>2.8869999999999998E-3</v>
      </c>
      <c r="J60">
        <v>5.2875607185670099E-3</v>
      </c>
      <c r="K60">
        <v>1.020718272596312E-2</v>
      </c>
      <c r="L60">
        <v>3.4843459469279942E-3</v>
      </c>
    </row>
    <row r="61" spans="1:12">
      <c r="K61">
        <f>SUM(K2:K60)</f>
        <v>17515.280033311152</v>
      </c>
      <c r="L61" s="10">
        <f>SUM(L2:L60)</f>
        <v>3999.4559433158747</v>
      </c>
    </row>
  </sheetData>
  <sortState ref="A2:L145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Summary</vt:lpstr>
      <vt:lpstr>Wet Pond Calculations</vt:lpstr>
      <vt:lpstr>Platt's Creek</vt:lpstr>
      <vt:lpstr>Indian River Estates</vt:lpstr>
      <vt:lpstr>Prima Vista</vt:lpstr>
      <vt:lpstr>Bay Street</vt:lpstr>
      <vt:lpstr>White City Canal D</vt:lpstr>
      <vt:lpstr>Citrus_Seager</vt:lpstr>
      <vt:lpstr>Education MS4</vt:lpstr>
      <vt:lpstr>Education non-MS4</vt:lpstr>
      <vt:lpstr>Street Sweeping</vt:lpstr>
      <vt:lpstr>EMCs</vt:lpstr>
      <vt:lpstr>ROCs</vt:lpstr>
      <vt:lpstr>Other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2012-08-15T19:43:03Z</cp:lastPrinted>
  <dcterms:created xsi:type="dcterms:W3CDTF">2012-06-19T20:04:39Z</dcterms:created>
  <dcterms:modified xsi:type="dcterms:W3CDTF">2012-11-14T17:16:54Z</dcterms:modified>
</cp:coreProperties>
</file>