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9320" windowHeight="12120"/>
  </bookViews>
  <sheets>
    <sheet name="Summary" sheetId="1" r:id="rId1"/>
    <sheet name="CDD 1 Calcs" sheetId="6" r:id="rId2"/>
    <sheet name="Base file CDD 1" sheetId="7" r:id="rId3"/>
    <sheet name="Built Up CDD 1" sheetId="10" r:id="rId4"/>
    <sheet name="Treated Built Up CDD 1" sheetId="12" r:id="rId5"/>
    <sheet name="CDD 2, 3, 4, 5 Calcs" sheetId="9" r:id="rId6"/>
    <sheet name="Base file CDD 2, 3, 4, 5" sheetId="2" r:id="rId7"/>
    <sheet name="Built Up CDD 2, 3, 4, 5" sheetId="13" r:id="rId8"/>
    <sheet name="Treated Built Up CDD 2, 3, 4, 5" sheetId="14" r:id="rId9"/>
    <sheet name="EMCs" sheetId="3" r:id="rId10"/>
    <sheet name="ROCs" sheetId="4" r:id="rId11"/>
    <sheet name="Other" sheetId="5" r:id="rId12"/>
  </sheets>
  <externalReferences>
    <externalReference r:id="rId13"/>
  </externalReferences>
  <definedNames>
    <definedName name="_xlnm._FilterDatabase" localSheetId="2" hidden="1">'Base file CDD 1'!$A$1:$L$95</definedName>
    <definedName name="_xlnm._FilterDatabase" localSheetId="3" hidden="1">'Built Up CDD 1'!$A$1:$L$95</definedName>
    <definedName name="_xlnm._FilterDatabase" localSheetId="4" hidden="1">'Treated Built Up CDD 1'!$A$1:$L$95</definedName>
    <definedName name="EMCN">[1]EMCs!$A$3:$B$18</definedName>
    <definedName name="EMCP">[1]EMCs!$A$3:$C$18</definedName>
    <definedName name="FLUCCS">[1]FLUCCS!$A$1:$B$500</definedName>
    <definedName name="HEMC">[1]Conformance!$A$2:$B$118</definedName>
    <definedName name="HROC">[1]Conformance!$C:$D</definedName>
  </definedNames>
  <calcPr calcId="125725"/>
</workbook>
</file>

<file path=xl/calcChain.xml><?xml version="1.0" encoding="utf-8"?>
<calcChain xmlns="http://schemas.openxmlformats.org/spreadsheetml/2006/main">
  <c r="J3" i="1"/>
  <c r="G3"/>
  <c r="L154" i="14"/>
  <c r="L153"/>
  <c r="L152"/>
  <c r="L151"/>
  <c r="L150"/>
  <c r="L149"/>
  <c r="L148"/>
  <c r="L147"/>
  <c r="L146"/>
  <c r="L145"/>
  <c r="L144"/>
  <c r="L143"/>
  <c r="L142"/>
  <c r="L141"/>
  <c r="L140"/>
  <c r="L139"/>
  <c r="L138"/>
  <c r="L137"/>
  <c r="L136"/>
  <c r="L135"/>
  <c r="L134"/>
  <c r="L133"/>
  <c r="L132"/>
  <c r="L131"/>
  <c r="L130"/>
  <c r="L129"/>
  <c r="L128"/>
  <c r="L127"/>
  <c r="L126"/>
  <c r="L125"/>
  <c r="L124"/>
  <c r="L123"/>
  <c r="L122"/>
  <c r="L121"/>
  <c r="L120"/>
  <c r="L119"/>
  <c r="L118"/>
  <c r="L117"/>
  <c r="L93"/>
  <c r="L92"/>
  <c r="L91"/>
  <c r="L90"/>
  <c r="L89"/>
  <c r="L88"/>
  <c r="L86"/>
  <c r="L162"/>
  <c r="L161"/>
  <c r="L160"/>
  <c r="L159"/>
  <c r="L158"/>
  <c r="L157"/>
  <c r="L156"/>
  <c r="L155"/>
  <c r="L82"/>
  <c r="L77"/>
  <c r="L73"/>
  <c r="L60"/>
  <c r="L58"/>
  <c r="L16"/>
  <c r="L15"/>
  <c r="L14"/>
  <c r="L11"/>
  <c r="L10"/>
  <c r="L8"/>
  <c r="L76"/>
  <c r="L75"/>
  <c r="L61"/>
  <c r="L9"/>
  <c r="L7"/>
  <c r="L6"/>
  <c r="L5"/>
  <c r="L87"/>
  <c r="L81"/>
  <c r="L79"/>
  <c r="L78"/>
  <c r="L74"/>
  <c r="L71"/>
  <c r="L70"/>
  <c r="L67"/>
  <c r="L65"/>
  <c r="L64"/>
  <c r="L63"/>
  <c r="L62"/>
  <c r="L59"/>
  <c r="L57"/>
  <c r="L4"/>
  <c r="L3"/>
  <c r="L2"/>
  <c r="K162"/>
  <c r="K161"/>
  <c r="K160"/>
  <c r="K159"/>
  <c r="K158"/>
  <c r="K157"/>
  <c r="K156"/>
  <c r="K155"/>
  <c r="K154"/>
  <c r="K153"/>
  <c r="K152"/>
  <c r="K151"/>
  <c r="K150"/>
  <c r="K149"/>
  <c r="K148"/>
  <c r="K147"/>
  <c r="K146"/>
  <c r="K145"/>
  <c r="K144"/>
  <c r="K143"/>
  <c r="K142"/>
  <c r="K141"/>
  <c r="K140"/>
  <c r="K139"/>
  <c r="K138"/>
  <c r="K137"/>
  <c r="K136"/>
  <c r="K135"/>
  <c r="K134"/>
  <c r="K133"/>
  <c r="K132"/>
  <c r="K131"/>
  <c r="K130"/>
  <c r="K129"/>
  <c r="K128"/>
  <c r="K127"/>
  <c r="K126"/>
  <c r="K125"/>
  <c r="K124"/>
  <c r="K123"/>
  <c r="K122"/>
  <c r="K121"/>
  <c r="K120"/>
  <c r="K119"/>
  <c r="K118"/>
  <c r="K117"/>
  <c r="K93"/>
  <c r="K92"/>
  <c r="K91"/>
  <c r="K90"/>
  <c r="K89"/>
  <c r="K88"/>
  <c r="K86"/>
  <c r="K82"/>
  <c r="K77"/>
  <c r="K73"/>
  <c r="K60"/>
  <c r="K58"/>
  <c r="K16"/>
  <c r="K15"/>
  <c r="K14"/>
  <c r="K11"/>
  <c r="K10"/>
  <c r="K8"/>
  <c r="K76"/>
  <c r="K75"/>
  <c r="K61"/>
  <c r="K9"/>
  <c r="K7"/>
  <c r="K6"/>
  <c r="K5"/>
  <c r="K87"/>
  <c r="K81"/>
  <c r="K79"/>
  <c r="K78"/>
  <c r="K74"/>
  <c r="K71"/>
  <c r="K70"/>
  <c r="K67"/>
  <c r="K65"/>
  <c r="K64"/>
  <c r="K63"/>
  <c r="K62"/>
  <c r="K59"/>
  <c r="K57"/>
  <c r="K3"/>
  <c r="K4"/>
  <c r="K2"/>
  <c r="H162"/>
  <c r="J162" s="1"/>
  <c r="G162"/>
  <c r="F162"/>
  <c r="H161"/>
  <c r="J161" s="1"/>
  <c r="G161"/>
  <c r="F161"/>
  <c r="H160"/>
  <c r="J160" s="1"/>
  <c r="G160"/>
  <c r="F160"/>
  <c r="H159"/>
  <c r="J159" s="1"/>
  <c r="G159"/>
  <c r="F159"/>
  <c r="H158"/>
  <c r="J158" s="1"/>
  <c r="G158"/>
  <c r="F158"/>
  <c r="H157"/>
  <c r="J157" s="1"/>
  <c r="G157"/>
  <c r="F157"/>
  <c r="H156"/>
  <c r="J156" s="1"/>
  <c r="G156"/>
  <c r="F156"/>
  <c r="H155"/>
  <c r="J155" s="1"/>
  <c r="G155"/>
  <c r="F155"/>
  <c r="H154"/>
  <c r="J154" s="1"/>
  <c r="G154"/>
  <c r="F154"/>
  <c r="H153"/>
  <c r="J153" s="1"/>
  <c r="G153"/>
  <c r="F153"/>
  <c r="H152"/>
  <c r="J152" s="1"/>
  <c r="G152"/>
  <c r="F152"/>
  <c r="H151"/>
  <c r="J151" s="1"/>
  <c r="G151"/>
  <c r="F151"/>
  <c r="H150"/>
  <c r="J150" s="1"/>
  <c r="G150"/>
  <c r="F150"/>
  <c r="H149"/>
  <c r="J149" s="1"/>
  <c r="G149"/>
  <c r="F149"/>
  <c r="H148"/>
  <c r="J148" s="1"/>
  <c r="G148"/>
  <c r="F148"/>
  <c r="H147"/>
  <c r="J147" s="1"/>
  <c r="G147"/>
  <c r="F147"/>
  <c r="H146"/>
  <c r="J146" s="1"/>
  <c r="G146"/>
  <c r="F146"/>
  <c r="H145"/>
  <c r="J145" s="1"/>
  <c r="G145"/>
  <c r="F145"/>
  <c r="H144"/>
  <c r="J144" s="1"/>
  <c r="G144"/>
  <c r="F144"/>
  <c r="H143"/>
  <c r="J143" s="1"/>
  <c r="G143"/>
  <c r="F143"/>
  <c r="H142"/>
  <c r="J142" s="1"/>
  <c r="G142"/>
  <c r="F142"/>
  <c r="H141"/>
  <c r="J141" s="1"/>
  <c r="G141"/>
  <c r="F141"/>
  <c r="H140"/>
  <c r="J140" s="1"/>
  <c r="G140"/>
  <c r="F140"/>
  <c r="J139"/>
  <c r="H139"/>
  <c r="G139"/>
  <c r="F139"/>
  <c r="J138"/>
  <c r="H138"/>
  <c r="G138"/>
  <c r="F138"/>
  <c r="J137"/>
  <c r="H137"/>
  <c r="G137"/>
  <c r="F137"/>
  <c r="J136"/>
  <c r="H136"/>
  <c r="G136"/>
  <c r="F136"/>
  <c r="J135"/>
  <c r="H135"/>
  <c r="G135"/>
  <c r="F135"/>
  <c r="J134"/>
  <c r="H134"/>
  <c r="G134"/>
  <c r="F134"/>
  <c r="J133"/>
  <c r="H133"/>
  <c r="G133"/>
  <c r="F133"/>
  <c r="J132"/>
  <c r="H132"/>
  <c r="G132"/>
  <c r="F132"/>
  <c r="J131"/>
  <c r="H131"/>
  <c r="G131"/>
  <c r="F131"/>
  <c r="J130"/>
  <c r="H130"/>
  <c r="G130"/>
  <c r="F130"/>
  <c r="J129"/>
  <c r="H129"/>
  <c r="G129"/>
  <c r="F129"/>
  <c r="J128"/>
  <c r="H128"/>
  <c r="G128"/>
  <c r="F128"/>
  <c r="J127"/>
  <c r="H127"/>
  <c r="G127"/>
  <c r="F127"/>
  <c r="J126"/>
  <c r="H126"/>
  <c r="G126"/>
  <c r="F126"/>
  <c r="J125"/>
  <c r="H125"/>
  <c r="G125"/>
  <c r="F125"/>
  <c r="J124"/>
  <c r="H124"/>
  <c r="G124"/>
  <c r="F124"/>
  <c r="J123"/>
  <c r="H123"/>
  <c r="G123"/>
  <c r="F123"/>
  <c r="J122"/>
  <c r="H122"/>
  <c r="G122"/>
  <c r="F122"/>
  <c r="J121"/>
  <c r="H121"/>
  <c r="G121"/>
  <c r="F121"/>
  <c r="J120"/>
  <c r="H120"/>
  <c r="G120"/>
  <c r="F120"/>
  <c r="J119"/>
  <c r="H119"/>
  <c r="G119"/>
  <c r="F119"/>
  <c r="J118"/>
  <c r="H118"/>
  <c r="G118"/>
  <c r="F118"/>
  <c r="J117"/>
  <c r="H117"/>
  <c r="G117"/>
  <c r="F117"/>
  <c r="J116"/>
  <c r="K116" s="1"/>
  <c r="H116"/>
  <c r="G116"/>
  <c r="F116"/>
  <c r="J115"/>
  <c r="K115" s="1"/>
  <c r="H115"/>
  <c r="G115"/>
  <c r="F115"/>
  <c r="J114"/>
  <c r="K114" s="1"/>
  <c r="H114"/>
  <c r="G114"/>
  <c r="F114"/>
  <c r="J113"/>
  <c r="K113" s="1"/>
  <c r="H113"/>
  <c r="G113"/>
  <c r="F113"/>
  <c r="J112"/>
  <c r="K112" s="1"/>
  <c r="H112"/>
  <c r="G112"/>
  <c r="F112"/>
  <c r="J111"/>
  <c r="K111" s="1"/>
  <c r="H111"/>
  <c r="G111"/>
  <c r="F111"/>
  <c r="J110"/>
  <c r="K110" s="1"/>
  <c r="H110"/>
  <c r="G110"/>
  <c r="F110"/>
  <c r="J109"/>
  <c r="K109" s="1"/>
  <c r="H109"/>
  <c r="G109"/>
  <c r="F109"/>
  <c r="J108"/>
  <c r="K108" s="1"/>
  <c r="H108"/>
  <c r="G108"/>
  <c r="F108"/>
  <c r="J107"/>
  <c r="K107" s="1"/>
  <c r="H107"/>
  <c r="G107"/>
  <c r="F107"/>
  <c r="J106"/>
  <c r="K106" s="1"/>
  <c r="H106"/>
  <c r="G106"/>
  <c r="F106"/>
  <c r="J105"/>
  <c r="K105" s="1"/>
  <c r="H105"/>
  <c r="G105"/>
  <c r="F105"/>
  <c r="J104"/>
  <c r="K104" s="1"/>
  <c r="H104"/>
  <c r="G104"/>
  <c r="F104"/>
  <c r="J103"/>
  <c r="K103" s="1"/>
  <c r="H103"/>
  <c r="G103"/>
  <c r="F103"/>
  <c r="J102"/>
  <c r="K102" s="1"/>
  <c r="H102"/>
  <c r="G102"/>
  <c r="F102"/>
  <c r="J101"/>
  <c r="K101" s="1"/>
  <c r="H101"/>
  <c r="G101"/>
  <c r="F101"/>
  <c r="J100"/>
  <c r="K100" s="1"/>
  <c r="H100"/>
  <c r="G100"/>
  <c r="F100"/>
  <c r="J99"/>
  <c r="K99" s="1"/>
  <c r="H99"/>
  <c r="G99"/>
  <c r="F99"/>
  <c r="J98"/>
  <c r="K98" s="1"/>
  <c r="H98"/>
  <c r="G98"/>
  <c r="F98"/>
  <c r="J97"/>
  <c r="K97" s="1"/>
  <c r="H97"/>
  <c r="G97"/>
  <c r="F97"/>
  <c r="J96"/>
  <c r="K96" s="1"/>
  <c r="H96"/>
  <c r="G96"/>
  <c r="F96"/>
  <c r="J95"/>
  <c r="K95" s="1"/>
  <c r="H95"/>
  <c r="G95"/>
  <c r="F95"/>
  <c r="J94"/>
  <c r="K94" s="1"/>
  <c r="H94"/>
  <c r="G94"/>
  <c r="F94"/>
  <c r="J93"/>
  <c r="H93"/>
  <c r="G93"/>
  <c r="F93"/>
  <c r="J92"/>
  <c r="H92"/>
  <c r="G92"/>
  <c r="F92"/>
  <c r="J91"/>
  <c r="H91"/>
  <c r="G91"/>
  <c r="F91"/>
  <c r="J90"/>
  <c r="H90"/>
  <c r="G90"/>
  <c r="F90"/>
  <c r="J89"/>
  <c r="H89"/>
  <c r="G89"/>
  <c r="F89"/>
  <c r="J88"/>
  <c r="H88"/>
  <c r="G88"/>
  <c r="F88"/>
  <c r="J87"/>
  <c r="H87"/>
  <c r="G87"/>
  <c r="F87"/>
  <c r="J86"/>
  <c r="H86"/>
  <c r="G86"/>
  <c r="F86"/>
  <c r="J85"/>
  <c r="K85" s="1"/>
  <c r="H85"/>
  <c r="G85"/>
  <c r="F85"/>
  <c r="I84"/>
  <c r="I163" s="1"/>
  <c r="H84"/>
  <c r="J84" s="1"/>
  <c r="G84"/>
  <c r="F84"/>
  <c r="H83"/>
  <c r="J83" s="1"/>
  <c r="G83"/>
  <c r="F83"/>
  <c r="H82"/>
  <c r="J82" s="1"/>
  <c r="G82"/>
  <c r="F82"/>
  <c r="H81"/>
  <c r="J81" s="1"/>
  <c r="G81"/>
  <c r="F81"/>
  <c r="H80"/>
  <c r="J80" s="1"/>
  <c r="G80"/>
  <c r="F80"/>
  <c r="H79"/>
  <c r="J79" s="1"/>
  <c r="G79"/>
  <c r="F79"/>
  <c r="H78"/>
  <c r="J78" s="1"/>
  <c r="G78"/>
  <c r="F78"/>
  <c r="H77"/>
  <c r="J77" s="1"/>
  <c r="G77"/>
  <c r="F77"/>
  <c r="H76"/>
  <c r="J76" s="1"/>
  <c r="G76"/>
  <c r="F76"/>
  <c r="H75"/>
  <c r="J75" s="1"/>
  <c r="G75"/>
  <c r="F75"/>
  <c r="H74"/>
  <c r="J74" s="1"/>
  <c r="G74"/>
  <c r="F74"/>
  <c r="H73"/>
  <c r="J73" s="1"/>
  <c r="G73"/>
  <c r="F73"/>
  <c r="H72"/>
  <c r="J72" s="1"/>
  <c r="G72"/>
  <c r="F72"/>
  <c r="H71"/>
  <c r="J71" s="1"/>
  <c r="G71"/>
  <c r="F71"/>
  <c r="H70"/>
  <c r="J70" s="1"/>
  <c r="G70"/>
  <c r="F70"/>
  <c r="H69"/>
  <c r="J69" s="1"/>
  <c r="G69"/>
  <c r="F69"/>
  <c r="H68"/>
  <c r="J68" s="1"/>
  <c r="G68"/>
  <c r="F68"/>
  <c r="H67"/>
  <c r="J67" s="1"/>
  <c r="G67"/>
  <c r="F67"/>
  <c r="H66"/>
  <c r="J66" s="1"/>
  <c r="G66"/>
  <c r="F66"/>
  <c r="H65"/>
  <c r="J65" s="1"/>
  <c r="G65"/>
  <c r="F65"/>
  <c r="H64"/>
  <c r="J64" s="1"/>
  <c r="G64"/>
  <c r="F64"/>
  <c r="H63"/>
  <c r="J63" s="1"/>
  <c r="G63"/>
  <c r="F63"/>
  <c r="H62"/>
  <c r="J62" s="1"/>
  <c r="G62"/>
  <c r="F62"/>
  <c r="H61"/>
  <c r="J61" s="1"/>
  <c r="G61"/>
  <c r="F61"/>
  <c r="H60"/>
  <c r="J60" s="1"/>
  <c r="G60"/>
  <c r="F60"/>
  <c r="H59"/>
  <c r="J59" s="1"/>
  <c r="G59"/>
  <c r="F59"/>
  <c r="H58"/>
  <c r="J58" s="1"/>
  <c r="G58"/>
  <c r="F58"/>
  <c r="H57"/>
  <c r="J57" s="1"/>
  <c r="G57"/>
  <c r="F57"/>
  <c r="H56"/>
  <c r="J56" s="1"/>
  <c r="G56"/>
  <c r="F56"/>
  <c r="H55"/>
  <c r="J55" s="1"/>
  <c r="G55"/>
  <c r="F55"/>
  <c r="H54"/>
  <c r="J54" s="1"/>
  <c r="G54"/>
  <c r="F54"/>
  <c r="H53"/>
  <c r="J53" s="1"/>
  <c r="G53"/>
  <c r="F53"/>
  <c r="H52"/>
  <c r="J52" s="1"/>
  <c r="G52"/>
  <c r="F52"/>
  <c r="H51"/>
  <c r="J51" s="1"/>
  <c r="G51"/>
  <c r="F51"/>
  <c r="J50"/>
  <c r="L50" s="1"/>
  <c r="H50"/>
  <c r="G50"/>
  <c r="F50"/>
  <c r="J49"/>
  <c r="L49" s="1"/>
  <c r="H49"/>
  <c r="G49"/>
  <c r="F49"/>
  <c r="J48"/>
  <c r="L48" s="1"/>
  <c r="H48"/>
  <c r="G48"/>
  <c r="F48"/>
  <c r="J47"/>
  <c r="L47" s="1"/>
  <c r="H47"/>
  <c r="G47"/>
  <c r="F47"/>
  <c r="J46"/>
  <c r="L46" s="1"/>
  <c r="H46"/>
  <c r="G46"/>
  <c r="F46"/>
  <c r="J45"/>
  <c r="L45" s="1"/>
  <c r="H45"/>
  <c r="G45"/>
  <c r="F45"/>
  <c r="J44"/>
  <c r="L44" s="1"/>
  <c r="H44"/>
  <c r="G44"/>
  <c r="F44"/>
  <c r="J43"/>
  <c r="L43" s="1"/>
  <c r="H43"/>
  <c r="G43"/>
  <c r="F43"/>
  <c r="J42"/>
  <c r="L42" s="1"/>
  <c r="H42"/>
  <c r="G42"/>
  <c r="F42"/>
  <c r="J41"/>
  <c r="L41" s="1"/>
  <c r="H41"/>
  <c r="G41"/>
  <c r="F41"/>
  <c r="J40"/>
  <c r="L40" s="1"/>
  <c r="H40"/>
  <c r="G40"/>
  <c r="F40"/>
  <c r="J39"/>
  <c r="L39" s="1"/>
  <c r="H39"/>
  <c r="G39"/>
  <c r="F39"/>
  <c r="J38"/>
  <c r="L38" s="1"/>
  <c r="H38"/>
  <c r="G38"/>
  <c r="F38"/>
  <c r="J37"/>
  <c r="L37" s="1"/>
  <c r="H37"/>
  <c r="G37"/>
  <c r="F37"/>
  <c r="J36"/>
  <c r="L36" s="1"/>
  <c r="H36"/>
  <c r="G36"/>
  <c r="F36"/>
  <c r="J35"/>
  <c r="L35" s="1"/>
  <c r="H35"/>
  <c r="G35"/>
  <c r="F35"/>
  <c r="J34"/>
  <c r="L34" s="1"/>
  <c r="H34"/>
  <c r="G34"/>
  <c r="F34"/>
  <c r="J33"/>
  <c r="L33" s="1"/>
  <c r="H33"/>
  <c r="G33"/>
  <c r="F33"/>
  <c r="J32"/>
  <c r="L32" s="1"/>
  <c r="H32"/>
  <c r="G32"/>
  <c r="F32"/>
  <c r="J31"/>
  <c r="L31" s="1"/>
  <c r="H31"/>
  <c r="G31"/>
  <c r="F31"/>
  <c r="J30"/>
  <c r="L30" s="1"/>
  <c r="H30"/>
  <c r="G30"/>
  <c r="F30"/>
  <c r="J29"/>
  <c r="L29" s="1"/>
  <c r="H29"/>
  <c r="G29"/>
  <c r="F29"/>
  <c r="J28"/>
  <c r="L28" s="1"/>
  <c r="H28"/>
  <c r="G28"/>
  <c r="F28"/>
  <c r="J27"/>
  <c r="L27" s="1"/>
  <c r="H27"/>
  <c r="G27"/>
  <c r="F27"/>
  <c r="J26"/>
  <c r="L26" s="1"/>
  <c r="H26"/>
  <c r="G26"/>
  <c r="F26"/>
  <c r="J25"/>
  <c r="L25" s="1"/>
  <c r="H25"/>
  <c r="G25"/>
  <c r="F25"/>
  <c r="J24"/>
  <c r="L24" s="1"/>
  <c r="H24"/>
  <c r="G24"/>
  <c r="F24"/>
  <c r="J23"/>
  <c r="L23" s="1"/>
  <c r="H23"/>
  <c r="G23"/>
  <c r="F23"/>
  <c r="J22"/>
  <c r="L22" s="1"/>
  <c r="H22"/>
  <c r="G22"/>
  <c r="F22"/>
  <c r="J21"/>
  <c r="L21" s="1"/>
  <c r="H21"/>
  <c r="G21"/>
  <c r="F21"/>
  <c r="J20"/>
  <c r="L20" s="1"/>
  <c r="H20"/>
  <c r="G20"/>
  <c r="F20"/>
  <c r="J19"/>
  <c r="L19" s="1"/>
  <c r="H19"/>
  <c r="G19"/>
  <c r="F19"/>
  <c r="J18"/>
  <c r="L18" s="1"/>
  <c r="H18"/>
  <c r="G18"/>
  <c r="F18"/>
  <c r="J17"/>
  <c r="L17" s="1"/>
  <c r="H17"/>
  <c r="G17"/>
  <c r="F17"/>
  <c r="J16"/>
  <c r="H16"/>
  <c r="G16"/>
  <c r="F16"/>
  <c r="J15"/>
  <c r="H15"/>
  <c r="G15"/>
  <c r="F15"/>
  <c r="J14"/>
  <c r="H14"/>
  <c r="G14"/>
  <c r="F14"/>
  <c r="J13"/>
  <c r="L13" s="1"/>
  <c r="H13"/>
  <c r="G13"/>
  <c r="F13"/>
  <c r="J12"/>
  <c r="L12" s="1"/>
  <c r="H12"/>
  <c r="G12"/>
  <c r="F12"/>
  <c r="J11"/>
  <c r="H11"/>
  <c r="G11"/>
  <c r="F11"/>
  <c r="J10"/>
  <c r="H10"/>
  <c r="G10"/>
  <c r="F10"/>
  <c r="J9"/>
  <c r="H9"/>
  <c r="G9"/>
  <c r="F9"/>
  <c r="J8"/>
  <c r="H8"/>
  <c r="G8"/>
  <c r="F8"/>
  <c r="J7"/>
  <c r="H7"/>
  <c r="G7"/>
  <c r="F7"/>
  <c r="J6"/>
  <c r="H6"/>
  <c r="G6"/>
  <c r="F6"/>
  <c r="J5"/>
  <c r="H5"/>
  <c r="G5"/>
  <c r="F5"/>
  <c r="J4"/>
  <c r="H4"/>
  <c r="G4"/>
  <c r="F4"/>
  <c r="J3"/>
  <c r="H3"/>
  <c r="G3"/>
  <c r="F3"/>
  <c r="J2"/>
  <c r="H2"/>
  <c r="G2"/>
  <c r="F2"/>
  <c r="F5" i="9"/>
  <c r="J163" i="13"/>
  <c r="H85"/>
  <c r="G85"/>
  <c r="F85"/>
  <c r="H84"/>
  <c r="G84"/>
  <c r="F84"/>
  <c r="I84"/>
  <c r="J85"/>
  <c r="H86"/>
  <c r="G86"/>
  <c r="F86"/>
  <c r="J86"/>
  <c r="H93"/>
  <c r="G93"/>
  <c r="F93"/>
  <c r="H92"/>
  <c r="G92"/>
  <c r="F92"/>
  <c r="H91"/>
  <c r="G91"/>
  <c r="F91"/>
  <c r="H90"/>
  <c r="G90"/>
  <c r="F90"/>
  <c r="H89"/>
  <c r="G89"/>
  <c r="F89"/>
  <c r="H88"/>
  <c r="G88"/>
  <c r="F88"/>
  <c r="F118"/>
  <c r="G118"/>
  <c r="H118"/>
  <c r="F119"/>
  <c r="G119"/>
  <c r="H119"/>
  <c r="F120"/>
  <c r="G120"/>
  <c r="H120"/>
  <c r="F121"/>
  <c r="G121"/>
  <c r="H121"/>
  <c r="F122"/>
  <c r="G122"/>
  <c r="H122"/>
  <c r="F123"/>
  <c r="G123"/>
  <c r="H123"/>
  <c r="F124"/>
  <c r="G124"/>
  <c r="H124"/>
  <c r="F125"/>
  <c r="G125"/>
  <c r="H125"/>
  <c r="F126"/>
  <c r="G126"/>
  <c r="H126"/>
  <c r="F127"/>
  <c r="G127"/>
  <c r="H127"/>
  <c r="F128"/>
  <c r="G128"/>
  <c r="H128"/>
  <c r="F129"/>
  <c r="G129"/>
  <c r="H129"/>
  <c r="F130"/>
  <c r="G130"/>
  <c r="H130"/>
  <c r="F131"/>
  <c r="G131"/>
  <c r="H131"/>
  <c r="F132"/>
  <c r="G132"/>
  <c r="H132"/>
  <c r="F133"/>
  <c r="G133"/>
  <c r="H133"/>
  <c r="F134"/>
  <c r="G134"/>
  <c r="H134"/>
  <c r="F135"/>
  <c r="G135"/>
  <c r="H135"/>
  <c r="F136"/>
  <c r="G136"/>
  <c r="H136"/>
  <c r="F137"/>
  <c r="G137"/>
  <c r="H137"/>
  <c r="F138"/>
  <c r="G138"/>
  <c r="H138"/>
  <c r="F139"/>
  <c r="G139"/>
  <c r="H139"/>
  <c r="F140"/>
  <c r="G140"/>
  <c r="H140"/>
  <c r="F141"/>
  <c r="G141"/>
  <c r="H141"/>
  <c r="F142"/>
  <c r="G142"/>
  <c r="H142"/>
  <c r="F143"/>
  <c r="G143"/>
  <c r="H143"/>
  <c r="F144"/>
  <c r="G144"/>
  <c r="H144"/>
  <c r="F145"/>
  <c r="G145"/>
  <c r="H145"/>
  <c r="F146"/>
  <c r="G146"/>
  <c r="H146"/>
  <c r="F147"/>
  <c r="G147"/>
  <c r="H147"/>
  <c r="F148"/>
  <c r="G148"/>
  <c r="H148"/>
  <c r="F149"/>
  <c r="G149"/>
  <c r="H149"/>
  <c r="F150"/>
  <c r="G150"/>
  <c r="H150"/>
  <c r="F151"/>
  <c r="G151"/>
  <c r="H151"/>
  <c r="F152"/>
  <c r="G152"/>
  <c r="H152"/>
  <c r="F153"/>
  <c r="G153"/>
  <c r="H153"/>
  <c r="F154"/>
  <c r="G154"/>
  <c r="H154"/>
  <c r="H117"/>
  <c r="G117"/>
  <c r="F117"/>
  <c r="H87"/>
  <c r="J87" s="1"/>
  <c r="G87"/>
  <c r="F87"/>
  <c r="H81"/>
  <c r="G81"/>
  <c r="F81"/>
  <c r="F79"/>
  <c r="G79"/>
  <c r="H79"/>
  <c r="H78"/>
  <c r="G78"/>
  <c r="F78"/>
  <c r="H74"/>
  <c r="G74"/>
  <c r="F74"/>
  <c r="H71"/>
  <c r="G71"/>
  <c r="F71"/>
  <c r="H70"/>
  <c r="G70"/>
  <c r="F70"/>
  <c r="H67"/>
  <c r="G67"/>
  <c r="F67"/>
  <c r="H65"/>
  <c r="G65"/>
  <c r="F65"/>
  <c r="H64"/>
  <c r="G64"/>
  <c r="F64"/>
  <c r="H63"/>
  <c r="G63"/>
  <c r="F63"/>
  <c r="H62"/>
  <c r="G62"/>
  <c r="F62"/>
  <c r="H59"/>
  <c r="G59"/>
  <c r="F59"/>
  <c r="H57"/>
  <c r="G57"/>
  <c r="F57"/>
  <c r="H58"/>
  <c r="G58"/>
  <c r="F58"/>
  <c r="H60"/>
  <c r="G60"/>
  <c r="F60"/>
  <c r="H16"/>
  <c r="G16"/>
  <c r="F16"/>
  <c r="H15"/>
  <c r="G15"/>
  <c r="F15"/>
  <c r="H14"/>
  <c r="G14"/>
  <c r="F14"/>
  <c r="H11"/>
  <c r="G11"/>
  <c r="F11"/>
  <c r="H10"/>
  <c r="G10"/>
  <c r="F10"/>
  <c r="H8"/>
  <c r="G8"/>
  <c r="F8"/>
  <c r="H61"/>
  <c r="G61"/>
  <c r="F61"/>
  <c r="H76"/>
  <c r="G76"/>
  <c r="F76"/>
  <c r="H75"/>
  <c r="G75"/>
  <c r="F75"/>
  <c r="H9"/>
  <c r="G9"/>
  <c r="F9"/>
  <c r="F6"/>
  <c r="G6"/>
  <c r="H6"/>
  <c r="J6" s="1"/>
  <c r="K6" s="1"/>
  <c r="F7"/>
  <c r="G7"/>
  <c r="H7"/>
  <c r="H5"/>
  <c r="G5"/>
  <c r="F5"/>
  <c r="H66"/>
  <c r="G66"/>
  <c r="F66"/>
  <c r="H13"/>
  <c r="G13"/>
  <c r="F13"/>
  <c r="H12"/>
  <c r="G12"/>
  <c r="F12"/>
  <c r="F18"/>
  <c r="G18"/>
  <c r="H18"/>
  <c r="F19"/>
  <c r="G19"/>
  <c r="H19"/>
  <c r="F20"/>
  <c r="G20"/>
  <c r="H20"/>
  <c r="F21"/>
  <c r="G21"/>
  <c r="H21"/>
  <c r="F22"/>
  <c r="G22"/>
  <c r="H22"/>
  <c r="F23"/>
  <c r="G23"/>
  <c r="H23"/>
  <c r="F24"/>
  <c r="G24"/>
  <c r="H24"/>
  <c r="F25"/>
  <c r="G25"/>
  <c r="H25"/>
  <c r="F26"/>
  <c r="G26"/>
  <c r="H26"/>
  <c r="F27"/>
  <c r="G27"/>
  <c r="H27"/>
  <c r="F28"/>
  <c r="G28"/>
  <c r="H28"/>
  <c r="F29"/>
  <c r="G29"/>
  <c r="H29"/>
  <c r="F30"/>
  <c r="G30"/>
  <c r="H30"/>
  <c r="F31"/>
  <c r="G31"/>
  <c r="H31"/>
  <c r="F32"/>
  <c r="G32"/>
  <c r="H32"/>
  <c r="F33"/>
  <c r="G33"/>
  <c r="H33"/>
  <c r="F34"/>
  <c r="G34"/>
  <c r="H34"/>
  <c r="F35"/>
  <c r="G35"/>
  <c r="H35"/>
  <c r="F36"/>
  <c r="G36"/>
  <c r="H36"/>
  <c r="F37"/>
  <c r="G37"/>
  <c r="H37"/>
  <c r="F38"/>
  <c r="G38"/>
  <c r="H38"/>
  <c r="F39"/>
  <c r="G39"/>
  <c r="H39"/>
  <c r="F40"/>
  <c r="G40"/>
  <c r="H40"/>
  <c r="F41"/>
  <c r="G41"/>
  <c r="H41"/>
  <c r="F42"/>
  <c r="G42"/>
  <c r="H42"/>
  <c r="F43"/>
  <c r="G43"/>
  <c r="H43"/>
  <c r="F44"/>
  <c r="G44"/>
  <c r="H44"/>
  <c r="F45"/>
  <c r="G45"/>
  <c r="H45"/>
  <c r="F46"/>
  <c r="G46"/>
  <c r="H46"/>
  <c r="F47"/>
  <c r="G47"/>
  <c r="H47"/>
  <c r="F48"/>
  <c r="G48"/>
  <c r="H48"/>
  <c r="F49"/>
  <c r="G49"/>
  <c r="H49"/>
  <c r="F50"/>
  <c r="G50"/>
  <c r="H50"/>
  <c r="F51"/>
  <c r="G51"/>
  <c r="H51"/>
  <c r="F52"/>
  <c r="G52"/>
  <c r="H52"/>
  <c r="F53"/>
  <c r="G53"/>
  <c r="H53"/>
  <c r="F54"/>
  <c r="G54"/>
  <c r="H54"/>
  <c r="F55"/>
  <c r="G55"/>
  <c r="H55"/>
  <c r="H17"/>
  <c r="G17"/>
  <c r="F17"/>
  <c r="H77"/>
  <c r="G77"/>
  <c r="F77"/>
  <c r="H73"/>
  <c r="G73"/>
  <c r="F73"/>
  <c r="H82"/>
  <c r="G82"/>
  <c r="F82"/>
  <c r="F156"/>
  <c r="G156"/>
  <c r="H156"/>
  <c r="J156" s="1"/>
  <c r="F157"/>
  <c r="G157"/>
  <c r="H157"/>
  <c r="J157" s="1"/>
  <c r="F158"/>
  <c r="G158"/>
  <c r="H158"/>
  <c r="J158" s="1"/>
  <c r="K158" s="1"/>
  <c r="F159"/>
  <c r="G159"/>
  <c r="H159"/>
  <c r="J159" s="1"/>
  <c r="F160"/>
  <c r="G160"/>
  <c r="H160"/>
  <c r="J160" s="1"/>
  <c r="K160" s="1"/>
  <c r="F161"/>
  <c r="G161"/>
  <c r="H161"/>
  <c r="J161" s="1"/>
  <c r="F162"/>
  <c r="G162"/>
  <c r="H162"/>
  <c r="H155"/>
  <c r="G155"/>
  <c r="F155"/>
  <c r="H80"/>
  <c r="G80"/>
  <c r="F80"/>
  <c r="H68"/>
  <c r="G68"/>
  <c r="F68"/>
  <c r="H56"/>
  <c r="G56"/>
  <c r="F56"/>
  <c r="H83"/>
  <c r="G83"/>
  <c r="F83"/>
  <c r="H72"/>
  <c r="G72"/>
  <c r="F72"/>
  <c r="H69"/>
  <c r="G69"/>
  <c r="F69"/>
  <c r="J162"/>
  <c r="K162" s="1"/>
  <c r="J155"/>
  <c r="J154"/>
  <c r="J153"/>
  <c r="L153" s="1"/>
  <c r="J152"/>
  <c r="J151"/>
  <c r="L151" s="1"/>
  <c r="J150"/>
  <c r="J149"/>
  <c r="L149" s="1"/>
  <c r="J148"/>
  <c r="J147"/>
  <c r="L147" s="1"/>
  <c r="J146"/>
  <c r="J145"/>
  <c r="L145" s="1"/>
  <c r="J144"/>
  <c r="J143"/>
  <c r="L143" s="1"/>
  <c r="J142"/>
  <c r="J141"/>
  <c r="L141" s="1"/>
  <c r="J140"/>
  <c r="J139"/>
  <c r="L139" s="1"/>
  <c r="J138"/>
  <c r="J137"/>
  <c r="L137" s="1"/>
  <c r="J136"/>
  <c r="J135"/>
  <c r="L135" s="1"/>
  <c r="J134"/>
  <c r="J133"/>
  <c r="L133" s="1"/>
  <c r="J132"/>
  <c r="J131"/>
  <c r="L131" s="1"/>
  <c r="J130"/>
  <c r="J129"/>
  <c r="L129" s="1"/>
  <c r="J128"/>
  <c r="J127"/>
  <c r="L127" s="1"/>
  <c r="J126"/>
  <c r="J125"/>
  <c r="L125" s="1"/>
  <c r="J124"/>
  <c r="J123"/>
  <c r="L123" s="1"/>
  <c r="J122"/>
  <c r="J121"/>
  <c r="L121" s="1"/>
  <c r="J120"/>
  <c r="J119"/>
  <c r="L119" s="1"/>
  <c r="J118"/>
  <c r="J117"/>
  <c r="L117" s="1"/>
  <c r="H116"/>
  <c r="J116" s="1"/>
  <c r="G116"/>
  <c r="F116"/>
  <c r="H115"/>
  <c r="J115" s="1"/>
  <c r="L115" s="1"/>
  <c r="G115"/>
  <c r="F115"/>
  <c r="H114"/>
  <c r="J114" s="1"/>
  <c r="G114"/>
  <c r="F114"/>
  <c r="H113"/>
  <c r="J113" s="1"/>
  <c r="L113" s="1"/>
  <c r="G113"/>
  <c r="F113"/>
  <c r="H112"/>
  <c r="J112" s="1"/>
  <c r="G112"/>
  <c r="F112"/>
  <c r="H111"/>
  <c r="J111" s="1"/>
  <c r="L111" s="1"/>
  <c r="G111"/>
  <c r="F111"/>
  <c r="H110"/>
  <c r="J110" s="1"/>
  <c r="G110"/>
  <c r="F110"/>
  <c r="H109"/>
  <c r="J109" s="1"/>
  <c r="L109" s="1"/>
  <c r="G109"/>
  <c r="F109"/>
  <c r="H108"/>
  <c r="J108" s="1"/>
  <c r="G108"/>
  <c r="F108"/>
  <c r="H107"/>
  <c r="J107" s="1"/>
  <c r="L107" s="1"/>
  <c r="G107"/>
  <c r="F107"/>
  <c r="H106"/>
  <c r="J106" s="1"/>
  <c r="G106"/>
  <c r="F106"/>
  <c r="H105"/>
  <c r="J105" s="1"/>
  <c r="L105" s="1"/>
  <c r="G105"/>
  <c r="F105"/>
  <c r="H104"/>
  <c r="J104" s="1"/>
  <c r="G104"/>
  <c r="F104"/>
  <c r="H103"/>
  <c r="J103" s="1"/>
  <c r="L103" s="1"/>
  <c r="G103"/>
  <c r="F103"/>
  <c r="H102"/>
  <c r="J102" s="1"/>
  <c r="G102"/>
  <c r="F102"/>
  <c r="H101"/>
  <c r="J101" s="1"/>
  <c r="L101" s="1"/>
  <c r="G101"/>
  <c r="F101"/>
  <c r="H100"/>
  <c r="J100" s="1"/>
  <c r="G100"/>
  <c r="F100"/>
  <c r="H99"/>
  <c r="J99" s="1"/>
  <c r="L99" s="1"/>
  <c r="G99"/>
  <c r="F99"/>
  <c r="H98"/>
  <c r="J98" s="1"/>
  <c r="G98"/>
  <c r="F98"/>
  <c r="H97"/>
  <c r="J97" s="1"/>
  <c r="L97" s="1"/>
  <c r="G97"/>
  <c r="F97"/>
  <c r="H96"/>
  <c r="J96" s="1"/>
  <c r="G96"/>
  <c r="F96"/>
  <c r="H95"/>
  <c r="J95" s="1"/>
  <c r="L95" s="1"/>
  <c r="G95"/>
  <c r="F95"/>
  <c r="H94"/>
  <c r="J94" s="1"/>
  <c r="G94"/>
  <c r="F94"/>
  <c r="J93"/>
  <c r="L93" s="1"/>
  <c r="J92"/>
  <c r="J91"/>
  <c r="L91" s="1"/>
  <c r="J90"/>
  <c r="J89"/>
  <c r="L89" s="1"/>
  <c r="J88"/>
  <c r="J83"/>
  <c r="L83" s="1"/>
  <c r="J82"/>
  <c r="L82" s="1"/>
  <c r="J81"/>
  <c r="L81" s="1"/>
  <c r="J80"/>
  <c r="L80" s="1"/>
  <c r="J79"/>
  <c r="L79" s="1"/>
  <c r="J78"/>
  <c r="L78" s="1"/>
  <c r="J77"/>
  <c r="L77" s="1"/>
  <c r="J76"/>
  <c r="L76" s="1"/>
  <c r="J75"/>
  <c r="L75" s="1"/>
  <c r="J74"/>
  <c r="L74" s="1"/>
  <c r="J73"/>
  <c r="L73" s="1"/>
  <c r="J72"/>
  <c r="J71"/>
  <c r="L71" s="1"/>
  <c r="J70"/>
  <c r="L70" s="1"/>
  <c r="J69"/>
  <c r="L69" s="1"/>
  <c r="J68"/>
  <c r="L68" s="1"/>
  <c r="J67"/>
  <c r="J66"/>
  <c r="L66" s="1"/>
  <c r="J65"/>
  <c r="L65" s="1"/>
  <c r="J64"/>
  <c r="L64" s="1"/>
  <c r="J63"/>
  <c r="L63" s="1"/>
  <c r="J62"/>
  <c r="L62" s="1"/>
  <c r="J61"/>
  <c r="L61" s="1"/>
  <c r="J60"/>
  <c r="L60" s="1"/>
  <c r="J59"/>
  <c r="L59" s="1"/>
  <c r="J58"/>
  <c r="L58" s="1"/>
  <c r="J57"/>
  <c r="L57" s="1"/>
  <c r="J56"/>
  <c r="L56" s="1"/>
  <c r="J55"/>
  <c r="L55" s="1"/>
  <c r="J54"/>
  <c r="L54" s="1"/>
  <c r="J53"/>
  <c r="L53" s="1"/>
  <c r="J52"/>
  <c r="L52" s="1"/>
  <c r="J51"/>
  <c r="L51" s="1"/>
  <c r="J50"/>
  <c r="L50" s="1"/>
  <c r="J49"/>
  <c r="L49" s="1"/>
  <c r="J48"/>
  <c r="L48" s="1"/>
  <c r="J47"/>
  <c r="L47" s="1"/>
  <c r="J46"/>
  <c r="L46" s="1"/>
  <c r="J45"/>
  <c r="L45" s="1"/>
  <c r="J44"/>
  <c r="L44" s="1"/>
  <c r="J43"/>
  <c r="L43" s="1"/>
  <c r="J42"/>
  <c r="L42" s="1"/>
  <c r="J41"/>
  <c r="L41" s="1"/>
  <c r="J40"/>
  <c r="L40" s="1"/>
  <c r="J39"/>
  <c r="L39" s="1"/>
  <c r="J38"/>
  <c r="L38" s="1"/>
  <c r="J37"/>
  <c r="L37" s="1"/>
  <c r="J36"/>
  <c r="L36" s="1"/>
  <c r="J35"/>
  <c r="L35" s="1"/>
  <c r="J34"/>
  <c r="L34" s="1"/>
  <c r="J33"/>
  <c r="L33" s="1"/>
  <c r="J32"/>
  <c r="L32" s="1"/>
  <c r="J31"/>
  <c r="K31" s="1"/>
  <c r="J30"/>
  <c r="K30" s="1"/>
  <c r="J29"/>
  <c r="K29" s="1"/>
  <c r="J28"/>
  <c r="K28" s="1"/>
  <c r="J27"/>
  <c r="K27" s="1"/>
  <c r="J26"/>
  <c r="K26" s="1"/>
  <c r="J25"/>
  <c r="K25" s="1"/>
  <c r="J24"/>
  <c r="K24" s="1"/>
  <c r="J23"/>
  <c r="K23" s="1"/>
  <c r="J22"/>
  <c r="K22" s="1"/>
  <c r="J21"/>
  <c r="K21" s="1"/>
  <c r="J20"/>
  <c r="K20" s="1"/>
  <c r="J19"/>
  <c r="K19" s="1"/>
  <c r="J18"/>
  <c r="K18" s="1"/>
  <c r="J17"/>
  <c r="K17" s="1"/>
  <c r="J16"/>
  <c r="K16" s="1"/>
  <c r="J15"/>
  <c r="K15" s="1"/>
  <c r="J14"/>
  <c r="K14" s="1"/>
  <c r="J13"/>
  <c r="K13" s="1"/>
  <c r="J12"/>
  <c r="K12" s="1"/>
  <c r="J11"/>
  <c r="K11" s="1"/>
  <c r="J10"/>
  <c r="K10" s="1"/>
  <c r="J9"/>
  <c r="K9" s="1"/>
  <c r="J8"/>
  <c r="K8" s="1"/>
  <c r="J7"/>
  <c r="K7" s="1"/>
  <c r="J5"/>
  <c r="K5" s="1"/>
  <c r="H4"/>
  <c r="J4" s="1"/>
  <c r="G4"/>
  <c r="F4"/>
  <c r="H3"/>
  <c r="J3" s="1"/>
  <c r="G3"/>
  <c r="F3"/>
  <c r="H2"/>
  <c r="J2" s="1"/>
  <c r="G2"/>
  <c r="F2"/>
  <c r="J22" i="9"/>
  <c r="K11"/>
  <c r="K22" s="1"/>
  <c r="C22"/>
  <c r="D22"/>
  <c r="E22"/>
  <c r="F22"/>
  <c r="H22"/>
  <c r="I22"/>
  <c r="L22"/>
  <c r="B22"/>
  <c r="G21"/>
  <c r="G22" s="1"/>
  <c r="M20"/>
  <c r="M19"/>
  <c r="M18"/>
  <c r="M17"/>
  <c r="M16"/>
  <c r="M15"/>
  <c r="M12"/>
  <c r="M13"/>
  <c r="M14"/>
  <c r="M11"/>
  <c r="L52" i="14" l="1"/>
  <c r="K52"/>
  <c r="L54"/>
  <c r="K54"/>
  <c r="L56"/>
  <c r="K56"/>
  <c r="L66"/>
  <c r="K66"/>
  <c r="L68"/>
  <c r="K68"/>
  <c r="L72"/>
  <c r="K72"/>
  <c r="L80"/>
  <c r="K80"/>
  <c r="K84"/>
  <c r="L84"/>
  <c r="L51"/>
  <c r="L163" s="1"/>
  <c r="K51"/>
  <c r="L53"/>
  <c r="K53"/>
  <c r="L55"/>
  <c r="K55"/>
  <c r="L69"/>
  <c r="K69"/>
  <c r="L83"/>
  <c r="K83"/>
  <c r="K12"/>
  <c r="K13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L85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J163"/>
  <c r="K85" i="13"/>
  <c r="L85"/>
  <c r="I163"/>
  <c r="L156"/>
  <c r="K3"/>
  <c r="L155"/>
  <c r="J84"/>
  <c r="L84" s="1"/>
  <c r="K86"/>
  <c r="L86"/>
  <c r="K2"/>
  <c r="K4"/>
  <c r="K87"/>
  <c r="L87"/>
  <c r="L88"/>
  <c r="L90"/>
  <c r="L92"/>
  <c r="L94"/>
  <c r="L96"/>
  <c r="L98"/>
  <c r="L100"/>
  <c r="L102"/>
  <c r="L104"/>
  <c r="L106"/>
  <c r="L108"/>
  <c r="L110"/>
  <c r="L112"/>
  <c r="L114"/>
  <c r="L116"/>
  <c r="L118"/>
  <c r="L120"/>
  <c r="L122"/>
  <c r="L124"/>
  <c r="L126"/>
  <c r="L128"/>
  <c r="L130"/>
  <c r="L132"/>
  <c r="L134"/>
  <c r="L136"/>
  <c r="L138"/>
  <c r="L140"/>
  <c r="L142"/>
  <c r="L144"/>
  <c r="L146"/>
  <c r="L148"/>
  <c r="L150"/>
  <c r="L152"/>
  <c r="L154"/>
  <c r="L67"/>
  <c r="L161"/>
  <c r="K161"/>
  <c r="L159"/>
  <c r="K159"/>
  <c r="L157"/>
  <c r="K157"/>
  <c r="K156"/>
  <c r="L158"/>
  <c r="L160"/>
  <c r="L162"/>
  <c r="L72"/>
  <c r="L2"/>
  <c r="L3"/>
  <c r="L5"/>
  <c r="L7"/>
  <c r="L9"/>
  <c r="L12"/>
  <c r="L15"/>
  <c r="L16"/>
  <c r="L19"/>
  <c r="L21"/>
  <c r="L22"/>
  <c r="L24"/>
  <c r="L27"/>
  <c r="L28"/>
  <c r="L31"/>
  <c r="L4"/>
  <c r="L6"/>
  <c r="L8"/>
  <c r="L10"/>
  <c r="L11"/>
  <c r="L13"/>
  <c r="L14"/>
  <c r="L17"/>
  <c r="L18"/>
  <c r="L20"/>
  <c r="L23"/>
  <c r="L25"/>
  <c r="L26"/>
  <c r="L29"/>
  <c r="L30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M21" i="9"/>
  <c r="M22" s="1"/>
  <c r="H3" i="1"/>
  <c r="E3"/>
  <c r="C7" i="9"/>
  <c r="F4" s="1"/>
  <c r="F6" s="1"/>
  <c r="F7" s="1"/>
  <c r="B7"/>
  <c r="J2" i="1"/>
  <c r="G2"/>
  <c r="H2"/>
  <c r="E2"/>
  <c r="D2"/>
  <c r="L87" i="12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24"/>
  <c r="L23"/>
  <c r="L22"/>
  <c r="L21"/>
  <c r="L20"/>
  <c r="L19"/>
  <c r="L18"/>
  <c r="L17"/>
  <c r="L15"/>
  <c r="L10"/>
  <c r="L6"/>
  <c r="L5"/>
  <c r="L4"/>
  <c r="L3"/>
  <c r="L2"/>
  <c r="K87"/>
  <c r="K86"/>
  <c r="K85"/>
  <c r="K84"/>
  <c r="K83"/>
  <c r="K82"/>
  <c r="K81"/>
  <c r="K80"/>
  <c r="K79"/>
  <c r="K78"/>
  <c r="K77"/>
  <c r="K76"/>
  <c r="K75"/>
  <c r="K74"/>
  <c r="K73"/>
  <c r="K72"/>
  <c r="K71"/>
  <c r="K70"/>
  <c r="K69"/>
  <c r="K68"/>
  <c r="K67"/>
  <c r="K66"/>
  <c r="K65"/>
  <c r="K64"/>
  <c r="K63"/>
  <c r="K62"/>
  <c r="K61"/>
  <c r="K60"/>
  <c r="K59"/>
  <c r="K58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24"/>
  <c r="K23"/>
  <c r="K22"/>
  <c r="K21"/>
  <c r="K20"/>
  <c r="K19"/>
  <c r="K18"/>
  <c r="K17"/>
  <c r="K15"/>
  <c r="K10"/>
  <c r="K4"/>
  <c r="K5"/>
  <c r="K6"/>
  <c r="K3"/>
  <c r="K2"/>
  <c r="I95"/>
  <c r="H94"/>
  <c r="J94" s="1"/>
  <c r="G94"/>
  <c r="F94"/>
  <c r="H93"/>
  <c r="J93" s="1"/>
  <c r="G93"/>
  <c r="F93"/>
  <c r="H92"/>
  <c r="J92" s="1"/>
  <c r="G92"/>
  <c r="F92"/>
  <c r="H91"/>
  <c r="J91" s="1"/>
  <c r="G91"/>
  <c r="F91"/>
  <c r="H90"/>
  <c r="J90" s="1"/>
  <c r="G90"/>
  <c r="F90"/>
  <c r="H89"/>
  <c r="J89" s="1"/>
  <c r="G89"/>
  <c r="F89"/>
  <c r="H88"/>
  <c r="J88" s="1"/>
  <c r="G88"/>
  <c r="F88"/>
  <c r="H87"/>
  <c r="J87" s="1"/>
  <c r="G87"/>
  <c r="F87"/>
  <c r="H86"/>
  <c r="J86" s="1"/>
  <c r="G86"/>
  <c r="F86"/>
  <c r="H85"/>
  <c r="J85" s="1"/>
  <c r="G85"/>
  <c r="F85"/>
  <c r="H84"/>
  <c r="J84" s="1"/>
  <c r="G84"/>
  <c r="F84"/>
  <c r="H83"/>
  <c r="J83" s="1"/>
  <c r="G83"/>
  <c r="F83"/>
  <c r="H82"/>
  <c r="J82" s="1"/>
  <c r="G82"/>
  <c r="F82"/>
  <c r="H81"/>
  <c r="J81" s="1"/>
  <c r="G81"/>
  <c r="F81"/>
  <c r="H80"/>
  <c r="J80" s="1"/>
  <c r="G80"/>
  <c r="F80"/>
  <c r="H79"/>
  <c r="J79" s="1"/>
  <c r="G79"/>
  <c r="F79"/>
  <c r="H78"/>
  <c r="J78" s="1"/>
  <c r="G78"/>
  <c r="F78"/>
  <c r="H77"/>
  <c r="J77" s="1"/>
  <c r="G77"/>
  <c r="F77"/>
  <c r="H76"/>
  <c r="J76" s="1"/>
  <c r="G76"/>
  <c r="F76"/>
  <c r="H75"/>
  <c r="J75" s="1"/>
  <c r="G75"/>
  <c r="F75"/>
  <c r="H74"/>
  <c r="J74" s="1"/>
  <c r="G74"/>
  <c r="F74"/>
  <c r="H73"/>
  <c r="J73" s="1"/>
  <c r="G73"/>
  <c r="F73"/>
  <c r="H72"/>
  <c r="J72" s="1"/>
  <c r="G72"/>
  <c r="F72"/>
  <c r="H71"/>
  <c r="J71" s="1"/>
  <c r="G71"/>
  <c r="F71"/>
  <c r="H70"/>
  <c r="J70" s="1"/>
  <c r="G70"/>
  <c r="F70"/>
  <c r="H69"/>
  <c r="J69" s="1"/>
  <c r="G69"/>
  <c r="F69"/>
  <c r="H68"/>
  <c r="J68" s="1"/>
  <c r="G68"/>
  <c r="F68"/>
  <c r="H67"/>
  <c r="J67" s="1"/>
  <c r="G67"/>
  <c r="F67"/>
  <c r="H66"/>
  <c r="J66" s="1"/>
  <c r="G66"/>
  <c r="F66"/>
  <c r="H65"/>
  <c r="J65" s="1"/>
  <c r="G65"/>
  <c r="F65"/>
  <c r="H64"/>
  <c r="J64" s="1"/>
  <c r="G64"/>
  <c r="F64"/>
  <c r="H63"/>
  <c r="J63" s="1"/>
  <c r="G63"/>
  <c r="F63"/>
  <c r="H62"/>
  <c r="J62" s="1"/>
  <c r="G62"/>
  <c r="F62"/>
  <c r="H61"/>
  <c r="J61" s="1"/>
  <c r="G61"/>
  <c r="F61"/>
  <c r="H60"/>
  <c r="J60" s="1"/>
  <c r="G60"/>
  <c r="F60"/>
  <c r="H59"/>
  <c r="J59" s="1"/>
  <c r="G59"/>
  <c r="F59"/>
  <c r="H58"/>
  <c r="J58" s="1"/>
  <c r="G58"/>
  <c r="F58"/>
  <c r="H57"/>
  <c r="J57" s="1"/>
  <c r="G57"/>
  <c r="F57"/>
  <c r="H56"/>
  <c r="J56" s="1"/>
  <c r="G56"/>
  <c r="F56"/>
  <c r="H55"/>
  <c r="J55" s="1"/>
  <c r="G55"/>
  <c r="F55"/>
  <c r="H54"/>
  <c r="J54" s="1"/>
  <c r="G54"/>
  <c r="F54"/>
  <c r="H53"/>
  <c r="J53" s="1"/>
  <c r="G53"/>
  <c r="F53"/>
  <c r="H52"/>
  <c r="J52" s="1"/>
  <c r="G52"/>
  <c r="F52"/>
  <c r="H51"/>
  <c r="J51" s="1"/>
  <c r="G51"/>
  <c r="F51"/>
  <c r="H50"/>
  <c r="J50" s="1"/>
  <c r="G50"/>
  <c r="F50"/>
  <c r="H49"/>
  <c r="J49" s="1"/>
  <c r="G49"/>
  <c r="F49"/>
  <c r="H48"/>
  <c r="J48" s="1"/>
  <c r="G48"/>
  <c r="F48"/>
  <c r="H47"/>
  <c r="J47" s="1"/>
  <c r="G47"/>
  <c r="F47"/>
  <c r="H46"/>
  <c r="J46" s="1"/>
  <c r="G46"/>
  <c r="F46"/>
  <c r="H45"/>
  <c r="J45" s="1"/>
  <c r="G45"/>
  <c r="F45"/>
  <c r="H44"/>
  <c r="J44" s="1"/>
  <c r="G44"/>
  <c r="F44"/>
  <c r="H43"/>
  <c r="J43" s="1"/>
  <c r="G43"/>
  <c r="F43"/>
  <c r="H42"/>
  <c r="J42" s="1"/>
  <c r="G42"/>
  <c r="F42"/>
  <c r="H41"/>
  <c r="J41" s="1"/>
  <c r="G41"/>
  <c r="F41"/>
  <c r="H40"/>
  <c r="J40" s="1"/>
  <c r="G40"/>
  <c r="F40"/>
  <c r="H39"/>
  <c r="J39" s="1"/>
  <c r="G39"/>
  <c r="F39"/>
  <c r="H38"/>
  <c r="J38" s="1"/>
  <c r="G38"/>
  <c r="F38"/>
  <c r="H37"/>
  <c r="J37" s="1"/>
  <c r="G37"/>
  <c r="F37"/>
  <c r="H36"/>
  <c r="J36" s="1"/>
  <c r="G36"/>
  <c r="F36"/>
  <c r="H35"/>
  <c r="J35" s="1"/>
  <c r="G35"/>
  <c r="F35"/>
  <c r="H34"/>
  <c r="J34" s="1"/>
  <c r="G34"/>
  <c r="F34"/>
  <c r="H33"/>
  <c r="J33" s="1"/>
  <c r="G33"/>
  <c r="F33"/>
  <c r="H32"/>
  <c r="J32" s="1"/>
  <c r="G32"/>
  <c r="F32"/>
  <c r="H31"/>
  <c r="J31" s="1"/>
  <c r="G31"/>
  <c r="F31"/>
  <c r="H30"/>
  <c r="J30" s="1"/>
  <c r="G30"/>
  <c r="F30"/>
  <c r="H29"/>
  <c r="J29" s="1"/>
  <c r="G29"/>
  <c r="F29"/>
  <c r="H28"/>
  <c r="J28" s="1"/>
  <c r="G28"/>
  <c r="F28"/>
  <c r="H27"/>
  <c r="J27" s="1"/>
  <c r="L27" s="1"/>
  <c r="G27"/>
  <c r="F27"/>
  <c r="H26"/>
  <c r="J26" s="1"/>
  <c r="L26" s="1"/>
  <c r="G26"/>
  <c r="F26"/>
  <c r="H25"/>
  <c r="J25" s="1"/>
  <c r="L25" s="1"/>
  <c r="G25"/>
  <c r="F25"/>
  <c r="H24"/>
  <c r="J24" s="1"/>
  <c r="G24"/>
  <c r="F24"/>
  <c r="H23"/>
  <c r="J23" s="1"/>
  <c r="G23"/>
  <c r="F23"/>
  <c r="H22"/>
  <c r="J22" s="1"/>
  <c r="G22"/>
  <c r="F22"/>
  <c r="H21"/>
  <c r="J21" s="1"/>
  <c r="G21"/>
  <c r="F21"/>
  <c r="H20"/>
  <c r="J20" s="1"/>
  <c r="G20"/>
  <c r="F20"/>
  <c r="H19"/>
  <c r="J19" s="1"/>
  <c r="G19"/>
  <c r="F19"/>
  <c r="H18"/>
  <c r="J18" s="1"/>
  <c r="G18"/>
  <c r="F18"/>
  <c r="H17"/>
  <c r="J17" s="1"/>
  <c r="G17"/>
  <c r="F17"/>
  <c r="H16"/>
  <c r="J16" s="1"/>
  <c r="L16" s="1"/>
  <c r="G16"/>
  <c r="F16"/>
  <c r="H15"/>
  <c r="J15" s="1"/>
  <c r="G15"/>
  <c r="F15"/>
  <c r="H14"/>
  <c r="J14" s="1"/>
  <c r="L14" s="1"/>
  <c r="G14"/>
  <c r="F14"/>
  <c r="H13"/>
  <c r="J13" s="1"/>
  <c r="L13" s="1"/>
  <c r="G13"/>
  <c r="F13"/>
  <c r="H12"/>
  <c r="J12" s="1"/>
  <c r="L12" s="1"/>
  <c r="G12"/>
  <c r="F12"/>
  <c r="H11"/>
  <c r="J11" s="1"/>
  <c r="L11" s="1"/>
  <c r="G11"/>
  <c r="F11"/>
  <c r="H10"/>
  <c r="J10" s="1"/>
  <c r="G10"/>
  <c r="F10"/>
  <c r="H9"/>
  <c r="J9" s="1"/>
  <c r="L9" s="1"/>
  <c r="G9"/>
  <c r="F9"/>
  <c r="H8"/>
  <c r="J8" s="1"/>
  <c r="L8" s="1"/>
  <c r="G8"/>
  <c r="F8"/>
  <c r="H7"/>
  <c r="J7" s="1"/>
  <c r="L7" s="1"/>
  <c r="G7"/>
  <c r="F7"/>
  <c r="H6"/>
  <c r="J6" s="1"/>
  <c r="G6"/>
  <c r="F6"/>
  <c r="H5"/>
  <c r="J5" s="1"/>
  <c r="G5"/>
  <c r="F5"/>
  <c r="H4"/>
  <c r="J4" s="1"/>
  <c r="G4"/>
  <c r="F4"/>
  <c r="H3"/>
  <c r="J3" s="1"/>
  <c r="G3"/>
  <c r="F3"/>
  <c r="H2"/>
  <c r="J2" s="1"/>
  <c r="G2"/>
  <c r="F2"/>
  <c r="F5" i="6"/>
  <c r="F4"/>
  <c r="K163" i="14" l="1"/>
  <c r="K163" i="13"/>
  <c r="L163"/>
  <c r="F8" i="9"/>
  <c r="L29" i="12"/>
  <c r="K29"/>
  <c r="L31"/>
  <c r="K31"/>
  <c r="L51"/>
  <c r="K51"/>
  <c r="L53"/>
  <c r="K53"/>
  <c r="L55"/>
  <c r="K55"/>
  <c r="L57"/>
  <c r="K57"/>
  <c r="L89"/>
  <c r="K89"/>
  <c r="L91"/>
  <c r="K91"/>
  <c r="L93"/>
  <c r="K93"/>
  <c r="K95"/>
  <c r="K7"/>
  <c r="K8"/>
  <c r="K9"/>
  <c r="K11"/>
  <c r="K12"/>
  <c r="K13"/>
  <c r="K14"/>
  <c r="K16"/>
  <c r="K25"/>
  <c r="K26"/>
  <c r="K27"/>
  <c r="J95"/>
  <c r="L28"/>
  <c r="K28"/>
  <c r="L30"/>
  <c r="K30"/>
  <c r="L50"/>
  <c r="K50"/>
  <c r="L52"/>
  <c r="K52"/>
  <c r="L54"/>
  <c r="K54"/>
  <c r="L56"/>
  <c r="K56"/>
  <c r="L88"/>
  <c r="K88"/>
  <c r="L90"/>
  <c r="K90"/>
  <c r="L92"/>
  <c r="K92"/>
  <c r="L94"/>
  <c r="K94"/>
  <c r="F6" i="6"/>
  <c r="F7" s="1"/>
  <c r="F8"/>
  <c r="L95" i="12" l="1"/>
  <c r="J95" i="10" l="1"/>
  <c r="H77"/>
  <c r="G77"/>
  <c r="F77"/>
  <c r="H76"/>
  <c r="G76"/>
  <c r="F76"/>
  <c r="H75"/>
  <c r="G75"/>
  <c r="F75"/>
  <c r="H74"/>
  <c r="G74"/>
  <c r="F74"/>
  <c r="H73"/>
  <c r="G73"/>
  <c r="F73"/>
  <c r="H72"/>
  <c r="G72"/>
  <c r="F72"/>
  <c r="H71"/>
  <c r="G71"/>
  <c r="F71"/>
  <c r="H70"/>
  <c r="G70"/>
  <c r="F70"/>
  <c r="H69"/>
  <c r="G69"/>
  <c r="F69"/>
  <c r="H68"/>
  <c r="G68"/>
  <c r="F68"/>
  <c r="H67"/>
  <c r="G67"/>
  <c r="F67"/>
  <c r="H66"/>
  <c r="G66"/>
  <c r="F66"/>
  <c r="H65"/>
  <c r="G65"/>
  <c r="F65"/>
  <c r="H64"/>
  <c r="G64"/>
  <c r="F64"/>
  <c r="H63"/>
  <c r="G63"/>
  <c r="F63"/>
  <c r="H62"/>
  <c r="G62"/>
  <c r="F62"/>
  <c r="H61"/>
  <c r="G61"/>
  <c r="F61"/>
  <c r="H60"/>
  <c r="G60"/>
  <c r="F60"/>
  <c r="H59"/>
  <c r="G59"/>
  <c r="F59"/>
  <c r="H58"/>
  <c r="G58"/>
  <c r="F58"/>
  <c r="H49"/>
  <c r="G49"/>
  <c r="F49"/>
  <c r="H48"/>
  <c r="G48"/>
  <c r="F48"/>
  <c r="H47"/>
  <c r="G47"/>
  <c r="F47"/>
  <c r="H46"/>
  <c r="G46"/>
  <c r="F46"/>
  <c r="H45"/>
  <c r="G45"/>
  <c r="F45"/>
  <c r="H44"/>
  <c r="G44"/>
  <c r="F44"/>
  <c r="H43"/>
  <c r="G43"/>
  <c r="F43"/>
  <c r="H42"/>
  <c r="G42"/>
  <c r="F42"/>
  <c r="H41"/>
  <c r="G41"/>
  <c r="F41"/>
  <c r="H40"/>
  <c r="G40"/>
  <c r="F40"/>
  <c r="H39"/>
  <c r="G39"/>
  <c r="F39"/>
  <c r="H38"/>
  <c r="G38"/>
  <c r="F38"/>
  <c r="H37"/>
  <c r="G37"/>
  <c r="F37"/>
  <c r="H36"/>
  <c r="G36"/>
  <c r="F36"/>
  <c r="H35"/>
  <c r="G35"/>
  <c r="F35"/>
  <c r="H34"/>
  <c r="G34"/>
  <c r="F34"/>
  <c r="H33"/>
  <c r="G33"/>
  <c r="F33"/>
  <c r="H32"/>
  <c r="G32"/>
  <c r="F32"/>
  <c r="F18"/>
  <c r="G18"/>
  <c r="H18"/>
  <c r="F19"/>
  <c r="G19"/>
  <c r="H19"/>
  <c r="F20"/>
  <c r="G20"/>
  <c r="H20"/>
  <c r="F21"/>
  <c r="G21"/>
  <c r="H21"/>
  <c r="F22"/>
  <c r="G22"/>
  <c r="H22"/>
  <c r="F23"/>
  <c r="G23"/>
  <c r="H23"/>
  <c r="F24"/>
  <c r="G24"/>
  <c r="H24"/>
  <c r="C7" i="6"/>
  <c r="B7"/>
  <c r="H80" i="10"/>
  <c r="G80"/>
  <c r="F80"/>
  <c r="H87"/>
  <c r="G87"/>
  <c r="F87"/>
  <c r="H86"/>
  <c r="G86"/>
  <c r="F86"/>
  <c r="H85"/>
  <c r="G85"/>
  <c r="F85"/>
  <c r="H84"/>
  <c r="G84"/>
  <c r="F84"/>
  <c r="H83"/>
  <c r="G83"/>
  <c r="F83"/>
  <c r="H82"/>
  <c r="G82"/>
  <c r="F82"/>
  <c r="H81"/>
  <c r="G81"/>
  <c r="F81"/>
  <c r="F79"/>
  <c r="G79"/>
  <c r="H79"/>
  <c r="H78"/>
  <c r="G78"/>
  <c r="F78"/>
  <c r="F5"/>
  <c r="G5"/>
  <c r="H5"/>
  <c r="H6"/>
  <c r="G6"/>
  <c r="F6"/>
  <c r="H17"/>
  <c r="G17"/>
  <c r="F17"/>
  <c r="H15"/>
  <c r="G15"/>
  <c r="F15"/>
  <c r="H10"/>
  <c r="G10"/>
  <c r="F10"/>
  <c r="F14"/>
  <c r="G14"/>
  <c r="H14"/>
  <c r="H16"/>
  <c r="H11"/>
  <c r="H9"/>
  <c r="G16"/>
  <c r="F16"/>
  <c r="G11"/>
  <c r="F11"/>
  <c r="G9"/>
  <c r="F9"/>
  <c r="H12"/>
  <c r="G12"/>
  <c r="F12"/>
  <c r="G8"/>
  <c r="F8"/>
  <c r="H8"/>
  <c r="H57" l="1"/>
  <c r="H56"/>
  <c r="F56"/>
  <c r="G56"/>
  <c r="F57"/>
  <c r="G57"/>
  <c r="H55"/>
  <c r="G55"/>
  <c r="F55"/>
  <c r="H13"/>
  <c r="G13"/>
  <c r="F13"/>
  <c r="H7"/>
  <c r="G7"/>
  <c r="F7"/>
  <c r="C16" i="6" l="1"/>
  <c r="G16"/>
  <c r="H16"/>
  <c r="B16"/>
  <c r="I95" i="10"/>
  <c r="H94"/>
  <c r="J94" s="1"/>
  <c r="G94"/>
  <c r="F94"/>
  <c r="J93"/>
  <c r="L93" s="1"/>
  <c r="H93"/>
  <c r="G93"/>
  <c r="F93"/>
  <c r="J92"/>
  <c r="L92" s="1"/>
  <c r="H92"/>
  <c r="G92"/>
  <c r="F92"/>
  <c r="J91"/>
  <c r="L91" s="1"/>
  <c r="H91"/>
  <c r="G91"/>
  <c r="F91"/>
  <c r="J90"/>
  <c r="L90" s="1"/>
  <c r="H90"/>
  <c r="G90"/>
  <c r="F90"/>
  <c r="J89"/>
  <c r="L89" s="1"/>
  <c r="H89"/>
  <c r="G89"/>
  <c r="F89"/>
  <c r="J88"/>
  <c r="L88" s="1"/>
  <c r="H88"/>
  <c r="G88"/>
  <c r="F88"/>
  <c r="J87"/>
  <c r="L87" s="1"/>
  <c r="J86"/>
  <c r="L86" s="1"/>
  <c r="J85"/>
  <c r="L85" s="1"/>
  <c r="J84"/>
  <c r="L84" s="1"/>
  <c r="J83"/>
  <c r="L83" s="1"/>
  <c r="J82"/>
  <c r="L82" s="1"/>
  <c r="J81"/>
  <c r="L81" s="1"/>
  <c r="J80"/>
  <c r="L80" s="1"/>
  <c r="J79"/>
  <c r="L79" s="1"/>
  <c r="J78"/>
  <c r="L78" s="1"/>
  <c r="J77"/>
  <c r="L77" s="1"/>
  <c r="J76"/>
  <c r="L76" s="1"/>
  <c r="J75"/>
  <c r="L75" s="1"/>
  <c r="J74"/>
  <c r="L74" s="1"/>
  <c r="J73"/>
  <c r="L73" s="1"/>
  <c r="J72"/>
  <c r="L72" s="1"/>
  <c r="J71"/>
  <c r="L71" s="1"/>
  <c r="J70"/>
  <c r="L70" s="1"/>
  <c r="J69"/>
  <c r="L69" s="1"/>
  <c r="J68"/>
  <c r="L68" s="1"/>
  <c r="J67"/>
  <c r="L67" s="1"/>
  <c r="J66"/>
  <c r="L66" s="1"/>
  <c r="J65"/>
  <c r="L65" s="1"/>
  <c r="J64"/>
  <c r="L64" s="1"/>
  <c r="J63"/>
  <c r="L63" s="1"/>
  <c r="J62"/>
  <c r="L62" s="1"/>
  <c r="J61"/>
  <c r="L61" s="1"/>
  <c r="J60"/>
  <c r="L60" s="1"/>
  <c r="J59"/>
  <c r="L59" s="1"/>
  <c r="J58"/>
  <c r="L58" s="1"/>
  <c r="J57"/>
  <c r="L57" s="1"/>
  <c r="J56"/>
  <c r="L56" s="1"/>
  <c r="J55"/>
  <c r="L55" s="1"/>
  <c r="J54"/>
  <c r="L54" s="1"/>
  <c r="H54"/>
  <c r="G54"/>
  <c r="F54"/>
  <c r="J53"/>
  <c r="L53" s="1"/>
  <c r="H53"/>
  <c r="G53"/>
  <c r="F53"/>
  <c r="J52"/>
  <c r="L52" s="1"/>
  <c r="H52"/>
  <c r="G52"/>
  <c r="F52"/>
  <c r="J51"/>
  <c r="L51" s="1"/>
  <c r="H51"/>
  <c r="G51"/>
  <c r="F51"/>
  <c r="J50"/>
  <c r="L50" s="1"/>
  <c r="H50"/>
  <c r="G50"/>
  <c r="F50"/>
  <c r="J49"/>
  <c r="L49" s="1"/>
  <c r="J48"/>
  <c r="L48" s="1"/>
  <c r="J47"/>
  <c r="L47" s="1"/>
  <c r="J46"/>
  <c r="L46" s="1"/>
  <c r="J45"/>
  <c r="L45" s="1"/>
  <c r="J44"/>
  <c r="L44" s="1"/>
  <c r="J43"/>
  <c r="L43" s="1"/>
  <c r="J42"/>
  <c r="L42" s="1"/>
  <c r="J41"/>
  <c r="L41" s="1"/>
  <c r="J40"/>
  <c r="K40" s="1"/>
  <c r="J39"/>
  <c r="K39" s="1"/>
  <c r="J38"/>
  <c r="K38" s="1"/>
  <c r="J37"/>
  <c r="L37" s="1"/>
  <c r="J36"/>
  <c r="L36" s="1"/>
  <c r="J35"/>
  <c r="L35" s="1"/>
  <c r="J34"/>
  <c r="L34" s="1"/>
  <c r="J33"/>
  <c r="K33" s="1"/>
  <c r="J32"/>
  <c r="L32" s="1"/>
  <c r="J31"/>
  <c r="L31" s="1"/>
  <c r="H31"/>
  <c r="G31"/>
  <c r="F31"/>
  <c r="J30"/>
  <c r="K30" s="1"/>
  <c r="H30"/>
  <c r="G30"/>
  <c r="F30"/>
  <c r="J29"/>
  <c r="K29" s="1"/>
  <c r="H29"/>
  <c r="G29"/>
  <c r="F29"/>
  <c r="J28"/>
  <c r="L28" s="1"/>
  <c r="H28"/>
  <c r="G28"/>
  <c r="F28"/>
  <c r="J27"/>
  <c r="L27" s="1"/>
  <c r="H27"/>
  <c r="G27"/>
  <c r="F27"/>
  <c r="J26"/>
  <c r="L26" s="1"/>
  <c r="H26"/>
  <c r="G26"/>
  <c r="F26"/>
  <c r="J25"/>
  <c r="K25" s="1"/>
  <c r="H25"/>
  <c r="G25"/>
  <c r="F25"/>
  <c r="J24"/>
  <c r="K24" s="1"/>
  <c r="J23"/>
  <c r="K23" s="1"/>
  <c r="J22"/>
  <c r="K22" s="1"/>
  <c r="J21"/>
  <c r="L21" s="1"/>
  <c r="J20"/>
  <c r="K20" s="1"/>
  <c r="J19"/>
  <c r="K19" s="1"/>
  <c r="J18"/>
  <c r="K18" s="1"/>
  <c r="J17"/>
  <c r="K17" s="1"/>
  <c r="J16"/>
  <c r="L16" s="1"/>
  <c r="J15"/>
  <c r="L15" s="1"/>
  <c r="J14"/>
  <c r="K14" s="1"/>
  <c r="J13"/>
  <c r="K13" s="1"/>
  <c r="J12"/>
  <c r="L12" s="1"/>
  <c r="J11"/>
  <c r="L11" s="1"/>
  <c r="J10"/>
  <c r="L10" s="1"/>
  <c r="J9"/>
  <c r="K9" s="1"/>
  <c r="J8"/>
  <c r="L8" s="1"/>
  <c r="J7"/>
  <c r="K7" s="1"/>
  <c r="J6"/>
  <c r="L6" s="1"/>
  <c r="J5"/>
  <c r="L5" s="1"/>
  <c r="J4"/>
  <c r="K4" s="1"/>
  <c r="H4"/>
  <c r="G4"/>
  <c r="F4"/>
  <c r="J3"/>
  <c r="K3" s="1"/>
  <c r="H3"/>
  <c r="G3"/>
  <c r="F3"/>
  <c r="J2"/>
  <c r="K2" s="1"/>
  <c r="H2"/>
  <c r="G2"/>
  <c r="F2"/>
  <c r="F15" i="6"/>
  <c r="F16" s="1"/>
  <c r="D15"/>
  <c r="E15"/>
  <c r="E14"/>
  <c r="I14" s="1"/>
  <c r="E13"/>
  <c r="I13" s="1"/>
  <c r="E12"/>
  <c r="E16" l="1"/>
  <c r="I15"/>
  <c r="I12"/>
  <c r="D16"/>
  <c r="L94" i="10"/>
  <c r="K94"/>
  <c r="L2"/>
  <c r="L3"/>
  <c r="L4"/>
  <c r="L7"/>
  <c r="L9"/>
  <c r="L13"/>
  <c r="L14"/>
  <c r="L17"/>
  <c r="L18"/>
  <c r="L19"/>
  <c r="L20"/>
  <c r="L22"/>
  <c r="L23"/>
  <c r="L24"/>
  <c r="L25"/>
  <c r="L29"/>
  <c r="L30"/>
  <c r="L33"/>
  <c r="L38"/>
  <c r="L39"/>
  <c r="L40"/>
  <c r="K5"/>
  <c r="K6"/>
  <c r="K8"/>
  <c r="K10"/>
  <c r="K11"/>
  <c r="K12"/>
  <c r="K15"/>
  <c r="K16"/>
  <c r="K21"/>
  <c r="K26"/>
  <c r="K27"/>
  <c r="K28"/>
  <c r="K31"/>
  <c r="K32"/>
  <c r="K34"/>
  <c r="K35"/>
  <c r="K36"/>
  <c r="K37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I16" i="6" l="1"/>
  <c r="K95" i="10"/>
  <c r="L95"/>
  <c r="D3" i="1" l="1"/>
  <c r="I95" i="7"/>
  <c r="H94"/>
  <c r="J94" s="1"/>
  <c r="G94"/>
  <c r="F94"/>
  <c r="H93"/>
  <c r="J93" s="1"/>
  <c r="G93"/>
  <c r="F93"/>
  <c r="H92"/>
  <c r="J92" s="1"/>
  <c r="G92"/>
  <c r="F92"/>
  <c r="H91"/>
  <c r="J91" s="1"/>
  <c r="G91"/>
  <c r="F91"/>
  <c r="H90"/>
  <c r="J90" s="1"/>
  <c r="G90"/>
  <c r="F90"/>
  <c r="H89"/>
  <c r="J89" s="1"/>
  <c r="G89"/>
  <c r="F89"/>
  <c r="H88"/>
  <c r="J88" s="1"/>
  <c r="G88"/>
  <c r="F88"/>
  <c r="H87"/>
  <c r="J87" s="1"/>
  <c r="G87"/>
  <c r="F87"/>
  <c r="H86"/>
  <c r="J86" s="1"/>
  <c r="G86"/>
  <c r="F86"/>
  <c r="H85"/>
  <c r="J85" s="1"/>
  <c r="G85"/>
  <c r="F85"/>
  <c r="H84"/>
  <c r="J84" s="1"/>
  <c r="G84"/>
  <c r="F84"/>
  <c r="H83"/>
  <c r="J83" s="1"/>
  <c r="G83"/>
  <c r="F83"/>
  <c r="H82"/>
  <c r="J82" s="1"/>
  <c r="G82"/>
  <c r="F82"/>
  <c r="H81"/>
  <c r="J81" s="1"/>
  <c r="G81"/>
  <c r="F81"/>
  <c r="H80"/>
  <c r="J80" s="1"/>
  <c r="G80"/>
  <c r="F80"/>
  <c r="H79"/>
  <c r="J79" s="1"/>
  <c r="G79"/>
  <c r="F79"/>
  <c r="H78"/>
  <c r="J78" s="1"/>
  <c r="G78"/>
  <c r="F78"/>
  <c r="H77"/>
  <c r="J77" s="1"/>
  <c r="G77"/>
  <c r="F77"/>
  <c r="H76"/>
  <c r="J76" s="1"/>
  <c r="G76"/>
  <c r="F76"/>
  <c r="H75"/>
  <c r="J75" s="1"/>
  <c r="G75"/>
  <c r="F75"/>
  <c r="H74"/>
  <c r="J74" s="1"/>
  <c r="G74"/>
  <c r="F74"/>
  <c r="H73"/>
  <c r="J73" s="1"/>
  <c r="G73"/>
  <c r="F73"/>
  <c r="H72"/>
  <c r="J72" s="1"/>
  <c r="G72"/>
  <c r="F72"/>
  <c r="H71"/>
  <c r="J71" s="1"/>
  <c r="G71"/>
  <c r="F71"/>
  <c r="H70"/>
  <c r="J70" s="1"/>
  <c r="G70"/>
  <c r="F70"/>
  <c r="H69"/>
  <c r="J69" s="1"/>
  <c r="G69"/>
  <c r="F69"/>
  <c r="H68"/>
  <c r="J68" s="1"/>
  <c r="G68"/>
  <c r="F68"/>
  <c r="H67"/>
  <c r="J67" s="1"/>
  <c r="G67"/>
  <c r="F67"/>
  <c r="H66"/>
  <c r="J66" s="1"/>
  <c r="G66"/>
  <c r="F66"/>
  <c r="H65"/>
  <c r="J65" s="1"/>
  <c r="G65"/>
  <c r="F65"/>
  <c r="H64"/>
  <c r="J64" s="1"/>
  <c r="G64"/>
  <c r="F64"/>
  <c r="H63"/>
  <c r="J63" s="1"/>
  <c r="G63"/>
  <c r="F63"/>
  <c r="H62"/>
  <c r="J62" s="1"/>
  <c r="G62"/>
  <c r="F62"/>
  <c r="H61"/>
  <c r="J61" s="1"/>
  <c r="G61"/>
  <c r="F61"/>
  <c r="H60"/>
  <c r="J60" s="1"/>
  <c r="G60"/>
  <c r="F60"/>
  <c r="H59"/>
  <c r="J59" s="1"/>
  <c r="G59"/>
  <c r="F59"/>
  <c r="H58"/>
  <c r="J58" s="1"/>
  <c r="G58"/>
  <c r="F58"/>
  <c r="H57"/>
  <c r="J57" s="1"/>
  <c r="G57"/>
  <c r="F57"/>
  <c r="H56"/>
  <c r="J56" s="1"/>
  <c r="G56"/>
  <c r="F56"/>
  <c r="H55"/>
  <c r="J55" s="1"/>
  <c r="G55"/>
  <c r="F55"/>
  <c r="H54"/>
  <c r="J54" s="1"/>
  <c r="G54"/>
  <c r="F54"/>
  <c r="H53"/>
  <c r="J53" s="1"/>
  <c r="G53"/>
  <c r="F53"/>
  <c r="H52"/>
  <c r="J52" s="1"/>
  <c r="G52"/>
  <c r="F52"/>
  <c r="H51"/>
  <c r="J51" s="1"/>
  <c r="G51"/>
  <c r="F51"/>
  <c r="H50"/>
  <c r="J50" s="1"/>
  <c r="G50"/>
  <c r="F50"/>
  <c r="H49"/>
  <c r="J49" s="1"/>
  <c r="G49"/>
  <c r="F49"/>
  <c r="H48"/>
  <c r="J48" s="1"/>
  <c r="G48"/>
  <c r="F48"/>
  <c r="H47"/>
  <c r="J47" s="1"/>
  <c r="G47"/>
  <c r="F47"/>
  <c r="H46"/>
  <c r="J46" s="1"/>
  <c r="G46"/>
  <c r="F46"/>
  <c r="H45"/>
  <c r="J45" s="1"/>
  <c r="G45"/>
  <c r="F45"/>
  <c r="H44"/>
  <c r="J44" s="1"/>
  <c r="G44"/>
  <c r="F44"/>
  <c r="H43"/>
  <c r="J43" s="1"/>
  <c r="G43"/>
  <c r="F43"/>
  <c r="H42"/>
  <c r="J42" s="1"/>
  <c r="G42"/>
  <c r="F42"/>
  <c r="H41"/>
  <c r="J41" s="1"/>
  <c r="G41"/>
  <c r="F41"/>
  <c r="H40"/>
  <c r="J40" s="1"/>
  <c r="G40"/>
  <c r="F40"/>
  <c r="H39"/>
  <c r="J39" s="1"/>
  <c r="G39"/>
  <c r="F39"/>
  <c r="H38"/>
  <c r="J38" s="1"/>
  <c r="G38"/>
  <c r="F38"/>
  <c r="H37"/>
  <c r="J37" s="1"/>
  <c r="G37"/>
  <c r="F37"/>
  <c r="H36"/>
  <c r="J36" s="1"/>
  <c r="G36"/>
  <c r="F36"/>
  <c r="H35"/>
  <c r="J35" s="1"/>
  <c r="G35"/>
  <c r="F35"/>
  <c r="H34"/>
  <c r="J34" s="1"/>
  <c r="G34"/>
  <c r="F34"/>
  <c r="H33"/>
  <c r="J33" s="1"/>
  <c r="G33"/>
  <c r="F33"/>
  <c r="H32"/>
  <c r="J32" s="1"/>
  <c r="G32"/>
  <c r="F32"/>
  <c r="H31"/>
  <c r="J31" s="1"/>
  <c r="G31"/>
  <c r="F31"/>
  <c r="H30"/>
  <c r="J30" s="1"/>
  <c r="G30"/>
  <c r="F30"/>
  <c r="H29"/>
  <c r="J29" s="1"/>
  <c r="G29"/>
  <c r="F29"/>
  <c r="H28"/>
  <c r="J28" s="1"/>
  <c r="G28"/>
  <c r="F28"/>
  <c r="H27"/>
  <c r="J27" s="1"/>
  <c r="G27"/>
  <c r="F27"/>
  <c r="H26"/>
  <c r="J26" s="1"/>
  <c r="G26"/>
  <c r="F26"/>
  <c r="H25"/>
  <c r="J25" s="1"/>
  <c r="G25"/>
  <c r="F25"/>
  <c r="H24"/>
  <c r="J24" s="1"/>
  <c r="G24"/>
  <c r="F24"/>
  <c r="H23"/>
  <c r="J23" s="1"/>
  <c r="G23"/>
  <c r="F23"/>
  <c r="H22"/>
  <c r="J22" s="1"/>
  <c r="G22"/>
  <c r="F22"/>
  <c r="H21"/>
  <c r="J21" s="1"/>
  <c r="G21"/>
  <c r="F21"/>
  <c r="H20"/>
  <c r="J20" s="1"/>
  <c r="G20"/>
  <c r="F20"/>
  <c r="H19"/>
  <c r="J19" s="1"/>
  <c r="G19"/>
  <c r="F19"/>
  <c r="H18"/>
  <c r="J18" s="1"/>
  <c r="G18"/>
  <c r="F18"/>
  <c r="H17"/>
  <c r="J17" s="1"/>
  <c r="G17"/>
  <c r="F17"/>
  <c r="H16"/>
  <c r="J16" s="1"/>
  <c r="G16"/>
  <c r="F16"/>
  <c r="H15"/>
  <c r="J15" s="1"/>
  <c r="G15"/>
  <c r="F15"/>
  <c r="H14"/>
  <c r="J14" s="1"/>
  <c r="G14"/>
  <c r="F14"/>
  <c r="H13"/>
  <c r="J13" s="1"/>
  <c r="G13"/>
  <c r="F13"/>
  <c r="H12"/>
  <c r="J12" s="1"/>
  <c r="G12"/>
  <c r="F12"/>
  <c r="H11"/>
  <c r="J11" s="1"/>
  <c r="G11"/>
  <c r="F11"/>
  <c r="H10"/>
  <c r="J10" s="1"/>
  <c r="G10"/>
  <c r="F10"/>
  <c r="H9"/>
  <c r="J9" s="1"/>
  <c r="G9"/>
  <c r="F9"/>
  <c r="H8"/>
  <c r="J8" s="1"/>
  <c r="G8"/>
  <c r="F8"/>
  <c r="H7"/>
  <c r="J7" s="1"/>
  <c r="G7"/>
  <c r="F7"/>
  <c r="H6"/>
  <c r="J6" s="1"/>
  <c r="G6"/>
  <c r="F6"/>
  <c r="H5"/>
  <c r="J5" s="1"/>
  <c r="G5"/>
  <c r="F5"/>
  <c r="H4"/>
  <c r="J4" s="1"/>
  <c r="G4"/>
  <c r="F4"/>
  <c r="H3"/>
  <c r="J3" s="1"/>
  <c r="G3"/>
  <c r="F3"/>
  <c r="H2"/>
  <c r="J2" s="1"/>
  <c r="G2"/>
  <c r="F2"/>
  <c r="H156" i="2"/>
  <c r="J156" s="1"/>
  <c r="F156"/>
  <c r="G156"/>
  <c r="F154"/>
  <c r="G154"/>
  <c r="H154"/>
  <c r="J154" s="1"/>
  <c r="F157"/>
  <c r="G157"/>
  <c r="H157"/>
  <c r="J157" s="1"/>
  <c r="F152"/>
  <c r="G152"/>
  <c r="H152"/>
  <c r="J152" s="1"/>
  <c r="F159"/>
  <c r="G159"/>
  <c r="H159"/>
  <c r="J159" s="1"/>
  <c r="F153"/>
  <c r="G153"/>
  <c r="H153"/>
  <c r="J153" s="1"/>
  <c r="F155"/>
  <c r="G155"/>
  <c r="H155"/>
  <c r="J155" s="1"/>
  <c r="H158"/>
  <c r="J158" s="1"/>
  <c r="G158"/>
  <c r="F158"/>
  <c r="H150"/>
  <c r="J150" s="1"/>
  <c r="G150"/>
  <c r="F150"/>
  <c r="H151"/>
  <c r="J151" s="1"/>
  <c r="G151"/>
  <c r="F151"/>
  <c r="H144"/>
  <c r="J144" s="1"/>
  <c r="G144"/>
  <c r="F144"/>
  <c r="H121"/>
  <c r="J121" s="1"/>
  <c r="G121"/>
  <c r="F121"/>
  <c r="H143"/>
  <c r="J143" s="1"/>
  <c r="G143"/>
  <c r="F143"/>
  <c r="H132"/>
  <c r="J132" s="1"/>
  <c r="G132"/>
  <c r="F132"/>
  <c r="H124"/>
  <c r="J124" s="1"/>
  <c r="G124"/>
  <c r="F124"/>
  <c r="H142"/>
  <c r="J142" s="1"/>
  <c r="G142"/>
  <c r="F142"/>
  <c r="H140"/>
  <c r="J140" s="1"/>
  <c r="G140"/>
  <c r="F140"/>
  <c r="H145"/>
  <c r="J145" s="1"/>
  <c r="G145"/>
  <c r="F145"/>
  <c r="H146"/>
  <c r="J146" s="1"/>
  <c r="G146"/>
  <c r="F146"/>
  <c r="H148"/>
  <c r="J148" s="1"/>
  <c r="G148"/>
  <c r="F148"/>
  <c r="H147"/>
  <c r="J147" s="1"/>
  <c r="G147"/>
  <c r="F147"/>
  <c r="H149"/>
  <c r="J149" s="1"/>
  <c r="G149"/>
  <c r="F149"/>
  <c r="H139"/>
  <c r="J139" s="1"/>
  <c r="G139"/>
  <c r="F139"/>
  <c r="H131"/>
  <c r="J131" s="1"/>
  <c r="G131"/>
  <c r="F131"/>
  <c r="H133"/>
  <c r="J133" s="1"/>
  <c r="G133"/>
  <c r="F133"/>
  <c r="H136"/>
  <c r="J136" s="1"/>
  <c r="G136"/>
  <c r="F136"/>
  <c r="H134"/>
  <c r="J134" s="1"/>
  <c r="G134"/>
  <c r="F134"/>
  <c r="H122"/>
  <c r="J122" s="1"/>
  <c r="G122"/>
  <c r="F122"/>
  <c r="H130"/>
  <c r="J130" s="1"/>
  <c r="G130"/>
  <c r="F130"/>
  <c r="H138"/>
  <c r="J138" s="1"/>
  <c r="G138"/>
  <c r="F138"/>
  <c r="H123"/>
  <c r="J123" s="1"/>
  <c r="G123"/>
  <c r="F123"/>
  <c r="H126"/>
  <c r="J126" s="1"/>
  <c r="G126"/>
  <c r="F126"/>
  <c r="H137"/>
  <c r="J137" s="1"/>
  <c r="G137"/>
  <c r="F137"/>
  <c r="H141"/>
  <c r="J141" s="1"/>
  <c r="G141"/>
  <c r="F141"/>
  <c r="H129"/>
  <c r="J129" s="1"/>
  <c r="G129"/>
  <c r="F129"/>
  <c r="H127"/>
  <c r="J127" s="1"/>
  <c r="G127"/>
  <c r="F127"/>
  <c r="H125"/>
  <c r="J125" s="1"/>
  <c r="G125"/>
  <c r="F125"/>
  <c r="H128"/>
  <c r="J128" s="1"/>
  <c r="G128"/>
  <c r="F128"/>
  <c r="H135"/>
  <c r="J135" s="1"/>
  <c r="G135"/>
  <c r="F135"/>
  <c r="H118"/>
  <c r="J118" s="1"/>
  <c r="G118"/>
  <c r="F118"/>
  <c r="H117"/>
  <c r="J117" s="1"/>
  <c r="G117"/>
  <c r="F117"/>
  <c r="H114"/>
  <c r="J114" s="1"/>
  <c r="G114"/>
  <c r="F114"/>
  <c r="H115"/>
  <c r="J115" s="1"/>
  <c r="G115"/>
  <c r="F115"/>
  <c r="H116"/>
  <c r="J116" s="1"/>
  <c r="G116"/>
  <c r="F116"/>
  <c r="H119"/>
  <c r="J119" s="1"/>
  <c r="G119"/>
  <c r="F119"/>
  <c r="H120"/>
  <c r="J120" s="1"/>
  <c r="G120"/>
  <c r="F120"/>
  <c r="H111"/>
  <c r="J111" s="1"/>
  <c r="G111"/>
  <c r="F111"/>
  <c r="H113"/>
  <c r="J113" s="1"/>
  <c r="G113"/>
  <c r="F113"/>
  <c r="H112"/>
  <c r="J112" s="1"/>
  <c r="G112"/>
  <c r="F112"/>
  <c r="H101"/>
  <c r="J101" s="1"/>
  <c r="G101"/>
  <c r="F101"/>
  <c r="H102"/>
  <c r="J102" s="1"/>
  <c r="G102"/>
  <c r="F102"/>
  <c r="H108"/>
  <c r="J108" s="1"/>
  <c r="G108"/>
  <c r="F108"/>
  <c r="H103"/>
  <c r="J103" s="1"/>
  <c r="G103"/>
  <c r="F103"/>
  <c r="H105"/>
  <c r="J105" s="1"/>
  <c r="G105"/>
  <c r="F105"/>
  <c r="H107"/>
  <c r="J107" s="1"/>
  <c r="G107"/>
  <c r="F107"/>
  <c r="H106"/>
  <c r="J106" s="1"/>
  <c r="G106"/>
  <c r="F106"/>
  <c r="H110"/>
  <c r="J110" s="1"/>
  <c r="G110"/>
  <c r="F110"/>
  <c r="H104"/>
  <c r="J104" s="1"/>
  <c r="G104"/>
  <c r="F104"/>
  <c r="H109"/>
  <c r="J109" s="1"/>
  <c r="G109"/>
  <c r="F109"/>
  <c r="H97"/>
  <c r="J97" s="1"/>
  <c r="G97"/>
  <c r="F97"/>
  <c r="H92"/>
  <c r="J92" s="1"/>
  <c r="G92"/>
  <c r="F92"/>
  <c r="H96"/>
  <c r="J96" s="1"/>
  <c r="G96"/>
  <c r="F96"/>
  <c r="H93"/>
  <c r="J93" s="1"/>
  <c r="G93"/>
  <c r="F93"/>
  <c r="H100"/>
  <c r="J100" s="1"/>
  <c r="G100"/>
  <c r="F100"/>
  <c r="H99"/>
  <c r="J99" s="1"/>
  <c r="G99"/>
  <c r="F99"/>
  <c r="H91"/>
  <c r="J91" s="1"/>
  <c r="G91"/>
  <c r="F91"/>
  <c r="H95"/>
  <c r="J95" s="1"/>
  <c r="G95"/>
  <c r="F95"/>
  <c r="H98"/>
  <c r="J98" s="1"/>
  <c r="G98"/>
  <c r="F98"/>
  <c r="H94"/>
  <c r="J94" s="1"/>
  <c r="G94"/>
  <c r="F94"/>
  <c r="H87"/>
  <c r="J87" s="1"/>
  <c r="G87"/>
  <c r="F87"/>
  <c r="H88"/>
  <c r="J88" s="1"/>
  <c r="G88"/>
  <c r="F88"/>
  <c r="H90"/>
  <c r="J90" s="1"/>
  <c r="G90"/>
  <c r="F90"/>
  <c r="H89"/>
  <c r="J89" s="1"/>
  <c r="G89"/>
  <c r="F89"/>
  <c r="H86"/>
  <c r="J86" s="1"/>
  <c r="G86"/>
  <c r="F86"/>
  <c r="H85"/>
  <c r="J85" s="1"/>
  <c r="G85"/>
  <c r="F85"/>
  <c r="H24"/>
  <c r="J24" s="1"/>
  <c r="H29"/>
  <c r="J29" s="1"/>
  <c r="H35"/>
  <c r="J35" s="1"/>
  <c r="H58"/>
  <c r="J58" s="1"/>
  <c r="H20"/>
  <c r="J20" s="1"/>
  <c r="H46"/>
  <c r="J46" s="1"/>
  <c r="H34"/>
  <c r="J34" s="1"/>
  <c r="H47"/>
  <c r="J47" s="1"/>
  <c r="H30"/>
  <c r="J30" s="1"/>
  <c r="H61"/>
  <c r="J61" s="1"/>
  <c r="H66"/>
  <c r="J66" s="1"/>
  <c r="H69"/>
  <c r="J69" s="1"/>
  <c r="H80"/>
  <c r="J80" s="1"/>
  <c r="H62"/>
  <c r="J62" s="1"/>
  <c r="H81"/>
  <c r="J81" s="1"/>
  <c r="H75"/>
  <c r="J75" s="1"/>
  <c r="H70"/>
  <c r="J70" s="1"/>
  <c r="H63"/>
  <c r="J63" s="1"/>
  <c r="H40"/>
  <c r="J40" s="1"/>
  <c r="H39"/>
  <c r="J39" s="1"/>
  <c r="H42"/>
  <c r="J42" s="1"/>
  <c r="H43"/>
  <c r="J43" s="1"/>
  <c r="H17"/>
  <c r="J17" s="1"/>
  <c r="H36"/>
  <c r="J36" s="1"/>
  <c r="H56"/>
  <c r="J56" s="1"/>
  <c r="H52"/>
  <c r="J52" s="1"/>
  <c r="H51"/>
  <c r="J51" s="1"/>
  <c r="H60"/>
  <c r="J60" s="1"/>
  <c r="H48"/>
  <c r="J48" s="1"/>
  <c r="H83"/>
  <c r="J83" s="1"/>
  <c r="H65"/>
  <c r="J65" s="1"/>
  <c r="H72"/>
  <c r="J72" s="1"/>
  <c r="H73"/>
  <c r="J73" s="1"/>
  <c r="H77"/>
  <c r="J77" s="1"/>
  <c r="H53"/>
  <c r="J53" s="1"/>
  <c r="H67"/>
  <c r="J67" s="1"/>
  <c r="H76"/>
  <c r="J76" s="1"/>
  <c r="H54"/>
  <c r="J54" s="1"/>
  <c r="H78"/>
  <c r="J78" s="1"/>
  <c r="H64"/>
  <c r="J64" s="1"/>
  <c r="H25"/>
  <c r="J25" s="1"/>
  <c r="H57"/>
  <c r="J57" s="1"/>
  <c r="H84"/>
  <c r="J84" s="1"/>
  <c r="H37"/>
  <c r="J37" s="1"/>
  <c r="H55"/>
  <c r="J55" s="1"/>
  <c r="H41"/>
  <c r="J41" s="1"/>
  <c r="H38"/>
  <c r="J38" s="1"/>
  <c r="H82"/>
  <c r="J82" s="1"/>
  <c r="H31"/>
  <c r="J31" s="1"/>
  <c r="H32"/>
  <c r="J32" s="1"/>
  <c r="H19"/>
  <c r="J19" s="1"/>
  <c r="H18"/>
  <c r="J18" s="1"/>
  <c r="H79"/>
  <c r="J79" s="1"/>
  <c r="H68"/>
  <c r="J68" s="1"/>
  <c r="H26"/>
  <c r="J26" s="1"/>
  <c r="H22"/>
  <c r="J22" s="1"/>
  <c r="H21"/>
  <c r="J21" s="1"/>
  <c r="H33"/>
  <c r="J33" s="1"/>
  <c r="H23"/>
  <c r="J23" s="1"/>
  <c r="H28"/>
  <c r="J28" s="1"/>
  <c r="H27"/>
  <c r="J27" s="1"/>
  <c r="H74"/>
  <c r="J74" s="1"/>
  <c r="H44"/>
  <c r="J44" s="1"/>
  <c r="H45"/>
  <c r="J45" s="1"/>
  <c r="H71"/>
  <c r="J71" s="1"/>
  <c r="H50"/>
  <c r="J50" s="1"/>
  <c r="F50"/>
  <c r="G50"/>
  <c r="F31"/>
  <c r="G31"/>
  <c r="F32"/>
  <c r="G32"/>
  <c r="F19"/>
  <c r="G19"/>
  <c r="F18"/>
  <c r="G18"/>
  <c r="F79"/>
  <c r="G79"/>
  <c r="F68"/>
  <c r="G68"/>
  <c r="F26"/>
  <c r="G26"/>
  <c r="F22"/>
  <c r="G22"/>
  <c r="F21"/>
  <c r="G21"/>
  <c r="F33"/>
  <c r="G33"/>
  <c r="F23"/>
  <c r="G23"/>
  <c r="F28"/>
  <c r="G28"/>
  <c r="F27"/>
  <c r="G27"/>
  <c r="F74"/>
  <c r="G74"/>
  <c r="F44"/>
  <c r="G44"/>
  <c r="F45"/>
  <c r="G45"/>
  <c r="F71"/>
  <c r="G71"/>
  <c r="F82"/>
  <c r="G82"/>
  <c r="F66"/>
  <c r="G66"/>
  <c r="F69"/>
  <c r="G69"/>
  <c r="F80"/>
  <c r="G80"/>
  <c r="F62"/>
  <c r="G62"/>
  <c r="F81"/>
  <c r="G81"/>
  <c r="F75"/>
  <c r="G75"/>
  <c r="F70"/>
  <c r="G70"/>
  <c r="F63"/>
  <c r="G63"/>
  <c r="F40"/>
  <c r="G40"/>
  <c r="F39"/>
  <c r="G39"/>
  <c r="F42"/>
  <c r="G42"/>
  <c r="F43"/>
  <c r="G43"/>
  <c r="F17"/>
  <c r="G17"/>
  <c r="F36"/>
  <c r="G36"/>
  <c r="F56"/>
  <c r="G56"/>
  <c r="F52"/>
  <c r="G52"/>
  <c r="F51"/>
  <c r="G51"/>
  <c r="F60"/>
  <c r="G60"/>
  <c r="F48"/>
  <c r="G48"/>
  <c r="F83"/>
  <c r="G83"/>
  <c r="F65"/>
  <c r="G65"/>
  <c r="F72"/>
  <c r="G72"/>
  <c r="F73"/>
  <c r="G73"/>
  <c r="F77"/>
  <c r="G77"/>
  <c r="F53"/>
  <c r="G53"/>
  <c r="F67"/>
  <c r="G67"/>
  <c r="F76"/>
  <c r="G76"/>
  <c r="F54"/>
  <c r="G54"/>
  <c r="F78"/>
  <c r="G78"/>
  <c r="F64"/>
  <c r="G64"/>
  <c r="F25"/>
  <c r="G25"/>
  <c r="F57"/>
  <c r="G57"/>
  <c r="F84"/>
  <c r="G84"/>
  <c r="F37"/>
  <c r="G37"/>
  <c r="F55"/>
  <c r="G55"/>
  <c r="F41"/>
  <c r="G41"/>
  <c r="F38"/>
  <c r="G38"/>
  <c r="F61"/>
  <c r="G61"/>
  <c r="F24"/>
  <c r="G24"/>
  <c r="F29"/>
  <c r="G29"/>
  <c r="F35"/>
  <c r="G35"/>
  <c r="F58"/>
  <c r="G58"/>
  <c r="F20"/>
  <c r="G20"/>
  <c r="F46"/>
  <c r="G46"/>
  <c r="F34"/>
  <c r="G34"/>
  <c r="F47"/>
  <c r="G47"/>
  <c r="F30"/>
  <c r="G30"/>
  <c r="F49"/>
  <c r="G49"/>
  <c r="H49"/>
  <c r="J49" s="1"/>
  <c r="H59"/>
  <c r="J59" s="1"/>
  <c r="G59"/>
  <c r="F59"/>
  <c r="F14"/>
  <c r="G14"/>
  <c r="H14"/>
  <c r="J14" s="1"/>
  <c r="F16"/>
  <c r="G16"/>
  <c r="H16"/>
  <c r="J16" s="1"/>
  <c r="F13"/>
  <c r="G13"/>
  <c r="H13"/>
  <c r="J13" s="1"/>
  <c r="H15"/>
  <c r="J15" s="1"/>
  <c r="G15"/>
  <c r="F15"/>
  <c r="H12"/>
  <c r="J12" s="1"/>
  <c r="G12"/>
  <c r="F12"/>
  <c r="F11"/>
  <c r="G11"/>
  <c r="H11"/>
  <c r="J11" s="1"/>
  <c r="F8"/>
  <c r="G8"/>
  <c r="H8"/>
  <c r="J8" s="1"/>
  <c r="F6"/>
  <c r="G6"/>
  <c r="H6"/>
  <c r="J6" s="1"/>
  <c r="F9"/>
  <c r="G9"/>
  <c r="H9"/>
  <c r="J9" s="1"/>
  <c r="F7"/>
  <c r="G7"/>
  <c r="H7"/>
  <c r="J7" s="1"/>
  <c r="H10"/>
  <c r="J10" s="1"/>
  <c r="G10"/>
  <c r="F10"/>
  <c r="H5"/>
  <c r="J5" s="1"/>
  <c r="G5"/>
  <c r="F5"/>
  <c r="F2"/>
  <c r="G2"/>
  <c r="H2"/>
  <c r="J2" s="1"/>
  <c r="F3"/>
  <c r="G3"/>
  <c r="H3"/>
  <c r="J3" s="1"/>
  <c r="H4"/>
  <c r="J4" s="1"/>
  <c r="G4"/>
  <c r="F4"/>
  <c r="K3" i="7" l="1"/>
  <c r="K7"/>
  <c r="K9"/>
  <c r="K2"/>
  <c r="K6"/>
  <c r="K8"/>
  <c r="K4"/>
  <c r="L4"/>
  <c r="K5"/>
  <c r="L5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3"/>
  <c r="L7"/>
  <c r="L9"/>
  <c r="L94"/>
  <c r="K94"/>
  <c r="L2"/>
  <c r="L6"/>
  <c r="L8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8" i="2"/>
  <c r="L8"/>
  <c r="K12"/>
  <c r="L12"/>
  <c r="K14"/>
  <c r="L14"/>
  <c r="K4"/>
  <c r="L4"/>
  <c r="L5"/>
  <c r="K5"/>
  <c r="L7"/>
  <c r="K7"/>
  <c r="L6"/>
  <c r="K6"/>
  <c r="L11"/>
  <c r="K11"/>
  <c r="L15"/>
  <c r="K15"/>
  <c r="L16"/>
  <c r="K16"/>
  <c r="L59"/>
  <c r="K59"/>
  <c r="L50"/>
  <c r="K50"/>
  <c r="L45"/>
  <c r="K45"/>
  <c r="L74"/>
  <c r="K74"/>
  <c r="L28"/>
  <c r="K28"/>
  <c r="L33"/>
  <c r="K33"/>
  <c r="L22"/>
  <c r="K22"/>
  <c r="L68"/>
  <c r="K68"/>
  <c r="L18"/>
  <c r="K18"/>
  <c r="L32"/>
  <c r="K32"/>
  <c r="L82"/>
  <c r="K82"/>
  <c r="L41"/>
  <c r="K41"/>
  <c r="L37"/>
  <c r="K37"/>
  <c r="L57"/>
  <c r="K57"/>
  <c r="L64"/>
  <c r="K64"/>
  <c r="L54"/>
  <c r="K54"/>
  <c r="L53"/>
  <c r="K53"/>
  <c r="L73"/>
  <c r="K73"/>
  <c r="L72"/>
  <c r="K72"/>
  <c r="L83"/>
  <c r="K83"/>
  <c r="L60"/>
  <c r="K60"/>
  <c r="L36"/>
  <c r="K36"/>
  <c r="L43"/>
  <c r="K43"/>
  <c r="L39"/>
  <c r="K39"/>
  <c r="L63"/>
  <c r="K63"/>
  <c r="L81"/>
  <c r="K81"/>
  <c r="L62"/>
  <c r="K62"/>
  <c r="L69"/>
  <c r="K69"/>
  <c r="L30"/>
  <c r="K30"/>
  <c r="L34"/>
  <c r="K34"/>
  <c r="L20"/>
  <c r="K20"/>
  <c r="L35"/>
  <c r="K35"/>
  <c r="L24"/>
  <c r="K24"/>
  <c r="K85"/>
  <c r="L85"/>
  <c r="L90"/>
  <c r="K90"/>
  <c r="L87"/>
  <c r="K87"/>
  <c r="L98"/>
  <c r="K98"/>
  <c r="L91"/>
  <c r="K91"/>
  <c r="L100"/>
  <c r="K100"/>
  <c r="L96"/>
  <c r="K96"/>
  <c r="L97"/>
  <c r="K97"/>
  <c r="L104"/>
  <c r="K104"/>
  <c r="L107"/>
  <c r="K107"/>
  <c r="L103"/>
  <c r="K103"/>
  <c r="K102"/>
  <c r="L102"/>
  <c r="L112"/>
  <c r="K112"/>
  <c r="L111"/>
  <c r="K111"/>
  <c r="L119"/>
  <c r="K119"/>
  <c r="L115"/>
  <c r="K115"/>
  <c r="L117"/>
  <c r="K117"/>
  <c r="K128"/>
  <c r="L128"/>
  <c r="K127"/>
  <c r="L127"/>
  <c r="K126"/>
  <c r="L126"/>
  <c r="K138"/>
  <c r="L138"/>
  <c r="K122"/>
  <c r="L122"/>
  <c r="K136"/>
  <c r="L136"/>
  <c r="K131"/>
  <c r="L131"/>
  <c r="K139"/>
  <c r="L139"/>
  <c r="K147"/>
  <c r="L147"/>
  <c r="K146"/>
  <c r="L146"/>
  <c r="L140"/>
  <c r="K140"/>
  <c r="L132"/>
  <c r="K132"/>
  <c r="K144"/>
  <c r="L144"/>
  <c r="L150"/>
  <c r="K150"/>
  <c r="K155"/>
  <c r="L155"/>
  <c r="K153"/>
  <c r="L153"/>
  <c r="K152"/>
  <c r="L152"/>
  <c r="K154"/>
  <c r="L154"/>
  <c r="K9"/>
  <c r="L9"/>
  <c r="K13"/>
  <c r="L13"/>
  <c r="K49"/>
  <c r="L49"/>
  <c r="K71"/>
  <c r="L71"/>
  <c r="K44"/>
  <c r="L44"/>
  <c r="K27"/>
  <c r="L27"/>
  <c r="K23"/>
  <c r="L23"/>
  <c r="K21"/>
  <c r="L21"/>
  <c r="K26"/>
  <c r="L26"/>
  <c r="K79"/>
  <c r="L79"/>
  <c r="K19"/>
  <c r="L19"/>
  <c r="K31"/>
  <c r="L31"/>
  <c r="K38"/>
  <c r="L38"/>
  <c r="K55"/>
  <c r="L55"/>
  <c r="K84"/>
  <c r="L84"/>
  <c r="K25"/>
  <c r="L25"/>
  <c r="K78"/>
  <c r="L78"/>
  <c r="K76"/>
  <c r="L76"/>
  <c r="K67"/>
  <c r="L67"/>
  <c r="K77"/>
  <c r="L77"/>
  <c r="K65"/>
  <c r="L65"/>
  <c r="K48"/>
  <c r="L48"/>
  <c r="K51"/>
  <c r="L51"/>
  <c r="K52"/>
  <c r="L52"/>
  <c r="K56"/>
  <c r="L56"/>
  <c r="K17"/>
  <c r="L17"/>
  <c r="K42"/>
  <c r="L42"/>
  <c r="K40"/>
  <c r="L40"/>
  <c r="K70"/>
  <c r="L70"/>
  <c r="K75"/>
  <c r="L75"/>
  <c r="K80"/>
  <c r="L80"/>
  <c r="K66"/>
  <c r="L66"/>
  <c r="K61"/>
  <c r="L61"/>
  <c r="K47"/>
  <c r="L47"/>
  <c r="K46"/>
  <c r="L46"/>
  <c r="K58"/>
  <c r="L58"/>
  <c r="K29"/>
  <c r="L29"/>
  <c r="K86"/>
  <c r="L86"/>
  <c r="K89"/>
  <c r="L89"/>
  <c r="K88"/>
  <c r="L88"/>
  <c r="K94"/>
  <c r="L94"/>
  <c r="K95"/>
  <c r="L95"/>
  <c r="K99"/>
  <c r="L99"/>
  <c r="K93"/>
  <c r="L93"/>
  <c r="K92"/>
  <c r="L92"/>
  <c r="K109"/>
  <c r="L109"/>
  <c r="K110"/>
  <c r="L110"/>
  <c r="K106"/>
  <c r="L106"/>
  <c r="K105"/>
  <c r="L105"/>
  <c r="K108"/>
  <c r="L108"/>
  <c r="L101"/>
  <c r="K101"/>
  <c r="K113"/>
  <c r="L113"/>
  <c r="K120"/>
  <c r="L120"/>
  <c r="K116"/>
  <c r="L116"/>
  <c r="K114"/>
  <c r="L114"/>
  <c r="K118"/>
  <c r="L118"/>
  <c r="L135"/>
  <c r="K135"/>
  <c r="L125"/>
  <c r="K125"/>
  <c r="L129"/>
  <c r="K129"/>
  <c r="L141"/>
  <c r="K141"/>
  <c r="L137"/>
  <c r="K137"/>
  <c r="L123"/>
  <c r="K123"/>
  <c r="L130"/>
  <c r="K130"/>
  <c r="L134"/>
  <c r="K134"/>
  <c r="L133"/>
  <c r="K133"/>
  <c r="L149"/>
  <c r="K149"/>
  <c r="L148"/>
  <c r="K148"/>
  <c r="L145"/>
  <c r="K145"/>
  <c r="K142"/>
  <c r="L142"/>
  <c r="K124"/>
  <c r="L124"/>
  <c r="K143"/>
  <c r="L143"/>
  <c r="K121"/>
  <c r="L121"/>
  <c r="K151"/>
  <c r="L151"/>
  <c r="L158"/>
  <c r="K158"/>
  <c r="L159"/>
  <c r="K159"/>
  <c r="L157"/>
  <c r="K157"/>
  <c r="K156"/>
  <c r="L156"/>
  <c r="L2"/>
  <c r="K2"/>
  <c r="K10"/>
  <c r="L10"/>
  <c r="K3"/>
  <c r="L3"/>
  <c r="I160"/>
  <c r="J6" i="1"/>
  <c r="G6"/>
  <c r="K95" i="7" l="1"/>
  <c r="L95"/>
  <c r="K160" i="2"/>
  <c r="L160"/>
</calcChain>
</file>

<file path=xl/sharedStrings.xml><?xml version="1.0" encoding="utf-8"?>
<sst xmlns="http://schemas.openxmlformats.org/spreadsheetml/2006/main" count="3255" uniqueCount="154">
  <si>
    <t>Project Name</t>
  </si>
  <si>
    <t>Project Type</t>
  </si>
  <si>
    <t>Wet Detention</t>
  </si>
  <si>
    <t>Project Number</t>
  </si>
  <si>
    <t>V-1</t>
  </si>
  <si>
    <t>V-2</t>
  </si>
  <si>
    <t>CDD 2, 3, 4, and 5 Master Surface Water Management System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</si>
  <si>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</si>
  <si>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</si>
  <si>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</si>
  <si>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</si>
  <si>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</si>
  <si>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</si>
  <si>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</si>
  <si>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</si>
  <si>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</si>
  <si>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</si>
  <si>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PERMITTEE</t>
  </si>
  <si>
    <t>Acres</t>
  </si>
  <si>
    <t>HYDGRP</t>
  </si>
  <si>
    <t>LCCODE</t>
  </si>
  <si>
    <t>Verano</t>
  </si>
  <si>
    <t>C/D</t>
  </si>
  <si>
    <t>C-24</t>
  </si>
  <si>
    <t>A/D</t>
  </si>
  <si>
    <t>A</t>
  </si>
  <si>
    <t>D</t>
  </si>
  <si>
    <t>Subbasin</t>
  </si>
  <si>
    <t>Description</t>
  </si>
  <si>
    <t>EMC TN</t>
  </si>
  <si>
    <t>EMC TP</t>
  </si>
  <si>
    <t>ROC</t>
  </si>
  <si>
    <t>EMCs</t>
  </si>
  <si>
    <t>TN</t>
  </si>
  <si>
    <t>TP</t>
  </si>
  <si>
    <t>Citrus</t>
  </si>
  <si>
    <t>General Agriculture</t>
  </si>
  <si>
    <t>High-Intensity Commercial</t>
  </si>
  <si>
    <t>Highway</t>
  </si>
  <si>
    <t>Light Industrial</t>
  </si>
  <si>
    <t>Low-Density Residential</t>
  </si>
  <si>
    <t>Low-Intensity Commercial</t>
  </si>
  <si>
    <t>Mining / Extractive</t>
  </si>
  <si>
    <t>Multi-Family</t>
  </si>
  <si>
    <t>Pasture</t>
  </si>
  <si>
    <t>Row Crops</t>
  </si>
  <si>
    <t>Single-Family</t>
  </si>
  <si>
    <t>Undeveloped / Rangeland / Forest</t>
  </si>
  <si>
    <t>Unimproved Pasture</t>
  </si>
  <si>
    <t>Water</t>
  </si>
  <si>
    <t>Wetlands</t>
  </si>
  <si>
    <t>Row Labels</t>
  </si>
  <si>
    <t>B</t>
  </si>
  <si>
    <t>C</t>
  </si>
  <si>
    <t>B/D</t>
  </si>
  <si>
    <t>NA</t>
  </si>
  <si>
    <t>Commercial Areas</t>
  </si>
  <si>
    <t>High-Density Residential Areas</t>
  </si>
  <si>
    <t>Highway Areas (50% Impervious)</t>
  </si>
  <si>
    <t>Highway Areas (75% Impervious)</t>
  </si>
  <si>
    <t>Low-Density Residential Areas</t>
  </si>
  <si>
    <t>Single-Family Residential Areas (25% Impervious)</t>
  </si>
  <si>
    <t>Single-Family Residential Areas (40% Impervious)</t>
  </si>
  <si>
    <t>Undeveloped Land</t>
  </si>
  <si>
    <t>Unimproved pastures</t>
  </si>
  <si>
    <t>TP Add Lbs/acre</t>
  </si>
  <si>
    <t>Rainfall (inches)</t>
  </si>
  <si>
    <t>Baseflow (feet)</t>
  </si>
  <si>
    <t>North Fork</t>
  </si>
  <si>
    <t>C-23</t>
  </si>
  <si>
    <t>Basins 4 5 6</t>
  </si>
  <si>
    <t>C-44 S-153</t>
  </si>
  <si>
    <t>South Fork</t>
  </si>
  <si>
    <t>Fixed Single Family Units</t>
  </si>
  <si>
    <t>N/A</t>
  </si>
  <si>
    <t>Other light industry</t>
  </si>
  <si>
    <t>Golf course</t>
  </si>
  <si>
    <t>Improved pastures</t>
  </si>
  <si>
    <t>Woodland pastures</t>
  </si>
  <si>
    <t>Citrus groves</t>
  </si>
  <si>
    <t>Herbaceous (Dry Prairie)</t>
  </si>
  <si>
    <t>Upland Shrub and Brush land</t>
  </si>
  <si>
    <t>Pine Flatwoods</t>
  </si>
  <si>
    <t>Melaleuca</t>
  </si>
  <si>
    <t>Channelized Waterways, Canals</t>
  </si>
  <si>
    <t>Reservoirs</t>
  </si>
  <si>
    <t>Mixed Shrubs</t>
  </si>
  <si>
    <t>Freshwater Marshes / Graminoid Prairie-Marsh</t>
  </si>
  <si>
    <t>Wet Prairies</t>
  </si>
  <si>
    <t>Emergent aquatic vegetation</t>
  </si>
  <si>
    <t>Spoil areas</t>
  </si>
  <si>
    <t>Airports</t>
  </si>
  <si>
    <t>Electrical power transmission lines</t>
  </si>
  <si>
    <t>Runoff Ac-ft</t>
  </si>
  <si>
    <t>TN lbs/yr</t>
  </si>
  <si>
    <t>TP lbs/yr</t>
  </si>
  <si>
    <t>CDD 1 and Center CDD Master Surface Water Management System</t>
  </si>
  <si>
    <t>CDD 1</t>
  </si>
  <si>
    <t>Basin</t>
  </si>
  <si>
    <t>Sub Basin C-27</t>
  </si>
  <si>
    <t>Sub Basin C-45</t>
  </si>
  <si>
    <t>Sub Basin C-46</t>
  </si>
  <si>
    <t>Sub Basin C-47</t>
  </si>
  <si>
    <t>Vol Required (ac-ft)</t>
  </si>
  <si>
    <t>Lake</t>
  </si>
  <si>
    <t>Lake Bank</t>
  </si>
  <si>
    <t>Total</t>
  </si>
  <si>
    <t>Basin 1</t>
  </si>
  <si>
    <t>Basin 2</t>
  </si>
  <si>
    <t>Basin 3</t>
  </si>
  <si>
    <t>Basin 4</t>
  </si>
  <si>
    <t>Lake Bank (ac)</t>
  </si>
  <si>
    <t>Lake Control (ac)</t>
  </si>
  <si>
    <t>Neighborhood Road (ac)</t>
  </si>
  <si>
    <t>Neighborhood (ac)</t>
  </si>
  <si>
    <t>Open Space (ac)</t>
  </si>
  <si>
    <t>Preserve (ac)</t>
  </si>
  <si>
    <t>Total (ac)</t>
  </si>
  <si>
    <t>Commercial (ac)</t>
  </si>
  <si>
    <t>Open Space</t>
  </si>
  <si>
    <t>Open Land</t>
  </si>
  <si>
    <t>Commercial and Services</t>
  </si>
  <si>
    <t>Holding Ponds</t>
  </si>
  <si>
    <t>Medium Density: Fixed Single Family Units</t>
  </si>
  <si>
    <t xml:space="preserve">residence time = </t>
  </si>
  <si>
    <t>(wet pond volume)/(annual runoff)*365</t>
  </si>
  <si>
    <t>Provided</t>
  </si>
  <si>
    <t>wet pond volume:</t>
  </si>
  <si>
    <t>ac-ft/yr</t>
  </si>
  <si>
    <t>annual runoff:</t>
  </si>
  <si>
    <t>residence time</t>
  </si>
  <si>
    <t>days</t>
  </si>
  <si>
    <t>TN efficiency</t>
  </si>
  <si>
    <t>TP efficiency</t>
  </si>
  <si>
    <t>Road</t>
  </si>
  <si>
    <t>Residential</t>
  </si>
  <si>
    <t>Multi-Res</t>
  </si>
  <si>
    <t>GC/Open Space</t>
  </si>
  <si>
    <t>Institutional</t>
  </si>
  <si>
    <t>2A</t>
  </si>
  <si>
    <t>2B</t>
  </si>
  <si>
    <t>3A</t>
  </si>
  <si>
    <t>DRI Buffer/FPL Easement</t>
  </si>
  <si>
    <t>Commercial</t>
  </si>
  <si>
    <t>3B</t>
  </si>
  <si>
    <t>Golf Course</t>
  </si>
  <si>
    <t>3C</t>
  </si>
  <si>
    <t>3D</t>
  </si>
  <si>
    <t>3E</t>
  </si>
  <si>
    <t>3F</t>
  </si>
  <si>
    <t>3G</t>
  </si>
  <si>
    <t>Open land</t>
  </si>
  <si>
    <t>Roads and highways</t>
  </si>
  <si>
    <t>Multiple Dwelling Units, Low Rise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</si>
</sst>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#,##0.0"/>
    <numFmt numFmtId="165" formatCode="0.0%"/>
    <numFmt numFmtId="166" formatCode="0.00000000000000000"/>
    <numFmt numFmtId="167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2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</cellStyleXfs>
  <cellXfs count="129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wrapText="1"/>
    </xf>
    <xf numFmtId="0" fontId="5" fillId="0" borderId="0" xfId="0" applyFont="1"/>
    <xf numFmtId="164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3" fontId="6" fillId="3" borderId="1" xfId="0" applyNumberFormat="1" applyFont="1" applyFill="1" applyBorder="1" applyAlignment="1">
      <alignment horizontal="center" wrapText="1"/>
    </xf>
    <xf numFmtId="0" fontId="0" fillId="0" borderId="0" xfId="0"/>
    <xf numFmtId="3" fontId="6" fillId="0" borderId="0" xfId="0" applyNumberFormat="1" applyFont="1" applyFill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164" fontId="6" fillId="0" borderId="0" xfId="0" applyNumberFormat="1" applyFont="1" applyFill="1" applyBorder="1"/>
    <xf numFmtId="164" fontId="5" fillId="0" borderId="0" xfId="0" applyNumberFormat="1" applyFont="1"/>
    <xf numFmtId="164" fontId="6" fillId="0" borderId="0" xfId="0" applyNumberFormat="1" applyFont="1"/>
    <xf numFmtId="165" fontId="6" fillId="0" borderId="0" xfId="0" applyNumberFormat="1" applyFont="1"/>
    <xf numFmtId="1" fontId="0" fillId="0" borderId="0" xfId="0" applyNumberFormat="1"/>
    <xf numFmtId="166" fontId="0" fillId="0" borderId="0" xfId="0" applyNumberFormat="1"/>
    <xf numFmtId="0" fontId="7" fillId="0" borderId="0" xfId="0" applyFont="1" applyAlignment="1">
      <alignment horizontal="center"/>
    </xf>
    <xf numFmtId="167" fontId="0" fillId="0" borderId="0" xfId="0" applyNumberFormat="1"/>
    <xf numFmtId="0" fontId="7" fillId="0" borderId="0" xfId="0" applyFont="1" applyAlignment="1">
      <alignment horizontal="center" wrapText="1"/>
    </xf>
    <xf numFmtId="2" fontId="0" fillId="0" borderId="0" xfId="0" applyNumberFormat="1"/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0" fontId="7" fillId="0" borderId="0" xfId="0" applyFont="1"/>
    <xf numFmtId="1" fontId="0" fillId="0" borderId="0" xfId="0" applyNumberFormat="1" applyFill="1"/>
    <xf numFmtId="0" fontId="0" fillId="0" borderId="0" xfId="0" applyFill="1" applyBorder="1"/>
    <xf numFmtId="167" fontId="0" fillId="0" borderId="0" xfId="0" applyNumberFormat="1" applyFill="1"/>
    <xf numFmtId="166" fontId="0" fillId="0" borderId="0" xfId="0" applyNumberFormat="1" applyFill="1"/>
    <xf numFmtId="2" fontId="0" fillId="0" borderId="0" xfId="0" applyNumberFormat="1" applyFill="1"/>
    <xf numFmtId="0" fontId="0" fillId="0" borderId="0" xfId="0" applyFill="1"/>
    <xf numFmtId="0" fontId="4" fillId="0" borderId="1" xfId="1" applyFont="1" applyBorder="1" applyAlignment="1">
      <alignment horizontal="left" wrapText="1"/>
    </xf>
    <xf numFmtId="0" fontId="2" fillId="0" borderId="1" xfId="1" applyFont="1" applyBorder="1" applyAlignment="1">
      <alignment horizontal="left" wrapText="1"/>
    </xf>
    <xf numFmtId="0" fontId="4" fillId="0" borderId="1" xfId="1" applyFont="1" applyFill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right"/>
    </xf>
    <xf numFmtId="0" fontId="8" fillId="0" borderId="0" xfId="0" applyFont="1"/>
    <xf numFmtId="1" fontId="0" fillId="4" borderId="0" xfId="0" applyNumberFormat="1" applyFill="1"/>
    <xf numFmtId="167" fontId="0" fillId="4" borderId="0" xfId="0" applyNumberFormat="1" applyFill="1"/>
    <xf numFmtId="166" fontId="0" fillId="4" borderId="0" xfId="0" applyNumberFormat="1" applyFill="1"/>
    <xf numFmtId="2" fontId="0" fillId="4" borderId="0" xfId="0" applyNumberFormat="1" applyFill="1"/>
    <xf numFmtId="0" fontId="0" fillId="4" borderId="0" xfId="0" applyFill="1"/>
    <xf numFmtId="0" fontId="8" fillId="4" borderId="0" xfId="0" applyFont="1" applyFill="1"/>
    <xf numFmtId="1" fontId="0" fillId="5" borderId="0" xfId="0" applyNumberFormat="1" applyFill="1"/>
    <xf numFmtId="0" fontId="0" fillId="5" borderId="0" xfId="0" applyFill="1"/>
    <xf numFmtId="167" fontId="0" fillId="5" borderId="0" xfId="0" applyNumberFormat="1" applyFill="1"/>
    <xf numFmtId="166" fontId="0" fillId="5" borderId="0" xfId="0" applyNumberFormat="1" applyFill="1"/>
    <xf numFmtId="2" fontId="0" fillId="5" borderId="0" xfId="0" applyNumberFormat="1" applyFill="1"/>
    <xf numFmtId="1" fontId="0" fillId="6" borderId="0" xfId="0" applyNumberFormat="1" applyFill="1"/>
    <xf numFmtId="0" fontId="0" fillId="6" borderId="0" xfId="0" applyFill="1"/>
    <xf numFmtId="167" fontId="0" fillId="6" borderId="0" xfId="0" applyNumberFormat="1" applyFill="1"/>
    <xf numFmtId="166" fontId="0" fillId="6" borderId="0" xfId="0" applyNumberFormat="1" applyFill="1"/>
    <xf numFmtId="2" fontId="0" fillId="6" borderId="0" xfId="0" applyNumberFormat="1" applyFill="1"/>
    <xf numFmtId="1" fontId="0" fillId="7" borderId="0" xfId="0" applyNumberFormat="1" applyFill="1"/>
    <xf numFmtId="167" fontId="0" fillId="7" borderId="0" xfId="0" applyNumberFormat="1" applyFill="1"/>
    <xf numFmtId="166" fontId="0" fillId="7" borderId="0" xfId="0" applyNumberFormat="1" applyFill="1"/>
    <xf numFmtId="2" fontId="0" fillId="7" borderId="0" xfId="0" applyNumberFormat="1" applyFill="1"/>
    <xf numFmtId="0" fontId="0" fillId="7" borderId="0" xfId="0" applyFill="1"/>
    <xf numFmtId="0" fontId="8" fillId="7" borderId="0" xfId="0" applyFont="1" applyFill="1"/>
    <xf numFmtId="1" fontId="0" fillId="8" borderId="0" xfId="0" applyNumberFormat="1" applyFill="1"/>
    <xf numFmtId="167" fontId="0" fillId="8" borderId="0" xfId="0" applyNumberFormat="1" applyFill="1"/>
    <xf numFmtId="166" fontId="0" fillId="8" borderId="0" xfId="0" applyNumberFormat="1" applyFill="1"/>
    <xf numFmtId="2" fontId="0" fillId="8" borderId="0" xfId="0" applyNumberFormat="1" applyFill="1"/>
    <xf numFmtId="0" fontId="0" fillId="8" borderId="0" xfId="0" applyFill="1"/>
    <xf numFmtId="0" fontId="8" fillId="8" borderId="0" xfId="0" applyFont="1" applyFill="1"/>
    <xf numFmtId="1" fontId="0" fillId="9" borderId="0" xfId="0" applyNumberFormat="1" applyFill="1"/>
    <xf numFmtId="167" fontId="0" fillId="9" borderId="0" xfId="0" applyNumberFormat="1" applyFill="1"/>
    <xf numFmtId="166" fontId="0" fillId="9" borderId="0" xfId="0" applyNumberFormat="1" applyFill="1"/>
    <xf numFmtId="2" fontId="0" fillId="9" borderId="0" xfId="0" applyNumberFormat="1" applyFill="1"/>
    <xf numFmtId="0" fontId="0" fillId="9" borderId="0" xfId="0" applyFill="1"/>
    <xf numFmtId="0" fontId="7" fillId="9" borderId="0" xfId="0" applyFont="1" applyFill="1" applyAlignment="1">
      <alignment horizontal="center" wrapText="1"/>
    </xf>
    <xf numFmtId="0" fontId="8" fillId="9" borderId="0" xfId="0" applyFont="1" applyFill="1"/>
    <xf numFmtId="0" fontId="7" fillId="4" borderId="0" xfId="0" applyFont="1" applyFill="1" applyAlignment="1">
      <alignment horizontal="center" wrapText="1"/>
    </xf>
    <xf numFmtId="0" fontId="7" fillId="7" borderId="0" xfId="0" applyFont="1" applyFill="1" applyAlignment="1">
      <alignment horizontal="center" wrapText="1"/>
    </xf>
    <xf numFmtId="0" fontId="7" fillId="8" borderId="0" xfId="0" applyFont="1" applyFill="1" applyAlignment="1">
      <alignment horizontal="center" wrapText="1"/>
    </xf>
    <xf numFmtId="1" fontId="0" fillId="10" borderId="0" xfId="0" applyNumberFormat="1" applyFill="1"/>
    <xf numFmtId="167" fontId="0" fillId="10" borderId="0" xfId="0" applyNumberFormat="1" applyFill="1"/>
    <xf numFmtId="166" fontId="0" fillId="10" borderId="0" xfId="0" applyNumberFormat="1" applyFill="1"/>
    <xf numFmtId="2" fontId="0" fillId="10" borderId="0" xfId="0" applyNumberFormat="1" applyFill="1"/>
    <xf numFmtId="0" fontId="0" fillId="10" borderId="0" xfId="0" applyFill="1"/>
    <xf numFmtId="0" fontId="7" fillId="10" borderId="0" xfId="0" applyFont="1" applyFill="1" applyAlignment="1">
      <alignment horizontal="center" wrapText="1"/>
    </xf>
    <xf numFmtId="0" fontId="8" fillId="10" borderId="0" xfId="0" applyFont="1" applyFill="1"/>
    <xf numFmtId="1" fontId="0" fillId="11" borderId="0" xfId="0" applyNumberFormat="1" applyFill="1"/>
    <xf numFmtId="167" fontId="0" fillId="11" borderId="0" xfId="0" applyNumberFormat="1" applyFill="1"/>
    <xf numFmtId="166" fontId="0" fillId="11" borderId="0" xfId="0" applyNumberFormat="1" applyFill="1"/>
    <xf numFmtId="2" fontId="0" fillId="11" borderId="0" xfId="0" applyNumberFormat="1" applyFill="1"/>
    <xf numFmtId="0" fontId="0" fillId="11" borderId="0" xfId="0" applyFill="1"/>
    <xf numFmtId="0" fontId="0" fillId="11" borderId="0" xfId="0" applyFill="1" applyBorder="1"/>
    <xf numFmtId="0" fontId="7" fillId="11" borderId="0" xfId="0" applyFont="1" applyFill="1" applyAlignment="1">
      <alignment horizontal="center" wrapText="1"/>
    </xf>
    <xf numFmtId="0" fontId="8" fillId="11" borderId="0" xfId="0" applyFont="1" applyFill="1"/>
    <xf numFmtId="164" fontId="4" fillId="0" borderId="1" xfId="1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Font="1" applyFill="1"/>
    <xf numFmtId="1" fontId="0" fillId="0" borderId="0" xfId="0" applyNumberFormat="1" applyFill="1" applyAlignment="1">
      <alignment horizontal="center" wrapText="1"/>
    </xf>
    <xf numFmtId="0" fontId="0" fillId="0" borderId="0" xfId="0" applyFill="1" applyAlignment="1">
      <alignment horizontal="center"/>
    </xf>
    <xf numFmtId="0" fontId="0" fillId="8" borderId="0" xfId="0" applyFont="1" applyFill="1"/>
    <xf numFmtId="1" fontId="0" fillId="12" borderId="0" xfId="0" applyNumberFormat="1" applyFill="1"/>
    <xf numFmtId="0" fontId="0" fillId="12" borderId="0" xfId="0" applyFill="1"/>
    <xf numFmtId="167" fontId="0" fillId="12" borderId="0" xfId="0" applyNumberFormat="1" applyFill="1"/>
    <xf numFmtId="166" fontId="0" fillId="12" borderId="0" xfId="0" applyNumberFormat="1" applyFill="1"/>
    <xf numFmtId="2" fontId="0" fillId="12" borderId="0" xfId="0" applyNumberFormat="1" applyFill="1"/>
    <xf numFmtId="0" fontId="7" fillId="12" borderId="0" xfId="0" applyFont="1" applyFill="1" applyAlignment="1">
      <alignment horizontal="center" wrapText="1"/>
    </xf>
    <xf numFmtId="0" fontId="8" fillId="12" borderId="0" xfId="0" applyFont="1" applyFill="1"/>
    <xf numFmtId="0" fontId="7" fillId="6" borderId="0" xfId="0" applyFont="1" applyFill="1" applyAlignment="1">
      <alignment horizontal="center" wrapText="1"/>
    </xf>
    <xf numFmtId="0" fontId="8" fillId="6" borderId="0" xfId="0" applyFont="1" applyFill="1"/>
    <xf numFmtId="1" fontId="0" fillId="13" borderId="0" xfId="0" applyNumberFormat="1" applyFill="1"/>
    <xf numFmtId="167" fontId="0" fillId="13" borderId="0" xfId="0" applyNumberFormat="1" applyFill="1"/>
    <xf numFmtId="166" fontId="0" fillId="13" borderId="0" xfId="0" applyNumberFormat="1" applyFill="1"/>
    <xf numFmtId="2" fontId="0" fillId="13" borderId="0" xfId="0" applyNumberFormat="1" applyFill="1"/>
    <xf numFmtId="0" fontId="0" fillId="13" borderId="0" xfId="0" applyFill="1"/>
    <xf numFmtId="0" fontId="7" fillId="13" borderId="0" xfId="0" applyFont="1" applyFill="1" applyAlignment="1">
      <alignment horizontal="center" wrapText="1"/>
    </xf>
    <xf numFmtId="0" fontId="8" fillId="13" borderId="0" xfId="0" applyFont="1" applyFill="1"/>
    <xf numFmtId="0" fontId="7" fillId="5" borderId="0" xfId="0" applyFont="1" applyFill="1" applyAlignment="1">
      <alignment horizontal="center" wrapText="1"/>
    </xf>
    <xf numFmtId="0" fontId="8" fillId="5" borderId="0" xfId="0" applyFont="1" applyFill="1"/>
    <xf numFmtId="164" fontId="0" fillId="0" borderId="0" xfId="0" applyNumberFormat="1" applyAlignment="1">
      <alignment horizontal="center"/>
    </xf>
    <xf numFmtId="164" fontId="0" fillId="11" borderId="0" xfId="0" applyNumberFormat="1" applyFill="1"/>
    <xf numFmtId="164" fontId="0" fillId="12" borderId="0" xfId="0" applyNumberFormat="1" applyFill="1"/>
    <xf numFmtId="164" fontId="0" fillId="6" borderId="0" xfId="0" applyNumberFormat="1" applyFill="1"/>
    <xf numFmtId="164" fontId="0" fillId="4" borderId="0" xfId="0" applyNumberFormat="1" applyFill="1"/>
    <xf numFmtId="164" fontId="0" fillId="10" borderId="0" xfId="0" applyNumberFormat="1" applyFill="1"/>
    <xf numFmtId="164" fontId="0" fillId="9" borderId="0" xfId="0" applyNumberFormat="1" applyFill="1"/>
    <xf numFmtId="164" fontId="0" fillId="8" borderId="0" xfId="0" applyNumberFormat="1" applyFill="1"/>
    <xf numFmtId="164" fontId="0" fillId="5" borderId="0" xfId="0" applyNumberFormat="1" applyFill="1"/>
    <xf numFmtId="164" fontId="0" fillId="13" borderId="0" xfId="0" applyNumberFormat="1" applyFill="1"/>
    <xf numFmtId="164" fontId="0" fillId="0" borderId="0" xfId="0" applyNumberFormat="1"/>
  </cellXfs>
  <cellStyles count="18">
    <cellStyle name="Comma 2" xfId="4"/>
    <cellStyle name="Comma 2 2" xfId="6"/>
    <cellStyle name="Normal" xfId="0" builtinId="0"/>
    <cellStyle name="Normal 2" xfId="1"/>
    <cellStyle name="Normal 2 2" xfId="14"/>
    <cellStyle name="Normal 2 3" xfId="11"/>
    <cellStyle name="Normal 2 4" xfId="10"/>
    <cellStyle name="Normal 2 5" xfId="7"/>
    <cellStyle name="Normal 2 6" xfId="3"/>
    <cellStyle name="Normal 2 7" xfId="2"/>
    <cellStyle name="Normal 3" xfId="8"/>
    <cellStyle name="Normal 3 2" xfId="16"/>
    <cellStyle name="Normal 3 3" xfId="13"/>
    <cellStyle name="Normal 4" xfId="9"/>
    <cellStyle name="Normal 4 2" xfId="17"/>
    <cellStyle name="Normal 4 3" xfId="12"/>
    <cellStyle name="Normal 5" xfId="5"/>
    <cellStyle name="Normal 5 2" xfId="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St.%20Lucie/Allocations/Bob%20Calcs%2012080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>
        <row r="1">
          <cell r="C1" t="str">
            <v>FLUCCS</v>
          </cell>
          <cell r="D1" t="str">
            <v>Harper ROC</v>
          </cell>
        </row>
        <row r="2">
          <cell r="A2">
            <v>1110</v>
          </cell>
          <cell r="B2" t="str">
            <v>Low-Density Residential</v>
          </cell>
          <cell r="C2">
            <v>1110</v>
          </cell>
          <cell r="D2" t="str">
            <v>Low-Density Residential Areas</v>
          </cell>
        </row>
        <row r="3">
          <cell r="A3">
            <v>1120</v>
          </cell>
          <cell r="B3" t="str">
            <v>Low-Density Residential</v>
          </cell>
          <cell r="C3">
            <v>1120</v>
          </cell>
          <cell r="D3" t="str">
            <v>Low-Density Residential Areas</v>
          </cell>
        </row>
        <row r="4">
          <cell r="A4">
            <v>1130</v>
          </cell>
          <cell r="B4" t="str">
            <v>Low-Density Residential</v>
          </cell>
          <cell r="C4">
            <v>1130</v>
          </cell>
          <cell r="D4" t="str">
            <v>Low-Density Residential Areas</v>
          </cell>
        </row>
        <row r="5">
          <cell r="A5">
            <v>1180</v>
          </cell>
          <cell r="B5" t="str">
            <v>Low-Density Residential</v>
          </cell>
          <cell r="C5">
            <v>1180</v>
          </cell>
          <cell r="D5" t="str">
            <v>Low-Density Residential Areas</v>
          </cell>
        </row>
        <row r="6">
          <cell r="A6">
            <v>1190</v>
          </cell>
          <cell r="B6" t="str">
            <v>Low-Density Residential</v>
          </cell>
          <cell r="C6">
            <v>1190</v>
          </cell>
          <cell r="D6" t="str">
            <v>Low-Density Residential Areas</v>
          </cell>
        </row>
        <row r="7">
          <cell r="A7">
            <v>1210</v>
          </cell>
          <cell r="B7" t="str">
            <v>Single-Family</v>
          </cell>
          <cell r="C7">
            <v>1210</v>
          </cell>
          <cell r="D7" t="str">
            <v>Single-Family Residential Areas (25% Impervious)</v>
          </cell>
        </row>
        <row r="8">
          <cell r="A8">
            <v>1220</v>
          </cell>
          <cell r="B8" t="str">
            <v>Single-Family</v>
          </cell>
          <cell r="C8">
            <v>1220</v>
          </cell>
          <cell r="D8" t="str">
            <v>Single-Family Residential Areas (25% Impervious)</v>
          </cell>
        </row>
        <row r="9">
          <cell r="A9">
            <v>1230</v>
          </cell>
          <cell r="B9" t="str">
            <v>Single-Family</v>
          </cell>
          <cell r="C9">
            <v>1230</v>
          </cell>
          <cell r="D9" t="str">
            <v>Single-Family Residential Areas (25% Impervious)</v>
          </cell>
        </row>
        <row r="10">
          <cell r="A10">
            <v>1290</v>
          </cell>
          <cell r="B10" t="str">
            <v>Single-Family</v>
          </cell>
          <cell r="C10">
            <v>1290</v>
          </cell>
          <cell r="D10" t="str">
            <v>Single-Family Residential Areas (40% Impervious)</v>
          </cell>
        </row>
        <row r="11">
          <cell r="A11">
            <v>1310</v>
          </cell>
          <cell r="B11" t="str">
            <v>Single-Family</v>
          </cell>
          <cell r="C11">
            <v>1310</v>
          </cell>
          <cell r="D11" t="str">
            <v>High-Density Residential Areas</v>
          </cell>
        </row>
        <row r="12">
          <cell r="A12">
            <v>1320</v>
          </cell>
          <cell r="B12" t="str">
            <v>Multi-Family</v>
          </cell>
          <cell r="C12">
            <v>1320</v>
          </cell>
          <cell r="D12" t="str">
            <v>High-Density Residential Areas</v>
          </cell>
        </row>
        <row r="13">
          <cell r="A13">
            <v>1330</v>
          </cell>
          <cell r="B13" t="str">
            <v>Multi-Family</v>
          </cell>
          <cell r="C13">
            <v>1330</v>
          </cell>
          <cell r="D13" t="str">
            <v>High-Density Residential Areas</v>
          </cell>
        </row>
        <row r="14">
          <cell r="A14">
            <v>1340</v>
          </cell>
          <cell r="B14" t="str">
            <v>Multi-Family</v>
          </cell>
          <cell r="C14">
            <v>1340</v>
          </cell>
          <cell r="D14" t="str">
            <v>High-Density Residential Areas</v>
          </cell>
        </row>
        <row r="15">
          <cell r="A15">
            <v>1390</v>
          </cell>
          <cell r="B15" t="str">
            <v>Multi-Family</v>
          </cell>
          <cell r="C15">
            <v>1390</v>
          </cell>
          <cell r="D15" t="str">
            <v>High-Density Residential Areas</v>
          </cell>
        </row>
        <row r="16">
          <cell r="A16">
            <v>1400</v>
          </cell>
          <cell r="B16" t="str">
            <v>Low-Intensity Commercial</v>
          </cell>
          <cell r="C16">
            <v>1400</v>
          </cell>
          <cell r="D16" t="str">
            <v>Commercial Areas</v>
          </cell>
        </row>
        <row r="17">
          <cell r="A17">
            <v>1411</v>
          </cell>
          <cell r="B17" t="str">
            <v>High-Intensity Commercial</v>
          </cell>
          <cell r="C17">
            <v>1411</v>
          </cell>
          <cell r="D17" t="str">
            <v>Commercial Areas</v>
          </cell>
        </row>
        <row r="18">
          <cell r="A18">
            <v>1423</v>
          </cell>
          <cell r="B18" t="str">
            <v>High-Intensity Commercial</v>
          </cell>
          <cell r="C18">
            <v>1423</v>
          </cell>
          <cell r="D18" t="str">
            <v>Commercial Areas</v>
          </cell>
        </row>
        <row r="19">
          <cell r="A19">
            <v>1480</v>
          </cell>
          <cell r="B19" t="str">
            <v>Single-Family</v>
          </cell>
          <cell r="C19">
            <v>1480</v>
          </cell>
          <cell r="D19" t="str">
            <v>Low-Density Residential Areas</v>
          </cell>
        </row>
        <row r="20">
          <cell r="A20">
            <v>1490</v>
          </cell>
          <cell r="B20" t="str">
            <v>High-Intensity Commercial</v>
          </cell>
          <cell r="C20">
            <v>1490</v>
          </cell>
          <cell r="D20" t="str">
            <v>Commercial Areas</v>
          </cell>
        </row>
        <row r="21">
          <cell r="A21">
            <v>1500</v>
          </cell>
          <cell r="B21" t="str">
            <v>High-Intensity Commercial</v>
          </cell>
          <cell r="C21">
            <v>1500</v>
          </cell>
          <cell r="D21" t="str">
            <v>Commercial Areas</v>
          </cell>
        </row>
        <row r="22">
          <cell r="A22">
            <v>1540</v>
          </cell>
          <cell r="B22" t="str">
            <v>Light Industrial</v>
          </cell>
          <cell r="C22">
            <v>1540</v>
          </cell>
          <cell r="D22" t="str">
            <v>Commercial Areas</v>
          </cell>
        </row>
        <row r="23">
          <cell r="A23">
            <v>1550</v>
          </cell>
          <cell r="B23" t="str">
            <v>Light Industrial</v>
          </cell>
          <cell r="C23">
            <v>1550</v>
          </cell>
          <cell r="D23" t="str">
            <v>Single-Family Residential Areas (40% Impervious)</v>
          </cell>
        </row>
        <row r="24">
          <cell r="A24">
            <v>1560</v>
          </cell>
          <cell r="B24" t="str">
            <v>High-Intensity Commercial</v>
          </cell>
          <cell r="C24">
            <v>1560</v>
          </cell>
          <cell r="D24" t="str">
            <v>Commercial Areas</v>
          </cell>
        </row>
        <row r="25">
          <cell r="A25">
            <v>1600</v>
          </cell>
          <cell r="B25" t="str">
            <v>Mining / Extractive</v>
          </cell>
          <cell r="C25">
            <v>1600</v>
          </cell>
          <cell r="D25" t="str">
            <v>Single-Family Residential Areas (25% Impervious)</v>
          </cell>
        </row>
        <row r="26">
          <cell r="A26">
            <v>1620</v>
          </cell>
          <cell r="B26" t="str">
            <v>Mining / Extractive</v>
          </cell>
          <cell r="C26">
            <v>1620</v>
          </cell>
          <cell r="D26" t="str">
            <v>Single-Family Residential Areas (25% Impervious)</v>
          </cell>
        </row>
        <row r="27">
          <cell r="A27">
            <v>1630</v>
          </cell>
          <cell r="B27" t="str">
            <v>Mining / Extractive</v>
          </cell>
          <cell r="C27">
            <v>1630</v>
          </cell>
          <cell r="D27" t="str">
            <v>Single-Family Residential Areas (25% Impervious)</v>
          </cell>
        </row>
        <row r="28">
          <cell r="A28">
            <v>1650</v>
          </cell>
          <cell r="B28" t="str">
            <v>Mining / Extractive</v>
          </cell>
          <cell r="C28">
            <v>1650</v>
          </cell>
          <cell r="D28" t="str">
            <v>Single-Family Residential Areas (25% Impervious)</v>
          </cell>
        </row>
        <row r="29">
          <cell r="A29">
            <v>1660</v>
          </cell>
          <cell r="B29" t="str">
            <v>Water</v>
          </cell>
          <cell r="C29">
            <v>1660</v>
          </cell>
          <cell r="D29" t="str">
            <v>Water</v>
          </cell>
        </row>
        <row r="30">
          <cell r="A30">
            <v>1700</v>
          </cell>
          <cell r="B30" t="str">
            <v>Low-Density Residential</v>
          </cell>
          <cell r="C30">
            <v>1700</v>
          </cell>
          <cell r="D30" t="str">
            <v>Single-Family Residential Areas (40% Impervious)</v>
          </cell>
        </row>
        <row r="31">
          <cell r="A31">
            <v>1710</v>
          </cell>
          <cell r="B31" t="str">
            <v>Low-Density Residential</v>
          </cell>
          <cell r="C31">
            <v>1710</v>
          </cell>
          <cell r="D31" t="str">
            <v>Single-Family Residential Areas (40% Impervious)</v>
          </cell>
        </row>
        <row r="32">
          <cell r="A32">
            <v>1730</v>
          </cell>
          <cell r="B32" t="str">
            <v>Low-Intensity Commercial</v>
          </cell>
          <cell r="C32">
            <v>1730</v>
          </cell>
          <cell r="D32" t="str">
            <v>Single-Family Residential Areas (40% Impervious)</v>
          </cell>
        </row>
        <row r="33">
          <cell r="A33">
            <v>1760</v>
          </cell>
          <cell r="B33" t="str">
            <v>Low-Intensity Commercial</v>
          </cell>
          <cell r="C33">
            <v>1760</v>
          </cell>
          <cell r="D33" t="str">
            <v>Single-Family Residential Areas (40% Impervious)</v>
          </cell>
        </row>
        <row r="34">
          <cell r="A34">
            <v>1800</v>
          </cell>
          <cell r="B34" t="str">
            <v>Single-Family</v>
          </cell>
          <cell r="C34">
            <v>1800</v>
          </cell>
          <cell r="D34" t="str">
            <v>General Agriculture</v>
          </cell>
        </row>
        <row r="35">
          <cell r="A35">
            <v>1820</v>
          </cell>
          <cell r="B35" t="str">
            <v>Pasture</v>
          </cell>
          <cell r="C35">
            <v>1820</v>
          </cell>
          <cell r="D35" t="str">
            <v>General Agriculture</v>
          </cell>
        </row>
        <row r="36">
          <cell r="A36">
            <v>1840</v>
          </cell>
          <cell r="B36" t="str">
            <v>Low-Intensity Commercial</v>
          </cell>
          <cell r="C36">
            <v>1840</v>
          </cell>
          <cell r="D36" t="str">
            <v>Low-Density Residential Areas</v>
          </cell>
        </row>
        <row r="37">
          <cell r="A37">
            <v>1850</v>
          </cell>
          <cell r="B37" t="str">
            <v>Low-Density Residential</v>
          </cell>
          <cell r="C37">
            <v>1850</v>
          </cell>
          <cell r="D37" t="str">
            <v>Single-Family Residential Areas (40% Impervious)</v>
          </cell>
        </row>
        <row r="38">
          <cell r="A38">
            <v>1900</v>
          </cell>
          <cell r="B38" t="str">
            <v>Undeveloped / Rangeland / Forest</v>
          </cell>
          <cell r="C38">
            <v>1900</v>
          </cell>
          <cell r="D38" t="str">
            <v>Unimproved pastures</v>
          </cell>
        </row>
        <row r="39">
          <cell r="A39">
            <v>1920</v>
          </cell>
          <cell r="B39" t="str">
            <v>Undeveloped / Rangeland / Forest</v>
          </cell>
          <cell r="C39">
            <v>1920</v>
          </cell>
          <cell r="D39" t="str">
            <v>Low-Density Residential Areas</v>
          </cell>
        </row>
        <row r="40">
          <cell r="A40">
            <v>2110</v>
          </cell>
          <cell r="B40" t="str">
            <v>Pasture</v>
          </cell>
          <cell r="C40">
            <v>2110</v>
          </cell>
          <cell r="D40" t="str">
            <v>Pasture</v>
          </cell>
        </row>
        <row r="41">
          <cell r="A41">
            <v>2120</v>
          </cell>
          <cell r="B41" t="str">
            <v>Unimproved pasture</v>
          </cell>
          <cell r="C41">
            <v>2120</v>
          </cell>
          <cell r="D41" t="str">
            <v>Unimproved pastures</v>
          </cell>
        </row>
        <row r="42">
          <cell r="A42">
            <v>2130</v>
          </cell>
          <cell r="B42" t="str">
            <v>Unimproved pasture</v>
          </cell>
          <cell r="C42">
            <v>2130</v>
          </cell>
          <cell r="D42" t="str">
            <v>Unimproved pastures</v>
          </cell>
        </row>
        <row r="43">
          <cell r="A43">
            <v>2140</v>
          </cell>
          <cell r="B43" t="str">
            <v>Row Crops</v>
          </cell>
          <cell r="C43">
            <v>2140</v>
          </cell>
          <cell r="D43" t="str">
            <v>Row Crops</v>
          </cell>
        </row>
        <row r="44">
          <cell r="A44">
            <v>2150</v>
          </cell>
          <cell r="B44" t="str">
            <v>General Agriculture</v>
          </cell>
          <cell r="C44">
            <v>2150</v>
          </cell>
          <cell r="D44" t="str">
            <v>General Agriculture</v>
          </cell>
        </row>
        <row r="45">
          <cell r="A45">
            <v>2156</v>
          </cell>
          <cell r="B45" t="str">
            <v>General Agriculture</v>
          </cell>
          <cell r="C45">
            <v>2156</v>
          </cell>
          <cell r="D45" t="str">
            <v>General Agriculture</v>
          </cell>
        </row>
        <row r="46">
          <cell r="A46">
            <v>2210</v>
          </cell>
          <cell r="B46" t="str">
            <v>Citrus</v>
          </cell>
          <cell r="C46">
            <v>2210</v>
          </cell>
          <cell r="D46" t="str">
            <v>Citrus</v>
          </cell>
        </row>
        <row r="47">
          <cell r="A47">
            <v>2220</v>
          </cell>
          <cell r="B47" t="str">
            <v>Citrus</v>
          </cell>
          <cell r="C47">
            <v>2220</v>
          </cell>
          <cell r="D47" t="str">
            <v>Citrus</v>
          </cell>
        </row>
        <row r="48">
          <cell r="A48">
            <v>2230</v>
          </cell>
          <cell r="B48" t="str">
            <v>Citrus</v>
          </cell>
          <cell r="C48">
            <v>2230</v>
          </cell>
          <cell r="D48" t="str">
            <v>Citrus</v>
          </cell>
        </row>
        <row r="49">
          <cell r="A49">
            <v>2310</v>
          </cell>
          <cell r="B49" t="str">
            <v>General Agriculture</v>
          </cell>
          <cell r="C49">
            <v>2310</v>
          </cell>
          <cell r="D49" t="str">
            <v>General Agriculture</v>
          </cell>
        </row>
        <row r="50">
          <cell r="A50">
            <v>2320</v>
          </cell>
          <cell r="B50" t="str">
            <v>General Agriculture</v>
          </cell>
          <cell r="C50">
            <v>2320</v>
          </cell>
          <cell r="D50" t="str">
            <v>General Agriculture</v>
          </cell>
        </row>
        <row r="51">
          <cell r="A51">
            <v>2410</v>
          </cell>
          <cell r="B51" t="str">
            <v>General Agriculture</v>
          </cell>
          <cell r="C51">
            <v>2410</v>
          </cell>
          <cell r="D51" t="str">
            <v>General Agriculture</v>
          </cell>
        </row>
        <row r="52">
          <cell r="A52">
            <v>2420</v>
          </cell>
          <cell r="B52" t="str">
            <v>General Agriculture</v>
          </cell>
          <cell r="C52">
            <v>2420</v>
          </cell>
          <cell r="D52" t="str">
            <v>General Agriculture</v>
          </cell>
        </row>
        <row r="53">
          <cell r="A53">
            <v>2430</v>
          </cell>
          <cell r="B53" t="str">
            <v>General Agriculture</v>
          </cell>
          <cell r="C53">
            <v>2430</v>
          </cell>
          <cell r="D53" t="str">
            <v>General Agriculture</v>
          </cell>
        </row>
        <row r="54">
          <cell r="A54">
            <v>2500</v>
          </cell>
          <cell r="B54" t="str">
            <v>General Agriculture</v>
          </cell>
          <cell r="C54">
            <v>2500</v>
          </cell>
          <cell r="D54" t="str">
            <v>General Agriculture</v>
          </cell>
        </row>
        <row r="55">
          <cell r="A55">
            <v>2510</v>
          </cell>
          <cell r="B55" t="str">
            <v>Pasture</v>
          </cell>
          <cell r="C55">
            <v>2510</v>
          </cell>
          <cell r="D55" t="str">
            <v>Pasture</v>
          </cell>
        </row>
        <row r="56">
          <cell r="A56">
            <v>2520</v>
          </cell>
          <cell r="B56" t="str">
            <v>Pasture</v>
          </cell>
          <cell r="C56">
            <v>2520</v>
          </cell>
          <cell r="D56" t="str">
            <v>Pasture</v>
          </cell>
        </row>
        <row r="57">
          <cell r="A57">
            <v>2540</v>
          </cell>
          <cell r="B57" t="str">
            <v>General Agriculture</v>
          </cell>
          <cell r="C57">
            <v>2540</v>
          </cell>
          <cell r="D57" t="str">
            <v>General Agriculture</v>
          </cell>
        </row>
        <row r="58">
          <cell r="A58">
            <v>2610</v>
          </cell>
          <cell r="B58" t="str">
            <v>Row Crops</v>
          </cell>
          <cell r="C58">
            <v>2610</v>
          </cell>
          <cell r="D58" t="str">
            <v>Undeveloped Land</v>
          </cell>
        </row>
        <row r="59">
          <cell r="A59">
            <v>3100</v>
          </cell>
          <cell r="B59" t="str">
            <v>Undeveloped / Rangeland / Forest</v>
          </cell>
          <cell r="C59">
            <v>3100</v>
          </cell>
          <cell r="D59" t="str">
            <v>Undeveloped Land</v>
          </cell>
        </row>
        <row r="60">
          <cell r="A60">
            <v>3200</v>
          </cell>
          <cell r="B60" t="str">
            <v>Undeveloped / Rangeland / Forest</v>
          </cell>
          <cell r="C60">
            <v>3200</v>
          </cell>
          <cell r="D60" t="str">
            <v>Undeveloped Land</v>
          </cell>
        </row>
        <row r="61">
          <cell r="A61">
            <v>3210</v>
          </cell>
          <cell r="B61" t="str">
            <v>Undeveloped / Rangeland / Forest</v>
          </cell>
          <cell r="C61">
            <v>3210</v>
          </cell>
          <cell r="D61" t="str">
            <v>Undeveloped Land</v>
          </cell>
        </row>
        <row r="62">
          <cell r="A62">
            <v>3220</v>
          </cell>
          <cell r="B62" t="str">
            <v>Undeveloped / Rangeland / Forest</v>
          </cell>
          <cell r="C62">
            <v>3220</v>
          </cell>
          <cell r="D62" t="str">
            <v>Undeveloped Land</v>
          </cell>
        </row>
        <row r="63">
          <cell r="A63">
            <v>3300</v>
          </cell>
          <cell r="B63" t="str">
            <v>Undeveloped / Rangeland / Forest</v>
          </cell>
          <cell r="C63">
            <v>3300</v>
          </cell>
          <cell r="D63" t="str">
            <v>Undeveloped Land</v>
          </cell>
        </row>
        <row r="64">
          <cell r="A64">
            <v>4100</v>
          </cell>
          <cell r="B64" t="str">
            <v>Undeveloped / Rangeland / Forest</v>
          </cell>
          <cell r="C64">
            <v>4100</v>
          </cell>
          <cell r="D64" t="str">
            <v>Undeveloped Land</v>
          </cell>
        </row>
        <row r="65">
          <cell r="A65">
            <v>4110</v>
          </cell>
          <cell r="B65" t="str">
            <v>Undeveloped / Rangeland / Forest</v>
          </cell>
          <cell r="C65">
            <v>4110</v>
          </cell>
          <cell r="D65" t="str">
            <v>Undeveloped Land</v>
          </cell>
        </row>
        <row r="66">
          <cell r="A66">
            <v>4130</v>
          </cell>
          <cell r="B66" t="str">
            <v>Undeveloped / Rangeland / Forest</v>
          </cell>
          <cell r="C66">
            <v>4130</v>
          </cell>
          <cell r="D66" t="str">
            <v>Undeveloped Land</v>
          </cell>
        </row>
        <row r="67">
          <cell r="A67">
            <v>4140</v>
          </cell>
          <cell r="B67" t="str">
            <v>Undeveloped / Rangeland / Forest</v>
          </cell>
          <cell r="C67">
            <v>4140</v>
          </cell>
          <cell r="D67" t="str">
            <v>Undeveloped Land</v>
          </cell>
        </row>
        <row r="68">
          <cell r="A68">
            <v>4200</v>
          </cell>
          <cell r="B68" t="str">
            <v>Undeveloped / Rangeland / Forest</v>
          </cell>
          <cell r="C68">
            <v>4200</v>
          </cell>
          <cell r="D68" t="str">
            <v>Undeveloped Land</v>
          </cell>
        </row>
        <row r="69">
          <cell r="A69">
            <v>4220</v>
          </cell>
          <cell r="B69" t="str">
            <v>Undeveloped / Rangeland / Forest</v>
          </cell>
          <cell r="C69">
            <v>4220</v>
          </cell>
          <cell r="D69" t="str">
            <v>Undeveloped Land</v>
          </cell>
        </row>
        <row r="70">
          <cell r="A70">
            <v>4240</v>
          </cell>
          <cell r="B70" t="str">
            <v>Undeveloped / Rangeland / Forest</v>
          </cell>
          <cell r="C70">
            <v>4240</v>
          </cell>
          <cell r="D70" t="str">
            <v>Undeveloped Land</v>
          </cell>
        </row>
        <row r="71">
          <cell r="A71">
            <v>4270</v>
          </cell>
          <cell r="B71" t="str">
            <v>Undeveloped / Rangeland / Forest</v>
          </cell>
          <cell r="C71">
            <v>4270</v>
          </cell>
          <cell r="D71" t="str">
            <v>Undeveloped Land</v>
          </cell>
        </row>
        <row r="72">
          <cell r="A72">
            <v>4271</v>
          </cell>
          <cell r="B72" t="str">
            <v>Undeveloped / Rangeland / Forest</v>
          </cell>
          <cell r="C72">
            <v>4271</v>
          </cell>
          <cell r="D72" t="str">
            <v>Undeveloped Land</v>
          </cell>
        </row>
        <row r="73">
          <cell r="A73">
            <v>4280</v>
          </cell>
          <cell r="B73" t="str">
            <v>Undeveloped / Rangeland / Forest</v>
          </cell>
          <cell r="C73">
            <v>4280</v>
          </cell>
          <cell r="D73" t="str">
            <v>Undeveloped Land</v>
          </cell>
        </row>
        <row r="74">
          <cell r="A74">
            <v>4340</v>
          </cell>
          <cell r="B74" t="str">
            <v>Undeveloped / Rangeland / Forest</v>
          </cell>
          <cell r="C74">
            <v>4340</v>
          </cell>
          <cell r="D74" t="str">
            <v>Undeveloped Land</v>
          </cell>
        </row>
        <row r="75">
          <cell r="A75">
            <v>4370</v>
          </cell>
          <cell r="B75" t="str">
            <v>Undeveloped / Rangeland / Forest</v>
          </cell>
          <cell r="C75">
            <v>4370</v>
          </cell>
          <cell r="D75" t="str">
            <v>Undeveloped Land</v>
          </cell>
        </row>
        <row r="76">
          <cell r="A76">
            <v>4410</v>
          </cell>
          <cell r="B76" t="str">
            <v>Undeveloped / Rangeland / Forest</v>
          </cell>
          <cell r="C76">
            <v>4410</v>
          </cell>
          <cell r="D76" t="str">
            <v>Undeveloped Land</v>
          </cell>
        </row>
        <row r="77">
          <cell r="A77">
            <v>4420</v>
          </cell>
          <cell r="B77" t="str">
            <v>Undeveloped / Rangeland / Forest</v>
          </cell>
          <cell r="C77">
            <v>4420</v>
          </cell>
          <cell r="D77" t="str">
            <v>Undeveloped Land</v>
          </cell>
        </row>
        <row r="78">
          <cell r="A78">
            <v>5110</v>
          </cell>
          <cell r="B78" t="str">
            <v>Water</v>
          </cell>
          <cell r="C78">
            <v>5110</v>
          </cell>
          <cell r="D78" t="str">
            <v>Water</v>
          </cell>
        </row>
        <row r="79">
          <cell r="A79">
            <v>5120</v>
          </cell>
          <cell r="B79" t="str">
            <v>Water</v>
          </cell>
          <cell r="C79">
            <v>5120</v>
          </cell>
          <cell r="D79" t="str">
            <v>Water</v>
          </cell>
        </row>
        <row r="80">
          <cell r="A80">
            <v>5200</v>
          </cell>
          <cell r="B80" t="str">
            <v>Water</v>
          </cell>
          <cell r="C80">
            <v>5200</v>
          </cell>
          <cell r="D80" t="str">
            <v>Water</v>
          </cell>
        </row>
        <row r="81">
          <cell r="A81">
            <v>5250</v>
          </cell>
          <cell r="B81" t="str">
            <v>Water</v>
          </cell>
          <cell r="C81">
            <v>5250</v>
          </cell>
          <cell r="D81" t="str">
            <v>Water</v>
          </cell>
        </row>
        <row r="82">
          <cell r="A82">
            <v>5300</v>
          </cell>
          <cell r="B82" t="str">
            <v>Water</v>
          </cell>
          <cell r="C82">
            <v>5300</v>
          </cell>
          <cell r="D82" t="str">
            <v>Water</v>
          </cell>
        </row>
        <row r="83">
          <cell r="A83">
            <v>5410</v>
          </cell>
          <cell r="B83" t="str">
            <v>Water</v>
          </cell>
          <cell r="C83">
            <v>5410</v>
          </cell>
          <cell r="D83" t="str">
            <v>Water</v>
          </cell>
        </row>
        <row r="84">
          <cell r="A84">
            <v>5600</v>
          </cell>
          <cell r="B84" t="str">
            <v>Water</v>
          </cell>
          <cell r="C84">
            <v>5600</v>
          </cell>
          <cell r="D84" t="str">
            <v>Water</v>
          </cell>
        </row>
        <row r="85">
          <cell r="A85">
            <v>6110</v>
          </cell>
          <cell r="B85" t="str">
            <v>Wetlands</v>
          </cell>
          <cell r="C85">
            <v>6110</v>
          </cell>
          <cell r="D85" t="str">
            <v>Wetlands</v>
          </cell>
        </row>
        <row r="86">
          <cell r="A86">
            <v>6111</v>
          </cell>
          <cell r="B86" t="str">
            <v>Wetlands</v>
          </cell>
          <cell r="C86">
            <v>6111</v>
          </cell>
          <cell r="D86" t="str">
            <v>Wetlands</v>
          </cell>
        </row>
        <row r="87">
          <cell r="A87">
            <v>6120</v>
          </cell>
          <cell r="B87" t="str">
            <v>Wetlands</v>
          </cell>
          <cell r="C87">
            <v>6120</v>
          </cell>
          <cell r="D87" t="str">
            <v>Wetlands</v>
          </cell>
        </row>
        <row r="88">
          <cell r="A88">
            <v>6170</v>
          </cell>
          <cell r="B88" t="str">
            <v>Wetlands</v>
          </cell>
          <cell r="C88">
            <v>6170</v>
          </cell>
          <cell r="D88" t="str">
            <v>Wetlands</v>
          </cell>
        </row>
        <row r="89">
          <cell r="A89">
            <v>6172</v>
          </cell>
          <cell r="B89" t="str">
            <v>Wetlands</v>
          </cell>
          <cell r="C89">
            <v>6172</v>
          </cell>
          <cell r="D89" t="str">
            <v>Wetlands</v>
          </cell>
        </row>
        <row r="90">
          <cell r="A90">
            <v>6191</v>
          </cell>
          <cell r="B90" t="str">
            <v>Wetlands</v>
          </cell>
          <cell r="C90">
            <v>6191</v>
          </cell>
          <cell r="D90" t="str">
            <v>Wetlands</v>
          </cell>
        </row>
        <row r="91">
          <cell r="A91">
            <v>6200</v>
          </cell>
          <cell r="B91" t="str">
            <v>Wetlands</v>
          </cell>
          <cell r="C91">
            <v>6200</v>
          </cell>
          <cell r="D91" t="str">
            <v>Wetlands</v>
          </cell>
        </row>
        <row r="92">
          <cell r="A92">
            <v>6210</v>
          </cell>
          <cell r="B92" t="str">
            <v>Wetlands</v>
          </cell>
          <cell r="C92">
            <v>6210</v>
          </cell>
          <cell r="D92" t="str">
            <v>Wetlands</v>
          </cell>
        </row>
        <row r="93">
          <cell r="A93">
            <v>6215</v>
          </cell>
          <cell r="B93" t="str">
            <v>Wetlands</v>
          </cell>
          <cell r="C93">
            <v>6215</v>
          </cell>
          <cell r="D93" t="str">
            <v>Wetlands</v>
          </cell>
        </row>
        <row r="94">
          <cell r="A94">
            <v>6216</v>
          </cell>
          <cell r="B94" t="str">
            <v>Wetlands</v>
          </cell>
          <cell r="C94">
            <v>6216</v>
          </cell>
          <cell r="D94" t="str">
            <v>Wetlands</v>
          </cell>
        </row>
        <row r="95">
          <cell r="A95">
            <v>6240</v>
          </cell>
          <cell r="B95" t="str">
            <v>Wetlands</v>
          </cell>
          <cell r="C95">
            <v>6240</v>
          </cell>
          <cell r="D95" t="str">
            <v>Wetlands</v>
          </cell>
        </row>
        <row r="96">
          <cell r="A96">
            <v>6250</v>
          </cell>
          <cell r="B96" t="str">
            <v>Wetlands</v>
          </cell>
          <cell r="C96">
            <v>6250</v>
          </cell>
          <cell r="D96" t="str">
            <v>Wetlands</v>
          </cell>
        </row>
        <row r="97">
          <cell r="A97">
            <v>6300</v>
          </cell>
          <cell r="B97" t="str">
            <v>Wetlands</v>
          </cell>
          <cell r="C97">
            <v>6300</v>
          </cell>
          <cell r="D97" t="str">
            <v>Wetlands</v>
          </cell>
        </row>
        <row r="98">
          <cell r="A98">
            <v>6410</v>
          </cell>
          <cell r="B98" t="str">
            <v>Wetlands</v>
          </cell>
          <cell r="C98">
            <v>6410</v>
          </cell>
          <cell r="D98" t="str">
            <v>Wetlands</v>
          </cell>
        </row>
        <row r="99">
          <cell r="A99">
            <v>6411</v>
          </cell>
          <cell r="B99" t="str">
            <v>Wetlands</v>
          </cell>
          <cell r="C99">
            <v>6411</v>
          </cell>
          <cell r="D99" t="str">
            <v>Wetlands</v>
          </cell>
        </row>
        <row r="100">
          <cell r="A100">
            <v>6420</v>
          </cell>
          <cell r="B100" t="str">
            <v>Wetlands</v>
          </cell>
          <cell r="C100">
            <v>6420</v>
          </cell>
          <cell r="D100" t="str">
            <v>Wetlands</v>
          </cell>
        </row>
        <row r="101">
          <cell r="A101">
            <v>6430</v>
          </cell>
          <cell r="B101" t="str">
            <v>Wetlands</v>
          </cell>
          <cell r="C101">
            <v>6430</v>
          </cell>
          <cell r="D101" t="str">
            <v>Wetlands</v>
          </cell>
        </row>
        <row r="102">
          <cell r="A102">
            <v>6440</v>
          </cell>
          <cell r="B102" t="str">
            <v>Wetlands</v>
          </cell>
          <cell r="C102">
            <v>6440</v>
          </cell>
          <cell r="D102" t="str">
            <v>Wetlands</v>
          </cell>
        </row>
        <row r="103">
          <cell r="A103">
            <v>6500</v>
          </cell>
          <cell r="B103" t="str">
            <v>Wetlands</v>
          </cell>
          <cell r="C103">
            <v>6500</v>
          </cell>
          <cell r="D103" t="str">
            <v>Wetlands</v>
          </cell>
        </row>
        <row r="104">
          <cell r="A104">
            <v>7400</v>
          </cell>
          <cell r="B104" t="str">
            <v>Mining / Extractive</v>
          </cell>
          <cell r="C104">
            <v>7400</v>
          </cell>
          <cell r="D104" t="str">
            <v>Undeveloped Land</v>
          </cell>
        </row>
        <row r="105">
          <cell r="A105">
            <v>7430</v>
          </cell>
          <cell r="B105" t="str">
            <v>Mining / Extractive</v>
          </cell>
          <cell r="C105">
            <v>7430</v>
          </cell>
          <cell r="D105" t="str">
            <v>Undeveloped Land</v>
          </cell>
        </row>
        <row r="106">
          <cell r="A106">
            <v>8100</v>
          </cell>
          <cell r="B106" t="str">
            <v>Highway</v>
          </cell>
          <cell r="C106">
            <v>8100</v>
          </cell>
          <cell r="D106" t="str">
            <v>Highway Areas (50% Impervious)</v>
          </cell>
        </row>
        <row r="107">
          <cell r="A107">
            <v>8110</v>
          </cell>
          <cell r="B107" t="str">
            <v>High-Intensity Commercial</v>
          </cell>
          <cell r="C107">
            <v>8110</v>
          </cell>
          <cell r="D107" t="str">
            <v>Single-Family Residential Areas (40% Impervious)</v>
          </cell>
        </row>
        <row r="108">
          <cell r="A108">
            <v>8113</v>
          </cell>
          <cell r="B108" t="str">
            <v>Low-Density Residential</v>
          </cell>
          <cell r="C108">
            <v>8113</v>
          </cell>
          <cell r="D108" t="str">
            <v>Single-Family Residential Areas (25% Impervious)</v>
          </cell>
        </row>
        <row r="109">
          <cell r="A109">
            <v>8115</v>
          </cell>
          <cell r="B109" t="str">
            <v>Low-Density Residential</v>
          </cell>
          <cell r="C109">
            <v>8115</v>
          </cell>
          <cell r="D109" t="str">
            <v>Single-Family Residential Areas (25% Impervious)</v>
          </cell>
        </row>
        <row r="110">
          <cell r="A110">
            <v>8140</v>
          </cell>
          <cell r="B110" t="str">
            <v>Highway</v>
          </cell>
          <cell r="C110">
            <v>8140</v>
          </cell>
          <cell r="D110" t="str">
            <v>Highway Areas (50% Impervious)</v>
          </cell>
        </row>
        <row r="111">
          <cell r="A111">
            <v>8200</v>
          </cell>
          <cell r="B111" t="str">
            <v>Light Industrial</v>
          </cell>
          <cell r="C111">
            <v>8200</v>
          </cell>
          <cell r="D111" t="str">
            <v>Commercial Areas</v>
          </cell>
        </row>
        <row r="112">
          <cell r="A112">
            <v>8300</v>
          </cell>
          <cell r="B112" t="str">
            <v>Light Industrial</v>
          </cell>
          <cell r="C112">
            <v>8300</v>
          </cell>
          <cell r="D112" t="str">
            <v>Commercial Areas</v>
          </cell>
        </row>
        <row r="113">
          <cell r="A113">
            <v>8310</v>
          </cell>
          <cell r="B113" t="str">
            <v>Light Industrial</v>
          </cell>
          <cell r="C113">
            <v>8310</v>
          </cell>
          <cell r="D113" t="str">
            <v>Commercial Areas</v>
          </cell>
        </row>
        <row r="114">
          <cell r="A114">
            <v>8320</v>
          </cell>
          <cell r="B114" t="str">
            <v>Low-intensity commercial</v>
          </cell>
          <cell r="C114">
            <v>8320</v>
          </cell>
          <cell r="D114" t="str">
            <v>Undeveloped Land</v>
          </cell>
        </row>
        <row r="115">
          <cell r="A115">
            <v>8330</v>
          </cell>
          <cell r="B115" t="str">
            <v>Light Industrial</v>
          </cell>
          <cell r="C115">
            <v>8330</v>
          </cell>
          <cell r="D115" t="str">
            <v>Commercial Areas</v>
          </cell>
        </row>
        <row r="116">
          <cell r="A116">
            <v>8340</v>
          </cell>
          <cell r="B116" t="str">
            <v>Light Industrial</v>
          </cell>
          <cell r="C116">
            <v>8340</v>
          </cell>
          <cell r="D116" t="str">
            <v>Commercial Areas</v>
          </cell>
        </row>
        <row r="117">
          <cell r="A117">
            <v>8350</v>
          </cell>
          <cell r="B117" t="str">
            <v>High-Intensity Commercial</v>
          </cell>
          <cell r="C117">
            <v>8350</v>
          </cell>
          <cell r="D117" t="str">
            <v>Commercial Areas</v>
          </cell>
        </row>
        <row r="118">
          <cell r="A118">
            <v>8360</v>
          </cell>
          <cell r="B118" t="str">
            <v>High-Intensity Commercial</v>
          </cell>
          <cell r="C118">
            <v>8360</v>
          </cell>
          <cell r="D118" t="str">
            <v>Commercial Areas</v>
          </cell>
        </row>
      </sheetData>
      <sheetData sheetId="1">
        <row r="3">
          <cell r="A3" t="str">
            <v>Low-Density Residential</v>
          </cell>
          <cell r="B3">
            <v>0.96797880682585713</v>
          </cell>
          <cell r="C3">
            <v>0.12452938169209543</v>
          </cell>
        </row>
        <row r="4">
          <cell r="A4" t="str">
            <v>Single-Family</v>
          </cell>
          <cell r="B4">
            <v>1.2445441802046733</v>
          </cell>
          <cell r="C4">
            <v>0.21319951734720002</v>
          </cell>
        </row>
        <row r="5">
          <cell r="A5" t="str">
            <v>Multi-Family</v>
          </cell>
          <cell r="B5">
            <v>1.3948514483453343</v>
          </cell>
          <cell r="C5">
            <v>0.33903287162245876</v>
          </cell>
        </row>
        <row r="6">
          <cell r="A6" t="str">
            <v>Low-Intensity Commercial</v>
          </cell>
          <cell r="B6">
            <v>0.70945030562392009</v>
          </cell>
          <cell r="C6">
            <v>0.1167055461931156</v>
          </cell>
        </row>
        <row r="7">
          <cell r="A7" t="str">
            <v>High-Intensity Commercial</v>
          </cell>
          <cell r="B7">
            <v>1.4429497741503459</v>
          </cell>
          <cell r="C7">
            <v>0.22493527059566973</v>
          </cell>
        </row>
        <row r="8">
          <cell r="A8" t="str">
            <v>Light Industrial</v>
          </cell>
          <cell r="B8">
            <v>0.72147488707517293</v>
          </cell>
          <cell r="C8">
            <v>0.16951643581122938</v>
          </cell>
        </row>
        <row r="9">
          <cell r="A9" t="str">
            <v>Highway</v>
          </cell>
          <cell r="B9">
            <v>0.98601567900273634</v>
          </cell>
          <cell r="C9">
            <v>0.14343698414796333</v>
          </cell>
        </row>
        <row r="10">
          <cell r="A10" t="str">
            <v>Pasture</v>
          </cell>
          <cell r="B10">
            <v>2.0141173930848577</v>
          </cell>
          <cell r="C10">
            <v>0.28687396829592665</v>
          </cell>
        </row>
        <row r="11">
          <cell r="A11" t="str">
            <v>Unimproved Pasture</v>
          </cell>
          <cell r="B11">
            <v>1.022089423356495</v>
          </cell>
          <cell r="C11">
            <v>0.19559588747449544</v>
          </cell>
        </row>
        <row r="12">
          <cell r="A12" t="str">
            <v>Citrus</v>
          </cell>
          <cell r="B12">
            <v>1.3467531225403229</v>
          </cell>
          <cell r="C12">
            <v>0.27383424246429361</v>
          </cell>
        </row>
        <row r="13">
          <cell r="A13" t="str">
            <v>Row Crops</v>
          </cell>
          <cell r="B13">
            <v>1.7435643104316678</v>
          </cell>
          <cell r="C13">
            <v>0.58026779950766982</v>
          </cell>
        </row>
        <row r="14">
          <cell r="A14" t="str">
            <v>General Agriculture</v>
          </cell>
          <cell r="B14">
            <v>1.6774291124497771</v>
          </cell>
          <cell r="C14">
            <v>0.48898971868623858</v>
          </cell>
        </row>
        <row r="15">
          <cell r="A15" t="str">
            <v>Undeveloped / Rangeland / Forest</v>
          </cell>
          <cell r="B15">
            <v>0.69141343344704065</v>
          </cell>
          <cell r="C15">
            <v>3.5859246036990831E-2</v>
          </cell>
        </row>
        <row r="16">
          <cell r="A16" t="str">
            <v>Mining / Extractive</v>
          </cell>
          <cell r="B16">
            <v>0.70945030562392009</v>
          </cell>
          <cell r="C16">
            <v>9.7797943737247719E-2</v>
          </cell>
        </row>
        <row r="17">
          <cell r="A17" t="str">
            <v>Water</v>
          </cell>
          <cell r="B17">
            <v>0.50503242095262102</v>
          </cell>
          <cell r="C17">
            <v>6.8458560616073402E-2</v>
          </cell>
        </row>
        <row r="18">
          <cell r="A18" t="str">
            <v>Wetlands</v>
          </cell>
          <cell r="B18">
            <v>0.60724136328827061</v>
          </cell>
          <cell r="C18">
            <v>3.2599314579082571E-2</v>
          </cell>
        </row>
      </sheetData>
      <sheetData sheetId="2"/>
      <sheetData sheetId="3"/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27"/>
  <sheetViews>
    <sheetView tabSelected="1" workbookViewId="0">
      <selection activeCell="G28" sqref="G28"/>
    </sheetView>
  </sheetViews>
  <sheetFormatPr defaultRowHeight="12.75"/>
  <cols>
    <col min="1" max="1" width="9.140625" style="3"/>
    <col min="2" max="2" width="21" style="3" customWidth="1"/>
    <col min="3" max="3" width="13.42578125" style="3" customWidth="1"/>
    <col min="4" max="4" width="11.5703125" style="3" bestFit="1" customWidth="1"/>
    <col min="5" max="5" width="14.85546875" style="3" customWidth="1"/>
    <col min="6" max="6" width="14" style="3" customWidth="1"/>
    <col min="7" max="7" width="12.7109375" style="3" customWidth="1"/>
    <col min="8" max="8" width="16.5703125" style="3" customWidth="1"/>
    <col min="9" max="9" width="13" style="3" customWidth="1"/>
    <col min="10" max="10" width="10" style="3" bestFit="1" customWidth="1"/>
    <col min="11" max="16384" width="9.140625" style="3"/>
  </cols>
  <sheetData>
    <row r="1" spans="1:10" ht="25.5">
      <c r="A1" s="1" t="s">
        <v>3</v>
      </c>
      <c r="B1" s="1" t="s">
        <v>0</v>
      </c>
      <c r="C1" s="1" t="s">
        <v>1</v>
      </c>
      <c r="D1" s="1" t="s">
        <v>7</v>
      </c>
      <c r="E1" s="4" t="s">
        <v>8</v>
      </c>
      <c r="F1" s="5" t="s">
        <v>9</v>
      </c>
      <c r="G1" s="6" t="s">
        <v>10</v>
      </c>
      <c r="H1" s="4" t="s">
        <v>11</v>
      </c>
      <c r="I1" s="5" t="s">
        <v>12</v>
      </c>
      <c r="J1" s="4" t="s">
        <v>13</v>
      </c>
    </row>
    <row r="2" spans="1:10" ht="38.25">
      <c r="A2" s="32" t="s">
        <v>4</v>
      </c>
      <c r="B2" s="33" t="s">
        <v>96</v>
      </c>
      <c r="C2" s="32" t="s">
        <v>2</v>
      </c>
      <c r="D2" s="93">
        <f>'Base file CDD 1'!I95</f>
        <v>488.74189306976427</v>
      </c>
      <c r="E2" s="94">
        <f>'Base file CDD 1'!K95</f>
        <v>2902.7999999999984</v>
      </c>
      <c r="F2" s="35" t="s">
        <v>74</v>
      </c>
      <c r="G2" s="94">
        <f>E2-'Treated Built Up CDD 1'!K95</f>
        <v>1189.8999999999996</v>
      </c>
      <c r="H2" s="94">
        <f>'Base file CDD 1'!L95</f>
        <v>823.30000000000052</v>
      </c>
      <c r="I2" s="35" t="s">
        <v>74</v>
      </c>
      <c r="J2" s="94">
        <f>H2-'Treated Built Up CDD 1'!L95</f>
        <v>459.70000000000073</v>
      </c>
    </row>
    <row r="3" spans="1:10" ht="38.25">
      <c r="A3" s="32" t="s">
        <v>5</v>
      </c>
      <c r="B3" s="33" t="s">
        <v>6</v>
      </c>
      <c r="C3" s="34" t="s">
        <v>2</v>
      </c>
      <c r="D3" s="93">
        <f>'Base file CDD 2, 3, 4, 5'!I160</f>
        <v>2544.2065004969568</v>
      </c>
      <c r="E3" s="94">
        <f>'Base file CDD 2, 3, 4, 5'!K160</f>
        <v>18075.499999999989</v>
      </c>
      <c r="F3" s="35" t="s">
        <v>74</v>
      </c>
      <c r="G3" s="94">
        <f>E3-'Treated Built Up CDD 2, 3, 4, 5'!K163</f>
        <v>5626.0999999999785</v>
      </c>
      <c r="H3" s="94">
        <f>'Base file CDD 2, 3, 4, 5'!L160</f>
        <v>5207.6000000000013</v>
      </c>
      <c r="I3" s="35" t="s">
        <v>74</v>
      </c>
      <c r="J3" s="94">
        <f>H3-'Treated Built Up CDD 2, 3, 4, 5'!L163</f>
        <v>2769.5000000000009</v>
      </c>
    </row>
    <row r="4" spans="1:10">
      <c r="A4" s="2"/>
      <c r="B4" s="2"/>
      <c r="C4" s="2"/>
      <c r="D4" s="2"/>
    </row>
    <row r="5" spans="1:10" ht="15">
      <c r="A5" s="2"/>
      <c r="B5" s="2"/>
      <c r="C5" s="2"/>
      <c r="D5" s="2"/>
      <c r="F5" s="7"/>
      <c r="G5" s="8" t="s">
        <v>14</v>
      </c>
      <c r="H5" s="9"/>
      <c r="I5" s="10"/>
      <c r="J5" s="11" t="s">
        <v>15</v>
      </c>
    </row>
    <row r="6" spans="1:10">
      <c r="A6" s="2"/>
      <c r="B6" s="2"/>
      <c r="C6" s="2"/>
      <c r="D6" s="2"/>
      <c r="F6" s="12" t="s">
        <v>16</v>
      </c>
      <c r="G6" s="13">
        <f>SUM(G2:G3)</f>
        <v>6815.9999999999782</v>
      </c>
      <c r="H6" s="14"/>
      <c r="I6" s="14"/>
      <c r="J6" s="15">
        <f>SUM(J2:J3)</f>
        <v>3229.2000000000016</v>
      </c>
    </row>
    <row r="7" spans="1:10">
      <c r="A7" s="2"/>
      <c r="B7" s="2"/>
      <c r="C7" s="2"/>
      <c r="D7" s="2"/>
      <c r="F7" s="12"/>
      <c r="G7" s="15"/>
      <c r="H7" s="15"/>
      <c r="I7" s="15"/>
      <c r="J7" s="15"/>
    </row>
    <row r="8" spans="1:10">
      <c r="A8" s="2"/>
      <c r="B8" s="2"/>
      <c r="C8" s="2"/>
      <c r="D8" s="2"/>
      <c r="F8" s="12"/>
      <c r="G8" s="16"/>
      <c r="H8" s="15"/>
      <c r="I8" s="15"/>
      <c r="J8" s="16"/>
    </row>
    <row r="9" spans="1:10">
      <c r="A9" s="2"/>
      <c r="B9" s="2"/>
      <c r="C9" s="2"/>
      <c r="D9" s="2"/>
    </row>
    <row r="10" spans="1:10">
      <c r="A10" s="2"/>
      <c r="B10" s="2"/>
      <c r="C10" s="2"/>
      <c r="D10" s="2"/>
    </row>
    <row r="11" spans="1:10">
      <c r="A11" s="2"/>
      <c r="B11" s="2"/>
      <c r="C11" s="2"/>
      <c r="D11" s="2"/>
    </row>
    <row r="12" spans="1:10">
      <c r="A12" s="2"/>
      <c r="B12" s="2"/>
      <c r="C12" s="2"/>
      <c r="D12" s="2"/>
    </row>
    <row r="13" spans="1:10">
      <c r="A13" s="2"/>
      <c r="B13" s="2"/>
      <c r="C13" s="2"/>
      <c r="D13" s="2"/>
    </row>
    <row r="14" spans="1:10">
      <c r="A14" s="2"/>
      <c r="B14" s="2"/>
      <c r="C14" s="2"/>
      <c r="D14" s="2"/>
    </row>
    <row r="15" spans="1:10">
      <c r="A15" s="2"/>
      <c r="B15" s="2"/>
      <c r="C15" s="2"/>
      <c r="D15" s="2"/>
    </row>
    <row r="16" spans="1:10">
      <c r="A16" s="2"/>
      <c r="B16" s="2"/>
      <c r="C16" s="2"/>
      <c r="D16" s="2"/>
    </row>
    <row r="17" spans="1:4">
      <c r="A17" s="2"/>
      <c r="B17" s="2"/>
      <c r="C17" s="2"/>
      <c r="D17" s="2"/>
    </row>
    <row r="18" spans="1:4">
      <c r="A18" s="2"/>
      <c r="B18" s="2"/>
      <c r="C18" s="2"/>
      <c r="D18" s="2"/>
    </row>
    <row r="19" spans="1:4">
      <c r="A19" s="2"/>
      <c r="B19" s="2"/>
      <c r="C19" s="2"/>
      <c r="D19" s="2"/>
    </row>
    <row r="20" spans="1:4">
      <c r="A20" s="2"/>
      <c r="B20" s="2"/>
      <c r="C20" s="2"/>
      <c r="D20" s="2"/>
    </row>
    <row r="21" spans="1:4">
      <c r="A21" s="2"/>
      <c r="B21" s="2"/>
      <c r="C21" s="2"/>
      <c r="D21" s="2"/>
    </row>
    <row r="22" spans="1:4">
      <c r="A22" s="2"/>
      <c r="B22" s="2"/>
      <c r="C22" s="2"/>
      <c r="D22" s="2"/>
    </row>
    <row r="23" spans="1:4">
      <c r="A23" s="2"/>
      <c r="B23" s="2"/>
      <c r="C23" s="2"/>
      <c r="D23" s="2"/>
    </row>
    <row r="24" spans="1:4">
      <c r="A24" s="2"/>
      <c r="B24" s="2"/>
      <c r="C24" s="2"/>
      <c r="D24" s="2"/>
    </row>
    <row r="25" spans="1:4">
      <c r="A25" s="2"/>
      <c r="B25" s="2"/>
      <c r="C25" s="2"/>
      <c r="D25" s="2"/>
    </row>
    <row r="26" spans="1:4">
      <c r="A26" s="2"/>
      <c r="B26" s="2"/>
      <c r="C26" s="2"/>
      <c r="D26" s="2"/>
    </row>
    <row r="27" spans="1:4">
      <c r="A27" s="2"/>
      <c r="B27" s="2"/>
      <c r="C27" s="2"/>
      <c r="D27" s="2"/>
    </row>
    <row r="28" spans="1:4">
      <c r="A28" s="2"/>
      <c r="B28" s="2"/>
      <c r="C28" s="2"/>
      <c r="D28" s="2"/>
    </row>
    <row r="29" spans="1:4">
      <c r="A29" s="2"/>
      <c r="B29" s="2"/>
      <c r="C29" s="2"/>
      <c r="D29" s="2"/>
    </row>
    <row r="30" spans="1:4">
      <c r="A30" s="2"/>
      <c r="B30" s="2"/>
      <c r="C30" s="2"/>
      <c r="D30" s="2"/>
    </row>
    <row r="31" spans="1:4">
      <c r="A31" s="2"/>
      <c r="B31" s="2"/>
      <c r="C31" s="2"/>
      <c r="D31" s="2"/>
    </row>
    <row r="32" spans="1:4">
      <c r="A32" s="2"/>
      <c r="B32" s="2"/>
      <c r="C32" s="2"/>
      <c r="D32" s="2"/>
    </row>
    <row r="33" spans="1:4">
      <c r="A33" s="2"/>
      <c r="B33" s="2"/>
      <c r="C33" s="2"/>
      <c r="D33" s="2"/>
    </row>
    <row r="34" spans="1:4">
      <c r="A34" s="2"/>
      <c r="B34" s="2"/>
      <c r="C34" s="2"/>
      <c r="D34" s="2"/>
    </row>
    <row r="35" spans="1:4">
      <c r="A35" s="2"/>
      <c r="B35" s="2"/>
      <c r="C35" s="2"/>
      <c r="D35" s="2"/>
    </row>
    <row r="36" spans="1:4">
      <c r="A36" s="2"/>
      <c r="B36" s="2"/>
      <c r="C36" s="2"/>
      <c r="D36" s="2"/>
    </row>
    <row r="37" spans="1:4">
      <c r="A37" s="2"/>
      <c r="B37" s="2"/>
      <c r="C37" s="2"/>
      <c r="D37" s="2"/>
    </row>
    <row r="38" spans="1:4">
      <c r="A38" s="2"/>
      <c r="B38" s="2"/>
      <c r="C38" s="2"/>
      <c r="D38" s="2"/>
    </row>
    <row r="39" spans="1:4">
      <c r="A39" s="2"/>
      <c r="B39" s="2"/>
      <c r="C39" s="2"/>
      <c r="D39" s="2"/>
    </row>
    <row r="40" spans="1:4">
      <c r="A40" s="2"/>
      <c r="B40" s="2"/>
      <c r="C40" s="2"/>
      <c r="D40" s="2"/>
    </row>
    <row r="41" spans="1:4">
      <c r="A41" s="2"/>
      <c r="B41" s="2"/>
      <c r="C41" s="2"/>
      <c r="D41" s="2"/>
    </row>
    <row r="42" spans="1:4">
      <c r="A42" s="2"/>
      <c r="B42" s="2"/>
      <c r="C42" s="2"/>
      <c r="D42" s="2"/>
    </row>
    <row r="43" spans="1:4">
      <c r="A43" s="2"/>
      <c r="B43" s="2"/>
      <c r="C43" s="2"/>
      <c r="D43" s="2"/>
    </row>
    <row r="44" spans="1:4">
      <c r="A44" s="2"/>
      <c r="B44" s="2"/>
      <c r="C44" s="2"/>
      <c r="D44" s="2"/>
    </row>
    <row r="45" spans="1:4">
      <c r="A45" s="2"/>
      <c r="B45" s="2"/>
      <c r="C45" s="2"/>
      <c r="D45" s="2"/>
    </row>
    <row r="46" spans="1:4">
      <c r="A46" s="2"/>
      <c r="B46" s="2"/>
      <c r="C46" s="2"/>
      <c r="D46" s="2"/>
    </row>
    <row r="47" spans="1:4">
      <c r="A47" s="2"/>
      <c r="B47" s="2"/>
      <c r="C47" s="2"/>
      <c r="D47" s="2"/>
    </row>
    <row r="48" spans="1:4">
      <c r="A48" s="2"/>
      <c r="B48" s="2"/>
      <c r="C48" s="2"/>
      <c r="D48" s="2"/>
    </row>
    <row r="49" spans="1:4">
      <c r="A49" s="2"/>
      <c r="B49" s="2"/>
      <c r="C49" s="2"/>
      <c r="D49" s="2"/>
    </row>
    <row r="50" spans="1:4">
      <c r="A50" s="2"/>
      <c r="B50" s="2"/>
      <c r="C50" s="2"/>
      <c r="D50" s="2"/>
    </row>
    <row r="51" spans="1:4">
      <c r="A51" s="2"/>
      <c r="B51" s="2"/>
      <c r="C51" s="2"/>
      <c r="D51" s="2"/>
    </row>
    <row r="52" spans="1:4">
      <c r="A52" s="2"/>
      <c r="B52" s="2"/>
      <c r="C52" s="2"/>
      <c r="D52" s="2"/>
    </row>
    <row r="53" spans="1:4">
      <c r="A53" s="2"/>
      <c r="B53" s="2"/>
      <c r="C53" s="2"/>
      <c r="D53" s="2"/>
    </row>
    <row r="54" spans="1:4">
      <c r="A54" s="2"/>
      <c r="B54" s="2"/>
      <c r="C54" s="2"/>
      <c r="D54" s="2"/>
    </row>
    <row r="55" spans="1:4">
      <c r="A55" s="2"/>
      <c r="B55" s="2"/>
      <c r="C55" s="2"/>
      <c r="D55" s="2"/>
    </row>
    <row r="56" spans="1:4">
      <c r="A56" s="2"/>
      <c r="B56" s="2"/>
      <c r="C56" s="2"/>
      <c r="D56" s="2"/>
    </row>
    <row r="57" spans="1:4">
      <c r="A57" s="2"/>
      <c r="B57" s="2"/>
      <c r="C57" s="2"/>
      <c r="D57" s="2"/>
    </row>
    <row r="58" spans="1:4">
      <c r="A58" s="2"/>
      <c r="B58" s="2"/>
      <c r="C58" s="2"/>
      <c r="D58" s="2"/>
    </row>
    <row r="59" spans="1:4">
      <c r="A59" s="2"/>
      <c r="B59" s="2"/>
      <c r="C59" s="2"/>
      <c r="D59" s="2"/>
    </row>
    <row r="60" spans="1:4">
      <c r="A60" s="2"/>
      <c r="B60" s="2"/>
      <c r="C60" s="2"/>
      <c r="D60" s="2"/>
    </row>
    <row r="61" spans="1:4">
      <c r="A61" s="2"/>
      <c r="B61" s="2"/>
      <c r="C61" s="2"/>
      <c r="D61" s="2"/>
    </row>
    <row r="62" spans="1:4">
      <c r="A62" s="2"/>
      <c r="B62" s="2"/>
      <c r="C62" s="2"/>
      <c r="D62" s="2"/>
    </row>
    <row r="63" spans="1:4">
      <c r="A63" s="2"/>
      <c r="B63" s="2"/>
      <c r="C63" s="2"/>
      <c r="D63" s="2"/>
    </row>
    <row r="64" spans="1:4">
      <c r="A64" s="2"/>
      <c r="B64" s="2"/>
      <c r="C64" s="2"/>
      <c r="D64" s="2"/>
    </row>
    <row r="65" spans="1:4">
      <c r="A65" s="2"/>
      <c r="B65" s="2"/>
      <c r="C65" s="2"/>
      <c r="D65" s="2"/>
    </row>
    <row r="66" spans="1:4">
      <c r="A66" s="2"/>
      <c r="B66" s="2"/>
      <c r="C66" s="2"/>
      <c r="D66" s="2"/>
    </row>
    <row r="67" spans="1:4">
      <c r="A67" s="2"/>
      <c r="B67" s="2"/>
      <c r="C67" s="2"/>
      <c r="D67" s="2"/>
    </row>
    <row r="68" spans="1:4">
      <c r="A68" s="2"/>
      <c r="B68" s="2"/>
      <c r="C68" s="2"/>
      <c r="D68" s="2"/>
    </row>
    <row r="69" spans="1:4">
      <c r="A69" s="2"/>
      <c r="B69" s="2"/>
      <c r="C69" s="2"/>
      <c r="D69" s="2"/>
    </row>
    <row r="70" spans="1:4">
      <c r="A70" s="2"/>
      <c r="B70" s="2"/>
      <c r="C70" s="2"/>
      <c r="D70" s="2"/>
    </row>
    <row r="71" spans="1:4">
      <c r="A71" s="2"/>
      <c r="B71" s="2"/>
      <c r="C71" s="2"/>
      <c r="D71" s="2"/>
    </row>
    <row r="72" spans="1:4">
      <c r="A72" s="2"/>
      <c r="B72" s="2"/>
      <c r="C72" s="2"/>
      <c r="D72" s="2"/>
    </row>
    <row r="73" spans="1:4">
      <c r="A73" s="2"/>
      <c r="B73" s="2"/>
      <c r="C73" s="2"/>
      <c r="D73" s="2"/>
    </row>
    <row r="74" spans="1:4">
      <c r="A74" s="2"/>
      <c r="B74" s="2"/>
      <c r="C74" s="2"/>
      <c r="D74" s="2"/>
    </row>
    <row r="75" spans="1:4">
      <c r="A75" s="2"/>
      <c r="B75" s="2"/>
      <c r="C75" s="2"/>
      <c r="D75" s="2"/>
    </row>
    <row r="76" spans="1:4">
      <c r="A76" s="2"/>
      <c r="B76" s="2"/>
      <c r="C76" s="2"/>
      <c r="D76" s="2"/>
    </row>
    <row r="77" spans="1:4">
      <c r="A77" s="2"/>
      <c r="B77" s="2"/>
      <c r="C77" s="2"/>
      <c r="D77" s="2"/>
    </row>
    <row r="78" spans="1:4">
      <c r="A78" s="2"/>
      <c r="B78" s="2"/>
      <c r="C78" s="2"/>
      <c r="D78" s="2"/>
    </row>
    <row r="79" spans="1:4">
      <c r="A79" s="2"/>
      <c r="B79" s="2"/>
      <c r="C79" s="2"/>
      <c r="D79" s="2"/>
    </row>
    <row r="80" spans="1:4">
      <c r="A80" s="2"/>
      <c r="B80" s="2"/>
      <c r="C80" s="2"/>
      <c r="D80" s="2"/>
    </row>
    <row r="81" spans="1:4">
      <c r="A81" s="2"/>
      <c r="B81" s="2"/>
      <c r="C81" s="2"/>
      <c r="D81" s="2"/>
    </row>
    <row r="82" spans="1:4">
      <c r="A82" s="2"/>
      <c r="B82" s="2"/>
      <c r="C82" s="2"/>
      <c r="D82" s="2"/>
    </row>
    <row r="83" spans="1:4">
      <c r="A83" s="2"/>
      <c r="B83" s="2"/>
      <c r="C83" s="2"/>
      <c r="D83" s="2"/>
    </row>
    <row r="84" spans="1:4">
      <c r="A84" s="2"/>
      <c r="B84" s="2"/>
      <c r="C84" s="2"/>
      <c r="D84" s="2"/>
    </row>
    <row r="85" spans="1:4">
      <c r="A85" s="2"/>
      <c r="B85" s="2"/>
      <c r="C85" s="2"/>
      <c r="D85" s="2"/>
    </row>
    <row r="86" spans="1:4">
      <c r="A86" s="2"/>
      <c r="B86" s="2"/>
      <c r="C86" s="2"/>
      <c r="D86" s="2"/>
    </row>
    <row r="87" spans="1:4">
      <c r="A87" s="2"/>
      <c r="B87" s="2"/>
      <c r="C87" s="2"/>
      <c r="D87" s="2"/>
    </row>
    <row r="88" spans="1:4">
      <c r="A88" s="2"/>
      <c r="B88" s="2"/>
      <c r="C88" s="2"/>
      <c r="D88" s="2"/>
    </row>
    <row r="89" spans="1:4">
      <c r="A89" s="2"/>
      <c r="B89" s="2"/>
      <c r="C89" s="2"/>
      <c r="D89" s="2"/>
    </row>
    <row r="90" spans="1:4">
      <c r="A90" s="2"/>
      <c r="B90" s="2"/>
      <c r="C90" s="2"/>
      <c r="D90" s="2"/>
    </row>
    <row r="91" spans="1:4">
      <c r="A91" s="2"/>
      <c r="B91" s="2"/>
      <c r="C91" s="2"/>
      <c r="D91" s="2"/>
    </row>
    <row r="92" spans="1:4">
      <c r="A92" s="2"/>
      <c r="B92" s="2"/>
      <c r="C92" s="2"/>
      <c r="D92" s="2"/>
    </row>
    <row r="93" spans="1:4">
      <c r="A93" s="2"/>
      <c r="B93" s="2"/>
      <c r="C93" s="2"/>
      <c r="D93" s="2"/>
    </row>
    <row r="94" spans="1:4">
      <c r="A94" s="2"/>
      <c r="B94" s="2"/>
      <c r="C94" s="2"/>
      <c r="D94" s="2"/>
    </row>
    <row r="95" spans="1:4">
      <c r="A95" s="2"/>
      <c r="B95" s="2"/>
      <c r="C95" s="2"/>
      <c r="D95" s="2"/>
    </row>
    <row r="96" spans="1:4">
      <c r="A96" s="2"/>
      <c r="B96" s="2"/>
      <c r="C96" s="2"/>
      <c r="D96" s="2"/>
    </row>
    <row r="97" spans="1:4">
      <c r="A97" s="2"/>
      <c r="B97" s="2"/>
      <c r="C97" s="2"/>
      <c r="D97" s="2"/>
    </row>
    <row r="98" spans="1:4">
      <c r="A98" s="2"/>
      <c r="B98" s="2"/>
      <c r="C98" s="2"/>
      <c r="D98" s="2"/>
    </row>
    <row r="99" spans="1:4">
      <c r="A99" s="2"/>
      <c r="B99" s="2"/>
      <c r="C99" s="2"/>
      <c r="D99" s="2"/>
    </row>
    <row r="100" spans="1:4">
      <c r="A100" s="2"/>
      <c r="B100" s="2"/>
      <c r="C100" s="2"/>
      <c r="D100" s="2"/>
    </row>
    <row r="101" spans="1:4">
      <c r="A101" s="2"/>
      <c r="B101" s="2"/>
      <c r="C101" s="2"/>
      <c r="D101" s="2"/>
    </row>
    <row r="102" spans="1:4">
      <c r="A102" s="2"/>
      <c r="B102" s="2"/>
      <c r="C102" s="2"/>
      <c r="D102" s="2"/>
    </row>
    <row r="103" spans="1:4">
      <c r="A103" s="2"/>
      <c r="B103" s="2"/>
      <c r="C103" s="2"/>
      <c r="D103" s="2"/>
    </row>
    <row r="104" spans="1:4">
      <c r="A104" s="2"/>
      <c r="B104" s="2"/>
      <c r="C104" s="2"/>
      <c r="D104" s="2"/>
    </row>
    <row r="105" spans="1:4">
      <c r="A105" s="2"/>
      <c r="B105" s="2"/>
      <c r="C105" s="2"/>
      <c r="D105" s="2"/>
    </row>
    <row r="106" spans="1:4">
      <c r="A106" s="2"/>
      <c r="B106" s="2"/>
      <c r="C106" s="2"/>
      <c r="D106" s="2"/>
    </row>
    <row r="107" spans="1:4">
      <c r="A107" s="2"/>
      <c r="B107" s="2"/>
      <c r="C107" s="2"/>
      <c r="D107" s="2"/>
    </row>
    <row r="108" spans="1:4">
      <c r="A108" s="2"/>
      <c r="B108" s="2"/>
      <c r="C108" s="2"/>
      <c r="D108" s="2"/>
    </row>
    <row r="109" spans="1:4">
      <c r="A109" s="2"/>
      <c r="B109" s="2"/>
      <c r="C109" s="2"/>
      <c r="D109" s="2"/>
    </row>
    <row r="110" spans="1:4">
      <c r="A110" s="2"/>
      <c r="B110" s="2"/>
      <c r="C110" s="2"/>
      <c r="D110" s="2"/>
    </row>
    <row r="111" spans="1:4">
      <c r="A111" s="2"/>
      <c r="B111" s="2"/>
      <c r="C111" s="2"/>
      <c r="D111" s="2"/>
    </row>
    <row r="112" spans="1:4">
      <c r="A112" s="2"/>
      <c r="B112" s="2"/>
      <c r="C112" s="2"/>
      <c r="D112" s="2"/>
    </row>
    <row r="113" spans="1:4">
      <c r="A113" s="2"/>
      <c r="B113" s="2"/>
      <c r="C113" s="2"/>
      <c r="D113" s="2"/>
    </row>
    <row r="114" spans="1:4">
      <c r="A114" s="2"/>
      <c r="B114" s="2"/>
      <c r="C114" s="2"/>
      <c r="D114" s="2"/>
    </row>
    <row r="115" spans="1:4">
      <c r="A115" s="2"/>
      <c r="B115" s="2"/>
      <c r="C115" s="2"/>
      <c r="D115" s="2"/>
    </row>
    <row r="116" spans="1:4">
      <c r="A116" s="2"/>
      <c r="B116" s="2"/>
      <c r="C116" s="2"/>
      <c r="D116" s="2"/>
    </row>
    <row r="117" spans="1:4">
      <c r="A117" s="2"/>
      <c r="B117" s="2"/>
      <c r="C117" s="2"/>
      <c r="D117" s="2"/>
    </row>
    <row r="118" spans="1:4">
      <c r="A118" s="2"/>
      <c r="B118" s="2"/>
      <c r="C118" s="2"/>
      <c r="D118" s="2"/>
    </row>
    <row r="119" spans="1:4">
      <c r="A119" s="2"/>
      <c r="B119" s="2"/>
      <c r="C119" s="2"/>
      <c r="D119" s="2"/>
    </row>
    <row r="120" spans="1:4">
      <c r="A120" s="2"/>
      <c r="B120" s="2"/>
      <c r="C120" s="2"/>
      <c r="D120" s="2"/>
    </row>
    <row r="121" spans="1:4">
      <c r="A121" s="2"/>
      <c r="B121" s="2"/>
      <c r="C121" s="2"/>
      <c r="D121" s="2"/>
    </row>
    <row r="122" spans="1:4">
      <c r="A122" s="2"/>
      <c r="B122" s="2"/>
      <c r="C122" s="2"/>
      <c r="D122" s="2"/>
    </row>
    <row r="123" spans="1:4">
      <c r="A123" s="2"/>
      <c r="B123" s="2"/>
      <c r="C123" s="2"/>
      <c r="D123" s="2"/>
    </row>
    <row r="124" spans="1:4">
      <c r="A124" s="2"/>
      <c r="B124" s="2"/>
      <c r="C124" s="2"/>
      <c r="D124" s="2"/>
    </row>
    <row r="125" spans="1:4">
      <c r="A125" s="2"/>
      <c r="B125" s="2"/>
      <c r="C125" s="2"/>
      <c r="D125" s="2"/>
    </row>
    <row r="126" spans="1:4">
      <c r="A126" s="2"/>
      <c r="B126" s="2"/>
      <c r="C126" s="2"/>
      <c r="D126" s="2"/>
    </row>
    <row r="127" spans="1:4">
      <c r="A127" s="2"/>
      <c r="B127" s="2"/>
      <c r="C127" s="2"/>
      <c r="D127" s="2"/>
    </row>
    <row r="128" spans="1:4">
      <c r="A128" s="2"/>
      <c r="B128" s="2"/>
      <c r="C128" s="2"/>
      <c r="D128" s="2"/>
    </row>
    <row r="129" spans="1:4">
      <c r="A129" s="2"/>
      <c r="B129" s="2"/>
      <c r="C129" s="2"/>
      <c r="D129" s="2"/>
    </row>
    <row r="130" spans="1:4">
      <c r="A130" s="2"/>
      <c r="B130" s="2"/>
      <c r="C130" s="2"/>
      <c r="D130" s="2"/>
    </row>
    <row r="131" spans="1:4">
      <c r="A131" s="2"/>
      <c r="B131" s="2"/>
      <c r="C131" s="2"/>
      <c r="D131" s="2"/>
    </row>
    <row r="132" spans="1:4">
      <c r="A132" s="2"/>
      <c r="B132" s="2"/>
      <c r="C132" s="2"/>
      <c r="D132" s="2"/>
    </row>
    <row r="133" spans="1:4">
      <c r="A133" s="2"/>
      <c r="B133" s="2"/>
      <c r="C133" s="2"/>
      <c r="D133" s="2"/>
    </row>
    <row r="134" spans="1:4">
      <c r="A134" s="2"/>
      <c r="B134" s="2"/>
      <c r="C134" s="2"/>
      <c r="D134" s="2"/>
    </row>
    <row r="135" spans="1:4">
      <c r="A135" s="2"/>
      <c r="B135" s="2"/>
      <c r="C135" s="2"/>
      <c r="D135" s="2"/>
    </row>
    <row r="136" spans="1:4">
      <c r="A136" s="2"/>
      <c r="B136" s="2"/>
      <c r="C136" s="2"/>
      <c r="D136" s="2"/>
    </row>
    <row r="137" spans="1:4">
      <c r="A137" s="2"/>
      <c r="B137" s="2"/>
      <c r="C137" s="2"/>
      <c r="D137" s="2"/>
    </row>
    <row r="138" spans="1:4">
      <c r="A138" s="2"/>
      <c r="B138" s="2"/>
      <c r="C138" s="2"/>
      <c r="D138" s="2"/>
    </row>
    <row r="139" spans="1:4">
      <c r="A139" s="2"/>
      <c r="B139" s="2"/>
      <c r="C139" s="2"/>
      <c r="D139" s="2"/>
    </row>
    <row r="140" spans="1:4">
      <c r="A140" s="2"/>
      <c r="B140" s="2"/>
      <c r="C140" s="2"/>
      <c r="D140" s="2"/>
    </row>
    <row r="141" spans="1:4">
      <c r="A141" s="2"/>
      <c r="B141" s="2"/>
      <c r="C141" s="2"/>
      <c r="D141" s="2"/>
    </row>
    <row r="142" spans="1:4">
      <c r="A142" s="2"/>
      <c r="B142" s="2"/>
      <c r="C142" s="2"/>
      <c r="D142" s="2"/>
    </row>
    <row r="143" spans="1:4">
      <c r="A143" s="2"/>
      <c r="B143" s="2"/>
      <c r="C143" s="2"/>
      <c r="D143" s="2"/>
    </row>
    <row r="144" spans="1:4">
      <c r="A144" s="2"/>
      <c r="B144" s="2"/>
      <c r="C144" s="2"/>
      <c r="D144" s="2"/>
    </row>
    <row r="145" spans="1:4">
      <c r="A145" s="2"/>
      <c r="B145" s="2"/>
      <c r="C145" s="2"/>
      <c r="D145" s="2"/>
    </row>
    <row r="146" spans="1:4">
      <c r="A146" s="2"/>
      <c r="B146" s="2"/>
      <c r="C146" s="2"/>
      <c r="D146" s="2"/>
    </row>
    <row r="147" spans="1:4">
      <c r="A147" s="2"/>
      <c r="B147" s="2"/>
      <c r="C147" s="2"/>
      <c r="D147" s="2"/>
    </row>
    <row r="148" spans="1:4">
      <c r="A148" s="2"/>
      <c r="B148" s="2"/>
      <c r="C148" s="2"/>
      <c r="D148" s="2"/>
    </row>
    <row r="149" spans="1:4">
      <c r="A149" s="2"/>
      <c r="B149" s="2"/>
      <c r="C149" s="2"/>
      <c r="D149" s="2"/>
    </row>
    <row r="150" spans="1:4">
      <c r="A150" s="2"/>
      <c r="B150" s="2"/>
      <c r="C150" s="2"/>
      <c r="D150" s="2"/>
    </row>
    <row r="151" spans="1:4">
      <c r="A151" s="2"/>
      <c r="B151" s="2"/>
      <c r="C151" s="2"/>
      <c r="D151" s="2"/>
    </row>
    <row r="152" spans="1:4">
      <c r="A152" s="2"/>
      <c r="B152" s="2"/>
      <c r="C152" s="2"/>
      <c r="D152" s="2"/>
    </row>
    <row r="153" spans="1:4">
      <c r="A153" s="2"/>
      <c r="B153" s="2"/>
      <c r="C153" s="2"/>
      <c r="D153" s="2"/>
    </row>
    <row r="154" spans="1:4">
      <c r="A154" s="2"/>
      <c r="B154" s="2"/>
      <c r="C154" s="2"/>
      <c r="D154" s="2"/>
    </row>
    <row r="155" spans="1:4">
      <c r="A155" s="2"/>
      <c r="B155" s="2"/>
      <c r="C155" s="2"/>
      <c r="D155" s="2"/>
    </row>
    <row r="156" spans="1:4">
      <c r="A156" s="2"/>
      <c r="B156" s="2"/>
      <c r="C156" s="2"/>
      <c r="D156" s="2"/>
    </row>
    <row r="157" spans="1:4">
      <c r="A157" s="2"/>
      <c r="B157" s="2"/>
      <c r="C157" s="2"/>
      <c r="D157" s="2"/>
    </row>
    <row r="158" spans="1:4">
      <c r="A158" s="2"/>
      <c r="B158" s="2"/>
      <c r="C158" s="2"/>
      <c r="D158" s="2"/>
    </row>
    <row r="159" spans="1:4">
      <c r="A159" s="2"/>
      <c r="B159" s="2"/>
      <c r="C159" s="2"/>
      <c r="D159" s="2"/>
    </row>
    <row r="160" spans="1:4">
      <c r="A160" s="2"/>
      <c r="B160" s="2"/>
      <c r="C160" s="2"/>
      <c r="D160" s="2"/>
    </row>
    <row r="161" spans="1:4">
      <c r="A161" s="2"/>
      <c r="B161" s="2"/>
      <c r="C161" s="2"/>
      <c r="D161" s="2"/>
    </row>
    <row r="162" spans="1:4">
      <c r="A162" s="2"/>
      <c r="B162" s="2"/>
      <c r="C162" s="2"/>
      <c r="D162" s="2"/>
    </row>
    <row r="163" spans="1:4">
      <c r="A163" s="2"/>
      <c r="B163" s="2"/>
      <c r="C163" s="2"/>
      <c r="D163" s="2"/>
    </row>
    <row r="164" spans="1:4">
      <c r="A164" s="2"/>
      <c r="B164" s="2"/>
      <c r="C164" s="2"/>
      <c r="D164" s="2"/>
    </row>
    <row r="165" spans="1:4">
      <c r="A165" s="2"/>
      <c r="B165" s="2"/>
      <c r="C165" s="2"/>
      <c r="D165" s="2"/>
    </row>
    <row r="166" spans="1:4">
      <c r="A166" s="2"/>
      <c r="B166" s="2"/>
      <c r="C166" s="2"/>
      <c r="D166" s="2"/>
    </row>
    <row r="167" spans="1:4">
      <c r="A167" s="2"/>
      <c r="B167" s="2"/>
      <c r="C167" s="2"/>
      <c r="D167" s="2"/>
    </row>
    <row r="168" spans="1:4">
      <c r="A168" s="2"/>
      <c r="B168" s="2"/>
      <c r="C168" s="2"/>
      <c r="D168" s="2"/>
    </row>
    <row r="169" spans="1:4">
      <c r="A169" s="2"/>
      <c r="B169" s="2"/>
      <c r="C169" s="2"/>
      <c r="D169" s="2"/>
    </row>
    <row r="170" spans="1:4">
      <c r="A170" s="2"/>
      <c r="B170" s="2"/>
      <c r="C170" s="2"/>
      <c r="D170" s="2"/>
    </row>
    <row r="171" spans="1:4">
      <c r="A171" s="2"/>
      <c r="B171" s="2"/>
      <c r="C171" s="2"/>
      <c r="D171" s="2"/>
    </row>
    <row r="172" spans="1:4">
      <c r="A172" s="2"/>
      <c r="B172" s="2"/>
      <c r="C172" s="2"/>
      <c r="D172" s="2"/>
    </row>
    <row r="173" spans="1:4">
      <c r="A173" s="2"/>
      <c r="B173" s="2"/>
      <c r="C173" s="2"/>
      <c r="D173" s="2"/>
    </row>
    <row r="174" spans="1:4">
      <c r="A174" s="2"/>
      <c r="B174" s="2"/>
      <c r="C174" s="2"/>
      <c r="D174" s="2"/>
    </row>
    <row r="175" spans="1:4">
      <c r="A175" s="2"/>
      <c r="B175" s="2"/>
      <c r="C175" s="2"/>
      <c r="D175" s="2"/>
    </row>
    <row r="176" spans="1:4">
      <c r="A176" s="2"/>
      <c r="B176" s="2"/>
      <c r="C176" s="2"/>
      <c r="D176" s="2"/>
    </row>
    <row r="177" spans="1:4">
      <c r="A177" s="2"/>
      <c r="B177" s="2"/>
      <c r="C177" s="2"/>
      <c r="D177" s="2"/>
    </row>
    <row r="178" spans="1:4">
      <c r="A178" s="2"/>
      <c r="B178" s="2"/>
      <c r="C178" s="2"/>
      <c r="D178" s="2"/>
    </row>
    <row r="179" spans="1:4">
      <c r="A179" s="2"/>
      <c r="B179" s="2"/>
      <c r="C179" s="2"/>
      <c r="D179" s="2"/>
    </row>
    <row r="180" spans="1:4">
      <c r="A180" s="2"/>
      <c r="B180" s="2"/>
      <c r="C180" s="2"/>
      <c r="D180" s="2"/>
    </row>
    <row r="181" spans="1:4">
      <c r="A181" s="2"/>
      <c r="B181" s="2"/>
      <c r="C181" s="2"/>
      <c r="D181" s="2"/>
    </row>
    <row r="182" spans="1:4">
      <c r="A182" s="2"/>
      <c r="B182" s="2"/>
      <c r="C182" s="2"/>
      <c r="D182" s="2"/>
    </row>
    <row r="183" spans="1:4">
      <c r="A183" s="2"/>
      <c r="B183" s="2"/>
      <c r="C183" s="2"/>
      <c r="D183" s="2"/>
    </row>
    <row r="184" spans="1:4">
      <c r="A184" s="2"/>
      <c r="B184" s="2"/>
      <c r="C184" s="2"/>
      <c r="D184" s="2"/>
    </row>
    <row r="185" spans="1:4">
      <c r="A185" s="2"/>
      <c r="B185" s="2"/>
      <c r="C185" s="2"/>
      <c r="D185" s="2"/>
    </row>
    <row r="186" spans="1:4">
      <c r="A186" s="2"/>
      <c r="B186" s="2"/>
      <c r="C186" s="2"/>
      <c r="D186" s="2"/>
    </row>
    <row r="187" spans="1:4">
      <c r="A187" s="2"/>
      <c r="B187" s="2"/>
      <c r="C187" s="2"/>
      <c r="D187" s="2"/>
    </row>
    <row r="188" spans="1:4">
      <c r="A188" s="2"/>
      <c r="B188" s="2"/>
      <c r="C188" s="2"/>
      <c r="D188" s="2"/>
    </row>
    <row r="189" spans="1:4">
      <c r="A189" s="2"/>
      <c r="B189" s="2"/>
      <c r="C189" s="2"/>
      <c r="D189" s="2"/>
    </row>
    <row r="190" spans="1:4">
      <c r="A190" s="2"/>
      <c r="B190" s="2"/>
      <c r="C190" s="2"/>
      <c r="D190" s="2"/>
    </row>
    <row r="191" spans="1:4">
      <c r="A191" s="2"/>
      <c r="B191" s="2"/>
      <c r="C191" s="2"/>
      <c r="D191" s="2"/>
    </row>
    <row r="192" spans="1:4">
      <c r="A192" s="2"/>
      <c r="B192" s="2"/>
      <c r="C192" s="2"/>
      <c r="D192" s="2"/>
    </row>
    <row r="193" spans="1:4">
      <c r="A193" s="2"/>
      <c r="B193" s="2"/>
      <c r="C193" s="2"/>
      <c r="D193" s="2"/>
    </row>
    <row r="194" spans="1:4">
      <c r="A194" s="2"/>
      <c r="B194" s="2"/>
      <c r="C194" s="2"/>
      <c r="D194" s="2"/>
    </row>
    <row r="195" spans="1:4">
      <c r="A195" s="2"/>
      <c r="B195" s="2"/>
      <c r="C195" s="2"/>
      <c r="D195" s="2"/>
    </row>
    <row r="196" spans="1:4">
      <c r="A196" s="2"/>
      <c r="B196" s="2"/>
      <c r="C196" s="2"/>
      <c r="D196" s="2"/>
    </row>
    <row r="197" spans="1:4">
      <c r="A197" s="2"/>
      <c r="B197" s="2"/>
      <c r="C197" s="2"/>
      <c r="D197" s="2"/>
    </row>
    <row r="198" spans="1:4">
      <c r="A198" s="2"/>
      <c r="B198" s="2"/>
      <c r="C198" s="2"/>
      <c r="D198" s="2"/>
    </row>
    <row r="199" spans="1:4">
      <c r="A199" s="2"/>
      <c r="B199" s="2"/>
      <c r="C199" s="2"/>
      <c r="D199" s="2"/>
    </row>
    <row r="200" spans="1:4">
      <c r="A200" s="2"/>
      <c r="B200" s="2"/>
      <c r="C200" s="2"/>
      <c r="D200" s="2"/>
    </row>
    <row r="201" spans="1:4">
      <c r="A201" s="2"/>
      <c r="B201" s="2"/>
      <c r="C201" s="2"/>
      <c r="D201" s="2"/>
    </row>
    <row r="202" spans="1:4">
      <c r="A202" s="2"/>
      <c r="B202" s="2"/>
      <c r="C202" s="2"/>
      <c r="D202" s="2"/>
    </row>
    <row r="203" spans="1:4">
      <c r="A203" s="2"/>
      <c r="B203" s="2"/>
      <c r="C203" s="2"/>
      <c r="D203" s="2"/>
    </row>
    <row r="204" spans="1:4">
      <c r="A204" s="2"/>
      <c r="B204" s="2"/>
      <c r="C204" s="2"/>
      <c r="D204" s="2"/>
    </row>
    <row r="205" spans="1:4">
      <c r="A205" s="2"/>
      <c r="B205" s="2"/>
      <c r="C205" s="2"/>
      <c r="D205" s="2"/>
    </row>
    <row r="206" spans="1:4">
      <c r="A206" s="2"/>
      <c r="B206" s="2"/>
      <c r="C206" s="2"/>
      <c r="D206" s="2"/>
    </row>
    <row r="207" spans="1:4">
      <c r="A207" s="2"/>
      <c r="B207" s="2"/>
      <c r="C207" s="2"/>
      <c r="D207" s="2"/>
    </row>
    <row r="208" spans="1:4">
      <c r="A208" s="2"/>
      <c r="B208" s="2"/>
      <c r="C208" s="2"/>
      <c r="D208" s="2"/>
    </row>
    <row r="209" spans="1:4">
      <c r="A209" s="2"/>
      <c r="B209" s="2"/>
      <c r="C209" s="2"/>
      <c r="D209" s="2"/>
    </row>
    <row r="210" spans="1:4">
      <c r="A210" s="2"/>
      <c r="B210" s="2"/>
      <c r="C210" s="2"/>
      <c r="D210" s="2"/>
    </row>
    <row r="211" spans="1:4">
      <c r="A211" s="2"/>
      <c r="B211" s="2"/>
      <c r="C211" s="2"/>
      <c r="D211" s="2"/>
    </row>
    <row r="212" spans="1:4">
      <c r="A212" s="2"/>
      <c r="B212" s="2"/>
      <c r="C212" s="2"/>
      <c r="D212" s="2"/>
    </row>
    <row r="213" spans="1:4">
      <c r="A213" s="2"/>
      <c r="B213" s="2"/>
      <c r="C213" s="2"/>
      <c r="D213" s="2"/>
    </row>
    <row r="214" spans="1:4">
      <c r="A214" s="2"/>
      <c r="B214" s="2"/>
      <c r="C214" s="2"/>
      <c r="D214" s="2"/>
    </row>
    <row r="215" spans="1:4">
      <c r="A215" s="2"/>
      <c r="B215" s="2"/>
      <c r="C215" s="2"/>
      <c r="D215" s="2"/>
    </row>
    <row r="216" spans="1:4">
      <c r="A216" s="2"/>
      <c r="B216" s="2"/>
      <c r="C216" s="2"/>
      <c r="D216" s="2"/>
    </row>
    <row r="217" spans="1:4">
      <c r="A217" s="2"/>
      <c r="B217" s="2"/>
      <c r="C217" s="2"/>
      <c r="D217" s="2"/>
    </row>
    <row r="218" spans="1:4">
      <c r="A218" s="2"/>
      <c r="B218" s="2"/>
      <c r="C218" s="2"/>
      <c r="D218" s="2"/>
    </row>
    <row r="219" spans="1:4">
      <c r="A219" s="2"/>
      <c r="B219" s="2"/>
      <c r="C219" s="2"/>
      <c r="D219" s="2"/>
    </row>
    <row r="220" spans="1:4">
      <c r="A220" s="2"/>
      <c r="B220" s="2"/>
      <c r="C220" s="2"/>
      <c r="D220" s="2"/>
    </row>
    <row r="221" spans="1:4">
      <c r="A221" s="2"/>
      <c r="B221" s="2"/>
      <c r="C221" s="2"/>
      <c r="D221" s="2"/>
    </row>
    <row r="222" spans="1:4">
      <c r="A222" s="2"/>
      <c r="B222" s="2"/>
      <c r="C222" s="2"/>
      <c r="D222" s="2"/>
    </row>
    <row r="223" spans="1:4">
      <c r="A223" s="2"/>
      <c r="B223" s="2"/>
      <c r="C223" s="2"/>
      <c r="D223" s="2"/>
    </row>
    <row r="224" spans="1:4">
      <c r="A224" s="2"/>
      <c r="B224" s="2"/>
      <c r="C224" s="2"/>
      <c r="D224" s="2"/>
    </row>
    <row r="225" spans="1:4">
      <c r="A225" s="2"/>
      <c r="B225" s="2"/>
      <c r="C225" s="2"/>
      <c r="D225" s="2"/>
    </row>
    <row r="226" spans="1:4">
      <c r="A226" s="2"/>
      <c r="B226" s="2"/>
      <c r="C226" s="2"/>
      <c r="D226" s="2"/>
    </row>
    <row r="227" spans="1:4">
      <c r="A227" s="2"/>
      <c r="B227" s="2"/>
      <c r="C227" s="2"/>
      <c r="D227" s="2"/>
    </row>
    <row r="228" spans="1:4">
      <c r="A228" s="2"/>
      <c r="B228" s="2"/>
      <c r="C228" s="2"/>
      <c r="D228" s="2"/>
    </row>
    <row r="229" spans="1:4">
      <c r="A229" s="2"/>
      <c r="B229" s="2"/>
      <c r="C229" s="2"/>
      <c r="D229" s="2"/>
    </row>
    <row r="230" spans="1:4">
      <c r="A230" s="2"/>
      <c r="B230" s="2"/>
      <c r="C230" s="2"/>
      <c r="D230" s="2"/>
    </row>
    <row r="231" spans="1:4">
      <c r="A231" s="2"/>
      <c r="B231" s="2"/>
      <c r="C231" s="2"/>
      <c r="D231" s="2"/>
    </row>
    <row r="232" spans="1:4">
      <c r="A232" s="2"/>
      <c r="B232" s="2"/>
      <c r="C232" s="2"/>
      <c r="D232" s="2"/>
    </row>
    <row r="233" spans="1:4">
      <c r="A233" s="2"/>
      <c r="B233" s="2"/>
      <c r="C233" s="2"/>
      <c r="D233" s="2"/>
    </row>
    <row r="234" spans="1:4">
      <c r="A234" s="2"/>
      <c r="B234" s="2"/>
      <c r="C234" s="2"/>
      <c r="D234" s="2"/>
    </row>
    <row r="235" spans="1:4">
      <c r="A235" s="2"/>
      <c r="B235" s="2"/>
      <c r="C235" s="2"/>
      <c r="D235" s="2"/>
    </row>
    <row r="236" spans="1:4">
      <c r="A236" s="2"/>
      <c r="B236" s="2"/>
      <c r="C236" s="2"/>
      <c r="D236" s="2"/>
    </row>
    <row r="237" spans="1:4">
      <c r="A237" s="2"/>
      <c r="B237" s="2"/>
      <c r="C237" s="2"/>
      <c r="D237" s="2"/>
    </row>
    <row r="238" spans="1:4">
      <c r="A238" s="2"/>
      <c r="B238" s="2"/>
      <c r="C238" s="2"/>
      <c r="D238" s="2"/>
    </row>
    <row r="239" spans="1:4">
      <c r="A239" s="2"/>
      <c r="B239" s="2"/>
      <c r="C239" s="2"/>
      <c r="D239" s="2"/>
    </row>
    <row r="240" spans="1:4">
      <c r="A240" s="2"/>
      <c r="B240" s="2"/>
      <c r="C240" s="2"/>
      <c r="D240" s="2"/>
    </row>
    <row r="241" spans="1:4">
      <c r="A241" s="2"/>
      <c r="B241" s="2"/>
      <c r="C241" s="2"/>
      <c r="D241" s="2"/>
    </row>
    <row r="242" spans="1:4">
      <c r="A242" s="2"/>
      <c r="B242" s="2"/>
      <c r="C242" s="2"/>
      <c r="D242" s="2"/>
    </row>
    <row r="243" spans="1:4">
      <c r="A243" s="2"/>
      <c r="B243" s="2"/>
      <c r="C243" s="2"/>
      <c r="D243" s="2"/>
    </row>
    <row r="244" spans="1:4">
      <c r="A244" s="2"/>
      <c r="B244" s="2"/>
      <c r="C244" s="2"/>
      <c r="D244" s="2"/>
    </row>
    <row r="245" spans="1:4">
      <c r="A245" s="2"/>
      <c r="B245" s="2"/>
      <c r="C245" s="2"/>
      <c r="D245" s="2"/>
    </row>
    <row r="246" spans="1:4">
      <c r="A246" s="2"/>
      <c r="B246" s="2"/>
      <c r="C246" s="2"/>
      <c r="D246" s="2"/>
    </row>
    <row r="247" spans="1:4">
      <c r="A247" s="2"/>
      <c r="B247" s="2"/>
      <c r="C247" s="2"/>
      <c r="D247" s="2"/>
    </row>
    <row r="248" spans="1:4">
      <c r="A248" s="2"/>
      <c r="B248" s="2"/>
      <c r="C248" s="2"/>
      <c r="D248" s="2"/>
    </row>
    <row r="249" spans="1:4">
      <c r="A249" s="2"/>
      <c r="B249" s="2"/>
      <c r="C249" s="2"/>
      <c r="D249" s="2"/>
    </row>
    <row r="250" spans="1:4">
      <c r="A250" s="2"/>
      <c r="B250" s="2"/>
      <c r="C250" s="2"/>
      <c r="D250" s="2"/>
    </row>
    <row r="251" spans="1:4">
      <c r="A251" s="2"/>
      <c r="B251" s="2"/>
      <c r="C251" s="2"/>
      <c r="D251" s="2"/>
    </row>
    <row r="252" spans="1:4">
      <c r="A252" s="2"/>
      <c r="B252" s="2"/>
      <c r="C252" s="2"/>
      <c r="D252" s="2"/>
    </row>
    <row r="253" spans="1:4">
      <c r="A253" s="2"/>
      <c r="B253" s="2"/>
      <c r="C253" s="2"/>
      <c r="D253" s="2"/>
    </row>
    <row r="254" spans="1:4">
      <c r="A254" s="2"/>
      <c r="B254" s="2"/>
      <c r="C254" s="2"/>
      <c r="D254" s="2"/>
    </row>
    <row r="255" spans="1:4">
      <c r="A255" s="2"/>
      <c r="B255" s="2"/>
      <c r="C255" s="2"/>
      <c r="D255" s="2"/>
    </row>
    <row r="256" spans="1:4">
      <c r="A256" s="2"/>
      <c r="B256" s="2"/>
      <c r="C256" s="2"/>
      <c r="D256" s="2"/>
    </row>
    <row r="257" spans="1:4">
      <c r="A257" s="2"/>
      <c r="B257" s="2"/>
      <c r="C257" s="2"/>
      <c r="D257" s="2"/>
    </row>
    <row r="258" spans="1:4">
      <c r="A258" s="2"/>
      <c r="B258" s="2"/>
      <c r="C258" s="2"/>
      <c r="D258" s="2"/>
    </row>
    <row r="259" spans="1:4">
      <c r="A259" s="2"/>
      <c r="B259" s="2"/>
      <c r="C259" s="2"/>
      <c r="D259" s="2"/>
    </row>
    <row r="260" spans="1:4">
      <c r="A260" s="2"/>
      <c r="B260" s="2"/>
      <c r="C260" s="2"/>
      <c r="D260" s="2"/>
    </row>
    <row r="261" spans="1:4">
      <c r="A261" s="2"/>
      <c r="B261" s="2"/>
      <c r="C261" s="2"/>
      <c r="D261" s="2"/>
    </row>
    <row r="262" spans="1:4">
      <c r="A262" s="2"/>
      <c r="B262" s="2"/>
      <c r="C262" s="2"/>
      <c r="D262" s="2"/>
    </row>
    <row r="263" spans="1:4">
      <c r="A263" s="2"/>
      <c r="B263" s="2"/>
      <c r="C263" s="2"/>
      <c r="D263" s="2"/>
    </row>
    <row r="264" spans="1:4">
      <c r="A264" s="2"/>
      <c r="B264" s="2"/>
      <c r="C264" s="2"/>
      <c r="D264" s="2"/>
    </row>
    <row r="265" spans="1:4">
      <c r="A265" s="2"/>
      <c r="B265" s="2"/>
      <c r="C265" s="2"/>
      <c r="D265" s="2"/>
    </row>
    <row r="266" spans="1:4">
      <c r="A266" s="2"/>
      <c r="B266" s="2"/>
      <c r="C266" s="2"/>
      <c r="D266" s="2"/>
    </row>
    <row r="267" spans="1:4">
      <c r="A267" s="2"/>
      <c r="B267" s="2"/>
      <c r="C267" s="2"/>
      <c r="D267" s="2"/>
    </row>
    <row r="268" spans="1:4">
      <c r="A268" s="2"/>
      <c r="B268" s="2"/>
      <c r="C268" s="2"/>
      <c r="D268" s="2"/>
    </row>
    <row r="269" spans="1:4">
      <c r="A269" s="2"/>
      <c r="B269" s="2"/>
      <c r="C269" s="2"/>
      <c r="D269" s="2"/>
    </row>
    <row r="270" spans="1:4">
      <c r="A270" s="2"/>
      <c r="B270" s="2"/>
      <c r="C270" s="2"/>
      <c r="D270" s="2"/>
    </row>
    <row r="271" spans="1:4">
      <c r="A271" s="2"/>
      <c r="B271" s="2"/>
      <c r="C271" s="2"/>
      <c r="D271" s="2"/>
    </row>
    <row r="272" spans="1:4">
      <c r="A272" s="2"/>
      <c r="B272" s="2"/>
      <c r="C272" s="2"/>
      <c r="D272" s="2"/>
    </row>
    <row r="273" spans="1:4">
      <c r="A273" s="2"/>
      <c r="B273" s="2"/>
      <c r="C273" s="2"/>
      <c r="D273" s="2"/>
    </row>
    <row r="274" spans="1:4">
      <c r="A274" s="2"/>
      <c r="B274" s="2"/>
      <c r="C274" s="2"/>
      <c r="D274" s="2"/>
    </row>
    <row r="275" spans="1:4">
      <c r="A275" s="2"/>
      <c r="B275" s="2"/>
      <c r="C275" s="2"/>
      <c r="D275" s="2"/>
    </row>
    <row r="276" spans="1:4">
      <c r="A276" s="2"/>
      <c r="B276" s="2"/>
      <c r="C276" s="2"/>
      <c r="D276" s="2"/>
    </row>
    <row r="277" spans="1:4">
      <c r="A277" s="2"/>
      <c r="B277" s="2"/>
      <c r="C277" s="2"/>
      <c r="D277" s="2"/>
    </row>
    <row r="278" spans="1:4">
      <c r="A278" s="2"/>
      <c r="B278" s="2"/>
      <c r="C278" s="2"/>
      <c r="D278" s="2"/>
    </row>
    <row r="279" spans="1:4">
      <c r="A279" s="2"/>
      <c r="B279" s="2"/>
      <c r="C279" s="2"/>
      <c r="D279" s="2"/>
    </row>
    <row r="280" spans="1:4">
      <c r="A280" s="2"/>
      <c r="B280" s="2"/>
      <c r="C280" s="2"/>
      <c r="D280" s="2"/>
    </row>
    <row r="281" spans="1:4">
      <c r="A281" s="2"/>
      <c r="B281" s="2"/>
      <c r="C281" s="2"/>
      <c r="D281" s="2"/>
    </row>
    <row r="282" spans="1:4">
      <c r="A282" s="2"/>
      <c r="B282" s="2"/>
      <c r="C282" s="2"/>
      <c r="D282" s="2"/>
    </row>
    <row r="283" spans="1:4">
      <c r="A283" s="2"/>
      <c r="B283" s="2"/>
      <c r="C283" s="2"/>
      <c r="D283" s="2"/>
    </row>
    <row r="284" spans="1:4">
      <c r="A284" s="2"/>
      <c r="B284" s="2"/>
      <c r="C284" s="2"/>
      <c r="D284" s="2"/>
    </row>
    <row r="285" spans="1:4">
      <c r="A285" s="2"/>
      <c r="B285" s="2"/>
      <c r="C285" s="2"/>
      <c r="D285" s="2"/>
    </row>
    <row r="286" spans="1:4">
      <c r="A286" s="2"/>
      <c r="B286" s="2"/>
      <c r="C286" s="2"/>
      <c r="D286" s="2"/>
    </row>
    <row r="287" spans="1:4">
      <c r="A287" s="2"/>
      <c r="B287" s="2"/>
      <c r="C287" s="2"/>
      <c r="D287" s="2"/>
    </row>
    <row r="288" spans="1:4">
      <c r="A288" s="2"/>
      <c r="B288" s="2"/>
      <c r="C288" s="2"/>
      <c r="D288" s="2"/>
    </row>
    <row r="289" spans="1:4">
      <c r="A289" s="2"/>
      <c r="B289" s="2"/>
      <c r="C289" s="2"/>
      <c r="D289" s="2"/>
    </row>
    <row r="290" spans="1:4">
      <c r="A290" s="2"/>
      <c r="B290" s="2"/>
      <c r="C290" s="2"/>
      <c r="D290" s="2"/>
    </row>
    <row r="291" spans="1:4">
      <c r="A291" s="2"/>
      <c r="B291" s="2"/>
      <c r="C291" s="2"/>
      <c r="D291" s="2"/>
    </row>
    <row r="292" spans="1:4">
      <c r="A292" s="2"/>
      <c r="B292" s="2"/>
      <c r="C292" s="2"/>
      <c r="D292" s="2"/>
    </row>
    <row r="293" spans="1:4">
      <c r="A293" s="2"/>
      <c r="B293" s="2"/>
      <c r="C293" s="2"/>
      <c r="D293" s="2"/>
    </row>
    <row r="294" spans="1:4">
      <c r="A294" s="2"/>
      <c r="B294" s="2"/>
      <c r="C294" s="2"/>
      <c r="D294" s="2"/>
    </row>
    <row r="295" spans="1:4">
      <c r="A295" s="2"/>
      <c r="B295" s="2"/>
      <c r="C295" s="2"/>
      <c r="D295" s="2"/>
    </row>
    <row r="296" spans="1:4">
      <c r="A296" s="2"/>
      <c r="B296" s="2"/>
      <c r="C296" s="2"/>
      <c r="D296" s="2"/>
    </row>
    <row r="297" spans="1:4">
      <c r="A297" s="2"/>
      <c r="B297" s="2"/>
      <c r="C297" s="2"/>
      <c r="D297" s="2"/>
    </row>
    <row r="298" spans="1:4">
      <c r="A298" s="2"/>
      <c r="B298" s="2"/>
      <c r="C298" s="2"/>
      <c r="D298" s="2"/>
    </row>
    <row r="299" spans="1:4">
      <c r="A299" s="2"/>
      <c r="B299" s="2"/>
      <c r="C299" s="2"/>
      <c r="D299" s="2"/>
    </row>
    <row r="300" spans="1:4">
      <c r="A300" s="2"/>
      <c r="B300" s="2"/>
      <c r="C300" s="2"/>
      <c r="D300" s="2"/>
    </row>
    <row r="301" spans="1:4">
      <c r="A301" s="2"/>
      <c r="B301" s="2"/>
      <c r="C301" s="2"/>
      <c r="D301" s="2"/>
    </row>
    <row r="302" spans="1:4">
      <c r="A302" s="2"/>
      <c r="B302" s="2"/>
      <c r="C302" s="2"/>
      <c r="D302" s="2"/>
    </row>
    <row r="303" spans="1:4">
      <c r="A303" s="2"/>
      <c r="B303" s="2"/>
      <c r="C303" s="2"/>
      <c r="D303" s="2"/>
    </row>
    <row r="304" spans="1:4">
      <c r="A304" s="2"/>
      <c r="B304" s="2"/>
      <c r="C304" s="2"/>
      <c r="D304" s="2"/>
    </row>
    <row r="305" spans="1:4">
      <c r="A305" s="2"/>
      <c r="B305" s="2"/>
      <c r="C305" s="2"/>
      <c r="D305" s="2"/>
    </row>
    <row r="306" spans="1:4">
      <c r="A306" s="2"/>
      <c r="B306" s="2"/>
      <c r="C306" s="2"/>
      <c r="D306" s="2"/>
    </row>
    <row r="307" spans="1:4">
      <c r="A307" s="2"/>
      <c r="B307" s="2"/>
      <c r="C307" s="2"/>
      <c r="D307" s="2"/>
    </row>
    <row r="308" spans="1:4">
      <c r="A308" s="2"/>
      <c r="B308" s="2"/>
      <c r="C308" s="2"/>
      <c r="D308" s="2"/>
    </row>
    <row r="309" spans="1:4">
      <c r="A309" s="2"/>
      <c r="B309" s="2"/>
      <c r="C309" s="2"/>
      <c r="D309" s="2"/>
    </row>
    <row r="310" spans="1:4">
      <c r="A310" s="2"/>
      <c r="B310" s="2"/>
      <c r="C310" s="2"/>
      <c r="D310" s="2"/>
    </row>
    <row r="311" spans="1:4">
      <c r="A311" s="2"/>
      <c r="B311" s="2"/>
      <c r="C311" s="2"/>
      <c r="D311" s="2"/>
    </row>
    <row r="312" spans="1:4">
      <c r="A312" s="2"/>
      <c r="B312" s="2"/>
      <c r="C312" s="2"/>
      <c r="D312" s="2"/>
    </row>
    <row r="313" spans="1:4">
      <c r="A313" s="2"/>
      <c r="B313" s="2"/>
      <c r="C313" s="2"/>
      <c r="D313" s="2"/>
    </row>
    <row r="314" spans="1:4">
      <c r="A314" s="2"/>
      <c r="B314" s="2"/>
      <c r="C314" s="2"/>
      <c r="D314" s="2"/>
    </row>
    <row r="315" spans="1:4">
      <c r="A315" s="2"/>
      <c r="B315" s="2"/>
      <c r="C315" s="2"/>
      <c r="D315" s="2"/>
    </row>
    <row r="316" spans="1:4">
      <c r="A316" s="2"/>
      <c r="B316" s="2"/>
      <c r="C316" s="2"/>
      <c r="D316" s="2"/>
    </row>
    <row r="317" spans="1:4">
      <c r="A317" s="2"/>
      <c r="B317" s="2"/>
      <c r="C317" s="2"/>
      <c r="D317" s="2"/>
    </row>
    <row r="318" spans="1:4">
      <c r="A318" s="2"/>
      <c r="B318" s="2"/>
      <c r="C318" s="2"/>
      <c r="D318" s="2"/>
    </row>
    <row r="319" spans="1:4">
      <c r="A319" s="2"/>
      <c r="B319" s="2"/>
      <c r="C319" s="2"/>
      <c r="D319" s="2"/>
    </row>
    <row r="320" spans="1:4">
      <c r="A320" s="2"/>
      <c r="B320" s="2"/>
      <c r="C320" s="2"/>
      <c r="D320" s="2"/>
    </row>
    <row r="321" spans="1:4">
      <c r="A321" s="2"/>
      <c r="B321" s="2"/>
      <c r="C321" s="2"/>
      <c r="D321" s="2"/>
    </row>
    <row r="322" spans="1:4">
      <c r="A322" s="2"/>
      <c r="B322" s="2"/>
      <c r="C322" s="2"/>
      <c r="D322" s="2"/>
    </row>
    <row r="323" spans="1:4">
      <c r="A323" s="2"/>
      <c r="B323" s="2"/>
      <c r="C323" s="2"/>
      <c r="D323" s="2"/>
    </row>
    <row r="324" spans="1:4">
      <c r="A324" s="2"/>
      <c r="B324" s="2"/>
      <c r="C324" s="2"/>
      <c r="D324" s="2"/>
    </row>
    <row r="325" spans="1:4">
      <c r="A325" s="2"/>
      <c r="B325" s="2"/>
      <c r="C325" s="2"/>
      <c r="D325" s="2"/>
    </row>
    <row r="326" spans="1:4">
      <c r="A326" s="2"/>
      <c r="B326" s="2"/>
      <c r="C326" s="2"/>
      <c r="D326" s="2"/>
    </row>
    <row r="327" spans="1:4">
      <c r="A327" s="2"/>
      <c r="B327" s="2"/>
      <c r="C327" s="2"/>
      <c r="D327" s="2"/>
    </row>
    <row r="328" spans="1:4">
      <c r="A328" s="2"/>
      <c r="B328" s="2"/>
      <c r="C328" s="2"/>
      <c r="D328" s="2"/>
    </row>
    <row r="329" spans="1:4">
      <c r="A329" s="2"/>
      <c r="B329" s="2"/>
      <c r="C329" s="2"/>
      <c r="D329" s="2"/>
    </row>
    <row r="330" spans="1:4">
      <c r="A330" s="2"/>
      <c r="B330" s="2"/>
      <c r="C330" s="2"/>
      <c r="D330" s="2"/>
    </row>
    <row r="331" spans="1:4">
      <c r="A331" s="2"/>
      <c r="B331" s="2"/>
      <c r="C331" s="2"/>
      <c r="D331" s="2"/>
    </row>
    <row r="332" spans="1:4">
      <c r="A332" s="2"/>
      <c r="B332" s="2"/>
      <c r="C332" s="2"/>
      <c r="D332" s="2"/>
    </row>
    <row r="333" spans="1:4">
      <c r="A333" s="2"/>
      <c r="B333" s="2"/>
      <c r="C333" s="2"/>
      <c r="D333" s="2"/>
    </row>
    <row r="334" spans="1:4">
      <c r="A334" s="2"/>
      <c r="B334" s="2"/>
      <c r="C334" s="2"/>
      <c r="D334" s="2"/>
    </row>
    <row r="335" spans="1:4">
      <c r="A335" s="2"/>
      <c r="B335" s="2"/>
      <c r="C335" s="2"/>
      <c r="D335" s="2"/>
    </row>
    <row r="336" spans="1:4">
      <c r="A336" s="2"/>
      <c r="B336" s="2"/>
      <c r="C336" s="2"/>
      <c r="D336" s="2"/>
    </row>
    <row r="337" spans="1:4">
      <c r="A337" s="2"/>
      <c r="B337" s="2"/>
      <c r="C337" s="2"/>
      <c r="D337" s="2"/>
    </row>
    <row r="338" spans="1:4">
      <c r="A338" s="2"/>
      <c r="B338" s="2"/>
      <c r="C338" s="2"/>
      <c r="D338" s="2"/>
    </row>
    <row r="339" spans="1:4">
      <c r="A339" s="2"/>
      <c r="B339" s="2"/>
      <c r="C339" s="2"/>
      <c r="D339" s="2"/>
    </row>
    <row r="340" spans="1:4">
      <c r="A340" s="2"/>
      <c r="B340" s="2"/>
      <c r="C340" s="2"/>
      <c r="D340" s="2"/>
    </row>
    <row r="341" spans="1:4">
      <c r="A341" s="2"/>
      <c r="B341" s="2"/>
      <c r="C341" s="2"/>
      <c r="D341" s="2"/>
    </row>
    <row r="342" spans="1:4">
      <c r="A342" s="2"/>
      <c r="B342" s="2"/>
      <c r="C342" s="2"/>
      <c r="D342" s="2"/>
    </row>
    <row r="343" spans="1:4">
      <c r="A343" s="2"/>
      <c r="B343" s="2"/>
      <c r="C343" s="2"/>
      <c r="D343" s="2"/>
    </row>
    <row r="344" spans="1:4">
      <c r="A344" s="2"/>
      <c r="B344" s="2"/>
      <c r="C344" s="2"/>
      <c r="D344" s="2"/>
    </row>
    <row r="345" spans="1:4">
      <c r="A345" s="2"/>
      <c r="B345" s="2"/>
      <c r="C345" s="2"/>
      <c r="D345" s="2"/>
    </row>
    <row r="346" spans="1:4">
      <c r="A346" s="2"/>
      <c r="B346" s="2"/>
      <c r="C346" s="2"/>
      <c r="D346" s="2"/>
    </row>
    <row r="347" spans="1:4">
      <c r="A347" s="2"/>
      <c r="B347" s="2"/>
      <c r="C347" s="2"/>
      <c r="D347" s="2"/>
    </row>
    <row r="348" spans="1:4">
      <c r="A348" s="2"/>
      <c r="B348" s="2"/>
      <c r="C348" s="2"/>
      <c r="D348" s="2"/>
    </row>
    <row r="349" spans="1:4">
      <c r="A349" s="2"/>
      <c r="B349" s="2"/>
      <c r="C349" s="2"/>
      <c r="D349" s="2"/>
    </row>
    <row r="350" spans="1:4">
      <c r="A350" s="2"/>
      <c r="B350" s="2"/>
      <c r="C350" s="2"/>
      <c r="D350" s="2"/>
    </row>
    <row r="351" spans="1:4">
      <c r="A351" s="2"/>
      <c r="B351" s="2"/>
      <c r="C351" s="2"/>
      <c r="D351" s="2"/>
    </row>
    <row r="352" spans="1:4">
      <c r="A352" s="2"/>
      <c r="B352" s="2"/>
      <c r="C352" s="2"/>
      <c r="D352" s="2"/>
    </row>
    <row r="353" spans="1:4">
      <c r="A353" s="2"/>
      <c r="B353" s="2"/>
      <c r="C353" s="2"/>
      <c r="D353" s="2"/>
    </row>
    <row r="354" spans="1:4">
      <c r="A354" s="2"/>
      <c r="B354" s="2"/>
      <c r="C354" s="2"/>
      <c r="D354" s="2"/>
    </row>
    <row r="355" spans="1:4">
      <c r="A355" s="2"/>
      <c r="B355" s="2"/>
      <c r="C355" s="2"/>
      <c r="D355" s="2"/>
    </row>
    <row r="356" spans="1:4">
      <c r="A356" s="2"/>
      <c r="B356" s="2"/>
      <c r="C356" s="2"/>
      <c r="D356" s="2"/>
    </row>
    <row r="357" spans="1:4">
      <c r="A357" s="2"/>
      <c r="B357" s="2"/>
      <c r="C357" s="2"/>
      <c r="D357" s="2"/>
    </row>
    <row r="358" spans="1:4">
      <c r="A358" s="2"/>
      <c r="B358" s="2"/>
      <c r="C358" s="2"/>
      <c r="D358" s="2"/>
    </row>
    <row r="359" spans="1:4">
      <c r="A359" s="2"/>
      <c r="B359" s="2"/>
      <c r="C359" s="2"/>
      <c r="D359" s="2"/>
    </row>
    <row r="360" spans="1:4">
      <c r="A360" s="2"/>
      <c r="B360" s="2"/>
      <c r="C360" s="2"/>
      <c r="D360" s="2"/>
    </row>
    <row r="361" spans="1:4">
      <c r="A361" s="2"/>
      <c r="B361" s="2"/>
      <c r="C361" s="2"/>
      <c r="D361" s="2"/>
    </row>
    <row r="362" spans="1:4">
      <c r="A362" s="2"/>
      <c r="B362" s="2"/>
      <c r="C362" s="2"/>
      <c r="D362" s="2"/>
    </row>
    <row r="363" spans="1:4">
      <c r="A363" s="2"/>
      <c r="B363" s="2"/>
      <c r="C363" s="2"/>
      <c r="D363" s="2"/>
    </row>
    <row r="364" spans="1:4">
      <c r="A364" s="2"/>
      <c r="B364" s="2"/>
      <c r="C364" s="2"/>
      <c r="D364" s="2"/>
    </row>
    <row r="365" spans="1:4">
      <c r="A365" s="2"/>
      <c r="B365" s="2"/>
      <c r="C365" s="2"/>
      <c r="D365" s="2"/>
    </row>
    <row r="366" spans="1:4">
      <c r="A366" s="2"/>
      <c r="B366" s="2"/>
      <c r="C366" s="2"/>
      <c r="D366" s="2"/>
    </row>
    <row r="367" spans="1:4">
      <c r="A367" s="2"/>
      <c r="B367" s="2"/>
      <c r="C367" s="2"/>
      <c r="D367" s="2"/>
    </row>
    <row r="368" spans="1:4">
      <c r="A368" s="2"/>
      <c r="B368" s="2"/>
      <c r="C368" s="2"/>
      <c r="D368" s="2"/>
    </row>
    <row r="369" spans="1:4">
      <c r="A369" s="2"/>
      <c r="B369" s="2"/>
      <c r="C369" s="2"/>
      <c r="D369" s="2"/>
    </row>
    <row r="370" spans="1:4">
      <c r="A370" s="2"/>
      <c r="B370" s="2"/>
      <c r="C370" s="2"/>
      <c r="D370" s="2"/>
    </row>
    <row r="371" spans="1:4">
      <c r="A371" s="2"/>
      <c r="B371" s="2"/>
      <c r="C371" s="2"/>
      <c r="D371" s="2"/>
    </row>
    <row r="372" spans="1:4">
      <c r="A372" s="2"/>
      <c r="B372" s="2"/>
      <c r="C372" s="2"/>
      <c r="D372" s="2"/>
    </row>
    <row r="373" spans="1:4">
      <c r="A373" s="2"/>
      <c r="B373" s="2"/>
      <c r="C373" s="2"/>
      <c r="D373" s="2"/>
    </row>
    <row r="374" spans="1:4">
      <c r="A374" s="2"/>
      <c r="B374" s="2"/>
      <c r="C374" s="2"/>
      <c r="D374" s="2"/>
    </row>
    <row r="375" spans="1:4">
      <c r="A375" s="2"/>
      <c r="B375" s="2"/>
      <c r="C375" s="2"/>
      <c r="D375" s="2"/>
    </row>
    <row r="376" spans="1:4">
      <c r="A376" s="2"/>
      <c r="B376" s="2"/>
      <c r="C376" s="2"/>
      <c r="D376" s="2"/>
    </row>
    <row r="377" spans="1:4">
      <c r="A377" s="2"/>
      <c r="B377" s="2"/>
      <c r="C377" s="2"/>
      <c r="D377" s="2"/>
    </row>
    <row r="378" spans="1:4">
      <c r="A378" s="2"/>
      <c r="B378" s="2"/>
      <c r="C378" s="2"/>
      <c r="D378" s="2"/>
    </row>
    <row r="379" spans="1:4">
      <c r="A379" s="2"/>
      <c r="B379" s="2"/>
      <c r="C379" s="2"/>
      <c r="D379" s="2"/>
    </row>
    <row r="380" spans="1:4">
      <c r="A380" s="2"/>
      <c r="B380" s="2"/>
      <c r="C380" s="2"/>
      <c r="D380" s="2"/>
    </row>
    <row r="381" spans="1:4">
      <c r="A381" s="2"/>
      <c r="B381" s="2"/>
      <c r="C381" s="2"/>
      <c r="D381" s="2"/>
    </row>
    <row r="382" spans="1:4">
      <c r="A382" s="2"/>
      <c r="B382" s="2"/>
      <c r="C382" s="2"/>
      <c r="D382" s="2"/>
    </row>
    <row r="383" spans="1:4">
      <c r="A383" s="2"/>
      <c r="B383" s="2"/>
      <c r="C383" s="2"/>
      <c r="D383" s="2"/>
    </row>
    <row r="384" spans="1:4">
      <c r="A384" s="2"/>
      <c r="B384" s="2"/>
      <c r="C384" s="2"/>
      <c r="D384" s="2"/>
    </row>
    <row r="385" spans="1:4">
      <c r="A385" s="2"/>
      <c r="B385" s="2"/>
      <c r="C385" s="2"/>
      <c r="D385" s="2"/>
    </row>
    <row r="386" spans="1:4">
      <c r="A386" s="2"/>
      <c r="B386" s="2"/>
      <c r="C386" s="2"/>
      <c r="D386" s="2"/>
    </row>
    <row r="387" spans="1:4">
      <c r="A387" s="2"/>
      <c r="B387" s="2"/>
      <c r="C387" s="2"/>
      <c r="D387" s="2"/>
    </row>
    <row r="388" spans="1:4">
      <c r="A388" s="2"/>
      <c r="B388" s="2"/>
      <c r="C388" s="2"/>
      <c r="D388" s="2"/>
    </row>
    <row r="389" spans="1:4">
      <c r="A389" s="2"/>
      <c r="B389" s="2"/>
      <c r="C389" s="2"/>
      <c r="D389" s="2"/>
    </row>
    <row r="390" spans="1:4">
      <c r="A390" s="2"/>
      <c r="B390" s="2"/>
      <c r="C390" s="2"/>
      <c r="D390" s="2"/>
    </row>
    <row r="391" spans="1:4">
      <c r="A391" s="2"/>
      <c r="B391" s="2"/>
      <c r="C391" s="2"/>
      <c r="D391" s="2"/>
    </row>
    <row r="392" spans="1:4">
      <c r="A392" s="2"/>
      <c r="B392" s="2"/>
      <c r="C392" s="2"/>
      <c r="D392" s="2"/>
    </row>
    <row r="393" spans="1:4">
      <c r="A393" s="2"/>
      <c r="B393" s="2"/>
      <c r="C393" s="2"/>
      <c r="D393" s="2"/>
    </row>
    <row r="394" spans="1:4">
      <c r="A394" s="2"/>
      <c r="B394" s="2"/>
      <c r="C394" s="2"/>
      <c r="D394" s="2"/>
    </row>
    <row r="395" spans="1:4">
      <c r="A395" s="2"/>
      <c r="B395" s="2"/>
      <c r="C395" s="2"/>
      <c r="D395" s="2"/>
    </row>
    <row r="396" spans="1:4">
      <c r="A396" s="2"/>
      <c r="B396" s="2"/>
      <c r="C396" s="2"/>
      <c r="D396" s="2"/>
    </row>
    <row r="397" spans="1:4">
      <c r="A397" s="2"/>
      <c r="B397" s="2"/>
      <c r="C397" s="2"/>
      <c r="D397" s="2"/>
    </row>
    <row r="398" spans="1:4">
      <c r="A398" s="2"/>
      <c r="B398" s="2"/>
      <c r="C398" s="2"/>
      <c r="D398" s="2"/>
    </row>
    <row r="399" spans="1:4">
      <c r="A399" s="2"/>
      <c r="B399" s="2"/>
      <c r="C399" s="2"/>
      <c r="D399" s="2"/>
    </row>
    <row r="400" spans="1:4">
      <c r="A400" s="2"/>
      <c r="B400" s="2"/>
      <c r="C400" s="2"/>
      <c r="D400" s="2"/>
    </row>
    <row r="401" spans="1:4">
      <c r="A401" s="2"/>
      <c r="B401" s="2"/>
      <c r="C401" s="2"/>
      <c r="D401" s="2"/>
    </row>
    <row r="402" spans="1:4">
      <c r="A402" s="2"/>
      <c r="B402" s="2"/>
      <c r="C402" s="2"/>
      <c r="D402" s="2"/>
    </row>
    <row r="403" spans="1:4">
      <c r="A403" s="2"/>
      <c r="B403" s="2"/>
      <c r="C403" s="2"/>
      <c r="D403" s="2"/>
    </row>
    <row r="404" spans="1:4">
      <c r="A404" s="2"/>
      <c r="B404" s="2"/>
      <c r="C404" s="2"/>
      <c r="D404" s="2"/>
    </row>
    <row r="405" spans="1:4">
      <c r="A405" s="2"/>
      <c r="B405" s="2"/>
      <c r="C405" s="2"/>
      <c r="D405" s="2"/>
    </row>
    <row r="406" spans="1:4">
      <c r="A406" s="2"/>
      <c r="B406" s="2"/>
      <c r="C406" s="2"/>
      <c r="D406" s="2"/>
    </row>
    <row r="407" spans="1:4">
      <c r="A407" s="2"/>
      <c r="B407" s="2"/>
      <c r="C407" s="2"/>
      <c r="D407" s="2"/>
    </row>
    <row r="408" spans="1:4">
      <c r="A408" s="2"/>
      <c r="B408" s="2"/>
      <c r="C408" s="2"/>
      <c r="D408" s="2"/>
    </row>
    <row r="409" spans="1:4">
      <c r="A409" s="2"/>
      <c r="B409" s="2"/>
      <c r="C409" s="2"/>
      <c r="D409" s="2"/>
    </row>
    <row r="410" spans="1:4">
      <c r="A410" s="2"/>
      <c r="B410" s="2"/>
      <c r="C410" s="2"/>
      <c r="D410" s="2"/>
    </row>
    <row r="411" spans="1:4">
      <c r="A411" s="2"/>
      <c r="B411" s="2"/>
      <c r="C411" s="2"/>
      <c r="D411" s="2"/>
    </row>
    <row r="412" spans="1:4">
      <c r="A412" s="2"/>
      <c r="B412" s="2"/>
      <c r="C412" s="2"/>
      <c r="D412" s="2"/>
    </row>
    <row r="413" spans="1:4">
      <c r="A413" s="2"/>
      <c r="B413" s="2"/>
      <c r="C413" s="2"/>
      <c r="D413" s="2"/>
    </row>
    <row r="414" spans="1:4">
      <c r="A414" s="2"/>
      <c r="B414" s="2"/>
      <c r="C414" s="2"/>
      <c r="D414" s="2"/>
    </row>
    <row r="415" spans="1:4">
      <c r="A415" s="2"/>
      <c r="B415" s="2"/>
      <c r="C415" s="2"/>
      <c r="D415" s="2"/>
    </row>
    <row r="416" spans="1:4">
      <c r="A416" s="2"/>
      <c r="B416" s="2"/>
      <c r="C416" s="2"/>
      <c r="D416" s="2"/>
    </row>
    <row r="417" spans="1:4">
      <c r="A417" s="2"/>
      <c r="B417" s="2"/>
      <c r="C417" s="2"/>
      <c r="D417" s="2"/>
    </row>
    <row r="418" spans="1:4">
      <c r="A418" s="2"/>
      <c r="B418" s="2"/>
      <c r="C418" s="2"/>
      <c r="D418" s="2"/>
    </row>
    <row r="419" spans="1:4">
      <c r="A419" s="2"/>
      <c r="B419" s="2"/>
      <c r="C419" s="2"/>
      <c r="D419" s="2"/>
    </row>
    <row r="420" spans="1:4">
      <c r="A420" s="2"/>
      <c r="B420" s="2"/>
      <c r="C420" s="2"/>
      <c r="D420" s="2"/>
    </row>
    <row r="421" spans="1:4">
      <c r="A421" s="2"/>
      <c r="B421" s="2"/>
      <c r="C421" s="2"/>
      <c r="D421" s="2"/>
    </row>
    <row r="422" spans="1:4">
      <c r="A422" s="2"/>
      <c r="B422" s="2"/>
      <c r="C422" s="2"/>
      <c r="D422" s="2"/>
    </row>
    <row r="423" spans="1:4">
      <c r="A423" s="2"/>
      <c r="B423" s="2"/>
      <c r="C423" s="2"/>
      <c r="D423" s="2"/>
    </row>
    <row r="424" spans="1:4">
      <c r="A424" s="2"/>
      <c r="B424" s="2"/>
      <c r="C424" s="2"/>
      <c r="D424" s="2"/>
    </row>
    <row r="425" spans="1:4">
      <c r="A425" s="2"/>
      <c r="B425" s="2"/>
      <c r="C425" s="2"/>
      <c r="D425" s="2"/>
    </row>
    <row r="426" spans="1:4">
      <c r="A426" s="2"/>
      <c r="B426" s="2"/>
      <c r="C426" s="2"/>
      <c r="D426" s="2"/>
    </row>
    <row r="427" spans="1:4">
      <c r="A427" s="2"/>
      <c r="B427" s="2"/>
      <c r="C427" s="2"/>
      <c r="D427" s="2"/>
    </row>
    <row r="428" spans="1:4">
      <c r="A428" s="2"/>
      <c r="B428" s="2"/>
      <c r="C428" s="2"/>
      <c r="D428" s="2"/>
    </row>
    <row r="429" spans="1:4">
      <c r="A429" s="2"/>
      <c r="B429" s="2"/>
      <c r="C429" s="2"/>
      <c r="D429" s="2"/>
    </row>
    <row r="430" spans="1:4">
      <c r="A430" s="2"/>
      <c r="B430" s="2"/>
      <c r="C430" s="2"/>
      <c r="D430" s="2"/>
    </row>
    <row r="431" spans="1:4">
      <c r="A431" s="2"/>
      <c r="B431" s="2"/>
      <c r="C431" s="2"/>
      <c r="D431" s="2"/>
    </row>
    <row r="432" spans="1:4">
      <c r="A432" s="2"/>
      <c r="B432" s="2"/>
      <c r="C432" s="2"/>
      <c r="D432" s="2"/>
    </row>
    <row r="433" spans="1:4">
      <c r="A433" s="2"/>
      <c r="B433" s="2"/>
      <c r="C433" s="2"/>
      <c r="D433" s="2"/>
    </row>
    <row r="434" spans="1:4">
      <c r="A434" s="2"/>
      <c r="B434" s="2"/>
      <c r="C434" s="2"/>
      <c r="D434" s="2"/>
    </row>
    <row r="435" spans="1:4">
      <c r="A435" s="2"/>
      <c r="B435" s="2"/>
      <c r="C435" s="2"/>
      <c r="D435" s="2"/>
    </row>
    <row r="436" spans="1:4">
      <c r="A436" s="2"/>
      <c r="B436" s="2"/>
      <c r="C436" s="2"/>
      <c r="D436" s="2"/>
    </row>
    <row r="437" spans="1:4">
      <c r="A437" s="2"/>
      <c r="B437" s="2"/>
      <c r="C437" s="2"/>
      <c r="D437" s="2"/>
    </row>
    <row r="438" spans="1:4">
      <c r="A438" s="2"/>
      <c r="B438" s="2"/>
      <c r="C438" s="2"/>
      <c r="D438" s="2"/>
    </row>
    <row r="439" spans="1:4">
      <c r="A439" s="2"/>
      <c r="B439" s="2"/>
      <c r="C439" s="2"/>
      <c r="D439" s="2"/>
    </row>
    <row r="440" spans="1:4">
      <c r="A440" s="2"/>
      <c r="B440" s="2"/>
      <c r="C440" s="2"/>
      <c r="D440" s="2"/>
    </row>
    <row r="441" spans="1:4">
      <c r="A441" s="2"/>
      <c r="B441" s="2"/>
      <c r="C441" s="2"/>
      <c r="D441" s="2"/>
    </row>
    <row r="442" spans="1:4">
      <c r="A442" s="2"/>
      <c r="B442" s="2"/>
      <c r="C442" s="2"/>
      <c r="D442" s="2"/>
    </row>
    <row r="443" spans="1:4">
      <c r="A443" s="2"/>
      <c r="B443" s="2"/>
      <c r="C443" s="2"/>
      <c r="D443" s="2"/>
    </row>
    <row r="444" spans="1:4">
      <c r="A444" s="2"/>
      <c r="B444" s="2"/>
      <c r="C444" s="2"/>
      <c r="D444" s="2"/>
    </row>
    <row r="445" spans="1:4">
      <c r="A445" s="2"/>
      <c r="B445" s="2"/>
      <c r="C445" s="2"/>
      <c r="D445" s="2"/>
    </row>
    <row r="446" spans="1:4">
      <c r="A446" s="2"/>
      <c r="B446" s="2"/>
      <c r="C446" s="2"/>
      <c r="D446" s="2"/>
    </row>
    <row r="447" spans="1:4">
      <c r="A447" s="2"/>
      <c r="B447" s="2"/>
      <c r="C447" s="2"/>
      <c r="D447" s="2"/>
    </row>
    <row r="448" spans="1:4">
      <c r="A448" s="2"/>
      <c r="B448" s="2"/>
      <c r="C448" s="2"/>
      <c r="D448" s="2"/>
    </row>
    <row r="449" spans="1:4">
      <c r="A449" s="2"/>
      <c r="B449" s="2"/>
      <c r="C449" s="2"/>
      <c r="D449" s="2"/>
    </row>
    <row r="450" spans="1:4">
      <c r="A450" s="2"/>
      <c r="B450" s="2"/>
      <c r="C450" s="2"/>
      <c r="D450" s="2"/>
    </row>
    <row r="451" spans="1:4">
      <c r="A451" s="2"/>
      <c r="B451" s="2"/>
      <c r="C451" s="2"/>
      <c r="D451" s="2"/>
    </row>
    <row r="452" spans="1:4">
      <c r="A452" s="2"/>
      <c r="B452" s="2"/>
      <c r="C452" s="2"/>
      <c r="D452" s="2"/>
    </row>
    <row r="453" spans="1:4">
      <c r="A453" s="2"/>
      <c r="B453" s="2"/>
      <c r="C453" s="2"/>
      <c r="D453" s="2"/>
    </row>
    <row r="454" spans="1:4">
      <c r="A454" s="2"/>
      <c r="B454" s="2"/>
      <c r="C454" s="2"/>
      <c r="D454" s="2"/>
    </row>
    <row r="455" spans="1:4">
      <c r="A455" s="2"/>
      <c r="B455" s="2"/>
      <c r="C455" s="2"/>
      <c r="D455" s="2"/>
    </row>
    <row r="456" spans="1:4">
      <c r="A456" s="2"/>
      <c r="B456" s="2"/>
      <c r="C456" s="2"/>
      <c r="D456" s="2"/>
    </row>
    <row r="457" spans="1:4">
      <c r="A457" s="2"/>
      <c r="B457" s="2"/>
      <c r="C457" s="2"/>
      <c r="D457" s="2"/>
    </row>
    <row r="458" spans="1:4">
      <c r="A458" s="2"/>
      <c r="B458" s="2"/>
      <c r="C458" s="2"/>
      <c r="D458" s="2"/>
    </row>
    <row r="459" spans="1:4">
      <c r="A459" s="2"/>
      <c r="B459" s="2"/>
      <c r="C459" s="2"/>
      <c r="D459" s="2"/>
    </row>
    <row r="460" spans="1:4">
      <c r="A460" s="2"/>
      <c r="B460" s="2"/>
      <c r="C460" s="2"/>
      <c r="D460" s="2"/>
    </row>
    <row r="461" spans="1:4">
      <c r="A461" s="2"/>
      <c r="B461" s="2"/>
      <c r="C461" s="2"/>
      <c r="D461" s="2"/>
    </row>
    <row r="462" spans="1:4">
      <c r="A462" s="2"/>
      <c r="B462" s="2"/>
      <c r="C462" s="2"/>
      <c r="D462" s="2"/>
    </row>
    <row r="463" spans="1:4">
      <c r="A463" s="2"/>
      <c r="B463" s="2"/>
      <c r="C463" s="2"/>
      <c r="D463" s="2"/>
    </row>
    <row r="464" spans="1:4">
      <c r="A464" s="2"/>
      <c r="B464" s="2"/>
      <c r="C464" s="2"/>
      <c r="D464" s="2"/>
    </row>
    <row r="465" spans="1:4">
      <c r="A465" s="2"/>
      <c r="B465" s="2"/>
      <c r="C465" s="2"/>
      <c r="D465" s="2"/>
    </row>
    <row r="466" spans="1:4">
      <c r="A466" s="2"/>
      <c r="B466" s="2"/>
      <c r="C466" s="2"/>
      <c r="D466" s="2"/>
    </row>
    <row r="467" spans="1:4">
      <c r="A467" s="2"/>
      <c r="B467" s="2"/>
      <c r="C467" s="2"/>
      <c r="D467" s="2"/>
    </row>
    <row r="468" spans="1:4">
      <c r="A468" s="2"/>
      <c r="B468" s="2"/>
      <c r="C468" s="2"/>
      <c r="D468" s="2"/>
    </row>
    <row r="469" spans="1:4">
      <c r="A469" s="2"/>
      <c r="B469" s="2"/>
      <c r="C469" s="2"/>
      <c r="D469" s="2"/>
    </row>
    <row r="470" spans="1:4">
      <c r="A470" s="2"/>
      <c r="B470" s="2"/>
      <c r="C470" s="2"/>
      <c r="D470" s="2"/>
    </row>
    <row r="471" spans="1:4">
      <c r="A471" s="2"/>
      <c r="B471" s="2"/>
      <c r="C471" s="2"/>
      <c r="D471" s="2"/>
    </row>
    <row r="472" spans="1:4">
      <c r="A472" s="2"/>
      <c r="B472" s="2"/>
      <c r="C472" s="2"/>
      <c r="D472" s="2"/>
    </row>
    <row r="473" spans="1:4">
      <c r="A473" s="2"/>
      <c r="B473" s="2"/>
      <c r="C473" s="2"/>
      <c r="D473" s="2"/>
    </row>
    <row r="474" spans="1:4">
      <c r="A474" s="2"/>
      <c r="B474" s="2"/>
      <c r="C474" s="2"/>
      <c r="D474" s="2"/>
    </row>
    <row r="475" spans="1:4">
      <c r="A475" s="2"/>
      <c r="B475" s="2"/>
      <c r="C475" s="2"/>
      <c r="D475" s="2"/>
    </row>
    <row r="476" spans="1:4">
      <c r="A476" s="2"/>
      <c r="B476" s="2"/>
      <c r="C476" s="2"/>
      <c r="D476" s="2"/>
    </row>
    <row r="477" spans="1:4">
      <c r="A477" s="2"/>
      <c r="B477" s="2"/>
      <c r="C477" s="2"/>
      <c r="D477" s="2"/>
    </row>
    <row r="478" spans="1:4">
      <c r="A478" s="2"/>
      <c r="B478" s="2"/>
      <c r="C478" s="2"/>
      <c r="D478" s="2"/>
    </row>
    <row r="479" spans="1:4">
      <c r="A479" s="2"/>
      <c r="B479" s="2"/>
      <c r="C479" s="2"/>
      <c r="D479" s="2"/>
    </row>
    <row r="480" spans="1:4">
      <c r="A480" s="2"/>
      <c r="B480" s="2"/>
      <c r="C480" s="2"/>
      <c r="D480" s="2"/>
    </row>
    <row r="481" spans="1:4">
      <c r="A481" s="2"/>
      <c r="B481" s="2"/>
      <c r="C481" s="2"/>
      <c r="D481" s="2"/>
    </row>
    <row r="482" spans="1:4">
      <c r="A482" s="2"/>
      <c r="B482" s="2"/>
      <c r="C482" s="2"/>
      <c r="D482" s="2"/>
    </row>
    <row r="483" spans="1:4">
      <c r="A483" s="2"/>
      <c r="B483" s="2"/>
      <c r="C483" s="2"/>
      <c r="D483" s="2"/>
    </row>
    <row r="484" spans="1:4">
      <c r="A484" s="2"/>
      <c r="B484" s="2"/>
      <c r="C484" s="2"/>
      <c r="D484" s="2"/>
    </row>
    <row r="485" spans="1:4">
      <c r="A485" s="2"/>
      <c r="B485" s="2"/>
      <c r="C485" s="2"/>
      <c r="D485" s="2"/>
    </row>
    <row r="486" spans="1:4">
      <c r="A486" s="2"/>
      <c r="B486" s="2"/>
      <c r="C486" s="2"/>
      <c r="D486" s="2"/>
    </row>
    <row r="487" spans="1:4">
      <c r="A487" s="2"/>
      <c r="B487" s="2"/>
      <c r="C487" s="2"/>
      <c r="D487" s="2"/>
    </row>
    <row r="488" spans="1:4">
      <c r="A488" s="2"/>
      <c r="B488" s="2"/>
      <c r="C488" s="2"/>
      <c r="D488" s="2"/>
    </row>
    <row r="489" spans="1:4">
      <c r="A489" s="2"/>
      <c r="B489" s="2"/>
      <c r="C489" s="2"/>
      <c r="D489" s="2"/>
    </row>
    <row r="490" spans="1:4">
      <c r="A490" s="2"/>
      <c r="B490" s="2"/>
      <c r="C490" s="2"/>
      <c r="D490" s="2"/>
    </row>
    <row r="491" spans="1:4">
      <c r="A491" s="2"/>
      <c r="B491" s="2"/>
      <c r="C491" s="2"/>
      <c r="D491" s="2"/>
    </row>
    <row r="492" spans="1:4">
      <c r="A492" s="2"/>
      <c r="B492" s="2"/>
      <c r="C492" s="2"/>
      <c r="D492" s="2"/>
    </row>
    <row r="493" spans="1:4">
      <c r="A493" s="2"/>
      <c r="B493" s="2"/>
      <c r="C493" s="2"/>
      <c r="D493" s="2"/>
    </row>
    <row r="494" spans="1:4">
      <c r="A494" s="2"/>
      <c r="B494" s="2"/>
      <c r="C494" s="2"/>
      <c r="D494" s="2"/>
    </row>
    <row r="495" spans="1:4">
      <c r="A495" s="2"/>
      <c r="B495" s="2"/>
      <c r="C495" s="2"/>
      <c r="D495" s="2"/>
    </row>
    <row r="496" spans="1:4">
      <c r="A496" s="2"/>
      <c r="B496" s="2"/>
      <c r="C496" s="2"/>
      <c r="D496" s="2"/>
    </row>
    <row r="497" spans="1:4">
      <c r="A497" s="2"/>
      <c r="B497" s="2"/>
      <c r="C497" s="2"/>
      <c r="D497" s="2"/>
    </row>
    <row r="498" spans="1:4">
      <c r="A498" s="2"/>
      <c r="B498" s="2"/>
      <c r="C498" s="2"/>
      <c r="D498" s="2"/>
    </row>
    <row r="499" spans="1:4">
      <c r="A499" s="2"/>
      <c r="B499" s="2"/>
      <c r="C499" s="2"/>
      <c r="D499" s="2"/>
    </row>
    <row r="500" spans="1:4">
      <c r="A500" s="2"/>
      <c r="B500" s="2"/>
      <c r="C500" s="2"/>
      <c r="D500" s="2"/>
    </row>
    <row r="501" spans="1:4">
      <c r="A501" s="2"/>
      <c r="B501" s="2"/>
      <c r="C501" s="2"/>
      <c r="D501" s="2"/>
    </row>
    <row r="502" spans="1:4">
      <c r="A502" s="2"/>
      <c r="B502" s="2"/>
      <c r="C502" s="2"/>
      <c r="D502" s="2"/>
    </row>
    <row r="503" spans="1:4">
      <c r="A503" s="2"/>
      <c r="B503" s="2"/>
      <c r="C503" s="2"/>
      <c r="D503" s="2"/>
    </row>
    <row r="504" spans="1:4">
      <c r="A504" s="2"/>
      <c r="B504" s="2"/>
      <c r="C504" s="2"/>
      <c r="D504" s="2"/>
    </row>
    <row r="505" spans="1:4">
      <c r="A505" s="2"/>
      <c r="B505" s="2"/>
      <c r="C505" s="2"/>
      <c r="D505" s="2"/>
    </row>
    <row r="506" spans="1:4">
      <c r="A506" s="2"/>
      <c r="B506" s="2"/>
      <c r="C506" s="2"/>
      <c r="D506" s="2"/>
    </row>
    <row r="507" spans="1:4">
      <c r="A507" s="2"/>
      <c r="B507" s="2"/>
      <c r="C507" s="2"/>
      <c r="D507" s="2"/>
    </row>
    <row r="508" spans="1:4">
      <c r="A508" s="2"/>
      <c r="B508" s="2"/>
      <c r="C508" s="2"/>
      <c r="D508" s="2"/>
    </row>
    <row r="509" spans="1:4">
      <c r="A509" s="2"/>
      <c r="B509" s="2"/>
      <c r="C509" s="2"/>
      <c r="D509" s="2"/>
    </row>
    <row r="510" spans="1:4">
      <c r="A510" s="2"/>
      <c r="B510" s="2"/>
      <c r="C510" s="2"/>
      <c r="D510" s="2"/>
    </row>
    <row r="511" spans="1:4">
      <c r="A511" s="2"/>
      <c r="B511" s="2"/>
      <c r="C511" s="2"/>
      <c r="D511" s="2"/>
    </row>
    <row r="512" spans="1:4">
      <c r="A512" s="2"/>
      <c r="B512" s="2"/>
      <c r="C512" s="2"/>
      <c r="D512" s="2"/>
    </row>
    <row r="513" spans="1:4">
      <c r="A513" s="2"/>
      <c r="B513" s="2"/>
      <c r="C513" s="2"/>
      <c r="D513" s="2"/>
    </row>
    <row r="514" spans="1:4">
      <c r="A514" s="2"/>
      <c r="B514" s="2"/>
      <c r="C514" s="2"/>
      <c r="D514" s="2"/>
    </row>
    <row r="515" spans="1:4">
      <c r="A515" s="2"/>
      <c r="B515" s="2"/>
      <c r="C515" s="2"/>
      <c r="D515" s="2"/>
    </row>
    <row r="516" spans="1:4">
      <c r="A516" s="2"/>
      <c r="B516" s="2"/>
      <c r="C516" s="2"/>
      <c r="D516" s="2"/>
    </row>
    <row r="517" spans="1:4">
      <c r="A517" s="2"/>
      <c r="B517" s="2"/>
      <c r="C517" s="2"/>
      <c r="D517" s="2"/>
    </row>
    <row r="518" spans="1:4">
      <c r="A518" s="2"/>
      <c r="B518" s="2"/>
      <c r="C518" s="2"/>
      <c r="D518" s="2"/>
    </row>
    <row r="519" spans="1:4">
      <c r="A519" s="2"/>
      <c r="B519" s="2"/>
      <c r="C519" s="2"/>
      <c r="D519" s="2"/>
    </row>
    <row r="520" spans="1:4">
      <c r="A520" s="2"/>
      <c r="B520" s="2"/>
      <c r="C520" s="2"/>
      <c r="D520" s="2"/>
    </row>
    <row r="521" spans="1:4">
      <c r="A521" s="2"/>
      <c r="B521" s="2"/>
      <c r="C521" s="2"/>
      <c r="D521" s="2"/>
    </row>
    <row r="522" spans="1:4">
      <c r="A522" s="2"/>
      <c r="B522" s="2"/>
      <c r="C522" s="2"/>
      <c r="D522" s="2"/>
    </row>
    <row r="523" spans="1:4">
      <c r="A523" s="2"/>
      <c r="B523" s="2"/>
      <c r="C523" s="2"/>
      <c r="D523" s="2"/>
    </row>
    <row r="524" spans="1:4">
      <c r="A524" s="2"/>
      <c r="B524" s="2"/>
      <c r="C524" s="2"/>
      <c r="D524" s="2"/>
    </row>
    <row r="525" spans="1:4">
      <c r="A525" s="2"/>
      <c r="B525" s="2"/>
      <c r="C525" s="2"/>
      <c r="D525" s="2"/>
    </row>
    <row r="526" spans="1:4">
      <c r="A526" s="2"/>
      <c r="B526" s="2"/>
      <c r="C526" s="2"/>
      <c r="D526" s="2"/>
    </row>
    <row r="527" spans="1:4">
      <c r="A527" s="2"/>
      <c r="B527" s="2"/>
      <c r="C527" s="2"/>
      <c r="D527" s="2"/>
    </row>
    <row r="528" spans="1:4">
      <c r="A528" s="2"/>
      <c r="B528" s="2"/>
      <c r="C528" s="2"/>
      <c r="D528" s="2"/>
    </row>
    <row r="529" spans="1:4">
      <c r="A529" s="2"/>
      <c r="B529" s="2"/>
      <c r="C529" s="2"/>
      <c r="D529" s="2"/>
    </row>
    <row r="530" spans="1:4">
      <c r="A530" s="2"/>
      <c r="B530" s="2"/>
      <c r="C530" s="2"/>
      <c r="D530" s="2"/>
    </row>
    <row r="531" spans="1:4">
      <c r="A531" s="2"/>
      <c r="B531" s="2"/>
      <c r="C531" s="2"/>
      <c r="D531" s="2"/>
    </row>
    <row r="532" spans="1:4">
      <c r="A532" s="2"/>
      <c r="B532" s="2"/>
      <c r="C532" s="2"/>
      <c r="D532" s="2"/>
    </row>
    <row r="533" spans="1:4">
      <c r="A533" s="2"/>
      <c r="B533" s="2"/>
      <c r="C533" s="2"/>
      <c r="D533" s="2"/>
    </row>
    <row r="534" spans="1:4">
      <c r="A534" s="2"/>
      <c r="B534" s="2"/>
      <c r="C534" s="2"/>
      <c r="D534" s="2"/>
    </row>
    <row r="535" spans="1:4">
      <c r="A535" s="2"/>
      <c r="B535" s="2"/>
      <c r="C535" s="2"/>
      <c r="D535" s="2"/>
    </row>
    <row r="536" spans="1:4">
      <c r="A536" s="2"/>
      <c r="B536" s="2"/>
      <c r="C536" s="2"/>
      <c r="D536" s="2"/>
    </row>
    <row r="537" spans="1:4">
      <c r="A537" s="2"/>
      <c r="B537" s="2"/>
      <c r="C537" s="2"/>
      <c r="D537" s="2"/>
    </row>
    <row r="538" spans="1:4">
      <c r="A538" s="2"/>
      <c r="B538" s="2"/>
      <c r="C538" s="2"/>
      <c r="D538" s="2"/>
    </row>
    <row r="539" spans="1:4">
      <c r="A539" s="2"/>
      <c r="B539" s="2"/>
      <c r="C539" s="2"/>
      <c r="D539" s="2"/>
    </row>
    <row r="540" spans="1:4">
      <c r="A540" s="2"/>
      <c r="B540" s="2"/>
      <c r="C540" s="2"/>
      <c r="D540" s="2"/>
    </row>
    <row r="541" spans="1:4">
      <c r="A541" s="2"/>
      <c r="B541" s="2"/>
      <c r="C541" s="2"/>
      <c r="D541" s="2"/>
    </row>
    <row r="542" spans="1:4">
      <c r="A542" s="2"/>
      <c r="B542" s="2"/>
      <c r="C542" s="2"/>
      <c r="D542" s="2"/>
    </row>
    <row r="543" spans="1:4">
      <c r="A543" s="2"/>
      <c r="B543" s="2"/>
      <c r="C543" s="2"/>
      <c r="D543" s="2"/>
    </row>
    <row r="544" spans="1:4">
      <c r="A544" s="2"/>
      <c r="B544" s="2"/>
      <c r="C544" s="2"/>
      <c r="D544" s="2"/>
    </row>
    <row r="545" spans="1:4">
      <c r="A545" s="2"/>
      <c r="B545" s="2"/>
      <c r="C545" s="2"/>
      <c r="D545" s="2"/>
    </row>
    <row r="546" spans="1:4">
      <c r="A546" s="2"/>
      <c r="B546" s="2"/>
      <c r="C546" s="2"/>
      <c r="D546" s="2"/>
    </row>
    <row r="547" spans="1:4">
      <c r="A547" s="2"/>
      <c r="B547" s="2"/>
      <c r="C547" s="2"/>
      <c r="D547" s="2"/>
    </row>
    <row r="548" spans="1:4">
      <c r="A548" s="2"/>
      <c r="B548" s="2"/>
      <c r="C548" s="2"/>
      <c r="D548" s="2"/>
    </row>
    <row r="549" spans="1:4">
      <c r="A549" s="2"/>
      <c r="B549" s="2"/>
      <c r="C549" s="2"/>
      <c r="D549" s="2"/>
    </row>
    <row r="550" spans="1:4">
      <c r="A550" s="2"/>
      <c r="B550" s="2"/>
      <c r="C550" s="2"/>
      <c r="D550" s="2"/>
    </row>
    <row r="551" spans="1:4">
      <c r="A551" s="2"/>
      <c r="B551" s="2"/>
      <c r="C551" s="2"/>
      <c r="D551" s="2"/>
    </row>
    <row r="552" spans="1:4">
      <c r="A552" s="2"/>
      <c r="B552" s="2"/>
      <c r="C552" s="2"/>
      <c r="D552" s="2"/>
    </row>
    <row r="553" spans="1:4">
      <c r="A553" s="2"/>
      <c r="B553" s="2"/>
      <c r="C553" s="2"/>
      <c r="D553" s="2"/>
    </row>
    <row r="554" spans="1:4">
      <c r="A554" s="2"/>
      <c r="B554" s="2"/>
      <c r="C554" s="2"/>
      <c r="D554" s="2"/>
    </row>
    <row r="555" spans="1:4">
      <c r="A555" s="2"/>
      <c r="B555" s="2"/>
      <c r="C555" s="2"/>
      <c r="D555" s="2"/>
    </row>
    <row r="556" spans="1:4">
      <c r="A556" s="2"/>
      <c r="B556" s="2"/>
      <c r="C556" s="2"/>
      <c r="D556" s="2"/>
    </row>
    <row r="557" spans="1:4">
      <c r="A557" s="2"/>
      <c r="B557" s="2"/>
      <c r="C557" s="2"/>
      <c r="D557" s="2"/>
    </row>
    <row r="558" spans="1:4">
      <c r="A558" s="2"/>
      <c r="B558" s="2"/>
      <c r="C558" s="2"/>
      <c r="D558" s="2"/>
    </row>
    <row r="559" spans="1:4">
      <c r="A559" s="2"/>
      <c r="B559" s="2"/>
      <c r="C559" s="2"/>
      <c r="D559" s="2"/>
    </row>
    <row r="560" spans="1:4">
      <c r="A560" s="2"/>
      <c r="B560" s="2"/>
      <c r="C560" s="2"/>
      <c r="D560" s="2"/>
    </row>
    <row r="561" spans="1:4">
      <c r="A561" s="2"/>
      <c r="B561" s="2"/>
      <c r="C561" s="2"/>
      <c r="D561" s="2"/>
    </row>
    <row r="562" spans="1:4">
      <c r="A562" s="2"/>
      <c r="B562" s="2"/>
      <c r="C562" s="2"/>
      <c r="D562" s="2"/>
    </row>
    <row r="563" spans="1:4">
      <c r="A563" s="2"/>
      <c r="B563" s="2"/>
      <c r="C563" s="2"/>
      <c r="D563" s="2"/>
    </row>
    <row r="564" spans="1:4">
      <c r="A564" s="2"/>
      <c r="B564" s="2"/>
      <c r="C564" s="2"/>
      <c r="D564" s="2"/>
    </row>
    <row r="565" spans="1:4">
      <c r="A565" s="2"/>
      <c r="B565" s="2"/>
      <c r="C565" s="2"/>
      <c r="D565" s="2"/>
    </row>
    <row r="566" spans="1:4">
      <c r="A566" s="2"/>
      <c r="B566" s="2"/>
      <c r="C566" s="2"/>
      <c r="D566" s="2"/>
    </row>
    <row r="567" spans="1:4">
      <c r="A567" s="2"/>
      <c r="B567" s="2"/>
      <c r="C567" s="2"/>
      <c r="D567" s="2"/>
    </row>
    <row r="568" spans="1:4">
      <c r="A568" s="2"/>
      <c r="B568" s="2"/>
      <c r="C568" s="2"/>
      <c r="D568" s="2"/>
    </row>
    <row r="569" spans="1:4">
      <c r="A569" s="2"/>
      <c r="B569" s="2"/>
      <c r="C569" s="2"/>
      <c r="D569" s="2"/>
    </row>
    <row r="570" spans="1:4">
      <c r="A570" s="2"/>
      <c r="B570" s="2"/>
      <c r="C570" s="2"/>
      <c r="D570" s="2"/>
    </row>
    <row r="571" spans="1:4">
      <c r="A571" s="2"/>
      <c r="B571" s="2"/>
      <c r="C571" s="2"/>
      <c r="D571" s="2"/>
    </row>
    <row r="572" spans="1:4">
      <c r="A572" s="2"/>
      <c r="B572" s="2"/>
      <c r="C572" s="2"/>
      <c r="D572" s="2"/>
    </row>
    <row r="573" spans="1:4">
      <c r="A573" s="2"/>
      <c r="B573" s="2"/>
      <c r="C573" s="2"/>
      <c r="D573" s="2"/>
    </row>
    <row r="574" spans="1:4">
      <c r="A574" s="2"/>
      <c r="B574" s="2"/>
      <c r="C574" s="2"/>
      <c r="D574" s="2"/>
    </row>
    <row r="575" spans="1:4">
      <c r="A575" s="2"/>
      <c r="B575" s="2"/>
      <c r="C575" s="2"/>
      <c r="D575" s="2"/>
    </row>
    <row r="576" spans="1:4">
      <c r="A576" s="2"/>
      <c r="B576" s="2"/>
      <c r="C576" s="2"/>
      <c r="D576" s="2"/>
    </row>
    <row r="577" spans="1:4">
      <c r="A577" s="2"/>
      <c r="B577" s="2"/>
      <c r="C577" s="2"/>
      <c r="D577" s="2"/>
    </row>
    <row r="578" spans="1:4">
      <c r="A578" s="2"/>
      <c r="B578" s="2"/>
      <c r="C578" s="2"/>
      <c r="D578" s="2"/>
    </row>
    <row r="579" spans="1:4">
      <c r="A579" s="2"/>
      <c r="B579" s="2"/>
      <c r="C579" s="2"/>
      <c r="D579" s="2"/>
    </row>
    <row r="580" spans="1:4">
      <c r="A580" s="2"/>
      <c r="B580" s="2"/>
      <c r="C580" s="2"/>
      <c r="D580" s="2"/>
    </row>
    <row r="581" spans="1:4">
      <c r="A581" s="2"/>
      <c r="B581" s="2"/>
      <c r="C581" s="2"/>
      <c r="D581" s="2"/>
    </row>
    <row r="582" spans="1:4">
      <c r="A582" s="2"/>
      <c r="B582" s="2"/>
      <c r="C582" s="2"/>
      <c r="D582" s="2"/>
    </row>
    <row r="583" spans="1:4">
      <c r="A583" s="2"/>
      <c r="B583" s="2"/>
      <c r="C583" s="2"/>
      <c r="D583" s="2"/>
    </row>
    <row r="584" spans="1:4">
      <c r="A584" s="2"/>
      <c r="B584" s="2"/>
      <c r="C584" s="2"/>
      <c r="D584" s="2"/>
    </row>
    <row r="585" spans="1:4">
      <c r="A585" s="2"/>
      <c r="B585" s="2"/>
      <c r="C585" s="2"/>
      <c r="D585" s="2"/>
    </row>
    <row r="586" spans="1:4">
      <c r="A586" s="2"/>
      <c r="B586" s="2"/>
      <c r="C586" s="2"/>
      <c r="D586" s="2"/>
    </row>
    <row r="587" spans="1:4">
      <c r="A587" s="2"/>
      <c r="B587" s="2"/>
      <c r="C587" s="2"/>
      <c r="D587" s="2"/>
    </row>
    <row r="588" spans="1:4">
      <c r="A588" s="2"/>
      <c r="B588" s="2"/>
      <c r="C588" s="2"/>
      <c r="D588" s="2"/>
    </row>
    <row r="589" spans="1:4">
      <c r="A589" s="2"/>
      <c r="B589" s="2"/>
      <c r="C589" s="2"/>
      <c r="D589" s="2"/>
    </row>
    <row r="590" spans="1:4">
      <c r="A590" s="2"/>
      <c r="B590" s="2"/>
      <c r="C590" s="2"/>
      <c r="D590" s="2"/>
    </row>
    <row r="591" spans="1:4">
      <c r="A591" s="2"/>
      <c r="B591" s="2"/>
      <c r="C591" s="2"/>
      <c r="D591" s="2"/>
    </row>
    <row r="592" spans="1:4">
      <c r="A592" s="2"/>
      <c r="B592" s="2"/>
      <c r="C592" s="2"/>
      <c r="D592" s="2"/>
    </row>
    <row r="593" spans="1:4">
      <c r="A593" s="2"/>
      <c r="B593" s="2"/>
      <c r="C593" s="2"/>
      <c r="D593" s="2"/>
    </row>
    <row r="594" spans="1:4">
      <c r="A594" s="2"/>
      <c r="B594" s="2"/>
      <c r="C594" s="2"/>
      <c r="D594" s="2"/>
    </row>
    <row r="595" spans="1:4">
      <c r="A595" s="2"/>
      <c r="B595" s="2"/>
      <c r="C595" s="2"/>
      <c r="D595" s="2"/>
    </row>
    <row r="596" spans="1:4">
      <c r="A596" s="2"/>
      <c r="B596" s="2"/>
      <c r="C596" s="2"/>
      <c r="D596" s="2"/>
    </row>
    <row r="597" spans="1:4">
      <c r="A597" s="2"/>
      <c r="B597" s="2"/>
      <c r="C597" s="2"/>
      <c r="D597" s="2"/>
    </row>
    <row r="598" spans="1:4">
      <c r="A598" s="2"/>
      <c r="B598" s="2"/>
      <c r="C598" s="2"/>
      <c r="D598" s="2"/>
    </row>
    <row r="599" spans="1:4">
      <c r="A599" s="2"/>
      <c r="B599" s="2"/>
      <c r="C599" s="2"/>
      <c r="D599" s="2"/>
    </row>
    <row r="600" spans="1:4">
      <c r="A600" s="2"/>
      <c r="B600" s="2"/>
      <c r="C600" s="2"/>
      <c r="D600" s="2"/>
    </row>
    <row r="601" spans="1:4">
      <c r="A601" s="2"/>
      <c r="B601" s="2"/>
      <c r="C601" s="2"/>
      <c r="D601" s="2"/>
    </row>
    <row r="602" spans="1:4">
      <c r="A602" s="2"/>
      <c r="B602" s="2"/>
      <c r="C602" s="2"/>
      <c r="D602" s="2"/>
    </row>
    <row r="603" spans="1:4">
      <c r="A603" s="2"/>
      <c r="B603" s="2"/>
      <c r="C603" s="2"/>
      <c r="D603" s="2"/>
    </row>
    <row r="604" spans="1:4">
      <c r="A604" s="2"/>
      <c r="B604" s="2"/>
      <c r="C604" s="2"/>
      <c r="D604" s="2"/>
    </row>
    <row r="605" spans="1:4">
      <c r="A605" s="2"/>
      <c r="B605" s="2"/>
      <c r="C605" s="2"/>
      <c r="D605" s="2"/>
    </row>
    <row r="606" spans="1:4">
      <c r="A606" s="2"/>
      <c r="B606" s="2"/>
      <c r="C606" s="2"/>
      <c r="D606" s="2"/>
    </row>
    <row r="607" spans="1:4">
      <c r="A607" s="2"/>
      <c r="B607" s="2"/>
      <c r="C607" s="2"/>
      <c r="D607" s="2"/>
    </row>
    <row r="608" spans="1:4">
      <c r="A608" s="2"/>
      <c r="B608" s="2"/>
      <c r="C608" s="2"/>
      <c r="D608" s="2"/>
    </row>
    <row r="609" spans="1:4">
      <c r="A609" s="2"/>
      <c r="B609" s="2"/>
      <c r="C609" s="2"/>
      <c r="D609" s="2"/>
    </row>
    <row r="610" spans="1:4">
      <c r="A610" s="2"/>
      <c r="B610" s="2"/>
      <c r="C610" s="2"/>
      <c r="D610" s="2"/>
    </row>
    <row r="611" spans="1:4">
      <c r="A611" s="2"/>
      <c r="B611" s="2"/>
      <c r="C611" s="2"/>
      <c r="D611" s="2"/>
    </row>
    <row r="612" spans="1:4">
      <c r="A612" s="2"/>
      <c r="B612" s="2"/>
      <c r="C612" s="2"/>
      <c r="D612" s="2"/>
    </row>
    <row r="613" spans="1:4">
      <c r="A613" s="2"/>
      <c r="B613" s="2"/>
      <c r="C613" s="2"/>
      <c r="D613" s="2"/>
    </row>
    <row r="614" spans="1:4">
      <c r="A614" s="2"/>
      <c r="B614" s="2"/>
      <c r="C614" s="2"/>
      <c r="D614" s="2"/>
    </row>
    <row r="615" spans="1:4">
      <c r="A615" s="2"/>
      <c r="B615" s="2"/>
      <c r="C615" s="2"/>
      <c r="D615" s="2"/>
    </row>
    <row r="616" spans="1:4">
      <c r="A616" s="2"/>
      <c r="B616" s="2"/>
      <c r="C616" s="2"/>
      <c r="D616" s="2"/>
    </row>
    <row r="617" spans="1:4">
      <c r="A617" s="2"/>
      <c r="B617" s="2"/>
      <c r="C617" s="2"/>
      <c r="D617" s="2"/>
    </row>
    <row r="618" spans="1:4">
      <c r="A618" s="2"/>
      <c r="B618" s="2"/>
      <c r="C618" s="2"/>
      <c r="D618" s="2"/>
    </row>
    <row r="619" spans="1:4">
      <c r="A619" s="2"/>
      <c r="B619" s="2"/>
      <c r="C619" s="2"/>
      <c r="D619" s="2"/>
    </row>
    <row r="620" spans="1:4">
      <c r="A620" s="2"/>
      <c r="B620" s="2"/>
      <c r="C620" s="2"/>
      <c r="D620" s="2"/>
    </row>
    <row r="621" spans="1:4">
      <c r="A621" s="2"/>
      <c r="B621" s="2"/>
      <c r="C621" s="2"/>
      <c r="D621" s="2"/>
    </row>
    <row r="622" spans="1:4">
      <c r="A622" s="2"/>
      <c r="B622" s="2"/>
      <c r="C622" s="2"/>
      <c r="D622" s="2"/>
    </row>
    <row r="623" spans="1:4">
      <c r="A623" s="2"/>
      <c r="B623" s="2"/>
      <c r="C623" s="2"/>
      <c r="D623" s="2"/>
    </row>
    <row r="624" spans="1:4">
      <c r="A624" s="2"/>
      <c r="B624" s="2"/>
      <c r="C624" s="2"/>
      <c r="D624" s="2"/>
    </row>
    <row r="625" spans="1:4">
      <c r="A625" s="2"/>
      <c r="B625" s="2"/>
      <c r="C625" s="2"/>
      <c r="D625" s="2"/>
    </row>
    <row r="626" spans="1:4">
      <c r="A626" s="2"/>
      <c r="B626" s="2"/>
      <c r="C626" s="2"/>
      <c r="D626" s="2"/>
    </row>
    <row r="627" spans="1:4">
      <c r="A627" s="2"/>
      <c r="B627" s="2"/>
      <c r="C627" s="2"/>
      <c r="D627" s="2"/>
    </row>
    <row r="628" spans="1:4">
      <c r="A628" s="2"/>
      <c r="B628" s="2"/>
      <c r="C628" s="2"/>
      <c r="D628" s="2"/>
    </row>
    <row r="629" spans="1:4">
      <c r="A629" s="2"/>
      <c r="B629" s="2"/>
      <c r="C629" s="2"/>
      <c r="D629" s="2"/>
    </row>
    <row r="630" spans="1:4">
      <c r="A630" s="2"/>
      <c r="B630" s="2"/>
      <c r="C630" s="2"/>
      <c r="D630" s="2"/>
    </row>
    <row r="631" spans="1:4">
      <c r="A631" s="2"/>
      <c r="B631" s="2"/>
      <c r="C631" s="2"/>
      <c r="D631" s="2"/>
    </row>
    <row r="632" spans="1:4">
      <c r="A632" s="2"/>
      <c r="B632" s="2"/>
      <c r="C632" s="2"/>
      <c r="D632" s="2"/>
    </row>
    <row r="633" spans="1:4">
      <c r="A633" s="2"/>
      <c r="B633" s="2"/>
      <c r="C633" s="2"/>
      <c r="D633" s="2"/>
    </row>
    <row r="634" spans="1:4">
      <c r="A634" s="2"/>
      <c r="B634" s="2"/>
      <c r="C634" s="2"/>
      <c r="D634" s="2"/>
    </row>
    <row r="635" spans="1:4">
      <c r="A635" s="2"/>
      <c r="B635" s="2"/>
      <c r="C635" s="2"/>
      <c r="D635" s="2"/>
    </row>
    <row r="636" spans="1:4">
      <c r="A636" s="2"/>
      <c r="B636" s="2"/>
      <c r="C636" s="2"/>
      <c r="D636" s="2"/>
    </row>
    <row r="637" spans="1:4">
      <c r="A637" s="2"/>
      <c r="B637" s="2"/>
      <c r="C637" s="2"/>
      <c r="D637" s="2"/>
    </row>
    <row r="638" spans="1:4">
      <c r="A638" s="2"/>
      <c r="B638" s="2"/>
      <c r="C638" s="2"/>
      <c r="D638" s="2"/>
    </row>
    <row r="639" spans="1:4">
      <c r="A639" s="2"/>
      <c r="B639" s="2"/>
      <c r="C639" s="2"/>
      <c r="D639" s="2"/>
    </row>
    <row r="640" spans="1:4">
      <c r="A640" s="2"/>
      <c r="B640" s="2"/>
      <c r="C640" s="2"/>
      <c r="D640" s="2"/>
    </row>
    <row r="641" spans="1:4">
      <c r="A641" s="2"/>
      <c r="B641" s="2"/>
      <c r="C641" s="2"/>
      <c r="D641" s="2"/>
    </row>
    <row r="642" spans="1:4">
      <c r="A642" s="2"/>
      <c r="B642" s="2"/>
      <c r="C642" s="2"/>
      <c r="D642" s="2"/>
    </row>
    <row r="643" spans="1:4">
      <c r="A643" s="2"/>
      <c r="B643" s="2"/>
      <c r="C643" s="2"/>
      <c r="D643" s="2"/>
    </row>
    <row r="644" spans="1:4">
      <c r="A644" s="2"/>
      <c r="B644" s="2"/>
      <c r="C644" s="2"/>
      <c r="D644" s="2"/>
    </row>
    <row r="645" spans="1:4">
      <c r="A645" s="2"/>
      <c r="B645" s="2"/>
      <c r="C645" s="2"/>
      <c r="D645" s="2"/>
    </row>
    <row r="646" spans="1:4">
      <c r="A646" s="2"/>
      <c r="B646" s="2"/>
      <c r="C646" s="2"/>
      <c r="D646" s="2"/>
    </row>
    <row r="647" spans="1:4">
      <c r="A647" s="2"/>
      <c r="B647" s="2"/>
      <c r="C647" s="2"/>
      <c r="D647" s="2"/>
    </row>
    <row r="648" spans="1:4">
      <c r="A648" s="2"/>
      <c r="B648" s="2"/>
      <c r="C648" s="2"/>
      <c r="D648" s="2"/>
    </row>
    <row r="649" spans="1:4">
      <c r="A649" s="2"/>
      <c r="B649" s="2"/>
      <c r="C649" s="2"/>
      <c r="D649" s="2"/>
    </row>
    <row r="650" spans="1:4">
      <c r="A650" s="2"/>
      <c r="B650" s="2"/>
      <c r="C650" s="2"/>
      <c r="D650" s="2"/>
    </row>
    <row r="651" spans="1:4">
      <c r="A651" s="2"/>
      <c r="B651" s="2"/>
      <c r="C651" s="2"/>
      <c r="D651" s="2"/>
    </row>
    <row r="652" spans="1:4">
      <c r="A652" s="2"/>
      <c r="B652" s="2"/>
      <c r="C652" s="2"/>
      <c r="D652" s="2"/>
    </row>
    <row r="653" spans="1:4">
      <c r="A653" s="2"/>
      <c r="B653" s="2"/>
      <c r="C653" s="2"/>
      <c r="D653" s="2"/>
    </row>
    <row r="654" spans="1:4">
      <c r="A654" s="2"/>
      <c r="B654" s="2"/>
      <c r="C654" s="2"/>
      <c r="D654" s="2"/>
    </row>
    <row r="655" spans="1:4">
      <c r="A655" s="2"/>
      <c r="B655" s="2"/>
      <c r="C655" s="2"/>
      <c r="D655" s="2"/>
    </row>
    <row r="656" spans="1:4">
      <c r="A656" s="2"/>
      <c r="B656" s="2"/>
      <c r="C656" s="2"/>
      <c r="D656" s="2"/>
    </row>
    <row r="657" spans="1:4">
      <c r="A657" s="2"/>
      <c r="B657" s="2"/>
      <c r="C657" s="2"/>
      <c r="D657" s="2"/>
    </row>
    <row r="658" spans="1:4">
      <c r="A658" s="2"/>
      <c r="B658" s="2"/>
      <c r="C658" s="2"/>
      <c r="D658" s="2"/>
    </row>
    <row r="659" spans="1:4">
      <c r="A659" s="2"/>
      <c r="B659" s="2"/>
      <c r="C659" s="2"/>
      <c r="D659" s="2"/>
    </row>
    <row r="660" spans="1:4">
      <c r="A660" s="2"/>
      <c r="B660" s="2"/>
      <c r="C660" s="2"/>
      <c r="D660" s="2"/>
    </row>
    <row r="661" spans="1:4">
      <c r="A661" s="2"/>
      <c r="B661" s="2"/>
      <c r="C661" s="2"/>
      <c r="D661" s="2"/>
    </row>
    <row r="662" spans="1:4">
      <c r="A662" s="2"/>
      <c r="B662" s="2"/>
      <c r="C662" s="2"/>
      <c r="D662" s="2"/>
    </row>
    <row r="663" spans="1:4">
      <c r="A663" s="2"/>
      <c r="B663" s="2"/>
      <c r="C663" s="2"/>
      <c r="D663" s="2"/>
    </row>
    <row r="664" spans="1:4">
      <c r="A664" s="2"/>
      <c r="B664" s="2"/>
      <c r="C664" s="2"/>
      <c r="D664" s="2"/>
    </row>
    <row r="665" spans="1:4">
      <c r="A665" s="2"/>
      <c r="B665" s="2"/>
      <c r="C665" s="2"/>
      <c r="D665" s="2"/>
    </row>
    <row r="666" spans="1:4">
      <c r="A666" s="2"/>
      <c r="B666" s="2"/>
      <c r="C666" s="2"/>
      <c r="D666" s="2"/>
    </row>
    <row r="667" spans="1:4">
      <c r="A667" s="2"/>
      <c r="B667" s="2"/>
      <c r="C667" s="2"/>
      <c r="D667" s="2"/>
    </row>
    <row r="668" spans="1:4">
      <c r="A668" s="2"/>
      <c r="B668" s="2"/>
      <c r="C668" s="2"/>
      <c r="D668" s="2"/>
    </row>
    <row r="669" spans="1:4">
      <c r="A669" s="2"/>
      <c r="B669" s="2"/>
      <c r="C669" s="2"/>
      <c r="D669" s="2"/>
    </row>
    <row r="670" spans="1:4">
      <c r="A670" s="2"/>
      <c r="B670" s="2"/>
      <c r="C670" s="2"/>
      <c r="D670" s="2"/>
    </row>
    <row r="671" spans="1:4">
      <c r="A671" s="2"/>
      <c r="B671" s="2"/>
      <c r="C671" s="2"/>
      <c r="D671" s="2"/>
    </row>
    <row r="672" spans="1:4">
      <c r="A672" s="2"/>
      <c r="B672" s="2"/>
      <c r="C672" s="2"/>
      <c r="D672" s="2"/>
    </row>
    <row r="673" spans="1:4">
      <c r="A673" s="2"/>
      <c r="B673" s="2"/>
      <c r="C673" s="2"/>
      <c r="D673" s="2"/>
    </row>
    <row r="674" spans="1:4">
      <c r="A674" s="2"/>
      <c r="B674" s="2"/>
      <c r="C674" s="2"/>
      <c r="D674" s="2"/>
    </row>
    <row r="675" spans="1:4">
      <c r="A675" s="2"/>
      <c r="B675" s="2"/>
      <c r="C675" s="2"/>
      <c r="D675" s="2"/>
    </row>
    <row r="676" spans="1:4">
      <c r="A676" s="2"/>
      <c r="B676" s="2"/>
      <c r="C676" s="2"/>
      <c r="D676" s="2"/>
    </row>
    <row r="677" spans="1:4">
      <c r="A677" s="2"/>
      <c r="B677" s="2"/>
      <c r="C677" s="2"/>
      <c r="D677" s="2"/>
    </row>
    <row r="678" spans="1:4">
      <c r="A678" s="2"/>
      <c r="B678" s="2"/>
      <c r="C678" s="2"/>
      <c r="D678" s="2"/>
    </row>
    <row r="679" spans="1:4">
      <c r="A679" s="2"/>
      <c r="B679" s="2"/>
      <c r="C679" s="2"/>
      <c r="D679" s="2"/>
    </row>
    <row r="680" spans="1:4">
      <c r="A680" s="2"/>
      <c r="B680" s="2"/>
      <c r="C680" s="2"/>
      <c r="D680" s="2"/>
    </row>
    <row r="681" spans="1:4">
      <c r="A681" s="2"/>
      <c r="B681" s="2"/>
      <c r="C681" s="2"/>
      <c r="D681" s="2"/>
    </row>
    <row r="682" spans="1:4">
      <c r="A682" s="2"/>
      <c r="B682" s="2"/>
      <c r="C682" s="2"/>
      <c r="D682" s="2"/>
    </row>
    <row r="683" spans="1:4">
      <c r="A683" s="2"/>
      <c r="B683" s="2"/>
      <c r="C683" s="2"/>
      <c r="D683" s="2"/>
    </row>
    <row r="684" spans="1:4">
      <c r="A684" s="2"/>
      <c r="B684" s="2"/>
      <c r="C684" s="2"/>
      <c r="D684" s="2"/>
    </row>
    <row r="685" spans="1:4">
      <c r="A685" s="2"/>
      <c r="B685" s="2"/>
      <c r="C685" s="2"/>
      <c r="D685" s="2"/>
    </row>
    <row r="686" spans="1:4">
      <c r="A686" s="2"/>
      <c r="B686" s="2"/>
      <c r="C686" s="2"/>
      <c r="D686" s="2"/>
    </row>
    <row r="687" spans="1:4">
      <c r="A687" s="2"/>
      <c r="B687" s="2"/>
      <c r="C687" s="2"/>
      <c r="D687" s="2"/>
    </row>
    <row r="688" spans="1:4">
      <c r="A688" s="2"/>
      <c r="B688" s="2"/>
      <c r="C688" s="2"/>
      <c r="D688" s="2"/>
    </row>
    <row r="689" spans="1:4">
      <c r="A689" s="2"/>
      <c r="B689" s="2"/>
      <c r="C689" s="2"/>
      <c r="D689" s="2"/>
    </row>
    <row r="690" spans="1:4">
      <c r="A690" s="2"/>
      <c r="B690" s="2"/>
      <c r="C690" s="2"/>
      <c r="D690" s="2"/>
    </row>
    <row r="691" spans="1:4">
      <c r="A691" s="2"/>
      <c r="B691" s="2"/>
      <c r="C691" s="2"/>
      <c r="D691" s="2"/>
    </row>
    <row r="692" spans="1:4">
      <c r="A692" s="2"/>
      <c r="B692" s="2"/>
      <c r="C692" s="2"/>
      <c r="D692" s="2"/>
    </row>
    <row r="693" spans="1:4">
      <c r="A693" s="2"/>
      <c r="B693" s="2"/>
      <c r="C693" s="2"/>
      <c r="D693" s="2"/>
    </row>
    <row r="694" spans="1:4">
      <c r="A694" s="2"/>
      <c r="B694" s="2"/>
      <c r="C694" s="2"/>
      <c r="D694" s="2"/>
    </row>
    <row r="695" spans="1:4">
      <c r="A695" s="2"/>
      <c r="B695" s="2"/>
      <c r="C695" s="2"/>
      <c r="D695" s="2"/>
    </row>
    <row r="696" spans="1:4">
      <c r="A696" s="2"/>
      <c r="B696" s="2"/>
      <c r="C696" s="2"/>
      <c r="D696" s="2"/>
    </row>
    <row r="697" spans="1:4">
      <c r="A697" s="2"/>
      <c r="B697" s="2"/>
      <c r="C697" s="2"/>
      <c r="D697" s="2"/>
    </row>
    <row r="698" spans="1:4">
      <c r="A698" s="2"/>
      <c r="B698" s="2"/>
      <c r="C698" s="2"/>
      <c r="D698" s="2"/>
    </row>
    <row r="699" spans="1:4">
      <c r="A699" s="2"/>
      <c r="B699" s="2"/>
      <c r="C699" s="2"/>
      <c r="D699" s="2"/>
    </row>
    <row r="700" spans="1:4">
      <c r="A700" s="2"/>
      <c r="B700" s="2"/>
      <c r="C700" s="2"/>
      <c r="D700" s="2"/>
    </row>
    <row r="701" spans="1:4">
      <c r="A701" s="2"/>
      <c r="B701" s="2"/>
      <c r="C701" s="2"/>
      <c r="D701" s="2"/>
    </row>
    <row r="702" spans="1:4">
      <c r="A702" s="2"/>
      <c r="B702" s="2"/>
      <c r="C702" s="2"/>
      <c r="D702" s="2"/>
    </row>
    <row r="703" spans="1:4">
      <c r="A703" s="2"/>
      <c r="B703" s="2"/>
      <c r="C703" s="2"/>
      <c r="D703" s="2"/>
    </row>
    <row r="704" spans="1:4">
      <c r="A704" s="2"/>
      <c r="B704" s="2"/>
      <c r="C704" s="2"/>
      <c r="D704" s="2"/>
    </row>
    <row r="705" spans="1:4">
      <c r="A705" s="2"/>
      <c r="B705" s="2"/>
      <c r="C705" s="2"/>
      <c r="D705" s="2"/>
    </row>
    <row r="706" spans="1:4">
      <c r="A706" s="2"/>
      <c r="B706" s="2"/>
      <c r="C706" s="2"/>
      <c r="D706" s="2"/>
    </row>
    <row r="707" spans="1:4">
      <c r="A707" s="2"/>
      <c r="B707" s="2"/>
      <c r="C707" s="2"/>
      <c r="D707" s="2"/>
    </row>
    <row r="708" spans="1:4">
      <c r="A708" s="2"/>
      <c r="B708" s="2"/>
      <c r="C708" s="2"/>
      <c r="D708" s="2"/>
    </row>
    <row r="709" spans="1:4">
      <c r="A709" s="2"/>
      <c r="B709" s="2"/>
      <c r="C709" s="2"/>
      <c r="D709" s="2"/>
    </row>
    <row r="710" spans="1:4">
      <c r="A710" s="2"/>
      <c r="B710" s="2"/>
      <c r="C710" s="2"/>
      <c r="D710" s="2"/>
    </row>
    <row r="711" spans="1:4">
      <c r="A711" s="2"/>
      <c r="B711" s="2"/>
      <c r="C711" s="2"/>
      <c r="D711" s="2"/>
    </row>
    <row r="712" spans="1:4">
      <c r="A712" s="2"/>
      <c r="B712" s="2"/>
      <c r="C712" s="2"/>
      <c r="D712" s="2"/>
    </row>
    <row r="713" spans="1:4">
      <c r="A713" s="2"/>
      <c r="B713" s="2"/>
      <c r="C713" s="2"/>
      <c r="D713" s="2"/>
    </row>
    <row r="714" spans="1:4">
      <c r="A714" s="2"/>
      <c r="B714" s="2"/>
      <c r="C714" s="2"/>
      <c r="D714" s="2"/>
    </row>
    <row r="715" spans="1:4">
      <c r="A715" s="2"/>
      <c r="B715" s="2"/>
      <c r="C715" s="2"/>
      <c r="D715" s="2"/>
    </row>
    <row r="716" spans="1:4">
      <c r="A716" s="2"/>
      <c r="B716" s="2"/>
      <c r="C716" s="2"/>
      <c r="D716" s="2"/>
    </row>
    <row r="717" spans="1:4">
      <c r="A717" s="2"/>
      <c r="B717" s="2"/>
      <c r="C717" s="2"/>
      <c r="D717" s="2"/>
    </row>
    <row r="718" spans="1:4">
      <c r="A718" s="2"/>
      <c r="B718" s="2"/>
      <c r="C718" s="2"/>
      <c r="D718" s="2"/>
    </row>
    <row r="719" spans="1:4">
      <c r="A719" s="2"/>
      <c r="B719" s="2"/>
      <c r="C719" s="2"/>
      <c r="D719" s="2"/>
    </row>
    <row r="720" spans="1:4">
      <c r="A720" s="2"/>
      <c r="B720" s="2"/>
      <c r="C720" s="2"/>
      <c r="D720" s="2"/>
    </row>
    <row r="721" spans="1:4">
      <c r="A721" s="2"/>
      <c r="B721" s="2"/>
      <c r="C721" s="2"/>
      <c r="D721" s="2"/>
    </row>
    <row r="722" spans="1:4">
      <c r="A722" s="2"/>
      <c r="B722" s="2"/>
      <c r="C722" s="2"/>
      <c r="D722" s="2"/>
    </row>
    <row r="723" spans="1:4">
      <c r="A723" s="2"/>
      <c r="B723" s="2"/>
      <c r="C723" s="2"/>
      <c r="D723" s="2"/>
    </row>
    <row r="724" spans="1:4">
      <c r="A724" s="2"/>
      <c r="B724" s="2"/>
      <c r="C724" s="2"/>
      <c r="D724" s="2"/>
    </row>
    <row r="725" spans="1:4">
      <c r="A725" s="2"/>
      <c r="B725" s="2"/>
      <c r="C725" s="2"/>
      <c r="D725" s="2"/>
    </row>
    <row r="726" spans="1:4">
      <c r="A726" s="2"/>
      <c r="B726" s="2"/>
      <c r="C726" s="2"/>
      <c r="D726" s="2"/>
    </row>
    <row r="727" spans="1:4">
      <c r="A727" s="2"/>
      <c r="B727" s="2"/>
      <c r="C727" s="2"/>
      <c r="D727" s="2"/>
    </row>
    <row r="728" spans="1:4">
      <c r="A728" s="2"/>
      <c r="B728" s="2"/>
      <c r="C728" s="2"/>
      <c r="D728" s="2"/>
    </row>
    <row r="729" spans="1:4">
      <c r="A729" s="2"/>
      <c r="B729" s="2"/>
      <c r="C729" s="2"/>
      <c r="D729" s="2"/>
    </row>
    <row r="730" spans="1:4">
      <c r="A730" s="2"/>
      <c r="B730" s="2"/>
      <c r="C730" s="2"/>
      <c r="D730" s="2"/>
    </row>
    <row r="731" spans="1:4">
      <c r="A731" s="2"/>
      <c r="B731" s="2"/>
      <c r="C731" s="2"/>
      <c r="D731" s="2"/>
    </row>
    <row r="732" spans="1:4">
      <c r="A732" s="2"/>
      <c r="B732" s="2"/>
      <c r="C732" s="2"/>
      <c r="D732" s="2"/>
    </row>
    <row r="733" spans="1:4">
      <c r="A733" s="2"/>
      <c r="B733" s="2"/>
      <c r="C733" s="2"/>
      <c r="D733" s="2"/>
    </row>
    <row r="734" spans="1:4">
      <c r="A734" s="2"/>
      <c r="B734" s="2"/>
      <c r="C734" s="2"/>
      <c r="D734" s="2"/>
    </row>
    <row r="735" spans="1:4">
      <c r="A735" s="2"/>
      <c r="B735" s="2"/>
      <c r="C735" s="2"/>
      <c r="D735" s="2"/>
    </row>
    <row r="736" spans="1:4">
      <c r="A736" s="2"/>
      <c r="B736" s="2"/>
      <c r="C736" s="2"/>
      <c r="D736" s="2"/>
    </row>
    <row r="737" spans="1:4">
      <c r="A737" s="2"/>
      <c r="B737" s="2"/>
      <c r="C737" s="2"/>
      <c r="D737" s="2"/>
    </row>
    <row r="738" spans="1:4">
      <c r="A738" s="2"/>
      <c r="B738" s="2"/>
      <c r="C738" s="2"/>
      <c r="D738" s="2"/>
    </row>
    <row r="739" spans="1:4">
      <c r="A739" s="2"/>
      <c r="B739" s="2"/>
      <c r="C739" s="2"/>
      <c r="D739" s="2"/>
    </row>
    <row r="740" spans="1:4">
      <c r="A740" s="2"/>
      <c r="B740" s="2"/>
      <c r="C740" s="2"/>
      <c r="D740" s="2"/>
    </row>
    <row r="741" spans="1:4">
      <c r="A741" s="2"/>
      <c r="B741" s="2"/>
      <c r="C741" s="2"/>
      <c r="D741" s="2"/>
    </row>
    <row r="742" spans="1:4">
      <c r="A742" s="2"/>
      <c r="B742" s="2"/>
      <c r="C742" s="2"/>
      <c r="D742" s="2"/>
    </row>
    <row r="743" spans="1:4">
      <c r="A743" s="2"/>
      <c r="B743" s="2"/>
      <c r="C743" s="2"/>
      <c r="D743" s="2"/>
    </row>
    <row r="744" spans="1:4">
      <c r="A744" s="2"/>
      <c r="B744" s="2"/>
      <c r="C744" s="2"/>
      <c r="D744" s="2"/>
    </row>
    <row r="745" spans="1:4">
      <c r="A745" s="2"/>
      <c r="B745" s="2"/>
      <c r="C745" s="2"/>
      <c r="D745" s="2"/>
    </row>
    <row r="746" spans="1:4">
      <c r="A746" s="2"/>
      <c r="B746" s="2"/>
      <c r="C746" s="2"/>
      <c r="D746" s="2"/>
    </row>
    <row r="747" spans="1:4">
      <c r="A747" s="2"/>
      <c r="B747" s="2"/>
      <c r="C747" s="2"/>
      <c r="D747" s="2"/>
    </row>
    <row r="748" spans="1:4">
      <c r="A748" s="2"/>
      <c r="B748" s="2"/>
      <c r="C748" s="2"/>
      <c r="D748" s="2"/>
    </row>
    <row r="749" spans="1:4">
      <c r="A749" s="2"/>
      <c r="B749" s="2"/>
      <c r="C749" s="2"/>
      <c r="D749" s="2"/>
    </row>
    <row r="750" spans="1:4">
      <c r="A750" s="2"/>
      <c r="B750" s="2"/>
      <c r="C750" s="2"/>
      <c r="D750" s="2"/>
    </row>
    <row r="751" spans="1:4">
      <c r="A751" s="2"/>
      <c r="B751" s="2"/>
      <c r="C751" s="2"/>
      <c r="D751" s="2"/>
    </row>
    <row r="752" spans="1:4">
      <c r="A752" s="2"/>
      <c r="B752" s="2"/>
      <c r="C752" s="2"/>
      <c r="D752" s="2"/>
    </row>
    <row r="753" spans="1:4">
      <c r="A753" s="2"/>
      <c r="B753" s="2"/>
      <c r="C753" s="2"/>
      <c r="D753" s="2"/>
    </row>
    <row r="754" spans="1:4">
      <c r="A754" s="2"/>
      <c r="B754" s="2"/>
      <c r="C754" s="2"/>
      <c r="D754" s="2"/>
    </row>
    <row r="755" spans="1:4">
      <c r="A755" s="2"/>
      <c r="B755" s="2"/>
      <c r="C755" s="2"/>
      <c r="D755" s="2"/>
    </row>
    <row r="756" spans="1:4">
      <c r="A756" s="2"/>
      <c r="B756" s="2"/>
      <c r="C756" s="2"/>
      <c r="D756" s="2"/>
    </row>
    <row r="757" spans="1:4">
      <c r="A757" s="2"/>
      <c r="B757" s="2"/>
      <c r="C757" s="2"/>
      <c r="D757" s="2"/>
    </row>
    <row r="758" spans="1:4">
      <c r="A758" s="2"/>
      <c r="B758" s="2"/>
      <c r="C758" s="2"/>
      <c r="D758" s="2"/>
    </row>
    <row r="759" spans="1:4">
      <c r="A759" s="2"/>
      <c r="B759" s="2"/>
      <c r="C759" s="2"/>
      <c r="D759" s="2"/>
    </row>
    <row r="760" spans="1:4">
      <c r="A760" s="2"/>
      <c r="B760" s="2"/>
      <c r="C760" s="2"/>
      <c r="D760" s="2"/>
    </row>
    <row r="761" spans="1:4">
      <c r="A761" s="2"/>
      <c r="B761" s="2"/>
      <c r="C761" s="2"/>
      <c r="D761" s="2"/>
    </row>
    <row r="762" spans="1:4">
      <c r="A762" s="2"/>
      <c r="B762" s="2"/>
      <c r="C762" s="2"/>
      <c r="D762" s="2"/>
    </row>
    <row r="763" spans="1:4">
      <c r="A763" s="2"/>
      <c r="B763" s="2"/>
      <c r="C763" s="2"/>
      <c r="D763" s="2"/>
    </row>
    <row r="764" spans="1:4">
      <c r="A764" s="2"/>
      <c r="B764" s="2"/>
      <c r="C764" s="2"/>
      <c r="D764" s="2"/>
    </row>
    <row r="765" spans="1:4">
      <c r="A765" s="2"/>
      <c r="B765" s="2"/>
      <c r="C765" s="2"/>
      <c r="D765" s="2"/>
    </row>
    <row r="766" spans="1:4">
      <c r="A766" s="2"/>
      <c r="B766" s="2"/>
      <c r="C766" s="2"/>
      <c r="D766" s="2"/>
    </row>
    <row r="767" spans="1:4">
      <c r="A767" s="2"/>
      <c r="B767" s="2"/>
      <c r="C767" s="2"/>
      <c r="D767" s="2"/>
    </row>
    <row r="768" spans="1:4">
      <c r="A768" s="2"/>
      <c r="B768" s="2"/>
      <c r="C768" s="2"/>
      <c r="D768" s="2"/>
    </row>
    <row r="769" spans="1:4">
      <c r="A769" s="2"/>
      <c r="B769" s="2"/>
      <c r="C769" s="2"/>
      <c r="D769" s="2"/>
    </row>
    <row r="770" spans="1:4">
      <c r="A770" s="2"/>
      <c r="B770" s="2"/>
      <c r="C770" s="2"/>
      <c r="D770" s="2"/>
    </row>
    <row r="771" spans="1:4">
      <c r="A771" s="2"/>
      <c r="B771" s="2"/>
      <c r="C771" s="2"/>
      <c r="D771" s="2"/>
    </row>
    <row r="772" spans="1:4">
      <c r="A772" s="2"/>
      <c r="B772" s="2"/>
      <c r="C772" s="2"/>
      <c r="D772" s="2"/>
    </row>
    <row r="773" spans="1:4">
      <c r="A773" s="2"/>
      <c r="B773" s="2"/>
      <c r="C773" s="2"/>
      <c r="D773" s="2"/>
    </row>
    <row r="774" spans="1:4">
      <c r="A774" s="2"/>
      <c r="B774" s="2"/>
      <c r="C774" s="2"/>
      <c r="D774" s="2"/>
    </row>
    <row r="775" spans="1:4">
      <c r="A775" s="2"/>
      <c r="B775" s="2"/>
      <c r="C775" s="2"/>
      <c r="D775" s="2"/>
    </row>
    <row r="776" spans="1:4">
      <c r="A776" s="2"/>
      <c r="B776" s="2"/>
      <c r="C776" s="2"/>
      <c r="D776" s="2"/>
    </row>
    <row r="777" spans="1:4">
      <c r="A777" s="2"/>
      <c r="B777" s="2"/>
      <c r="C777" s="2"/>
      <c r="D777" s="2"/>
    </row>
    <row r="778" spans="1:4">
      <c r="A778" s="2"/>
      <c r="B778" s="2"/>
      <c r="C778" s="2"/>
      <c r="D778" s="2"/>
    </row>
    <row r="779" spans="1:4">
      <c r="A779" s="2"/>
      <c r="B779" s="2"/>
      <c r="C779" s="2"/>
      <c r="D779" s="2"/>
    </row>
    <row r="780" spans="1:4">
      <c r="A780" s="2"/>
      <c r="B780" s="2"/>
      <c r="C780" s="2"/>
      <c r="D780" s="2"/>
    </row>
    <row r="781" spans="1:4">
      <c r="A781" s="2"/>
      <c r="B781" s="2"/>
      <c r="C781" s="2"/>
      <c r="D781" s="2"/>
    </row>
    <row r="782" spans="1:4">
      <c r="A782" s="2"/>
      <c r="B782" s="2"/>
      <c r="C782" s="2"/>
      <c r="D782" s="2"/>
    </row>
    <row r="783" spans="1:4">
      <c r="A783" s="2"/>
      <c r="B783" s="2"/>
      <c r="C783" s="2"/>
      <c r="D783" s="2"/>
    </row>
    <row r="784" spans="1:4">
      <c r="A784" s="2"/>
      <c r="B784" s="2"/>
      <c r="C784" s="2"/>
      <c r="D784" s="2"/>
    </row>
    <row r="785" spans="1:4">
      <c r="A785" s="2"/>
      <c r="B785" s="2"/>
      <c r="C785" s="2"/>
      <c r="D785" s="2"/>
    </row>
    <row r="786" spans="1:4">
      <c r="A786" s="2"/>
      <c r="B786" s="2"/>
      <c r="C786" s="2"/>
      <c r="D786" s="2"/>
    </row>
    <row r="787" spans="1:4">
      <c r="A787" s="2"/>
      <c r="B787" s="2"/>
      <c r="C787" s="2"/>
      <c r="D787" s="2"/>
    </row>
    <row r="788" spans="1:4">
      <c r="A788" s="2"/>
      <c r="B788" s="2"/>
      <c r="C788" s="2"/>
      <c r="D788" s="2"/>
    </row>
    <row r="789" spans="1:4">
      <c r="A789" s="2"/>
      <c r="B789" s="2"/>
      <c r="C789" s="2"/>
      <c r="D789" s="2"/>
    </row>
    <row r="790" spans="1:4">
      <c r="A790" s="2"/>
      <c r="B790" s="2"/>
      <c r="C790" s="2"/>
      <c r="D790" s="2"/>
    </row>
    <row r="791" spans="1:4">
      <c r="A791" s="2"/>
      <c r="B791" s="2"/>
      <c r="C791" s="2"/>
      <c r="D791" s="2"/>
    </row>
    <row r="792" spans="1:4">
      <c r="A792" s="2"/>
      <c r="B792" s="2"/>
      <c r="C792" s="2"/>
      <c r="D792" s="2"/>
    </row>
    <row r="793" spans="1:4">
      <c r="A793" s="2"/>
      <c r="B793" s="2"/>
      <c r="C793" s="2"/>
      <c r="D793" s="2"/>
    </row>
    <row r="794" spans="1:4">
      <c r="A794" s="2"/>
      <c r="B794" s="2"/>
      <c r="C794" s="2"/>
      <c r="D794" s="2"/>
    </row>
    <row r="795" spans="1:4">
      <c r="A795" s="2"/>
      <c r="B795" s="2"/>
      <c r="C795" s="2"/>
      <c r="D795" s="2"/>
    </row>
    <row r="796" spans="1:4">
      <c r="A796" s="2"/>
      <c r="B796" s="2"/>
      <c r="C796" s="2"/>
      <c r="D796" s="2"/>
    </row>
    <row r="797" spans="1:4">
      <c r="A797" s="2"/>
      <c r="B797" s="2"/>
      <c r="C797" s="2"/>
      <c r="D797" s="2"/>
    </row>
    <row r="798" spans="1:4">
      <c r="A798" s="2"/>
      <c r="B798" s="2"/>
      <c r="C798" s="2"/>
      <c r="D798" s="2"/>
    </row>
    <row r="799" spans="1:4">
      <c r="A799" s="2"/>
      <c r="B799" s="2"/>
      <c r="C799" s="2"/>
      <c r="D799" s="2"/>
    </row>
    <row r="800" spans="1:4">
      <c r="A800" s="2"/>
      <c r="B800" s="2"/>
      <c r="C800" s="2"/>
      <c r="D800" s="2"/>
    </row>
    <row r="801" spans="1:4">
      <c r="A801" s="2"/>
      <c r="B801" s="2"/>
      <c r="C801" s="2"/>
      <c r="D801" s="2"/>
    </row>
    <row r="802" spans="1:4">
      <c r="A802" s="2"/>
      <c r="B802" s="2"/>
      <c r="C802" s="2"/>
      <c r="D802" s="2"/>
    </row>
    <row r="803" spans="1:4">
      <c r="A803" s="2"/>
      <c r="B803" s="2"/>
      <c r="C803" s="2"/>
      <c r="D803" s="2"/>
    </row>
    <row r="804" spans="1:4">
      <c r="A804" s="2"/>
      <c r="B804" s="2"/>
      <c r="C804" s="2"/>
      <c r="D804" s="2"/>
    </row>
    <row r="805" spans="1:4">
      <c r="A805" s="2"/>
      <c r="B805" s="2"/>
      <c r="C805" s="2"/>
      <c r="D805" s="2"/>
    </row>
    <row r="806" spans="1:4">
      <c r="A806" s="2"/>
      <c r="B806" s="2"/>
      <c r="C806" s="2"/>
      <c r="D806" s="2"/>
    </row>
    <row r="807" spans="1:4">
      <c r="A807" s="2"/>
      <c r="B807" s="2"/>
      <c r="C807" s="2"/>
      <c r="D807" s="2"/>
    </row>
    <row r="808" spans="1:4">
      <c r="A808" s="2"/>
      <c r="B808" s="2"/>
      <c r="C808" s="2"/>
      <c r="D808" s="2"/>
    </row>
    <row r="809" spans="1:4">
      <c r="A809" s="2"/>
      <c r="B809" s="2"/>
      <c r="C809" s="2"/>
      <c r="D809" s="2"/>
    </row>
    <row r="810" spans="1:4">
      <c r="A810" s="2"/>
      <c r="B810" s="2"/>
      <c r="C810" s="2"/>
      <c r="D810" s="2"/>
    </row>
    <row r="811" spans="1:4">
      <c r="A811" s="2"/>
      <c r="B811" s="2"/>
      <c r="C811" s="2"/>
      <c r="D811" s="2"/>
    </row>
    <row r="812" spans="1:4">
      <c r="A812" s="2"/>
      <c r="B812" s="2"/>
      <c r="C812" s="2"/>
      <c r="D812" s="2"/>
    </row>
    <row r="813" spans="1:4">
      <c r="A813" s="2"/>
      <c r="B813" s="2"/>
      <c r="C813" s="2"/>
      <c r="D813" s="2"/>
    </row>
    <row r="814" spans="1:4">
      <c r="A814" s="2"/>
      <c r="B814" s="2"/>
      <c r="C814" s="2"/>
      <c r="D814" s="2"/>
    </row>
    <row r="815" spans="1:4">
      <c r="A815" s="2"/>
      <c r="B815" s="2"/>
      <c r="C815" s="2"/>
      <c r="D815" s="2"/>
    </row>
    <row r="816" spans="1:4">
      <c r="A816" s="2"/>
      <c r="B816" s="2"/>
      <c r="C816" s="2"/>
      <c r="D816" s="2"/>
    </row>
    <row r="817" spans="1:4">
      <c r="A817" s="2"/>
      <c r="B817" s="2"/>
      <c r="C817" s="2"/>
      <c r="D817" s="2"/>
    </row>
    <row r="818" spans="1:4">
      <c r="A818" s="2"/>
      <c r="B818" s="2"/>
      <c r="C818" s="2"/>
      <c r="D818" s="2"/>
    </row>
    <row r="819" spans="1:4">
      <c r="A819" s="2"/>
      <c r="B819" s="2"/>
      <c r="C819" s="2"/>
      <c r="D819" s="2"/>
    </row>
    <row r="820" spans="1:4">
      <c r="A820" s="2"/>
      <c r="B820" s="2"/>
      <c r="C820" s="2"/>
      <c r="D820" s="2"/>
    </row>
    <row r="821" spans="1:4">
      <c r="A821" s="2"/>
      <c r="B821" s="2"/>
      <c r="C821" s="2"/>
      <c r="D821" s="2"/>
    </row>
    <row r="822" spans="1:4">
      <c r="A822" s="2"/>
      <c r="B822" s="2"/>
      <c r="C822" s="2"/>
      <c r="D822" s="2"/>
    </row>
    <row r="823" spans="1:4">
      <c r="A823" s="2"/>
      <c r="B823" s="2"/>
      <c r="C823" s="2"/>
      <c r="D823" s="2"/>
    </row>
    <row r="824" spans="1:4">
      <c r="A824" s="2"/>
      <c r="B824" s="2"/>
      <c r="C824" s="2"/>
      <c r="D824" s="2"/>
    </row>
    <row r="825" spans="1:4">
      <c r="A825" s="2"/>
      <c r="B825" s="2"/>
      <c r="C825" s="2"/>
      <c r="D825" s="2"/>
    </row>
    <row r="826" spans="1:4">
      <c r="A826" s="2"/>
      <c r="B826" s="2"/>
      <c r="C826" s="2"/>
      <c r="D826" s="2"/>
    </row>
    <row r="827" spans="1:4">
      <c r="A827" s="2"/>
      <c r="B827" s="2"/>
      <c r="C827" s="2"/>
      <c r="D827" s="2"/>
    </row>
    <row r="828" spans="1:4">
      <c r="A828" s="2"/>
      <c r="B828" s="2"/>
      <c r="C828" s="2"/>
      <c r="D828" s="2"/>
    </row>
    <row r="829" spans="1:4">
      <c r="A829" s="2"/>
      <c r="B829" s="2"/>
      <c r="C829" s="2"/>
      <c r="D829" s="2"/>
    </row>
    <row r="830" spans="1:4">
      <c r="A830" s="2"/>
      <c r="B830" s="2"/>
      <c r="C830" s="2"/>
      <c r="D830" s="2"/>
    </row>
    <row r="831" spans="1:4">
      <c r="A831" s="2"/>
      <c r="B831" s="2"/>
      <c r="C831" s="2"/>
      <c r="D831" s="2"/>
    </row>
    <row r="832" spans="1:4">
      <c r="A832" s="2"/>
      <c r="B832" s="2"/>
      <c r="C832" s="2"/>
      <c r="D832" s="2"/>
    </row>
    <row r="833" spans="1:4">
      <c r="A833" s="2"/>
      <c r="B833" s="2"/>
      <c r="C833" s="2"/>
      <c r="D833" s="2"/>
    </row>
    <row r="834" spans="1:4">
      <c r="A834" s="2"/>
      <c r="B834" s="2"/>
      <c r="C834" s="2"/>
      <c r="D834" s="2"/>
    </row>
    <row r="835" spans="1:4">
      <c r="A835" s="2"/>
      <c r="B835" s="2"/>
      <c r="C835" s="2"/>
      <c r="D835" s="2"/>
    </row>
    <row r="836" spans="1:4">
      <c r="A836" s="2"/>
      <c r="B836" s="2"/>
      <c r="C836" s="2"/>
      <c r="D836" s="2"/>
    </row>
    <row r="837" spans="1:4">
      <c r="A837" s="2"/>
      <c r="B837" s="2"/>
      <c r="C837" s="2"/>
      <c r="D837" s="2"/>
    </row>
    <row r="838" spans="1:4">
      <c r="A838" s="2"/>
      <c r="B838" s="2"/>
      <c r="C838" s="2"/>
      <c r="D838" s="2"/>
    </row>
    <row r="839" spans="1:4">
      <c r="A839" s="2"/>
      <c r="B839" s="2"/>
      <c r="C839" s="2"/>
      <c r="D839" s="2"/>
    </row>
    <row r="840" spans="1:4">
      <c r="A840" s="2"/>
      <c r="B840" s="2"/>
      <c r="C840" s="2"/>
      <c r="D840" s="2"/>
    </row>
    <row r="841" spans="1:4">
      <c r="A841" s="2"/>
      <c r="B841" s="2"/>
      <c r="C841" s="2"/>
      <c r="D841" s="2"/>
    </row>
    <row r="842" spans="1:4">
      <c r="A842" s="2"/>
      <c r="B842" s="2"/>
      <c r="C842" s="2"/>
      <c r="D842" s="2"/>
    </row>
    <row r="843" spans="1:4">
      <c r="A843" s="2"/>
      <c r="B843" s="2"/>
      <c r="C843" s="2"/>
      <c r="D843" s="2"/>
    </row>
    <row r="844" spans="1:4">
      <c r="A844" s="2"/>
      <c r="B844" s="2"/>
      <c r="C844" s="2"/>
      <c r="D844" s="2"/>
    </row>
    <row r="845" spans="1:4">
      <c r="A845" s="2"/>
      <c r="B845" s="2"/>
      <c r="C845" s="2"/>
      <c r="D845" s="2"/>
    </row>
    <row r="846" spans="1:4">
      <c r="A846" s="2"/>
      <c r="B846" s="2"/>
      <c r="C846" s="2"/>
      <c r="D846" s="2"/>
    </row>
    <row r="847" spans="1:4">
      <c r="A847" s="2"/>
      <c r="B847" s="2"/>
      <c r="C847" s="2"/>
      <c r="D847" s="2"/>
    </row>
    <row r="848" spans="1:4">
      <c r="A848" s="2"/>
      <c r="B848" s="2"/>
      <c r="C848" s="2"/>
      <c r="D848" s="2"/>
    </row>
    <row r="849" spans="1:4">
      <c r="A849" s="2"/>
      <c r="B849" s="2"/>
      <c r="C849" s="2"/>
      <c r="D849" s="2"/>
    </row>
    <row r="850" spans="1:4">
      <c r="A850" s="2"/>
      <c r="B850" s="2"/>
      <c r="C850" s="2"/>
      <c r="D850" s="2"/>
    </row>
    <row r="851" spans="1:4">
      <c r="A851" s="2"/>
      <c r="B851" s="2"/>
      <c r="C851" s="2"/>
      <c r="D851" s="2"/>
    </row>
    <row r="852" spans="1:4">
      <c r="A852" s="2"/>
      <c r="B852" s="2"/>
      <c r="C852" s="2"/>
      <c r="D852" s="2"/>
    </row>
    <row r="853" spans="1:4">
      <c r="A853" s="2"/>
      <c r="B853" s="2"/>
      <c r="C853" s="2"/>
      <c r="D853" s="2"/>
    </row>
    <row r="854" spans="1:4">
      <c r="A854" s="2"/>
      <c r="B854" s="2"/>
      <c r="C854" s="2"/>
      <c r="D854" s="2"/>
    </row>
    <row r="855" spans="1:4">
      <c r="A855" s="2"/>
      <c r="B855" s="2"/>
      <c r="C855" s="2"/>
      <c r="D855" s="2"/>
    </row>
    <row r="856" spans="1:4">
      <c r="A856" s="2"/>
      <c r="B856" s="2"/>
      <c r="C856" s="2"/>
      <c r="D856" s="2"/>
    </row>
    <row r="857" spans="1:4">
      <c r="A857" s="2"/>
      <c r="B857" s="2"/>
      <c r="C857" s="2"/>
      <c r="D857" s="2"/>
    </row>
    <row r="858" spans="1:4">
      <c r="A858" s="2"/>
      <c r="B858" s="2"/>
      <c r="C858" s="2"/>
      <c r="D858" s="2"/>
    </row>
    <row r="859" spans="1:4">
      <c r="A859" s="2"/>
      <c r="B859" s="2"/>
      <c r="C859" s="2"/>
      <c r="D859" s="2"/>
    </row>
    <row r="860" spans="1:4">
      <c r="A860" s="2"/>
      <c r="B860" s="2"/>
      <c r="C860" s="2"/>
      <c r="D860" s="2"/>
    </row>
    <row r="861" spans="1:4">
      <c r="A861" s="2"/>
      <c r="B861" s="2"/>
      <c r="C861" s="2"/>
      <c r="D861" s="2"/>
    </row>
    <row r="862" spans="1:4">
      <c r="A862" s="2"/>
      <c r="B862" s="2"/>
      <c r="C862" s="2"/>
      <c r="D862" s="2"/>
    </row>
    <row r="863" spans="1:4">
      <c r="A863" s="2"/>
      <c r="B863" s="2"/>
      <c r="C863" s="2"/>
      <c r="D863" s="2"/>
    </row>
    <row r="864" spans="1:4">
      <c r="A864" s="2"/>
      <c r="B864" s="2"/>
      <c r="C864" s="2"/>
      <c r="D864" s="2"/>
    </row>
    <row r="865" spans="1:4">
      <c r="A865" s="2"/>
      <c r="B865" s="2"/>
      <c r="C865" s="2"/>
      <c r="D865" s="2"/>
    </row>
    <row r="866" spans="1:4">
      <c r="A866" s="2"/>
      <c r="B866" s="2"/>
      <c r="C866" s="2"/>
      <c r="D866" s="2"/>
    </row>
    <row r="867" spans="1:4">
      <c r="A867" s="2"/>
      <c r="B867" s="2"/>
      <c r="C867" s="2"/>
      <c r="D867" s="2"/>
    </row>
    <row r="868" spans="1:4">
      <c r="A868" s="2"/>
      <c r="B868" s="2"/>
      <c r="C868" s="2"/>
      <c r="D868" s="2"/>
    </row>
    <row r="869" spans="1:4">
      <c r="A869" s="2"/>
      <c r="B869" s="2"/>
      <c r="C869" s="2"/>
      <c r="D869" s="2"/>
    </row>
    <row r="870" spans="1:4">
      <c r="A870" s="2"/>
      <c r="B870" s="2"/>
      <c r="C870" s="2"/>
      <c r="D870" s="2"/>
    </row>
    <row r="871" spans="1:4">
      <c r="A871" s="2"/>
      <c r="B871" s="2"/>
      <c r="C871" s="2"/>
      <c r="D871" s="2"/>
    </row>
    <row r="872" spans="1:4">
      <c r="A872" s="2"/>
      <c r="B872" s="2"/>
      <c r="C872" s="2"/>
      <c r="D872" s="2"/>
    </row>
    <row r="873" spans="1:4">
      <c r="A873" s="2"/>
      <c r="B873" s="2"/>
      <c r="C873" s="2"/>
      <c r="D873" s="2"/>
    </row>
    <row r="874" spans="1:4">
      <c r="A874" s="2"/>
      <c r="B874" s="2"/>
      <c r="C874" s="2"/>
      <c r="D874" s="2"/>
    </row>
    <row r="875" spans="1:4">
      <c r="A875" s="2"/>
      <c r="B875" s="2"/>
      <c r="C875" s="2"/>
      <c r="D875" s="2"/>
    </row>
    <row r="876" spans="1:4">
      <c r="A876" s="2"/>
      <c r="B876" s="2"/>
      <c r="C876" s="2"/>
      <c r="D876" s="2"/>
    </row>
    <row r="877" spans="1:4">
      <c r="A877" s="2"/>
      <c r="B877" s="2"/>
      <c r="C877" s="2"/>
      <c r="D877" s="2"/>
    </row>
    <row r="878" spans="1:4">
      <c r="A878" s="2"/>
      <c r="B878" s="2"/>
      <c r="C878" s="2"/>
      <c r="D878" s="2"/>
    </row>
    <row r="879" spans="1:4">
      <c r="A879" s="2"/>
      <c r="B879" s="2"/>
      <c r="C879" s="2"/>
      <c r="D879" s="2"/>
    </row>
    <row r="880" spans="1:4">
      <c r="A880" s="2"/>
      <c r="B880" s="2"/>
      <c r="C880" s="2"/>
      <c r="D880" s="2"/>
    </row>
    <row r="881" spans="1:4">
      <c r="A881" s="2"/>
      <c r="B881" s="2"/>
      <c r="C881" s="2"/>
      <c r="D881" s="2"/>
    </row>
    <row r="882" spans="1:4">
      <c r="A882" s="2"/>
      <c r="B882" s="2"/>
      <c r="C882" s="2"/>
      <c r="D882" s="2"/>
    </row>
    <row r="883" spans="1:4">
      <c r="A883" s="2"/>
      <c r="B883" s="2"/>
      <c r="C883" s="2"/>
      <c r="D883" s="2"/>
    </row>
    <row r="884" spans="1:4">
      <c r="A884" s="2"/>
      <c r="B884" s="2"/>
      <c r="C884" s="2"/>
      <c r="D884" s="2"/>
    </row>
    <row r="885" spans="1:4">
      <c r="A885" s="2"/>
      <c r="B885" s="2"/>
      <c r="C885" s="2"/>
      <c r="D885" s="2"/>
    </row>
    <row r="886" spans="1:4">
      <c r="A886" s="2"/>
      <c r="B886" s="2"/>
      <c r="C886" s="2"/>
      <c r="D886" s="2"/>
    </row>
    <row r="887" spans="1:4">
      <c r="A887" s="2"/>
      <c r="B887" s="2"/>
      <c r="C887" s="2"/>
      <c r="D887" s="2"/>
    </row>
    <row r="888" spans="1:4">
      <c r="A888" s="2"/>
      <c r="B888" s="2"/>
      <c r="C888" s="2"/>
      <c r="D888" s="2"/>
    </row>
    <row r="889" spans="1:4">
      <c r="A889" s="2"/>
      <c r="B889" s="2"/>
      <c r="C889" s="2"/>
      <c r="D889" s="2"/>
    </row>
    <row r="890" spans="1:4">
      <c r="A890" s="2"/>
      <c r="B890" s="2"/>
      <c r="C890" s="2"/>
      <c r="D890" s="2"/>
    </row>
    <row r="891" spans="1:4">
      <c r="A891" s="2"/>
      <c r="B891" s="2"/>
      <c r="C891" s="2"/>
      <c r="D891" s="2"/>
    </row>
    <row r="892" spans="1:4">
      <c r="A892" s="2"/>
      <c r="B892" s="2"/>
      <c r="C892" s="2"/>
      <c r="D892" s="2"/>
    </row>
    <row r="893" spans="1:4">
      <c r="A893" s="2"/>
      <c r="B893" s="2"/>
      <c r="C893" s="2"/>
      <c r="D893" s="2"/>
    </row>
    <row r="894" spans="1:4">
      <c r="A894" s="2"/>
      <c r="B894" s="2"/>
      <c r="C894" s="2"/>
      <c r="D894" s="2"/>
    </row>
    <row r="895" spans="1:4">
      <c r="A895" s="2"/>
      <c r="B895" s="2"/>
      <c r="C895" s="2"/>
      <c r="D895" s="2"/>
    </row>
    <row r="896" spans="1:4">
      <c r="A896" s="2"/>
      <c r="B896" s="2"/>
      <c r="C896" s="2"/>
      <c r="D896" s="2"/>
    </row>
    <row r="897" spans="1:4">
      <c r="A897" s="2"/>
      <c r="B897" s="2"/>
      <c r="C897" s="2"/>
      <c r="D897" s="2"/>
    </row>
    <row r="898" spans="1:4">
      <c r="A898" s="2"/>
      <c r="B898" s="2"/>
      <c r="C898" s="2"/>
      <c r="D898" s="2"/>
    </row>
    <row r="899" spans="1:4">
      <c r="A899" s="2"/>
      <c r="B899" s="2"/>
      <c r="C899" s="2"/>
      <c r="D899" s="2"/>
    </row>
    <row r="900" spans="1:4">
      <c r="A900" s="2"/>
      <c r="B900" s="2"/>
      <c r="C900" s="2"/>
      <c r="D900" s="2"/>
    </row>
    <row r="901" spans="1:4">
      <c r="A901" s="2"/>
      <c r="B901" s="2"/>
      <c r="C901" s="2"/>
      <c r="D901" s="2"/>
    </row>
    <row r="902" spans="1:4">
      <c r="A902" s="2"/>
      <c r="B902" s="2"/>
      <c r="C902" s="2"/>
      <c r="D902" s="2"/>
    </row>
    <row r="903" spans="1:4">
      <c r="A903" s="2"/>
      <c r="B903" s="2"/>
      <c r="C903" s="2"/>
      <c r="D903" s="2"/>
    </row>
    <row r="904" spans="1:4">
      <c r="A904" s="2"/>
      <c r="B904" s="2"/>
      <c r="C904" s="2"/>
      <c r="D904" s="2"/>
    </row>
    <row r="905" spans="1:4">
      <c r="A905" s="2"/>
      <c r="B905" s="2"/>
      <c r="C905" s="2"/>
      <c r="D905" s="2"/>
    </row>
    <row r="906" spans="1:4">
      <c r="A906" s="2"/>
      <c r="B906" s="2"/>
      <c r="C906" s="2"/>
      <c r="D906" s="2"/>
    </row>
    <row r="907" spans="1:4">
      <c r="A907" s="2"/>
      <c r="B907" s="2"/>
      <c r="C907" s="2"/>
      <c r="D907" s="2"/>
    </row>
    <row r="908" spans="1:4">
      <c r="A908" s="2"/>
      <c r="B908" s="2"/>
      <c r="C908" s="2"/>
      <c r="D908" s="2"/>
    </row>
    <row r="909" spans="1:4">
      <c r="A909" s="2"/>
      <c r="B909" s="2"/>
      <c r="C909" s="2"/>
      <c r="D909" s="2"/>
    </row>
    <row r="910" spans="1:4">
      <c r="A910" s="2"/>
      <c r="B910" s="2"/>
      <c r="C910" s="2"/>
      <c r="D910" s="2"/>
    </row>
    <row r="911" spans="1:4">
      <c r="A911" s="2"/>
      <c r="B911" s="2"/>
      <c r="C911" s="2"/>
      <c r="D911" s="2"/>
    </row>
    <row r="912" spans="1:4">
      <c r="A912" s="2"/>
      <c r="B912" s="2"/>
      <c r="C912" s="2"/>
      <c r="D912" s="2"/>
    </row>
    <row r="913" spans="1:4">
      <c r="A913" s="2"/>
      <c r="B913" s="2"/>
      <c r="C913" s="2"/>
      <c r="D913" s="2"/>
    </row>
    <row r="914" spans="1:4">
      <c r="A914" s="2"/>
      <c r="B914" s="2"/>
      <c r="C914" s="2"/>
      <c r="D914" s="2"/>
    </row>
    <row r="915" spans="1:4">
      <c r="A915" s="2"/>
      <c r="B915" s="2"/>
      <c r="C915" s="2"/>
      <c r="D915" s="2"/>
    </row>
    <row r="916" spans="1:4">
      <c r="A916" s="2"/>
      <c r="B916" s="2"/>
      <c r="C916" s="2"/>
      <c r="D916" s="2"/>
    </row>
    <row r="917" spans="1:4">
      <c r="A917" s="2"/>
      <c r="B917" s="2"/>
      <c r="C917" s="2"/>
      <c r="D917" s="2"/>
    </row>
    <row r="918" spans="1:4">
      <c r="A918" s="2"/>
      <c r="B918" s="2"/>
      <c r="C918" s="2"/>
      <c r="D918" s="2"/>
    </row>
    <row r="919" spans="1:4">
      <c r="A919" s="2"/>
      <c r="B919" s="2"/>
      <c r="C919" s="2"/>
      <c r="D919" s="2"/>
    </row>
    <row r="920" spans="1:4">
      <c r="A920" s="2"/>
      <c r="B920" s="2"/>
      <c r="C920" s="2"/>
      <c r="D920" s="2"/>
    </row>
    <row r="921" spans="1:4">
      <c r="A921" s="2"/>
      <c r="B921" s="2"/>
      <c r="C921" s="2"/>
      <c r="D921" s="2"/>
    </row>
    <row r="922" spans="1:4">
      <c r="A922" s="2"/>
      <c r="B922" s="2"/>
      <c r="C922" s="2"/>
      <c r="D922" s="2"/>
    </row>
    <row r="923" spans="1:4">
      <c r="A923" s="2"/>
      <c r="B923" s="2"/>
      <c r="C923" s="2"/>
      <c r="D923" s="2"/>
    </row>
    <row r="924" spans="1:4">
      <c r="A924" s="2"/>
      <c r="B924" s="2"/>
      <c r="C924" s="2"/>
      <c r="D924" s="2"/>
    </row>
    <row r="925" spans="1:4">
      <c r="A925" s="2"/>
      <c r="B925" s="2"/>
      <c r="C925" s="2"/>
      <c r="D925" s="2"/>
    </row>
    <row r="926" spans="1:4">
      <c r="A926" s="2"/>
      <c r="B926" s="2"/>
      <c r="C926" s="2"/>
      <c r="D926" s="2"/>
    </row>
    <row r="927" spans="1:4">
      <c r="A927" s="2"/>
      <c r="B927" s="2"/>
      <c r="C927" s="2"/>
      <c r="D927" s="2"/>
    </row>
    <row r="928" spans="1:4">
      <c r="A928" s="2"/>
      <c r="B928" s="2"/>
      <c r="C928" s="2"/>
      <c r="D928" s="2"/>
    </row>
    <row r="929" spans="1:4">
      <c r="A929" s="2"/>
      <c r="B929" s="2"/>
      <c r="C929" s="2"/>
      <c r="D929" s="2"/>
    </row>
    <row r="930" spans="1:4">
      <c r="A930" s="2"/>
      <c r="B930" s="2"/>
      <c r="C930" s="2"/>
      <c r="D930" s="2"/>
    </row>
    <row r="931" spans="1:4">
      <c r="A931" s="2"/>
      <c r="B931" s="2"/>
      <c r="C931" s="2"/>
      <c r="D931" s="2"/>
    </row>
    <row r="932" spans="1:4">
      <c r="A932" s="2"/>
      <c r="B932" s="2"/>
      <c r="C932" s="2"/>
      <c r="D932" s="2"/>
    </row>
    <row r="933" spans="1:4">
      <c r="A933" s="2"/>
      <c r="B933" s="2"/>
      <c r="C933" s="2"/>
      <c r="D933" s="2"/>
    </row>
    <row r="934" spans="1:4">
      <c r="A934" s="2"/>
      <c r="B934" s="2"/>
      <c r="C934" s="2"/>
      <c r="D934" s="2"/>
    </row>
    <row r="935" spans="1:4">
      <c r="A935" s="2"/>
      <c r="B935" s="2"/>
      <c r="C935" s="2"/>
      <c r="D935" s="2"/>
    </row>
    <row r="936" spans="1:4">
      <c r="A936" s="2"/>
      <c r="B936" s="2"/>
      <c r="C936" s="2"/>
      <c r="D936" s="2"/>
    </row>
    <row r="937" spans="1:4">
      <c r="A937" s="2"/>
      <c r="B937" s="2"/>
      <c r="C937" s="2"/>
      <c r="D937" s="2"/>
    </row>
    <row r="938" spans="1:4">
      <c r="A938" s="2"/>
      <c r="B938" s="2"/>
      <c r="C938" s="2"/>
      <c r="D938" s="2"/>
    </row>
    <row r="939" spans="1:4">
      <c r="A939" s="2"/>
      <c r="B939" s="2"/>
      <c r="C939" s="2"/>
      <c r="D939" s="2"/>
    </row>
    <row r="940" spans="1:4">
      <c r="A940" s="2"/>
      <c r="B940" s="2"/>
      <c r="C940" s="2"/>
      <c r="D940" s="2"/>
    </row>
    <row r="941" spans="1:4">
      <c r="A941" s="2"/>
      <c r="B941" s="2"/>
      <c r="C941" s="2"/>
      <c r="D941" s="2"/>
    </row>
    <row r="942" spans="1:4">
      <c r="A942" s="2"/>
      <c r="B942" s="2"/>
      <c r="C942" s="2"/>
      <c r="D942" s="2"/>
    </row>
    <row r="943" spans="1:4">
      <c r="A943" s="2"/>
      <c r="B943" s="2"/>
      <c r="C943" s="2"/>
      <c r="D943" s="2"/>
    </row>
    <row r="944" spans="1:4">
      <c r="A944" s="2"/>
      <c r="B944" s="2"/>
      <c r="C944" s="2"/>
      <c r="D944" s="2"/>
    </row>
    <row r="945" spans="1:4">
      <c r="A945" s="2"/>
      <c r="B945" s="2"/>
      <c r="C945" s="2"/>
      <c r="D945" s="2"/>
    </row>
    <row r="946" spans="1:4">
      <c r="A946" s="2"/>
      <c r="B946" s="2"/>
      <c r="C946" s="2"/>
      <c r="D946" s="2"/>
    </row>
    <row r="947" spans="1:4">
      <c r="A947" s="2"/>
      <c r="B947" s="2"/>
      <c r="C947" s="2"/>
      <c r="D947" s="2"/>
    </row>
    <row r="948" spans="1:4">
      <c r="A948" s="2"/>
      <c r="B948" s="2"/>
      <c r="C948" s="2"/>
      <c r="D948" s="2"/>
    </row>
    <row r="949" spans="1:4">
      <c r="A949" s="2"/>
      <c r="B949" s="2"/>
      <c r="C949" s="2"/>
      <c r="D949" s="2"/>
    </row>
    <row r="950" spans="1:4">
      <c r="A950" s="2"/>
      <c r="B950" s="2"/>
      <c r="C950" s="2"/>
      <c r="D950" s="2"/>
    </row>
    <row r="951" spans="1:4">
      <c r="A951" s="2"/>
      <c r="B951" s="2"/>
      <c r="C951" s="2"/>
      <c r="D951" s="2"/>
    </row>
    <row r="952" spans="1:4">
      <c r="A952" s="2"/>
      <c r="B952" s="2"/>
      <c r="C952" s="2"/>
      <c r="D952" s="2"/>
    </row>
    <row r="953" spans="1:4">
      <c r="A953" s="2"/>
      <c r="B953" s="2"/>
      <c r="C953" s="2"/>
      <c r="D953" s="2"/>
    </row>
    <row r="954" spans="1:4">
      <c r="A954" s="2"/>
      <c r="B954" s="2"/>
      <c r="C954" s="2"/>
      <c r="D954" s="2"/>
    </row>
    <row r="955" spans="1:4">
      <c r="A955" s="2"/>
      <c r="B955" s="2"/>
      <c r="C955" s="2"/>
      <c r="D955" s="2"/>
    </row>
    <row r="956" spans="1:4">
      <c r="A956" s="2"/>
      <c r="B956" s="2"/>
      <c r="C956" s="2"/>
      <c r="D956" s="2"/>
    </row>
    <row r="957" spans="1:4">
      <c r="A957" s="2"/>
      <c r="B957" s="2"/>
      <c r="C957" s="2"/>
      <c r="D957" s="2"/>
    </row>
    <row r="958" spans="1:4">
      <c r="A958" s="2"/>
      <c r="B958" s="2"/>
      <c r="C958" s="2"/>
      <c r="D958" s="2"/>
    </row>
    <row r="959" spans="1:4">
      <c r="A959" s="2"/>
      <c r="B959" s="2"/>
      <c r="C959" s="2"/>
      <c r="D959" s="2"/>
    </row>
    <row r="960" spans="1:4">
      <c r="A960" s="2"/>
      <c r="B960" s="2"/>
      <c r="C960" s="2"/>
      <c r="D960" s="2"/>
    </row>
    <row r="961" spans="1:4">
      <c r="A961" s="2"/>
      <c r="B961" s="2"/>
      <c r="C961" s="2"/>
      <c r="D961" s="2"/>
    </row>
    <row r="962" spans="1:4">
      <c r="A962" s="2"/>
      <c r="B962" s="2"/>
      <c r="C962" s="2"/>
      <c r="D962" s="2"/>
    </row>
    <row r="963" spans="1:4">
      <c r="A963" s="2"/>
      <c r="B963" s="2"/>
      <c r="C963" s="2"/>
      <c r="D963" s="2"/>
    </row>
    <row r="964" spans="1:4">
      <c r="A964" s="2"/>
      <c r="B964" s="2"/>
      <c r="C964" s="2"/>
      <c r="D964" s="2"/>
    </row>
    <row r="965" spans="1:4">
      <c r="A965" s="2"/>
      <c r="B965" s="2"/>
      <c r="C965" s="2"/>
      <c r="D965" s="2"/>
    </row>
    <row r="966" spans="1:4">
      <c r="A966" s="2"/>
      <c r="B966" s="2"/>
      <c r="C966" s="2"/>
      <c r="D966" s="2"/>
    </row>
    <row r="967" spans="1:4">
      <c r="A967" s="2"/>
      <c r="B967" s="2"/>
      <c r="C967" s="2"/>
      <c r="D967" s="2"/>
    </row>
    <row r="968" spans="1:4">
      <c r="A968" s="2"/>
      <c r="B968" s="2"/>
      <c r="C968" s="2"/>
      <c r="D968" s="2"/>
    </row>
    <row r="969" spans="1:4">
      <c r="A969" s="2"/>
      <c r="B969" s="2"/>
      <c r="C969" s="2"/>
      <c r="D969" s="2"/>
    </row>
    <row r="970" spans="1:4">
      <c r="A970" s="2"/>
      <c r="B970" s="2"/>
      <c r="C970" s="2"/>
      <c r="D970" s="2"/>
    </row>
    <row r="971" spans="1:4">
      <c r="A971" s="2"/>
      <c r="B971" s="2"/>
      <c r="C971" s="2"/>
      <c r="D971" s="2"/>
    </row>
    <row r="972" spans="1:4">
      <c r="A972" s="2"/>
      <c r="B972" s="2"/>
      <c r="C972" s="2"/>
      <c r="D972" s="2"/>
    </row>
    <row r="973" spans="1:4">
      <c r="A973" s="2"/>
      <c r="B973" s="2"/>
      <c r="C973" s="2"/>
      <c r="D973" s="2"/>
    </row>
    <row r="974" spans="1:4">
      <c r="A974" s="2"/>
      <c r="B974" s="2"/>
      <c r="C974" s="2"/>
      <c r="D974" s="2"/>
    </row>
    <row r="975" spans="1:4">
      <c r="A975" s="2"/>
      <c r="B975" s="2"/>
      <c r="C975" s="2"/>
      <c r="D975" s="2"/>
    </row>
    <row r="976" spans="1:4">
      <c r="A976" s="2"/>
      <c r="B976" s="2"/>
      <c r="C976" s="2"/>
      <c r="D976" s="2"/>
    </row>
    <row r="977" spans="1:4">
      <c r="A977" s="2"/>
      <c r="B977" s="2"/>
      <c r="C977" s="2"/>
      <c r="D977" s="2"/>
    </row>
    <row r="978" spans="1:4">
      <c r="A978" s="2"/>
      <c r="B978" s="2"/>
      <c r="C978" s="2"/>
      <c r="D978" s="2"/>
    </row>
    <row r="979" spans="1:4">
      <c r="A979" s="2"/>
      <c r="B979" s="2"/>
      <c r="C979" s="2"/>
      <c r="D979" s="2"/>
    </row>
    <row r="980" spans="1:4">
      <c r="A980" s="2"/>
      <c r="B980" s="2"/>
      <c r="C980" s="2"/>
      <c r="D980" s="2"/>
    </row>
    <row r="981" spans="1:4">
      <c r="A981" s="2"/>
      <c r="B981" s="2"/>
      <c r="C981" s="2"/>
      <c r="D981" s="2"/>
    </row>
    <row r="982" spans="1:4">
      <c r="A982" s="2"/>
      <c r="B982" s="2"/>
      <c r="C982" s="2"/>
      <c r="D982" s="2"/>
    </row>
    <row r="983" spans="1:4">
      <c r="A983" s="2"/>
      <c r="B983" s="2"/>
      <c r="C983" s="2"/>
      <c r="D983" s="2"/>
    </row>
    <row r="984" spans="1:4">
      <c r="A984" s="2"/>
      <c r="B984" s="2"/>
      <c r="C984" s="2"/>
      <c r="D984" s="2"/>
    </row>
    <row r="985" spans="1:4">
      <c r="A985" s="2"/>
      <c r="B985" s="2"/>
      <c r="C985" s="2"/>
      <c r="D985" s="2"/>
    </row>
    <row r="986" spans="1:4">
      <c r="A986" s="2"/>
      <c r="B986" s="2"/>
      <c r="C986" s="2"/>
      <c r="D986" s="2"/>
    </row>
    <row r="987" spans="1:4">
      <c r="A987" s="2"/>
      <c r="B987" s="2"/>
      <c r="C987" s="2"/>
      <c r="D987" s="2"/>
    </row>
    <row r="988" spans="1:4">
      <c r="A988" s="2"/>
      <c r="B988" s="2"/>
      <c r="C988" s="2"/>
      <c r="D988" s="2"/>
    </row>
    <row r="989" spans="1:4">
      <c r="A989" s="2"/>
      <c r="B989" s="2"/>
      <c r="C989" s="2"/>
      <c r="D989" s="2"/>
    </row>
    <row r="990" spans="1:4">
      <c r="A990" s="2"/>
      <c r="B990" s="2"/>
      <c r="C990" s="2"/>
      <c r="D990" s="2"/>
    </row>
    <row r="991" spans="1:4">
      <c r="A991" s="2"/>
      <c r="B991" s="2"/>
      <c r="C991" s="2"/>
      <c r="D991" s="2"/>
    </row>
    <row r="992" spans="1:4">
      <c r="A992" s="2"/>
      <c r="B992" s="2"/>
      <c r="C992" s="2"/>
      <c r="D992" s="2"/>
    </row>
    <row r="993" spans="1:4">
      <c r="A993" s="2"/>
      <c r="B993" s="2"/>
      <c r="C993" s="2"/>
      <c r="D993" s="2"/>
    </row>
    <row r="994" spans="1:4">
      <c r="A994" s="2"/>
      <c r="B994" s="2"/>
      <c r="C994" s="2"/>
      <c r="D994" s="2"/>
    </row>
    <row r="995" spans="1:4">
      <c r="A995" s="2"/>
      <c r="B995" s="2"/>
      <c r="C995" s="2"/>
      <c r="D995" s="2"/>
    </row>
    <row r="996" spans="1:4">
      <c r="A996" s="2"/>
      <c r="B996" s="2"/>
      <c r="C996" s="2"/>
      <c r="D996" s="2"/>
    </row>
    <row r="997" spans="1:4">
      <c r="A997" s="2"/>
      <c r="B997" s="2"/>
      <c r="C997" s="2"/>
      <c r="D997" s="2"/>
    </row>
    <row r="998" spans="1:4">
      <c r="A998" s="2"/>
      <c r="B998" s="2"/>
      <c r="C998" s="2"/>
      <c r="D998" s="2"/>
    </row>
    <row r="999" spans="1:4">
      <c r="A999" s="2"/>
      <c r="B999" s="2"/>
      <c r="C999" s="2"/>
      <c r="D999" s="2"/>
    </row>
    <row r="1000" spans="1:4">
      <c r="A1000" s="2"/>
      <c r="B1000" s="2"/>
      <c r="C1000" s="2"/>
      <c r="D1000" s="2"/>
    </row>
    <row r="1001" spans="1:4">
      <c r="A1001" s="2"/>
      <c r="B1001" s="2"/>
      <c r="C1001" s="2"/>
      <c r="D1001" s="2"/>
    </row>
    <row r="1002" spans="1:4">
      <c r="A1002" s="2"/>
      <c r="B1002" s="2"/>
      <c r="C1002" s="2"/>
      <c r="D1002" s="2"/>
    </row>
    <row r="1003" spans="1:4">
      <c r="A1003" s="2"/>
      <c r="B1003" s="2"/>
      <c r="C1003" s="2"/>
      <c r="D1003" s="2"/>
    </row>
    <row r="1004" spans="1:4">
      <c r="A1004" s="2"/>
      <c r="B1004" s="2"/>
      <c r="C1004" s="2"/>
      <c r="D1004" s="2"/>
    </row>
    <row r="1005" spans="1:4">
      <c r="A1005" s="2"/>
      <c r="B1005" s="2"/>
      <c r="C1005" s="2"/>
      <c r="D1005" s="2"/>
    </row>
    <row r="1006" spans="1:4">
      <c r="A1006" s="2"/>
      <c r="B1006" s="2"/>
      <c r="C1006" s="2"/>
      <c r="D1006" s="2"/>
    </row>
    <row r="1007" spans="1:4">
      <c r="A1007" s="2"/>
      <c r="B1007" s="2"/>
      <c r="C1007" s="2"/>
      <c r="D1007" s="2"/>
    </row>
    <row r="1008" spans="1:4">
      <c r="A1008" s="2"/>
      <c r="B1008" s="2"/>
      <c r="C1008" s="2"/>
      <c r="D1008" s="2"/>
    </row>
    <row r="1009" spans="1:4">
      <c r="A1009" s="2"/>
      <c r="B1009" s="2"/>
      <c r="C1009" s="2"/>
      <c r="D1009" s="2"/>
    </row>
    <row r="1010" spans="1:4">
      <c r="A1010" s="2"/>
      <c r="B1010" s="2"/>
      <c r="C1010" s="2"/>
      <c r="D1010" s="2"/>
    </row>
    <row r="1011" spans="1:4">
      <c r="A1011" s="2"/>
      <c r="B1011" s="2"/>
      <c r="C1011" s="2"/>
      <c r="D1011" s="2"/>
    </row>
    <row r="1012" spans="1:4">
      <c r="A1012" s="2"/>
      <c r="B1012" s="2"/>
      <c r="C1012" s="2"/>
      <c r="D1012" s="2"/>
    </row>
    <row r="1013" spans="1:4">
      <c r="A1013" s="2"/>
      <c r="B1013" s="2"/>
      <c r="C1013" s="2"/>
      <c r="D1013" s="2"/>
    </row>
    <row r="1014" spans="1:4">
      <c r="A1014" s="2"/>
      <c r="B1014" s="2"/>
      <c r="C1014" s="2"/>
      <c r="D1014" s="2"/>
    </row>
    <row r="1015" spans="1:4">
      <c r="A1015" s="2"/>
      <c r="B1015" s="2"/>
      <c r="C1015" s="2"/>
      <c r="D1015" s="2"/>
    </row>
    <row r="1016" spans="1:4">
      <c r="A1016" s="2"/>
      <c r="B1016" s="2"/>
      <c r="C1016" s="2"/>
      <c r="D1016" s="2"/>
    </row>
    <row r="1017" spans="1:4">
      <c r="A1017" s="2"/>
      <c r="B1017" s="2"/>
      <c r="C1017" s="2"/>
      <c r="D1017" s="2"/>
    </row>
    <row r="1018" spans="1:4">
      <c r="A1018" s="2"/>
      <c r="B1018" s="2"/>
      <c r="C1018" s="2"/>
      <c r="D1018" s="2"/>
    </row>
    <row r="1019" spans="1:4">
      <c r="A1019" s="2"/>
      <c r="B1019" s="2"/>
      <c r="C1019" s="2"/>
      <c r="D1019" s="2"/>
    </row>
    <row r="1020" spans="1:4">
      <c r="A1020" s="2"/>
      <c r="B1020" s="2"/>
      <c r="C1020" s="2"/>
      <c r="D1020" s="2"/>
    </row>
    <row r="1021" spans="1:4">
      <c r="A1021" s="2"/>
      <c r="B1021" s="2"/>
      <c r="C1021" s="2"/>
      <c r="D1021" s="2"/>
    </row>
    <row r="1022" spans="1:4">
      <c r="A1022" s="2"/>
      <c r="B1022" s="2"/>
      <c r="C1022" s="2"/>
      <c r="D1022" s="2"/>
    </row>
    <row r="1023" spans="1:4">
      <c r="A1023" s="2"/>
      <c r="B1023" s="2"/>
      <c r="C1023" s="2"/>
      <c r="D1023" s="2"/>
    </row>
    <row r="1024" spans="1:4">
      <c r="A1024" s="2"/>
      <c r="B1024" s="2"/>
      <c r="C1024" s="2"/>
      <c r="D1024" s="2"/>
    </row>
    <row r="1025" spans="1:4">
      <c r="A1025" s="2"/>
      <c r="B1025" s="2"/>
      <c r="C1025" s="2"/>
      <c r="D1025" s="2"/>
    </row>
    <row r="1026" spans="1:4">
      <c r="A1026" s="2"/>
      <c r="B1026" s="2"/>
      <c r="C1026" s="2"/>
      <c r="D1026" s="2"/>
    </row>
    <row r="1027" spans="1:4">
      <c r="A1027" s="2"/>
      <c r="B1027" s="2"/>
      <c r="C1027" s="2"/>
      <c r="D1027" s="2"/>
    </row>
  </sheetData>
  <pageMargins left="0.7" right="0.7" top="0.75" bottom="0.75" header="0.3" footer="0.3"/>
  <pageSetup scale="90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17"/>
  <sheetViews>
    <sheetView workbookViewId="0">
      <selection sqref="A1:XFD1048576"/>
    </sheetView>
  </sheetViews>
  <sheetFormatPr defaultRowHeight="15"/>
  <cols>
    <col min="1" max="1" width="32" style="7" bestFit="1" customWidth="1"/>
    <col min="2" max="3" width="5.5703125" style="7" bestFit="1" customWidth="1"/>
    <col min="4" max="16384" width="9.140625" style="7"/>
  </cols>
  <sheetData>
    <row r="1" spans="1:3">
      <c r="A1" s="19" t="s">
        <v>32</v>
      </c>
      <c r="B1" s="19" t="s">
        <v>33</v>
      </c>
      <c r="C1" s="19" t="s">
        <v>34</v>
      </c>
    </row>
    <row r="2" spans="1:3">
      <c r="A2" s="7" t="s">
        <v>35</v>
      </c>
      <c r="B2" s="20">
        <v>1.3467531225403229</v>
      </c>
      <c r="C2" s="20">
        <v>0.27383424246429361</v>
      </c>
    </row>
    <row r="3" spans="1:3">
      <c r="A3" s="7" t="s">
        <v>36</v>
      </c>
      <c r="B3" s="20">
        <v>1.6774291124497771</v>
      </c>
      <c r="C3" s="20">
        <v>0.48898971868623858</v>
      </c>
    </row>
    <row r="4" spans="1:3">
      <c r="A4" s="7" t="s">
        <v>37</v>
      </c>
      <c r="B4" s="20">
        <v>1.4429497741503459</v>
      </c>
      <c r="C4" s="20">
        <v>0.22493527059566973</v>
      </c>
    </row>
    <row r="5" spans="1:3">
      <c r="A5" s="7" t="s">
        <v>38</v>
      </c>
      <c r="B5" s="20">
        <v>0.98601567900273634</v>
      </c>
      <c r="C5" s="20">
        <v>0.14343698414796333</v>
      </c>
    </row>
    <row r="6" spans="1:3">
      <c r="A6" s="7" t="s">
        <v>39</v>
      </c>
      <c r="B6" s="20">
        <v>0.72147488707517293</v>
      </c>
      <c r="C6" s="20">
        <v>0.16951643581122938</v>
      </c>
    </row>
    <row r="7" spans="1:3">
      <c r="A7" s="7" t="s">
        <v>40</v>
      </c>
      <c r="B7" s="20">
        <v>0.96797880682585713</v>
      </c>
      <c r="C7" s="20">
        <v>0.12452938169209543</v>
      </c>
    </row>
    <row r="8" spans="1:3">
      <c r="A8" s="7" t="s">
        <v>41</v>
      </c>
      <c r="B8" s="20">
        <v>0.70945030562392009</v>
      </c>
      <c r="C8" s="20">
        <v>0.1167055461931156</v>
      </c>
    </row>
    <row r="9" spans="1:3">
      <c r="A9" s="7" t="s">
        <v>42</v>
      </c>
      <c r="B9" s="20">
        <v>0.70945030562392009</v>
      </c>
      <c r="C9" s="20">
        <v>9.7797943737247719E-2</v>
      </c>
    </row>
    <row r="10" spans="1:3">
      <c r="A10" s="7" t="s">
        <v>43</v>
      </c>
      <c r="B10" s="20">
        <v>1.3948514483453343</v>
      </c>
      <c r="C10" s="20">
        <v>0.33903287162245876</v>
      </c>
    </row>
    <row r="11" spans="1:3">
      <c r="A11" s="7" t="s">
        <v>44</v>
      </c>
      <c r="B11" s="20">
        <v>2.0141173930848577</v>
      </c>
      <c r="C11" s="20">
        <v>0.28687396829592665</v>
      </c>
    </row>
    <row r="12" spans="1:3">
      <c r="A12" s="7" t="s">
        <v>45</v>
      </c>
      <c r="B12" s="20">
        <v>1.7435643104316678</v>
      </c>
      <c r="C12" s="20">
        <v>0.58026779950766982</v>
      </c>
    </row>
    <row r="13" spans="1:3">
      <c r="A13" s="7" t="s">
        <v>46</v>
      </c>
      <c r="B13" s="20">
        <v>1.2445441802046733</v>
      </c>
      <c r="C13" s="20">
        <v>0.21319951734720002</v>
      </c>
    </row>
    <row r="14" spans="1:3">
      <c r="A14" s="7" t="s">
        <v>47</v>
      </c>
      <c r="B14" s="20">
        <v>0.69141343344704065</v>
      </c>
      <c r="C14" s="20">
        <v>3.5859246036990831E-2</v>
      </c>
    </row>
    <row r="15" spans="1:3">
      <c r="A15" s="7" t="s">
        <v>48</v>
      </c>
      <c r="B15" s="20">
        <v>1.022089423356495</v>
      </c>
      <c r="C15" s="20">
        <v>0.19559588747449544</v>
      </c>
    </row>
    <row r="16" spans="1:3">
      <c r="A16" s="7" t="s">
        <v>49</v>
      </c>
      <c r="B16" s="20">
        <v>0.50503242095262102</v>
      </c>
      <c r="C16" s="20">
        <v>6.8458560616073402E-2</v>
      </c>
    </row>
    <row r="17" spans="1:3">
      <c r="A17" s="7" t="s">
        <v>50</v>
      </c>
      <c r="B17" s="20">
        <v>0.60724136328827061</v>
      </c>
      <c r="C17" s="20">
        <v>3.2599314579082571E-2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sqref="A1:XFD1048576"/>
    </sheetView>
  </sheetViews>
  <sheetFormatPr defaultRowHeight="15"/>
  <cols>
    <col min="1" max="1" width="45.85546875" style="7" bestFit="1" customWidth="1"/>
    <col min="2" max="9" width="5.5703125" style="7" bestFit="1" customWidth="1"/>
    <col min="10" max="16384" width="9.140625" style="7"/>
  </cols>
  <sheetData>
    <row r="1" spans="1:9">
      <c r="A1" s="19" t="s">
        <v>51</v>
      </c>
      <c r="B1" s="19" t="s">
        <v>25</v>
      </c>
      <c r="C1" s="19" t="s">
        <v>52</v>
      </c>
      <c r="D1" s="19" t="s">
        <v>53</v>
      </c>
      <c r="E1" s="19" t="s">
        <v>26</v>
      </c>
      <c r="F1" s="19" t="s">
        <v>24</v>
      </c>
      <c r="G1" s="19" t="s">
        <v>54</v>
      </c>
      <c r="H1" s="19" t="s">
        <v>22</v>
      </c>
      <c r="I1" s="19" t="s">
        <v>55</v>
      </c>
    </row>
    <row r="2" spans="1:9">
      <c r="A2" s="7" t="s">
        <v>35</v>
      </c>
      <c r="B2" s="20">
        <v>0.31492922148662977</v>
      </c>
      <c r="C2" s="20">
        <v>0.31492922148662977</v>
      </c>
      <c r="D2" s="20">
        <v>0.31492922148662977</v>
      </c>
      <c r="E2" s="20">
        <v>0.31492922148662977</v>
      </c>
      <c r="F2" s="20">
        <v>0.31492922148662977</v>
      </c>
      <c r="G2" s="20">
        <v>0.31492922148662977</v>
      </c>
      <c r="H2" s="20">
        <v>0.31492922148662977</v>
      </c>
      <c r="I2" s="20">
        <v>0.31492922148662977</v>
      </c>
    </row>
    <row r="3" spans="1:9">
      <c r="A3" s="7" t="s">
        <v>56</v>
      </c>
      <c r="B3" s="20">
        <v>0.43140989244743805</v>
      </c>
      <c r="C3" s="20">
        <v>0.43140989244743805</v>
      </c>
      <c r="D3" s="20">
        <v>0.43140989244743805</v>
      </c>
      <c r="E3" s="20">
        <v>0.43140989244743805</v>
      </c>
      <c r="F3" s="20">
        <v>0.43140989244743805</v>
      </c>
      <c r="G3" s="20">
        <v>0.43140989244743805</v>
      </c>
      <c r="H3" s="20">
        <v>0.43140989244743805</v>
      </c>
      <c r="I3" s="20">
        <v>0.43140989244743805</v>
      </c>
    </row>
    <row r="4" spans="1:9">
      <c r="A4" s="7" t="s">
        <v>36</v>
      </c>
      <c r="B4" s="20">
        <v>0.28904462793978353</v>
      </c>
      <c r="C4" s="20">
        <v>0.28904462793978353</v>
      </c>
      <c r="D4" s="20">
        <v>0.28904462793978353</v>
      </c>
      <c r="E4" s="20">
        <v>0.28904462793978353</v>
      </c>
      <c r="F4" s="20">
        <v>0.28904462793978353</v>
      </c>
      <c r="G4" s="20">
        <v>0.28904462793978353</v>
      </c>
      <c r="H4" s="20">
        <v>0.28904462793978353</v>
      </c>
      <c r="I4" s="20">
        <v>0.28904462793978353</v>
      </c>
    </row>
    <row r="5" spans="1:9">
      <c r="A5" s="7" t="s">
        <v>57</v>
      </c>
      <c r="B5" s="20">
        <v>0.39344582191206351</v>
      </c>
      <c r="C5" s="20">
        <v>0.39344582191206351</v>
      </c>
      <c r="D5" s="20">
        <v>0.39344582191206351</v>
      </c>
      <c r="E5" s="20">
        <v>0.39344582191206351</v>
      </c>
      <c r="F5" s="20">
        <v>0.39344582191206351</v>
      </c>
      <c r="G5" s="20">
        <v>0.39344582191206351</v>
      </c>
      <c r="H5" s="20">
        <v>0.39344582191206351</v>
      </c>
      <c r="I5" s="20">
        <v>0.39344582191206351</v>
      </c>
    </row>
    <row r="6" spans="1:9">
      <c r="A6" s="7" t="s">
        <v>58</v>
      </c>
      <c r="B6" s="20">
        <v>0.44607782879065094</v>
      </c>
      <c r="C6" s="20">
        <v>0.44607782879065094</v>
      </c>
      <c r="D6" s="20">
        <v>0.44607782879065094</v>
      </c>
      <c r="E6" s="20">
        <v>0.44607782879065094</v>
      </c>
      <c r="F6" s="20">
        <v>0.44607782879065094</v>
      </c>
      <c r="G6" s="20">
        <v>0.44607782879065094</v>
      </c>
      <c r="H6" s="20">
        <v>0.44607782879065094</v>
      </c>
      <c r="I6" s="20">
        <v>0.44607782879065094</v>
      </c>
    </row>
    <row r="7" spans="1:9">
      <c r="A7" s="7" t="s">
        <v>59</v>
      </c>
      <c r="B7" s="20">
        <v>0.44607782879065094</v>
      </c>
      <c r="C7" s="20">
        <v>0.44607782879065094</v>
      </c>
      <c r="D7" s="20">
        <v>0.44607782879065094</v>
      </c>
      <c r="E7" s="20">
        <v>0.44607782879065094</v>
      </c>
      <c r="F7" s="20">
        <v>0.44607782879065094</v>
      </c>
      <c r="G7" s="20">
        <v>0.44607782879065094</v>
      </c>
      <c r="H7" s="20">
        <v>0.44607782879065094</v>
      </c>
      <c r="I7" s="20">
        <v>0.44607782879065094</v>
      </c>
    </row>
    <row r="8" spans="1:9">
      <c r="A8" s="7" t="s">
        <v>60</v>
      </c>
      <c r="B8" s="20">
        <v>0.28818180815488864</v>
      </c>
      <c r="C8" s="20">
        <v>0.28818180815488864</v>
      </c>
      <c r="D8" s="20">
        <v>0.28818180815488864</v>
      </c>
      <c r="E8" s="20">
        <v>0.28818180815488864</v>
      </c>
      <c r="F8" s="20">
        <v>0.28818180815488864</v>
      </c>
      <c r="G8" s="20">
        <v>0.28818180815488864</v>
      </c>
      <c r="H8" s="20">
        <v>0.28818180815488864</v>
      </c>
      <c r="I8" s="20">
        <v>0.28818180815488864</v>
      </c>
    </row>
    <row r="9" spans="1:9">
      <c r="A9" s="7" t="s">
        <v>44</v>
      </c>
      <c r="B9" s="20">
        <v>0.31492922148662977</v>
      </c>
      <c r="C9" s="20">
        <v>0.31492922148662977</v>
      </c>
      <c r="D9" s="20">
        <v>0.31492922148662977</v>
      </c>
      <c r="E9" s="20">
        <v>0.31492922148662977</v>
      </c>
      <c r="F9" s="20">
        <v>0.31492922148662977</v>
      </c>
      <c r="G9" s="20">
        <v>0.31492922148662977</v>
      </c>
      <c r="H9" s="20">
        <v>0.31492922148662977</v>
      </c>
      <c r="I9" s="20">
        <v>0.31492922148662977</v>
      </c>
    </row>
    <row r="10" spans="1:9">
      <c r="A10" s="7" t="s">
        <v>45</v>
      </c>
      <c r="B10" s="20">
        <v>0.36669840858032232</v>
      </c>
      <c r="C10" s="20">
        <v>0.36669840858032232</v>
      </c>
      <c r="D10" s="20">
        <v>0.36669840858032232</v>
      </c>
      <c r="E10" s="20">
        <v>0.36669840858032232</v>
      </c>
      <c r="F10" s="20">
        <v>0.36669840858032232</v>
      </c>
      <c r="G10" s="20">
        <v>0.36669840858032232</v>
      </c>
      <c r="H10" s="20">
        <v>0.36669840858032232</v>
      </c>
      <c r="I10" s="20">
        <v>0.36669840858032232</v>
      </c>
    </row>
    <row r="11" spans="1:9">
      <c r="A11" s="7" t="s">
        <v>61</v>
      </c>
      <c r="B11" s="20">
        <v>0.28818180815488864</v>
      </c>
      <c r="C11" s="20">
        <v>0.28818180815488864</v>
      </c>
      <c r="D11" s="20">
        <v>0.28818180815488864</v>
      </c>
      <c r="E11" s="20">
        <v>0.28818180815488864</v>
      </c>
      <c r="F11" s="20">
        <v>0.28818180815488864</v>
      </c>
      <c r="G11" s="20">
        <v>0.28818180815488864</v>
      </c>
      <c r="H11" s="20">
        <v>0.28818180815488864</v>
      </c>
      <c r="I11" s="20">
        <v>0.28818180815488864</v>
      </c>
    </row>
    <row r="12" spans="1:9">
      <c r="A12" s="7" t="s">
        <v>62</v>
      </c>
      <c r="B12" s="20">
        <v>0.34081381503347608</v>
      </c>
      <c r="C12" s="20">
        <v>0.34081381503347608</v>
      </c>
      <c r="D12" s="20">
        <v>0.34081381503347608</v>
      </c>
      <c r="E12" s="20">
        <v>0.34081381503347608</v>
      </c>
      <c r="F12" s="20">
        <v>0.34081381503347608</v>
      </c>
      <c r="G12" s="20">
        <v>0.34081381503347608</v>
      </c>
      <c r="H12" s="20">
        <v>0.34081381503347608</v>
      </c>
      <c r="I12" s="20">
        <v>0.34081381503347608</v>
      </c>
    </row>
    <row r="13" spans="1:9">
      <c r="A13" s="7" t="s">
        <v>63</v>
      </c>
      <c r="B13" s="20">
        <v>0.26229721460804234</v>
      </c>
      <c r="C13" s="20">
        <v>0.26229721460804234</v>
      </c>
      <c r="D13" s="20">
        <v>0.26229721460804234</v>
      </c>
      <c r="E13" s="20">
        <v>0.26229721460804234</v>
      </c>
      <c r="F13" s="20">
        <v>0.26229721460804234</v>
      </c>
      <c r="G13" s="20">
        <v>0.26229721460804234</v>
      </c>
      <c r="H13" s="20">
        <v>0.26229721460804234</v>
      </c>
      <c r="I13" s="20">
        <v>0.26229721460804234</v>
      </c>
    </row>
    <row r="14" spans="1:9">
      <c r="A14" s="7" t="s">
        <v>64</v>
      </c>
      <c r="B14" s="20">
        <v>0.26229721460804234</v>
      </c>
      <c r="C14" s="20">
        <v>0.26229721460804234</v>
      </c>
      <c r="D14" s="20">
        <v>0.26229721460804234</v>
      </c>
      <c r="E14" s="20">
        <v>0.26229721460804234</v>
      </c>
      <c r="F14" s="20">
        <v>0.26229721460804234</v>
      </c>
      <c r="G14" s="20">
        <v>0.26229721460804234</v>
      </c>
      <c r="H14" s="20">
        <v>0.26229721460804234</v>
      </c>
      <c r="I14" s="20">
        <v>0.26229721460804234</v>
      </c>
    </row>
    <row r="15" spans="1:9">
      <c r="A15" s="7" t="s">
        <v>49</v>
      </c>
      <c r="B15" s="20">
        <v>5.2632006878587441E-2</v>
      </c>
      <c r="C15" s="20">
        <v>5.2632006878587441E-2</v>
      </c>
      <c r="D15" s="20">
        <v>5.2632006878587441E-2</v>
      </c>
      <c r="E15" s="20">
        <v>5.2632006878587441E-2</v>
      </c>
      <c r="F15" s="20">
        <v>5.2632006878587441E-2</v>
      </c>
      <c r="G15" s="20">
        <v>5.2632006878587441E-2</v>
      </c>
      <c r="H15" s="20">
        <v>5.2632006878587441E-2</v>
      </c>
      <c r="I15" s="20">
        <v>5.2632006878587441E-2</v>
      </c>
    </row>
    <row r="16" spans="1:9">
      <c r="A16" s="7" t="s">
        <v>50</v>
      </c>
      <c r="B16" s="20">
        <v>2.5884593546846281E-2</v>
      </c>
      <c r="C16" s="20">
        <v>2.5884593546846281E-2</v>
      </c>
      <c r="D16" s="20">
        <v>2.5884593546846281E-2</v>
      </c>
      <c r="E16" s="20">
        <v>2.5884593546846281E-2</v>
      </c>
      <c r="F16" s="20">
        <v>2.5884593546846281E-2</v>
      </c>
      <c r="G16" s="20">
        <v>2.5884593546846281E-2</v>
      </c>
      <c r="H16" s="20">
        <v>2.5884593546846281E-2</v>
      </c>
      <c r="I16" s="20">
        <v>2.5884593546846281E-2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7"/>
  <sheetViews>
    <sheetView workbookViewId="0">
      <selection activeCell="D20" sqref="D20"/>
    </sheetView>
  </sheetViews>
  <sheetFormatPr defaultColWidth="9.140625" defaultRowHeight="15"/>
  <cols>
    <col min="1" max="1" width="10.85546875" style="7" bestFit="1" customWidth="1"/>
    <col min="2" max="2" width="8.42578125" style="7" bestFit="1" customWidth="1"/>
    <col min="3" max="3" width="8.140625" style="7" bestFit="1" customWidth="1"/>
    <col min="4" max="16384" width="9.140625" style="7"/>
  </cols>
  <sheetData>
    <row r="1" spans="1:4" ht="30">
      <c r="A1" s="21" t="s">
        <v>27</v>
      </c>
      <c r="B1" s="21" t="s">
        <v>65</v>
      </c>
      <c r="C1" s="21" t="s">
        <v>66</v>
      </c>
      <c r="D1" s="21" t="s">
        <v>67</v>
      </c>
    </row>
    <row r="2" spans="1:4">
      <c r="A2" s="7" t="s">
        <v>68</v>
      </c>
      <c r="B2" s="22">
        <v>0.21662408079198633</v>
      </c>
      <c r="C2" s="22">
        <v>50.8</v>
      </c>
      <c r="D2" s="22">
        <v>0</v>
      </c>
    </row>
    <row r="3" spans="1:4">
      <c r="A3" s="7" t="s">
        <v>69</v>
      </c>
      <c r="B3" s="22">
        <v>0.8000257540499307</v>
      </c>
      <c r="C3" s="22">
        <v>49.9</v>
      </c>
      <c r="D3" s="22">
        <v>0</v>
      </c>
    </row>
    <row r="4" spans="1:4">
      <c r="A4" s="7" t="s">
        <v>23</v>
      </c>
      <c r="B4" s="22">
        <v>0.62530322808123395</v>
      </c>
      <c r="C4" s="22">
        <v>53.6</v>
      </c>
      <c r="D4" s="22">
        <v>0.65991277806456849</v>
      </c>
    </row>
    <row r="5" spans="1:4">
      <c r="A5" s="7" t="s">
        <v>70</v>
      </c>
      <c r="B5" s="22">
        <v>0.33207993731950614</v>
      </c>
      <c r="C5" s="22">
        <v>53.9</v>
      </c>
      <c r="D5" s="22">
        <v>8.2489456030307357E-2</v>
      </c>
    </row>
    <row r="6" spans="1:4">
      <c r="A6" s="7" t="s">
        <v>71</v>
      </c>
      <c r="B6" s="22">
        <v>0</v>
      </c>
      <c r="C6" s="22">
        <v>49.3</v>
      </c>
      <c r="D6" s="22">
        <v>0.33309682523931117</v>
      </c>
    </row>
    <row r="7" spans="1:4">
      <c r="A7" s="7" t="s">
        <v>72</v>
      </c>
      <c r="B7" s="22">
        <v>0.19169263689718</v>
      </c>
      <c r="C7" s="22">
        <v>57.7</v>
      </c>
      <c r="D7" s="2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E4" sqref="E4"/>
    </sheetView>
  </sheetViews>
  <sheetFormatPr defaultRowHeight="15"/>
  <cols>
    <col min="1" max="1" width="15" bestFit="1" customWidth="1"/>
    <col min="2" max="2" width="7" style="7" bestFit="1" customWidth="1"/>
    <col min="3" max="3" width="12.5703125" bestFit="1" customWidth="1"/>
    <col min="4" max="4" width="14" bestFit="1" customWidth="1"/>
    <col min="5" max="5" width="17.28515625" bestFit="1" customWidth="1"/>
    <col min="6" max="6" width="14" customWidth="1"/>
    <col min="7" max="7" width="11.140625" customWidth="1"/>
    <col min="8" max="8" width="17.28515625" bestFit="1" customWidth="1"/>
    <col min="9" max="9" width="12.85546875" customWidth="1"/>
  </cols>
  <sheetData>
    <row r="1" spans="1:9">
      <c r="A1" s="25" t="s">
        <v>97</v>
      </c>
      <c r="B1" s="25"/>
      <c r="C1" s="7"/>
    </row>
    <row r="2" spans="1:9" s="7" customFormat="1" ht="30">
      <c r="A2" s="19" t="s">
        <v>98</v>
      </c>
      <c r="B2" s="19" t="s">
        <v>18</v>
      </c>
      <c r="C2" s="21" t="s">
        <v>103</v>
      </c>
      <c r="E2" s="7" t="s">
        <v>124</v>
      </c>
      <c r="F2" s="7" t="s">
        <v>125</v>
      </c>
    </row>
    <row r="3" spans="1:9" s="31" customFormat="1">
      <c r="A3" s="31" t="s">
        <v>99</v>
      </c>
      <c r="B3" s="31">
        <v>202.14</v>
      </c>
      <c r="C3" s="31">
        <v>16.850000000000001</v>
      </c>
      <c r="F3" s="31" t="s">
        <v>126</v>
      </c>
    </row>
    <row r="4" spans="1:9">
      <c r="A4" s="31" t="s">
        <v>100</v>
      </c>
      <c r="B4" s="31">
        <v>117.96</v>
      </c>
      <c r="C4" s="31">
        <v>9.83</v>
      </c>
      <c r="E4" s="96" t="s">
        <v>127</v>
      </c>
      <c r="F4">
        <f>C7</f>
        <v>46.760000000000005</v>
      </c>
      <c r="G4" t="s">
        <v>128</v>
      </c>
    </row>
    <row r="5" spans="1:9">
      <c r="A5" s="31" t="s">
        <v>101</v>
      </c>
      <c r="B5" s="31">
        <v>82.12</v>
      </c>
      <c r="C5" s="31">
        <v>14.42</v>
      </c>
      <c r="E5" s="7" t="s">
        <v>129</v>
      </c>
      <c r="F5" s="22">
        <f>'Built Up CDD 1'!J95</f>
        <v>857.43711319684007</v>
      </c>
      <c r="G5" t="s">
        <v>128</v>
      </c>
    </row>
    <row r="6" spans="1:9">
      <c r="A6" s="31" t="s">
        <v>102</v>
      </c>
      <c r="B6" s="31">
        <v>67.92</v>
      </c>
      <c r="C6" s="31">
        <v>5.66</v>
      </c>
      <c r="E6" s="31" t="s">
        <v>130</v>
      </c>
      <c r="F6">
        <f>ROUND(F4/F5*365,0)</f>
        <v>20</v>
      </c>
      <c r="G6" t="s">
        <v>131</v>
      </c>
    </row>
    <row r="7" spans="1:9">
      <c r="B7" s="7">
        <f>SUM(B3:B6)</f>
        <v>470.14</v>
      </c>
      <c r="C7">
        <f>SUM(C3:C6)</f>
        <v>46.760000000000005</v>
      </c>
      <c r="E7" s="31" t="s">
        <v>132</v>
      </c>
      <c r="F7" s="20">
        <f>(ROUND((43.75*F6)/(4.38+F6),1))/100</f>
        <v>0.35899999999999999</v>
      </c>
    </row>
    <row r="8" spans="1:9" s="7" customFormat="1">
      <c r="E8" s="31" t="s">
        <v>133</v>
      </c>
      <c r="F8" s="20">
        <f>(ROUND(44.53+6.146*LN(F6)+0.145*(LN(F6)^2),1))/100</f>
        <v>0.64200000000000002</v>
      </c>
    </row>
    <row r="9" spans="1:9" s="7" customFormat="1">
      <c r="E9" s="31"/>
    </row>
    <row r="10" spans="1:9">
      <c r="E10" s="31"/>
    </row>
    <row r="11" spans="1:9" s="36" customFormat="1" ht="45">
      <c r="A11" s="21" t="s">
        <v>98</v>
      </c>
      <c r="B11" s="83" t="s">
        <v>111</v>
      </c>
      <c r="C11" s="73" t="s">
        <v>112</v>
      </c>
      <c r="D11" s="91" t="s">
        <v>113</v>
      </c>
      <c r="E11" s="91" t="s">
        <v>114</v>
      </c>
      <c r="F11" s="75" t="s">
        <v>115</v>
      </c>
      <c r="G11" s="76" t="s">
        <v>116</v>
      </c>
      <c r="H11" s="77" t="s">
        <v>118</v>
      </c>
      <c r="I11" s="37" t="s">
        <v>117</v>
      </c>
    </row>
    <row r="12" spans="1:9">
      <c r="A12">
        <v>46</v>
      </c>
      <c r="B12" s="82">
        <v>6.42</v>
      </c>
      <c r="C12" s="72">
        <v>38.97</v>
      </c>
      <c r="D12" s="89">
        <v>17.600000000000001</v>
      </c>
      <c r="E12" s="89">
        <f>17.27+14.79+24.5+14.89+7.66+5.94</f>
        <v>85.05</v>
      </c>
      <c r="F12" s="44">
        <v>6.62</v>
      </c>
      <c r="G12" s="60">
        <v>18.32</v>
      </c>
      <c r="H12" s="66">
        <v>0</v>
      </c>
      <c r="I12">
        <f>SUM(B12:H12)</f>
        <v>172.98</v>
      </c>
    </row>
    <row r="13" spans="1:9">
      <c r="A13">
        <v>45</v>
      </c>
      <c r="B13" s="82">
        <v>4.34</v>
      </c>
      <c r="C13" s="72">
        <v>26.52</v>
      </c>
      <c r="D13" s="89">
        <v>18.32</v>
      </c>
      <c r="E13" s="89">
        <f>7.16+4.4+1.6+6.79+22.29+2.65+8.72</f>
        <v>53.609999999999992</v>
      </c>
      <c r="F13" s="44">
        <v>15.2</v>
      </c>
      <c r="G13" s="60">
        <v>0</v>
      </c>
      <c r="H13" s="66">
        <v>0</v>
      </c>
      <c r="I13" s="7">
        <f t="shared" ref="I13:I15" si="0">SUM(B13:H13)</f>
        <v>117.99</v>
      </c>
    </row>
    <row r="14" spans="1:9">
      <c r="A14">
        <v>47</v>
      </c>
      <c r="B14" s="82">
        <v>2.59</v>
      </c>
      <c r="C14" s="72">
        <v>15.63</v>
      </c>
      <c r="D14" s="89">
        <v>8.94</v>
      </c>
      <c r="E14" s="89">
        <f>8.9+27.59</f>
        <v>36.49</v>
      </c>
      <c r="F14" s="44">
        <v>1.41</v>
      </c>
      <c r="G14" s="60">
        <v>0</v>
      </c>
      <c r="H14" s="66">
        <v>0</v>
      </c>
      <c r="I14" s="7">
        <f t="shared" si="0"/>
        <v>65.06</v>
      </c>
    </row>
    <row r="15" spans="1:9">
      <c r="A15">
        <v>27</v>
      </c>
      <c r="B15" s="82">
        <v>1.63</v>
      </c>
      <c r="C15" s="72">
        <v>7.64</v>
      </c>
      <c r="D15" s="89">
        <f>3.86+7.55</f>
        <v>11.41</v>
      </c>
      <c r="E15" s="89">
        <f>12.36+8.86+3.77</f>
        <v>24.99</v>
      </c>
      <c r="F15" s="44">
        <f>11.07+38.29</f>
        <v>49.36</v>
      </c>
      <c r="G15" s="60">
        <v>0</v>
      </c>
      <c r="H15" s="66">
        <v>18.41</v>
      </c>
      <c r="I15" s="7">
        <f t="shared" si="0"/>
        <v>113.44</v>
      </c>
    </row>
    <row r="16" spans="1:9">
      <c r="A16" s="38" t="s">
        <v>106</v>
      </c>
      <c r="B16" s="84">
        <f>SUM(B12:B15)</f>
        <v>14.98</v>
      </c>
      <c r="C16" s="74">
        <f t="shared" ref="C16:H16" si="1">SUM(C12:C15)</f>
        <v>88.759999999999991</v>
      </c>
      <c r="D16" s="92">
        <f t="shared" si="1"/>
        <v>56.269999999999996</v>
      </c>
      <c r="E16" s="92">
        <f t="shared" si="1"/>
        <v>200.14000000000001</v>
      </c>
      <c r="F16" s="45">
        <f t="shared" si="1"/>
        <v>72.59</v>
      </c>
      <c r="G16" s="61">
        <f t="shared" si="1"/>
        <v>18.32</v>
      </c>
      <c r="H16" s="67">
        <f t="shared" si="1"/>
        <v>18.41</v>
      </c>
      <c r="I16" s="39">
        <f>SUM(I12:I15)</f>
        <v>469.46999999999997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76"/>
  <sheetViews>
    <sheetView workbookViewId="0">
      <pane ySplit="1" topLeftCell="A71" activePane="bottomLeft" state="frozen"/>
      <selection pane="bottomLeft" activeCell="N94" sqref="N94:N95"/>
    </sheetView>
  </sheetViews>
  <sheetFormatPr defaultRowHeight="15"/>
  <cols>
    <col min="1" max="1" width="10.5703125" style="17" bestFit="1" customWidth="1"/>
    <col min="2" max="2" width="9" style="17" bestFit="1" customWidth="1"/>
    <col min="3" max="3" width="7.85546875" style="17" bestFit="1" customWidth="1"/>
    <col min="4" max="4" width="43.42578125" style="7" bestFit="1" customWidth="1"/>
    <col min="5" max="5" width="8.140625" style="17" bestFit="1" customWidth="1"/>
    <col min="6" max="8" width="8.140625" style="20" customWidth="1"/>
    <col min="9" max="9" width="23" style="18" bestFit="1" customWidth="1"/>
    <col min="10" max="10" width="13.42578125" style="7" customWidth="1"/>
    <col min="11" max="13" width="9.140625" style="7"/>
    <col min="14" max="14" width="22" style="7" bestFit="1" customWidth="1"/>
    <col min="15" max="16384" width="9.140625" style="7"/>
  </cols>
  <sheetData>
    <row r="1" spans="1:12">
      <c r="A1" s="17" t="s">
        <v>17</v>
      </c>
      <c r="B1" s="17" t="s">
        <v>27</v>
      </c>
      <c r="C1" s="17" t="s">
        <v>20</v>
      </c>
      <c r="D1" s="17" t="s">
        <v>28</v>
      </c>
      <c r="E1" s="17" t="s">
        <v>19</v>
      </c>
      <c r="F1" s="20" t="s">
        <v>29</v>
      </c>
      <c r="G1" s="20" t="s">
        <v>30</v>
      </c>
      <c r="H1" s="20" t="s">
        <v>31</v>
      </c>
      <c r="I1" s="18" t="s">
        <v>18</v>
      </c>
      <c r="J1" s="23" t="s">
        <v>93</v>
      </c>
      <c r="K1" s="24" t="s">
        <v>94</v>
      </c>
      <c r="L1" s="24" t="s">
        <v>95</v>
      </c>
    </row>
    <row r="2" spans="1:12" s="31" customFormat="1">
      <c r="A2" s="26" t="s">
        <v>21</v>
      </c>
      <c r="B2" s="26" t="s">
        <v>23</v>
      </c>
      <c r="C2" s="26">
        <v>1110</v>
      </c>
      <c r="D2" s="27" t="s">
        <v>73</v>
      </c>
      <c r="E2" s="26" t="s">
        <v>22</v>
      </c>
      <c r="F2" s="28">
        <f>EMCs!$B$7</f>
        <v>0.96797880682585713</v>
      </c>
      <c r="G2" s="28">
        <f>EMCs!$C$7</f>
        <v>0.12452938169209543</v>
      </c>
      <c r="H2" s="28">
        <f>ROCs!$H$11</f>
        <v>0.28818180815488864</v>
      </c>
      <c r="I2" s="29">
        <v>1.46631471373643E-3</v>
      </c>
      <c r="J2" s="30">
        <f>Other!$C$4*H2*I2/12+(Other!$D$4*I2)</f>
        <v>2.8550978236202076E-3</v>
      </c>
      <c r="K2" s="31">
        <f t="shared" ref="K2:K9" si="0">ROUND(2.721*J2*F2,1)</f>
        <v>0</v>
      </c>
      <c r="L2" s="31">
        <f>ROUND((2.721*J2*G2)+(Other!$B$4*I2),1)</f>
        <v>0</v>
      </c>
    </row>
    <row r="3" spans="1:12" s="31" customFormat="1">
      <c r="A3" s="26" t="s">
        <v>21</v>
      </c>
      <c r="B3" s="26" t="s">
        <v>23</v>
      </c>
      <c r="C3" s="26">
        <v>1110</v>
      </c>
      <c r="D3" s="27" t="s">
        <v>73</v>
      </c>
      <c r="E3" s="26" t="s">
        <v>22</v>
      </c>
      <c r="F3" s="28">
        <f>EMCs!$B$7</f>
        <v>0.96797880682585713</v>
      </c>
      <c r="G3" s="28">
        <f>EMCs!$C$7</f>
        <v>0.12452938169209543</v>
      </c>
      <c r="H3" s="28">
        <f>ROCs!$H$11</f>
        <v>0.28818180815488864</v>
      </c>
      <c r="I3" s="29">
        <v>0.21322151790197499</v>
      </c>
      <c r="J3" s="30">
        <f>Other!$C$4*H3*I3/12+(Other!$D$4*I3)</f>
        <v>0.41516891701896408</v>
      </c>
      <c r="K3" s="31">
        <f t="shared" si="0"/>
        <v>1.1000000000000001</v>
      </c>
      <c r="L3" s="31">
        <f>ROUND((2.721*J3*G3)+(Other!$B$4*I3),1)</f>
        <v>0.3</v>
      </c>
    </row>
    <row r="4" spans="1:12" s="31" customFormat="1">
      <c r="A4" s="26" t="s">
        <v>21</v>
      </c>
      <c r="B4" s="26" t="s">
        <v>23</v>
      </c>
      <c r="C4" s="26">
        <v>1110</v>
      </c>
      <c r="D4" s="27" t="s">
        <v>73</v>
      </c>
      <c r="E4" s="26" t="s">
        <v>26</v>
      </c>
      <c r="F4" s="28">
        <f>EMCs!$B$7</f>
        <v>0.96797880682585713</v>
      </c>
      <c r="G4" s="28">
        <f>EMCs!$C$7</f>
        <v>0.12452938169209543</v>
      </c>
      <c r="H4" s="28">
        <f>ROCs!$E$11</f>
        <v>0.28818180815488864</v>
      </c>
      <c r="I4" s="29">
        <v>9.7368183847455096</v>
      </c>
      <c r="J4" s="30">
        <f>Other!$C$4*H4*I4/12+(Other!$D$4*I4)</f>
        <v>18.958801080590604</v>
      </c>
      <c r="K4" s="31">
        <f t="shared" si="0"/>
        <v>49.9</v>
      </c>
      <c r="L4" s="31">
        <f>ROUND((2.721*J4*G4)+(Other!$B$4*I4),1)</f>
        <v>12.5</v>
      </c>
    </row>
    <row r="5" spans="1:12" s="31" customFormat="1">
      <c r="A5" s="26" t="s">
        <v>21</v>
      </c>
      <c r="B5" s="26" t="s">
        <v>23</v>
      </c>
      <c r="C5" s="26">
        <v>1820</v>
      </c>
      <c r="D5" s="31" t="s">
        <v>76</v>
      </c>
      <c r="E5" s="26" t="s">
        <v>26</v>
      </c>
      <c r="F5" s="28">
        <f>EMCs!$B$11</f>
        <v>2.0141173930848577</v>
      </c>
      <c r="G5" s="28">
        <f>EMCs!$C$11</f>
        <v>0.28687396829592665</v>
      </c>
      <c r="H5" s="28">
        <f>ROCs!$E$4</f>
        <v>0.28904462793978353</v>
      </c>
      <c r="I5" s="29">
        <v>0.123655940933259</v>
      </c>
      <c r="J5" s="30">
        <f>Other!$C$4*H5*I5/12+(Other!$D$4*I5)</f>
        <v>0.24125011713565819</v>
      </c>
      <c r="K5" s="31">
        <f t="shared" si="0"/>
        <v>1.3</v>
      </c>
      <c r="L5" s="31">
        <f>ROUND((2.721*J5*G5)+(Other!$B$4*I5),1)</f>
        <v>0.3</v>
      </c>
    </row>
    <row r="6" spans="1:12" s="31" customFormat="1">
      <c r="A6" s="26" t="s">
        <v>21</v>
      </c>
      <c r="B6" s="26" t="s">
        <v>23</v>
      </c>
      <c r="C6" s="26">
        <v>1820</v>
      </c>
      <c r="D6" s="31" t="s">
        <v>76</v>
      </c>
      <c r="E6" s="26" t="s">
        <v>22</v>
      </c>
      <c r="F6" s="28">
        <f>EMCs!$B$11</f>
        <v>2.0141173930848577</v>
      </c>
      <c r="G6" s="28">
        <f>EMCs!$C$11</f>
        <v>0.28687396829592665</v>
      </c>
      <c r="H6" s="28">
        <f>ROCs!$H$4</f>
        <v>0.28904462793978353</v>
      </c>
      <c r="I6" s="29">
        <v>0.59067881234674402</v>
      </c>
      <c r="J6" s="30">
        <f>Other!$C$4*H6*I6/12+(Other!$D$4*I6)</f>
        <v>1.1524018303747809</v>
      </c>
      <c r="K6" s="31">
        <f t="shared" si="0"/>
        <v>6.3</v>
      </c>
      <c r="L6" s="31">
        <f>ROUND((2.721*J6*G6)+(Other!$B$4*I6),1)</f>
        <v>1.3</v>
      </c>
    </row>
    <row r="7" spans="1:12" s="31" customFormat="1">
      <c r="A7" s="26" t="s">
        <v>21</v>
      </c>
      <c r="B7" s="26" t="s">
        <v>23</v>
      </c>
      <c r="C7" s="26">
        <v>2210</v>
      </c>
      <c r="D7" s="26" t="s">
        <v>79</v>
      </c>
      <c r="E7" s="26" t="s">
        <v>22</v>
      </c>
      <c r="F7" s="28">
        <f>EMCs!$B$2</f>
        <v>1.3467531225403229</v>
      </c>
      <c r="G7" s="28">
        <f>EMCs!$C$2</f>
        <v>0.27383424246429361</v>
      </c>
      <c r="H7" s="28">
        <f>ROCs!$H$2</f>
        <v>0.31492922148662977</v>
      </c>
      <c r="I7" s="29">
        <v>2.4068062994688901</v>
      </c>
      <c r="J7" s="30">
        <f>Other!$C$4*H7*I7/12+(Other!$D$4*I7)</f>
        <v>4.9738977972642999</v>
      </c>
      <c r="K7" s="31">
        <f t="shared" si="0"/>
        <v>18.2</v>
      </c>
      <c r="L7" s="31">
        <f>ROUND((2.721*J7*G7)+(Other!$B$4*I7),1)</f>
        <v>5.2</v>
      </c>
    </row>
    <row r="8" spans="1:12" s="31" customFormat="1">
      <c r="A8" s="26" t="s">
        <v>21</v>
      </c>
      <c r="B8" s="26" t="s">
        <v>23</v>
      </c>
      <c r="C8" s="26">
        <v>2210</v>
      </c>
      <c r="D8" s="26" t="s">
        <v>79</v>
      </c>
      <c r="E8" s="26" t="s">
        <v>22</v>
      </c>
      <c r="F8" s="28">
        <f>EMCs!$B$2</f>
        <v>1.3467531225403229</v>
      </c>
      <c r="G8" s="28">
        <f>EMCs!$C$2</f>
        <v>0.27383424246429361</v>
      </c>
      <c r="H8" s="28">
        <f>ROCs!$H$2</f>
        <v>0.31492922148662977</v>
      </c>
      <c r="I8" s="29">
        <v>3.9297543626978499</v>
      </c>
      <c r="J8" s="30">
        <f>Other!$C$4*H8*I8/12+(Other!$D$4*I8)</f>
        <v>8.1212171385482357</v>
      </c>
      <c r="K8" s="31">
        <f t="shared" si="0"/>
        <v>29.8</v>
      </c>
      <c r="L8" s="31">
        <f>ROUND((2.721*J8*G8)+(Other!$B$4*I8),1)</f>
        <v>8.5</v>
      </c>
    </row>
    <row r="9" spans="1:12" s="31" customFormat="1">
      <c r="A9" s="26" t="s">
        <v>21</v>
      </c>
      <c r="B9" s="26" t="s">
        <v>23</v>
      </c>
      <c r="C9" s="26">
        <v>2210</v>
      </c>
      <c r="D9" s="26" t="s">
        <v>79</v>
      </c>
      <c r="E9" s="26" t="s">
        <v>22</v>
      </c>
      <c r="F9" s="28">
        <f>EMCs!$B$2</f>
        <v>1.3467531225403229</v>
      </c>
      <c r="G9" s="28">
        <f>EMCs!$C$2</f>
        <v>0.27383424246429361</v>
      </c>
      <c r="H9" s="28">
        <f>ROCs!$H$2</f>
        <v>0.31492922148662977</v>
      </c>
      <c r="I9" s="29">
        <v>4.7760601070850104</v>
      </c>
      <c r="J9" s="30">
        <f>Other!$C$4*H9*I9/12+(Other!$D$4*I9)</f>
        <v>9.8701897412659196</v>
      </c>
      <c r="K9" s="31">
        <f t="shared" si="0"/>
        <v>36.200000000000003</v>
      </c>
      <c r="L9" s="31">
        <f>ROUND((2.721*J9*G9)+(Other!$B$4*I9),1)</f>
        <v>10.3</v>
      </c>
    </row>
    <row r="10" spans="1:12" s="31" customFormat="1">
      <c r="A10" s="26" t="s">
        <v>21</v>
      </c>
      <c r="B10" s="26" t="s">
        <v>23</v>
      </c>
      <c r="C10" s="26">
        <v>2210</v>
      </c>
      <c r="D10" s="26" t="s">
        <v>79</v>
      </c>
      <c r="E10" s="26" t="s">
        <v>22</v>
      </c>
      <c r="F10" s="28">
        <f>EMCs!$B$2</f>
        <v>1.3467531225403229</v>
      </c>
      <c r="G10" s="28">
        <f>EMCs!$C$2</f>
        <v>0.27383424246429361</v>
      </c>
      <c r="H10" s="28">
        <f>ROCs!$H$2</f>
        <v>0.31492922148662977</v>
      </c>
      <c r="I10" s="29">
        <v>11.931590659699999</v>
      </c>
      <c r="J10" s="30">
        <f>Other!$C$4*H10*I10/12+(Other!$D$4*I10)</f>
        <v>24.657785096057424</v>
      </c>
      <c r="K10" s="31">
        <f t="shared" ref="K10:K44" si="1">ROUND(2.721*J10*F10,1)</f>
        <v>90.4</v>
      </c>
      <c r="L10" s="31">
        <f>ROUND((2.721*J10*G10)+(Other!$B$4*I10),1)</f>
        <v>25.8</v>
      </c>
    </row>
    <row r="11" spans="1:12" s="31" customFormat="1">
      <c r="A11" s="26" t="s">
        <v>21</v>
      </c>
      <c r="B11" s="26" t="s">
        <v>23</v>
      </c>
      <c r="C11" s="26">
        <v>2210</v>
      </c>
      <c r="D11" s="26" t="s">
        <v>79</v>
      </c>
      <c r="E11" s="26" t="s">
        <v>26</v>
      </c>
      <c r="F11" s="28">
        <f>EMCs!$B$2</f>
        <v>1.3467531225403229</v>
      </c>
      <c r="G11" s="28">
        <f>EMCs!$C$2</f>
        <v>0.27383424246429361</v>
      </c>
      <c r="H11" s="28">
        <f>ROCs!$E$2</f>
        <v>0.31492922148662977</v>
      </c>
      <c r="I11" s="29">
        <v>12.328337858499999</v>
      </c>
      <c r="J11" s="30">
        <f>Other!$C$4*H11*I11/12+(Other!$D$4*I11)</f>
        <v>25.477701521661583</v>
      </c>
      <c r="K11" s="31">
        <f t="shared" si="1"/>
        <v>93.4</v>
      </c>
      <c r="L11" s="31">
        <f>ROUND((2.721*J11*G11)+(Other!$B$4*I11),1)</f>
        <v>26.7</v>
      </c>
    </row>
    <row r="12" spans="1:12" s="31" customFormat="1">
      <c r="A12" s="26" t="s">
        <v>21</v>
      </c>
      <c r="B12" s="26" t="s">
        <v>23</v>
      </c>
      <c r="C12" s="26">
        <v>2210</v>
      </c>
      <c r="D12" s="26" t="s">
        <v>79</v>
      </c>
      <c r="E12" s="26" t="s">
        <v>22</v>
      </c>
      <c r="F12" s="28">
        <f>EMCs!$B$2</f>
        <v>1.3467531225403229</v>
      </c>
      <c r="G12" s="28">
        <f>EMCs!$C$2</f>
        <v>0.27383424246429361</v>
      </c>
      <c r="H12" s="28">
        <f>ROCs!$H$2</f>
        <v>0.31492922148662977</v>
      </c>
      <c r="I12" s="29">
        <v>15.352570331200001</v>
      </c>
      <c r="J12" s="30">
        <f>Other!$C$4*H12*I12/12+(Other!$D$4*I12)</f>
        <v>31.727570170292374</v>
      </c>
      <c r="K12" s="31">
        <f t="shared" si="1"/>
        <v>116.3</v>
      </c>
      <c r="L12" s="31">
        <f>ROUND((2.721*J12*G12)+(Other!$B$4*I12),1)</f>
        <v>33.200000000000003</v>
      </c>
    </row>
    <row r="13" spans="1:12" s="31" customFormat="1">
      <c r="A13" s="26" t="s">
        <v>21</v>
      </c>
      <c r="B13" s="26" t="s">
        <v>23</v>
      </c>
      <c r="C13" s="26">
        <v>2210</v>
      </c>
      <c r="D13" s="26" t="s">
        <v>79</v>
      </c>
      <c r="E13" s="26" t="s">
        <v>22</v>
      </c>
      <c r="F13" s="28">
        <f>EMCs!$B$2</f>
        <v>1.3467531225403229</v>
      </c>
      <c r="G13" s="28">
        <f>EMCs!$C$2</f>
        <v>0.27383424246429361</v>
      </c>
      <c r="H13" s="28">
        <f>ROCs!$H$2</f>
        <v>0.31492922148662977</v>
      </c>
      <c r="I13" s="29">
        <v>17.380285166699998</v>
      </c>
      <c r="J13" s="30">
        <f>Other!$C$4*H13*I13/12+(Other!$D$4*I13)</f>
        <v>35.918038824125951</v>
      </c>
      <c r="K13" s="31">
        <f t="shared" si="1"/>
        <v>131.6</v>
      </c>
      <c r="L13" s="31">
        <f>ROUND((2.721*J13*G13)+(Other!$B$4*I13),1)</f>
        <v>37.6</v>
      </c>
    </row>
    <row r="14" spans="1:12" s="31" customFormat="1">
      <c r="A14" s="26" t="s">
        <v>21</v>
      </c>
      <c r="B14" s="26" t="s">
        <v>23</v>
      </c>
      <c r="C14" s="26">
        <v>2210</v>
      </c>
      <c r="D14" s="26" t="s">
        <v>79</v>
      </c>
      <c r="E14" s="26" t="s">
        <v>22</v>
      </c>
      <c r="F14" s="28">
        <f>EMCs!$B$2</f>
        <v>1.3467531225403229</v>
      </c>
      <c r="G14" s="28">
        <f>EMCs!$C$2</f>
        <v>0.27383424246429361</v>
      </c>
      <c r="H14" s="28">
        <f>ROCs!$H$2</f>
        <v>0.31492922148662977</v>
      </c>
      <c r="I14" s="29">
        <v>17.659909766399998</v>
      </c>
      <c r="J14" s="30">
        <f>Other!$C$4*H14*I14/12+(Other!$D$4*I14)</f>
        <v>36.495910080660238</v>
      </c>
      <c r="K14" s="31">
        <f t="shared" si="1"/>
        <v>133.69999999999999</v>
      </c>
      <c r="L14" s="31">
        <f>ROUND((2.721*J14*G14)+(Other!$B$4*I14),1)</f>
        <v>38.200000000000003</v>
      </c>
    </row>
    <row r="15" spans="1:12" s="31" customFormat="1">
      <c r="A15" s="26" t="s">
        <v>21</v>
      </c>
      <c r="B15" s="26" t="s">
        <v>23</v>
      </c>
      <c r="C15" s="26">
        <v>2210</v>
      </c>
      <c r="D15" s="26" t="s">
        <v>79</v>
      </c>
      <c r="E15" s="26" t="s">
        <v>22</v>
      </c>
      <c r="F15" s="28">
        <f>EMCs!$B$2</f>
        <v>1.3467531225403229</v>
      </c>
      <c r="G15" s="28">
        <f>EMCs!$C$2</f>
        <v>0.27383424246429361</v>
      </c>
      <c r="H15" s="28">
        <f>ROCs!$H$2</f>
        <v>0.31492922148662977</v>
      </c>
      <c r="I15" s="29">
        <v>51.925325964599999</v>
      </c>
      <c r="J15" s="30">
        <f>Other!$C$4*H15*I15/12+(Other!$D$4*I15)</f>
        <v>107.30870385977775</v>
      </c>
      <c r="K15" s="31">
        <f t="shared" si="1"/>
        <v>393.2</v>
      </c>
      <c r="L15" s="31">
        <f>ROUND((2.721*J15*G15)+(Other!$B$4*I15),1)</f>
        <v>112.4</v>
      </c>
    </row>
    <row r="16" spans="1:12" s="31" customFormat="1">
      <c r="A16" s="26" t="s">
        <v>21</v>
      </c>
      <c r="B16" s="26" t="s">
        <v>23</v>
      </c>
      <c r="C16" s="26">
        <v>2210</v>
      </c>
      <c r="D16" s="26" t="s">
        <v>79</v>
      </c>
      <c r="E16" s="26" t="s">
        <v>22</v>
      </c>
      <c r="F16" s="28">
        <f>EMCs!$B$2</f>
        <v>1.3467531225403229</v>
      </c>
      <c r="G16" s="28">
        <f>EMCs!$C$2</f>
        <v>0.27383424246429361</v>
      </c>
      <c r="H16" s="28">
        <f>ROCs!$H$2</f>
        <v>0.31492922148662977</v>
      </c>
      <c r="I16" s="29">
        <v>70.446077413400005</v>
      </c>
      <c r="J16" s="30">
        <f>Other!$C$4*H16*I16/12+(Other!$D$4*I16)</f>
        <v>145.58362646372561</v>
      </c>
      <c r="K16" s="31">
        <f t="shared" si="1"/>
        <v>533.5</v>
      </c>
      <c r="L16" s="31">
        <f>ROUND((2.721*J16*G16)+(Other!$B$4*I16),1)</f>
        <v>152.5</v>
      </c>
    </row>
    <row r="17" spans="1:12" s="31" customFormat="1">
      <c r="A17" s="26" t="s">
        <v>21</v>
      </c>
      <c r="B17" s="26" t="s">
        <v>23</v>
      </c>
      <c r="C17" s="26">
        <v>2210</v>
      </c>
      <c r="D17" s="26" t="s">
        <v>79</v>
      </c>
      <c r="E17" s="26" t="s">
        <v>22</v>
      </c>
      <c r="F17" s="28">
        <f>EMCs!$B$2</f>
        <v>1.3467531225403229</v>
      </c>
      <c r="G17" s="28">
        <f>EMCs!$C$2</f>
        <v>0.27383424246429361</v>
      </c>
      <c r="H17" s="28">
        <f>ROCs!$H$2</f>
        <v>0.31492922148662977</v>
      </c>
      <c r="I17" s="29">
        <v>90.7830226775</v>
      </c>
      <c r="J17" s="30">
        <f>Other!$C$4*H17*I17/12+(Other!$D$4*I17)</f>
        <v>187.61188909313341</v>
      </c>
      <c r="K17" s="31">
        <f t="shared" si="1"/>
        <v>687.5</v>
      </c>
      <c r="L17" s="31">
        <f>ROUND((2.721*J17*G17)+(Other!$B$4*I17),1)</f>
        <v>196.6</v>
      </c>
    </row>
    <row r="18" spans="1:12" s="31" customFormat="1">
      <c r="A18" s="26" t="s">
        <v>21</v>
      </c>
      <c r="B18" s="26" t="s">
        <v>23</v>
      </c>
      <c r="C18" s="26">
        <v>3100</v>
      </c>
      <c r="D18" s="26" t="s">
        <v>80</v>
      </c>
      <c r="E18" s="26" t="s">
        <v>26</v>
      </c>
      <c r="F18" s="28">
        <f>EMCs!$B$14</f>
        <v>0.69141343344704065</v>
      </c>
      <c r="G18" s="28">
        <f>EMCs!$C$14</f>
        <v>3.5859246036990831E-2</v>
      </c>
      <c r="H18" s="28">
        <f>ROCs!$E$13</f>
        <v>0.26229721460804234</v>
      </c>
      <c r="I18" s="29">
        <v>3.28734759898241E-3</v>
      </c>
      <c r="J18" s="30">
        <f>Other!$C$4*H18*I18/12+(Other!$D$4*I18)</f>
        <v>6.0208001498631685E-3</v>
      </c>
      <c r="K18" s="31">
        <f t="shared" si="1"/>
        <v>0</v>
      </c>
      <c r="L18" s="31">
        <f>ROUND((2.721*J18*G18)+(Other!$B$4*I18),1)</f>
        <v>0</v>
      </c>
    </row>
    <row r="19" spans="1:12" s="31" customFormat="1">
      <c r="A19" s="26" t="s">
        <v>21</v>
      </c>
      <c r="B19" s="26" t="s">
        <v>23</v>
      </c>
      <c r="C19" s="26">
        <v>3100</v>
      </c>
      <c r="D19" s="26" t="s">
        <v>80</v>
      </c>
      <c r="E19" s="26" t="s">
        <v>24</v>
      </c>
      <c r="F19" s="28">
        <f>EMCs!$B$14</f>
        <v>0.69141343344704065</v>
      </c>
      <c r="G19" s="28">
        <f>EMCs!$C$14</f>
        <v>3.5859246036990831E-2</v>
      </c>
      <c r="H19" s="28">
        <f>ROCs!$F$13</f>
        <v>0.26229721460804234</v>
      </c>
      <c r="I19" s="29">
        <v>0.13343453664935001</v>
      </c>
      <c r="J19" s="30">
        <f>Other!$C$4*H19*I19/12+(Other!$D$4*I19)</f>
        <v>0.24438628835721971</v>
      </c>
      <c r="K19" s="31">
        <f t="shared" si="1"/>
        <v>0.5</v>
      </c>
      <c r="L19" s="31">
        <f>ROUND((2.721*J19*G19)+(Other!$B$4*I19),1)</f>
        <v>0.1</v>
      </c>
    </row>
    <row r="20" spans="1:12" s="31" customFormat="1">
      <c r="A20" s="26" t="s">
        <v>21</v>
      </c>
      <c r="B20" s="26" t="s">
        <v>23</v>
      </c>
      <c r="C20" s="26">
        <v>3100</v>
      </c>
      <c r="D20" s="26" t="s">
        <v>80</v>
      </c>
      <c r="E20" s="26" t="s">
        <v>24</v>
      </c>
      <c r="F20" s="28">
        <f>EMCs!$B$14</f>
        <v>0.69141343344704065</v>
      </c>
      <c r="G20" s="28">
        <f>EMCs!$C$14</f>
        <v>3.5859246036990831E-2</v>
      </c>
      <c r="H20" s="28">
        <f>ROCs!$F$13</f>
        <v>0.26229721460804234</v>
      </c>
      <c r="I20" s="29">
        <v>0.144963483411049</v>
      </c>
      <c r="J20" s="30">
        <f>Other!$C$4*H20*I20/12+(Other!$D$4*I20)</f>
        <v>0.26550163509210367</v>
      </c>
      <c r="K20" s="31">
        <f t="shared" si="1"/>
        <v>0.5</v>
      </c>
      <c r="L20" s="31">
        <f>ROUND((2.721*J20*G20)+(Other!$B$4*I20),1)</f>
        <v>0.1</v>
      </c>
    </row>
    <row r="21" spans="1:12" s="31" customFormat="1">
      <c r="A21" s="26" t="s">
        <v>21</v>
      </c>
      <c r="B21" s="26" t="s">
        <v>23</v>
      </c>
      <c r="C21" s="26">
        <v>3100</v>
      </c>
      <c r="D21" s="26" t="s">
        <v>80</v>
      </c>
      <c r="E21" s="26" t="s">
        <v>24</v>
      </c>
      <c r="F21" s="28">
        <f>EMCs!$B$14</f>
        <v>0.69141343344704065</v>
      </c>
      <c r="G21" s="28">
        <f>EMCs!$C$14</f>
        <v>3.5859246036990831E-2</v>
      </c>
      <c r="H21" s="28">
        <f>ROCs!$F$13</f>
        <v>0.26229721460804234</v>
      </c>
      <c r="I21" s="29">
        <v>2.6217342379046098</v>
      </c>
      <c r="J21" s="30">
        <f>Other!$C$4*H21*I21/12+(Other!$D$4*I21)</f>
        <v>4.8017246175499251</v>
      </c>
      <c r="K21" s="31">
        <f t="shared" si="1"/>
        <v>9</v>
      </c>
      <c r="L21" s="31">
        <f>ROUND((2.721*J21*G21)+(Other!$B$4*I21),1)</f>
        <v>2.1</v>
      </c>
    </row>
    <row r="22" spans="1:12" s="31" customFormat="1">
      <c r="A22" s="26" t="s">
        <v>21</v>
      </c>
      <c r="B22" s="26" t="s">
        <v>23</v>
      </c>
      <c r="C22" s="26">
        <v>3100</v>
      </c>
      <c r="D22" s="26" t="s">
        <v>80</v>
      </c>
      <c r="E22" s="26" t="s">
        <v>26</v>
      </c>
      <c r="F22" s="28">
        <f>EMCs!$B$14</f>
        <v>0.69141343344704065</v>
      </c>
      <c r="G22" s="28">
        <f>EMCs!$C$14</f>
        <v>3.5859246036990831E-2</v>
      </c>
      <c r="H22" s="28">
        <f>ROCs!$E$13</f>
        <v>0.26229721460804234</v>
      </c>
      <c r="I22" s="29">
        <v>6.6528670811518502</v>
      </c>
      <c r="J22" s="30">
        <f>Other!$C$4*H22*I22/12+(Other!$D$4*I22)</f>
        <v>12.184772651245614</v>
      </c>
      <c r="K22" s="31">
        <f t="shared" si="1"/>
        <v>22.9</v>
      </c>
      <c r="L22" s="31">
        <f>ROUND((2.721*J22*G22)+(Other!$B$4*I22),1)</f>
        <v>5.3</v>
      </c>
    </row>
    <row r="23" spans="1:12" s="31" customFormat="1">
      <c r="A23" s="26" t="s">
        <v>21</v>
      </c>
      <c r="B23" s="26" t="s">
        <v>23</v>
      </c>
      <c r="C23" s="26">
        <v>3100</v>
      </c>
      <c r="D23" s="26" t="s">
        <v>80</v>
      </c>
      <c r="E23" s="26" t="s">
        <v>24</v>
      </c>
      <c r="F23" s="28">
        <f>EMCs!$B$14</f>
        <v>0.69141343344704065</v>
      </c>
      <c r="G23" s="28">
        <f>EMCs!$C$14</f>
        <v>3.5859246036990831E-2</v>
      </c>
      <c r="H23" s="28">
        <f>ROCs!$F$13</f>
        <v>0.26229721460804234</v>
      </c>
      <c r="I23" s="29">
        <v>12.097174256400001</v>
      </c>
      <c r="J23" s="30">
        <f>Other!$C$4*H23*I23/12+(Other!$D$4*I23)</f>
        <v>22.156059370904305</v>
      </c>
      <c r="K23" s="31">
        <f t="shared" si="1"/>
        <v>41.7</v>
      </c>
      <c r="L23" s="31">
        <f>ROUND((2.721*J23*G23)+(Other!$B$4*I23),1)</f>
        <v>9.6999999999999993</v>
      </c>
    </row>
    <row r="24" spans="1:12" s="31" customFormat="1">
      <c r="A24" s="26" t="s">
        <v>21</v>
      </c>
      <c r="B24" s="26" t="s">
        <v>23</v>
      </c>
      <c r="C24" s="26">
        <v>3200</v>
      </c>
      <c r="D24" s="31" t="s">
        <v>81</v>
      </c>
      <c r="E24" s="26" t="s">
        <v>24</v>
      </c>
      <c r="F24" s="28">
        <f>EMCs!$B$14</f>
        <v>0.69141343344704065</v>
      </c>
      <c r="G24" s="28">
        <f>EMCs!$C$14</f>
        <v>3.5859246036990831E-2</v>
      </c>
      <c r="H24" s="28">
        <f>ROCs!$F$13</f>
        <v>0.26229721460804234</v>
      </c>
      <c r="I24" s="29">
        <v>6.4580340356650004E-5</v>
      </c>
      <c r="J24" s="30">
        <f>Other!$C$4*H24*I24/12+(Other!$D$4*I24)</f>
        <v>1.1827934563959488E-4</v>
      </c>
      <c r="K24" s="31">
        <f t="shared" si="1"/>
        <v>0</v>
      </c>
      <c r="L24" s="31">
        <f>ROUND((2.721*J24*G24)+(Other!$B$4*I24),1)</f>
        <v>0</v>
      </c>
    </row>
    <row r="25" spans="1:12" s="31" customFormat="1">
      <c r="A25" s="26" t="s">
        <v>21</v>
      </c>
      <c r="B25" s="26" t="s">
        <v>23</v>
      </c>
      <c r="C25" s="26">
        <v>3200</v>
      </c>
      <c r="D25" s="31" t="s">
        <v>81</v>
      </c>
      <c r="E25" s="26" t="s">
        <v>26</v>
      </c>
      <c r="F25" s="28">
        <f>EMCs!$B$14</f>
        <v>0.69141343344704065</v>
      </c>
      <c r="G25" s="28">
        <f>EMCs!$C$14</f>
        <v>3.5859246036990831E-2</v>
      </c>
      <c r="H25" s="28">
        <f>ROCs!$E$13</f>
        <v>0.26229721460804234</v>
      </c>
      <c r="I25" s="29">
        <v>4.0681348937868998E-4</v>
      </c>
      <c r="J25" s="30">
        <f>Other!$C$4*H25*I25/12+(Other!$D$4*I25)</f>
        <v>7.4508175483960475E-4</v>
      </c>
      <c r="K25" s="31">
        <f t="shared" si="1"/>
        <v>0</v>
      </c>
      <c r="L25" s="31">
        <f>ROUND((2.721*J25*G25)+(Other!$B$4*I25),1)</f>
        <v>0</v>
      </c>
    </row>
    <row r="26" spans="1:12" s="31" customFormat="1">
      <c r="A26" s="26" t="s">
        <v>21</v>
      </c>
      <c r="B26" s="26" t="s">
        <v>23</v>
      </c>
      <c r="C26" s="26">
        <v>3200</v>
      </c>
      <c r="D26" s="31" t="s">
        <v>81</v>
      </c>
      <c r="E26" s="26" t="s">
        <v>26</v>
      </c>
      <c r="F26" s="28">
        <f>EMCs!$B$14</f>
        <v>0.69141343344704065</v>
      </c>
      <c r="G26" s="28">
        <f>EMCs!$C$14</f>
        <v>3.5859246036990831E-2</v>
      </c>
      <c r="H26" s="28">
        <f>ROCs!$E$13</f>
        <v>0.26229721460804234</v>
      </c>
      <c r="I26" s="29">
        <v>3.67953085360941E-3</v>
      </c>
      <c r="J26" s="30">
        <f>Other!$C$4*H26*I26/12+(Other!$D$4*I26)</f>
        <v>6.7390865272949282E-3</v>
      </c>
      <c r="K26" s="31">
        <f t="shared" si="1"/>
        <v>0</v>
      </c>
      <c r="L26" s="31">
        <f>ROUND((2.721*J26*G26)+(Other!$B$4*I26),1)</f>
        <v>0</v>
      </c>
    </row>
    <row r="27" spans="1:12" s="31" customFormat="1">
      <c r="A27" s="26" t="s">
        <v>21</v>
      </c>
      <c r="B27" s="26" t="s">
        <v>23</v>
      </c>
      <c r="C27" s="26">
        <v>3200</v>
      </c>
      <c r="D27" s="31" t="s">
        <v>81</v>
      </c>
      <c r="E27" s="26" t="s">
        <v>24</v>
      </c>
      <c r="F27" s="28">
        <f>EMCs!$B$14</f>
        <v>0.69141343344704065</v>
      </c>
      <c r="G27" s="28">
        <f>EMCs!$C$14</f>
        <v>3.5859246036990831E-2</v>
      </c>
      <c r="H27" s="28">
        <f>ROCs!$F$13</f>
        <v>0.26229721460804234</v>
      </c>
      <c r="I27" s="29">
        <v>1.903369297377E-2</v>
      </c>
      <c r="J27" s="30">
        <f>Other!$C$4*H27*I27/12+(Other!$D$4*I27)</f>
        <v>3.4860341980384887E-2</v>
      </c>
      <c r="K27" s="31">
        <f t="shared" si="1"/>
        <v>0.1</v>
      </c>
      <c r="L27" s="31">
        <f>ROUND((2.721*J27*G27)+(Other!$B$4*I27),1)</f>
        <v>0</v>
      </c>
    </row>
    <row r="28" spans="1:12" s="31" customFormat="1">
      <c r="A28" s="26" t="s">
        <v>21</v>
      </c>
      <c r="B28" s="26" t="s">
        <v>23</v>
      </c>
      <c r="C28" s="26">
        <v>3200</v>
      </c>
      <c r="D28" s="31" t="s">
        <v>81</v>
      </c>
      <c r="E28" s="26" t="s">
        <v>24</v>
      </c>
      <c r="F28" s="28">
        <f>EMCs!$B$14</f>
        <v>0.69141343344704065</v>
      </c>
      <c r="G28" s="28">
        <f>EMCs!$C$14</f>
        <v>3.5859246036990831E-2</v>
      </c>
      <c r="H28" s="28">
        <f>ROCs!$F$13</f>
        <v>0.26229721460804234</v>
      </c>
      <c r="I28" s="29">
        <v>2.3436254438144299E-2</v>
      </c>
      <c r="J28" s="30">
        <f>Other!$C$4*H28*I28/12+(Other!$D$4*I28)</f>
        <v>4.2923664134905976E-2</v>
      </c>
      <c r="K28" s="31">
        <f t="shared" si="1"/>
        <v>0.1</v>
      </c>
      <c r="L28" s="31">
        <f>ROUND((2.721*J28*G28)+(Other!$B$4*I28),1)</f>
        <v>0</v>
      </c>
    </row>
    <row r="29" spans="1:12" s="31" customFormat="1">
      <c r="A29" s="26" t="s">
        <v>21</v>
      </c>
      <c r="B29" s="26" t="s">
        <v>23</v>
      </c>
      <c r="C29" s="26">
        <v>3200</v>
      </c>
      <c r="D29" s="31" t="s">
        <v>81</v>
      </c>
      <c r="E29" s="26" t="s">
        <v>26</v>
      </c>
      <c r="F29" s="28">
        <f>EMCs!$B$14</f>
        <v>0.69141343344704065</v>
      </c>
      <c r="G29" s="28">
        <f>EMCs!$C$14</f>
        <v>3.5859246036990831E-2</v>
      </c>
      <c r="H29" s="28">
        <f>ROCs!$E$13</f>
        <v>0.26229721460804234</v>
      </c>
      <c r="I29" s="29">
        <v>2.9113078037840499E-2</v>
      </c>
      <c r="J29" s="30">
        <f>Other!$C$4*H29*I29/12+(Other!$D$4*I29)</f>
        <v>5.3320806314326764E-2</v>
      </c>
      <c r="K29" s="31">
        <f t="shared" si="1"/>
        <v>0.1</v>
      </c>
      <c r="L29" s="31">
        <f>ROUND((2.721*J29*G29)+(Other!$B$4*I29),1)</f>
        <v>0</v>
      </c>
    </row>
    <row r="30" spans="1:12" s="31" customFormat="1">
      <c r="A30" s="26" t="s">
        <v>21</v>
      </c>
      <c r="B30" s="26" t="s">
        <v>23</v>
      </c>
      <c r="C30" s="26">
        <v>3200</v>
      </c>
      <c r="D30" s="31" t="s">
        <v>81</v>
      </c>
      <c r="E30" s="26" t="s">
        <v>24</v>
      </c>
      <c r="F30" s="28">
        <f>EMCs!$B$14</f>
        <v>0.69141343344704065</v>
      </c>
      <c r="G30" s="28">
        <f>EMCs!$C$14</f>
        <v>3.5859246036990831E-2</v>
      </c>
      <c r="H30" s="28">
        <f>ROCs!$F$13</f>
        <v>0.26229721460804234</v>
      </c>
      <c r="I30" s="29">
        <v>0.19865862350090899</v>
      </c>
      <c r="J30" s="30">
        <f>Other!$C$4*H30*I30/12+(Other!$D$4*I30)</f>
        <v>0.36384466021059914</v>
      </c>
      <c r="K30" s="31">
        <f t="shared" si="1"/>
        <v>0.7</v>
      </c>
      <c r="L30" s="31">
        <f>ROUND((2.721*J30*G30)+(Other!$B$4*I30),1)</f>
        <v>0.2</v>
      </c>
    </row>
    <row r="31" spans="1:12" s="31" customFormat="1">
      <c r="A31" s="26" t="s">
        <v>21</v>
      </c>
      <c r="B31" s="26" t="s">
        <v>23</v>
      </c>
      <c r="C31" s="26">
        <v>3200</v>
      </c>
      <c r="D31" s="31" t="s">
        <v>81</v>
      </c>
      <c r="E31" s="26" t="s">
        <v>26</v>
      </c>
      <c r="F31" s="28">
        <f>EMCs!$B$14</f>
        <v>0.69141343344704065</v>
      </c>
      <c r="G31" s="28">
        <f>EMCs!$C$14</f>
        <v>3.5859246036990831E-2</v>
      </c>
      <c r="H31" s="28">
        <f>ROCs!$E$13</f>
        <v>0.26229721460804234</v>
      </c>
      <c r="I31" s="29">
        <v>0.60277813017251802</v>
      </c>
      <c r="J31" s="30">
        <f>Other!$C$4*H31*I31/12+(Other!$D$4*I31)</f>
        <v>1.1039923668553788</v>
      </c>
      <c r="K31" s="31">
        <f t="shared" si="1"/>
        <v>2.1</v>
      </c>
      <c r="L31" s="31">
        <f>ROUND((2.721*J31*G31)+(Other!$B$4*I31),1)</f>
        <v>0.5</v>
      </c>
    </row>
    <row r="32" spans="1:12" s="31" customFormat="1">
      <c r="A32" s="26" t="s">
        <v>21</v>
      </c>
      <c r="B32" s="26" t="s">
        <v>23</v>
      </c>
      <c r="C32" s="26">
        <v>3200</v>
      </c>
      <c r="D32" s="31" t="s">
        <v>81</v>
      </c>
      <c r="E32" s="26" t="s">
        <v>26</v>
      </c>
      <c r="F32" s="28">
        <f>EMCs!$B$14</f>
        <v>0.69141343344704065</v>
      </c>
      <c r="G32" s="28">
        <f>EMCs!$C$14</f>
        <v>3.5859246036990831E-2</v>
      </c>
      <c r="H32" s="28">
        <f>ROCs!$E$13</f>
        <v>0.26229721460804234</v>
      </c>
      <c r="I32" s="29">
        <v>0.72409052718089995</v>
      </c>
      <c r="J32" s="30">
        <f>Other!$C$4*H32*I32/12+(Other!$D$4*I32)</f>
        <v>1.3261768715650173</v>
      </c>
      <c r="K32" s="31">
        <f t="shared" si="1"/>
        <v>2.5</v>
      </c>
      <c r="L32" s="31">
        <f>ROUND((2.721*J32*G32)+(Other!$B$4*I32),1)</f>
        <v>0.6</v>
      </c>
    </row>
    <row r="33" spans="1:12" s="31" customFormat="1">
      <c r="A33" s="26" t="s">
        <v>21</v>
      </c>
      <c r="B33" s="26" t="s">
        <v>23</v>
      </c>
      <c r="C33" s="26">
        <v>4110</v>
      </c>
      <c r="D33" s="26" t="s">
        <v>82</v>
      </c>
      <c r="E33" s="26" t="s">
        <v>22</v>
      </c>
      <c r="F33" s="28">
        <f>EMCs!$B$14</f>
        <v>0.69141343344704065</v>
      </c>
      <c r="G33" s="28">
        <f>EMCs!$C$14</f>
        <v>3.5859246036990831E-2</v>
      </c>
      <c r="H33" s="28">
        <f>ROCs!$H$13</f>
        <v>0.26229721460804234</v>
      </c>
      <c r="I33" s="29">
        <v>6.66743435757787E-3</v>
      </c>
      <c r="J33" s="30">
        <f>Other!$C$4*H33*I33/12+(Other!$D$4*I33)</f>
        <v>1.2211452720039078E-2</v>
      </c>
      <c r="K33" s="31">
        <f t="shared" si="1"/>
        <v>0</v>
      </c>
      <c r="L33" s="31">
        <f>ROUND((2.721*J33*G33)+(Other!$B$4*I33),1)</f>
        <v>0</v>
      </c>
    </row>
    <row r="34" spans="1:12" s="31" customFormat="1">
      <c r="A34" s="26" t="s">
        <v>21</v>
      </c>
      <c r="B34" s="26" t="s">
        <v>23</v>
      </c>
      <c r="C34" s="26">
        <v>4110</v>
      </c>
      <c r="D34" s="26" t="s">
        <v>82</v>
      </c>
      <c r="E34" s="26" t="s">
        <v>22</v>
      </c>
      <c r="F34" s="28">
        <f>EMCs!$B$14</f>
        <v>0.69141343344704065</v>
      </c>
      <c r="G34" s="28">
        <f>EMCs!$C$14</f>
        <v>3.5859246036990831E-2</v>
      </c>
      <c r="H34" s="28">
        <f>ROCs!$H$13</f>
        <v>0.26229721460804234</v>
      </c>
      <c r="I34" s="29">
        <v>1.57913343140259E-2</v>
      </c>
      <c r="J34" s="30">
        <f>Other!$C$4*H34*I34/12+(Other!$D$4*I34)</f>
        <v>2.8921939387808342E-2</v>
      </c>
      <c r="K34" s="31">
        <f t="shared" si="1"/>
        <v>0.1</v>
      </c>
      <c r="L34" s="31">
        <f>ROUND((2.721*J34*G34)+(Other!$B$4*I34),1)</f>
        <v>0</v>
      </c>
    </row>
    <row r="35" spans="1:12" s="31" customFormat="1">
      <c r="A35" s="26" t="s">
        <v>21</v>
      </c>
      <c r="B35" s="26" t="s">
        <v>23</v>
      </c>
      <c r="C35" s="26">
        <v>4110</v>
      </c>
      <c r="D35" s="26" t="s">
        <v>82</v>
      </c>
      <c r="E35" s="26" t="s">
        <v>22</v>
      </c>
      <c r="F35" s="28">
        <f>EMCs!$B$14</f>
        <v>0.69141343344704065</v>
      </c>
      <c r="G35" s="28">
        <f>EMCs!$C$14</f>
        <v>3.5859246036990831E-2</v>
      </c>
      <c r="H35" s="28">
        <f>ROCs!$H$13</f>
        <v>0.26229721460804234</v>
      </c>
      <c r="I35" s="29">
        <v>2.7430244298143398E-2</v>
      </c>
      <c r="J35" s="30">
        <f>Other!$C$4*H35*I35/12+(Other!$D$4*I35)</f>
        <v>5.0238684534658733E-2</v>
      </c>
      <c r="K35" s="31">
        <f t="shared" si="1"/>
        <v>0.1</v>
      </c>
      <c r="L35" s="31">
        <f>ROUND((2.721*J35*G35)+(Other!$B$4*I35),1)</f>
        <v>0</v>
      </c>
    </row>
    <row r="36" spans="1:12" s="31" customFormat="1">
      <c r="A36" s="26" t="s">
        <v>21</v>
      </c>
      <c r="B36" s="26" t="s">
        <v>23</v>
      </c>
      <c r="C36" s="26">
        <v>4110</v>
      </c>
      <c r="D36" s="26" t="s">
        <v>82</v>
      </c>
      <c r="E36" s="26" t="s">
        <v>22</v>
      </c>
      <c r="F36" s="28">
        <f>EMCs!$B$14</f>
        <v>0.69141343344704065</v>
      </c>
      <c r="G36" s="28">
        <f>EMCs!$C$14</f>
        <v>3.5859246036990831E-2</v>
      </c>
      <c r="H36" s="28">
        <f>ROCs!$H$13</f>
        <v>0.26229721460804234</v>
      </c>
      <c r="I36" s="29">
        <v>4.5705430434572099E-2</v>
      </c>
      <c r="J36" s="30">
        <f>Other!$C$4*H36*I36/12+(Other!$D$4*I36)</f>
        <v>8.3709815930391604E-2</v>
      </c>
      <c r="K36" s="31">
        <f t="shared" si="1"/>
        <v>0.2</v>
      </c>
      <c r="L36" s="31">
        <f>ROUND((2.721*J36*G36)+(Other!$B$4*I36),1)</f>
        <v>0</v>
      </c>
    </row>
    <row r="37" spans="1:12" s="31" customFormat="1">
      <c r="A37" s="26" t="s">
        <v>21</v>
      </c>
      <c r="B37" s="26" t="s">
        <v>23</v>
      </c>
      <c r="C37" s="26">
        <v>4110</v>
      </c>
      <c r="D37" s="26" t="s">
        <v>82</v>
      </c>
      <c r="E37" s="26" t="s">
        <v>22</v>
      </c>
      <c r="F37" s="28">
        <f>EMCs!$B$14</f>
        <v>0.69141343344704065</v>
      </c>
      <c r="G37" s="28">
        <f>EMCs!$C$14</f>
        <v>3.5859246036990831E-2</v>
      </c>
      <c r="H37" s="28">
        <f>ROCs!$H$13</f>
        <v>0.26229721460804234</v>
      </c>
      <c r="I37" s="29">
        <v>6.3356310768679494E-2</v>
      </c>
      <c r="J37" s="30">
        <f>Other!$C$4*H37*I37/12+(Other!$D$4*I37)</f>
        <v>0.11603752687696356</v>
      </c>
      <c r="K37" s="31">
        <f t="shared" si="1"/>
        <v>0.2</v>
      </c>
      <c r="L37" s="31">
        <f>ROUND((2.721*J37*G37)+(Other!$B$4*I37),1)</f>
        <v>0.1</v>
      </c>
    </row>
    <row r="38" spans="1:12" s="31" customFormat="1">
      <c r="A38" s="26" t="s">
        <v>21</v>
      </c>
      <c r="B38" s="26" t="s">
        <v>23</v>
      </c>
      <c r="C38" s="26">
        <v>4110</v>
      </c>
      <c r="D38" s="26" t="s">
        <v>82</v>
      </c>
      <c r="E38" s="26" t="s">
        <v>22</v>
      </c>
      <c r="F38" s="28">
        <f>EMCs!$B$14</f>
        <v>0.69141343344704065</v>
      </c>
      <c r="G38" s="28">
        <f>EMCs!$C$14</f>
        <v>3.5859246036990831E-2</v>
      </c>
      <c r="H38" s="28">
        <f>ROCs!$H$13</f>
        <v>0.26229721460804234</v>
      </c>
      <c r="I38" s="29">
        <v>8.1303085824289703E-2</v>
      </c>
      <c r="J38" s="30">
        <f>Other!$C$4*H38*I38/12+(Other!$D$4*I38)</f>
        <v>0.1489071710782115</v>
      </c>
      <c r="K38" s="31">
        <f t="shared" si="1"/>
        <v>0.3</v>
      </c>
      <c r="L38" s="31">
        <f>ROUND((2.721*J38*G38)+(Other!$B$4*I38),1)</f>
        <v>0.1</v>
      </c>
    </row>
    <row r="39" spans="1:12" s="31" customFormat="1">
      <c r="A39" s="26" t="s">
        <v>21</v>
      </c>
      <c r="B39" s="26" t="s">
        <v>23</v>
      </c>
      <c r="C39" s="26">
        <v>4110</v>
      </c>
      <c r="D39" s="26" t="s">
        <v>82</v>
      </c>
      <c r="E39" s="26" t="s">
        <v>22</v>
      </c>
      <c r="F39" s="28">
        <f>EMCs!$B$14</f>
        <v>0.69141343344704065</v>
      </c>
      <c r="G39" s="28">
        <f>EMCs!$C$14</f>
        <v>3.5859246036990831E-2</v>
      </c>
      <c r="H39" s="28">
        <f>ROCs!$H$13</f>
        <v>0.26229721460804234</v>
      </c>
      <c r="I39" s="29">
        <v>9.1763921317605301E-2</v>
      </c>
      <c r="J39" s="30">
        <f>Other!$C$4*H39*I39/12+(Other!$D$4*I39)</f>
        <v>0.16806626454473284</v>
      </c>
      <c r="K39" s="31">
        <f t="shared" si="1"/>
        <v>0.3</v>
      </c>
      <c r="L39" s="31">
        <f>ROUND((2.721*J39*G39)+(Other!$B$4*I39),1)</f>
        <v>0.1</v>
      </c>
    </row>
    <row r="40" spans="1:12" s="31" customFormat="1">
      <c r="A40" s="26" t="s">
        <v>21</v>
      </c>
      <c r="B40" s="26" t="s">
        <v>23</v>
      </c>
      <c r="C40" s="26">
        <v>4110</v>
      </c>
      <c r="D40" s="26" t="s">
        <v>82</v>
      </c>
      <c r="E40" s="26" t="s">
        <v>22</v>
      </c>
      <c r="F40" s="28">
        <f>EMCs!$B$14</f>
        <v>0.69141343344704065</v>
      </c>
      <c r="G40" s="28">
        <f>EMCs!$C$14</f>
        <v>3.5859246036990831E-2</v>
      </c>
      <c r="H40" s="28">
        <f>ROCs!$H$13</f>
        <v>0.26229721460804234</v>
      </c>
      <c r="I40" s="29">
        <v>0.14075034246888499</v>
      </c>
      <c r="J40" s="30">
        <f>Other!$C$4*H40*I40/12+(Other!$D$4*I40)</f>
        <v>0.25778523795058206</v>
      </c>
      <c r="K40" s="31">
        <f t="shared" si="1"/>
        <v>0.5</v>
      </c>
      <c r="L40" s="31">
        <f>ROUND((2.721*J40*G40)+(Other!$B$4*I40),1)</f>
        <v>0.1</v>
      </c>
    </row>
    <row r="41" spans="1:12" s="31" customFormat="1">
      <c r="A41" s="26" t="s">
        <v>21</v>
      </c>
      <c r="B41" s="26" t="s">
        <v>23</v>
      </c>
      <c r="C41" s="26">
        <v>4110</v>
      </c>
      <c r="D41" s="26" t="s">
        <v>82</v>
      </c>
      <c r="E41" s="26" t="s">
        <v>22</v>
      </c>
      <c r="F41" s="28">
        <f>EMCs!$B$14</f>
        <v>0.69141343344704065</v>
      </c>
      <c r="G41" s="28">
        <f>EMCs!$C$14</f>
        <v>3.5859246036990831E-2</v>
      </c>
      <c r="H41" s="28">
        <f>ROCs!$H$13</f>
        <v>0.26229721460804234</v>
      </c>
      <c r="I41" s="29">
        <v>0.201553956881453</v>
      </c>
      <c r="J41" s="30">
        <f>Other!$C$4*H41*I41/12+(Other!$D$4*I41)</f>
        <v>0.36914748357399374</v>
      </c>
      <c r="K41" s="31">
        <f t="shared" si="1"/>
        <v>0.7</v>
      </c>
      <c r="L41" s="31">
        <f>ROUND((2.721*J41*G41)+(Other!$B$4*I41),1)</f>
        <v>0.2</v>
      </c>
    </row>
    <row r="42" spans="1:12" s="31" customFormat="1">
      <c r="A42" s="26" t="s">
        <v>21</v>
      </c>
      <c r="B42" s="26" t="s">
        <v>23</v>
      </c>
      <c r="C42" s="26">
        <v>4110</v>
      </c>
      <c r="D42" s="26" t="s">
        <v>82</v>
      </c>
      <c r="E42" s="26" t="s">
        <v>24</v>
      </c>
      <c r="F42" s="28">
        <f>EMCs!$B$14</f>
        <v>0.69141343344704065</v>
      </c>
      <c r="G42" s="28">
        <f>EMCs!$C$14</f>
        <v>3.5859246036990831E-2</v>
      </c>
      <c r="H42" s="28">
        <f>ROCs!$F$13</f>
        <v>0.26229721460804234</v>
      </c>
      <c r="I42" s="29">
        <v>0.25746051151009203</v>
      </c>
      <c r="J42" s="30">
        <f>Other!$C$4*H42*I42/12+(Other!$D$4*I42)</f>
        <v>0.47154072990749296</v>
      </c>
      <c r="K42" s="31">
        <f t="shared" si="1"/>
        <v>0.9</v>
      </c>
      <c r="L42" s="31">
        <f>ROUND((2.721*J42*G42)+(Other!$B$4*I42),1)</f>
        <v>0.2</v>
      </c>
    </row>
    <row r="43" spans="1:12" s="31" customFormat="1">
      <c r="A43" s="26" t="s">
        <v>21</v>
      </c>
      <c r="B43" s="26" t="s">
        <v>23</v>
      </c>
      <c r="C43" s="26">
        <v>4110</v>
      </c>
      <c r="D43" s="26" t="s">
        <v>82</v>
      </c>
      <c r="E43" s="26" t="s">
        <v>22</v>
      </c>
      <c r="F43" s="28">
        <f>EMCs!$B$14</f>
        <v>0.69141343344704065</v>
      </c>
      <c r="G43" s="28">
        <f>EMCs!$C$14</f>
        <v>3.5859246036990831E-2</v>
      </c>
      <c r="H43" s="28">
        <f>ROCs!$H$13</f>
        <v>0.26229721460804234</v>
      </c>
      <c r="I43" s="29">
        <v>0.26975519536596598</v>
      </c>
      <c r="J43" s="30">
        <f>Other!$C$4*H43*I43/12+(Other!$D$4*I43)</f>
        <v>0.49405852949305556</v>
      </c>
      <c r="K43" s="31">
        <f t="shared" si="1"/>
        <v>0.9</v>
      </c>
      <c r="L43" s="31">
        <f>ROUND((2.721*J43*G43)+(Other!$B$4*I43),1)</f>
        <v>0.2</v>
      </c>
    </row>
    <row r="44" spans="1:12" s="31" customFormat="1">
      <c r="A44" s="26" t="s">
        <v>21</v>
      </c>
      <c r="B44" s="26" t="s">
        <v>23</v>
      </c>
      <c r="C44" s="26">
        <v>4110</v>
      </c>
      <c r="D44" s="26" t="s">
        <v>82</v>
      </c>
      <c r="E44" s="26" t="s">
        <v>22</v>
      </c>
      <c r="F44" s="28">
        <f>EMCs!$B$14</f>
        <v>0.69141343344704065</v>
      </c>
      <c r="G44" s="28">
        <f>EMCs!$C$14</f>
        <v>3.5859246036990831E-2</v>
      </c>
      <c r="H44" s="28">
        <f>ROCs!$H$13</f>
        <v>0.26229721460804234</v>
      </c>
      <c r="I44" s="29">
        <v>0.27224596784800198</v>
      </c>
      <c r="J44" s="30">
        <f>Other!$C$4*H44*I44/12+(Other!$D$4*I44)</f>
        <v>0.49862039673756586</v>
      </c>
      <c r="K44" s="31">
        <f t="shared" si="1"/>
        <v>0.9</v>
      </c>
      <c r="L44" s="31">
        <f>ROUND((2.721*J44*G44)+(Other!$B$4*I44),1)</f>
        <v>0.2</v>
      </c>
    </row>
    <row r="45" spans="1:12" s="31" customFormat="1">
      <c r="A45" s="26" t="s">
        <v>21</v>
      </c>
      <c r="B45" s="26" t="s">
        <v>23</v>
      </c>
      <c r="C45" s="26">
        <v>4110</v>
      </c>
      <c r="D45" s="26" t="s">
        <v>82</v>
      </c>
      <c r="E45" s="26" t="s">
        <v>22</v>
      </c>
      <c r="F45" s="28">
        <f>EMCs!$B$14</f>
        <v>0.69141343344704065</v>
      </c>
      <c r="G45" s="28">
        <f>EMCs!$C$14</f>
        <v>3.5859246036990831E-2</v>
      </c>
      <c r="H45" s="28">
        <f>ROCs!$H$13</f>
        <v>0.26229721460804234</v>
      </c>
      <c r="I45" s="29">
        <v>0.32285326675840698</v>
      </c>
      <c r="J45" s="30">
        <f>Other!$C$4*H45*I45/12+(Other!$D$4*I45)</f>
        <v>0.59130801911076869</v>
      </c>
      <c r="K45" s="31">
        <f t="shared" ref="K45:K61" si="2">ROUND(2.721*J45*F45,1)</f>
        <v>1.1000000000000001</v>
      </c>
      <c r="L45" s="31">
        <f>ROUND((2.721*J45*G45)+(Other!$B$4*I45),1)</f>
        <v>0.3</v>
      </c>
    </row>
    <row r="46" spans="1:12" s="31" customFormat="1">
      <c r="A46" s="26" t="s">
        <v>21</v>
      </c>
      <c r="B46" s="26" t="s">
        <v>23</v>
      </c>
      <c r="C46" s="26">
        <v>4110</v>
      </c>
      <c r="D46" s="26" t="s">
        <v>82</v>
      </c>
      <c r="E46" s="26" t="s">
        <v>22</v>
      </c>
      <c r="F46" s="28">
        <f>EMCs!$B$14</f>
        <v>0.69141343344704065</v>
      </c>
      <c r="G46" s="28">
        <f>EMCs!$C$14</f>
        <v>3.5859246036990831E-2</v>
      </c>
      <c r="H46" s="28">
        <f>ROCs!$H$13</f>
        <v>0.26229721460804234</v>
      </c>
      <c r="I46" s="29">
        <v>0.36362022605619998</v>
      </c>
      <c r="J46" s="30">
        <f>Other!$C$4*H46*I46/12+(Other!$D$4*I46)</f>
        <v>0.66597299056848613</v>
      </c>
      <c r="K46" s="31">
        <f t="shared" si="2"/>
        <v>1.3</v>
      </c>
      <c r="L46" s="31">
        <f>ROUND((2.721*J46*G46)+(Other!$B$4*I46),1)</f>
        <v>0.3</v>
      </c>
    </row>
    <row r="47" spans="1:12" s="31" customFormat="1">
      <c r="A47" s="26" t="s">
        <v>21</v>
      </c>
      <c r="B47" s="26" t="s">
        <v>23</v>
      </c>
      <c r="C47" s="26">
        <v>4110</v>
      </c>
      <c r="D47" s="26" t="s">
        <v>82</v>
      </c>
      <c r="E47" s="26" t="s">
        <v>24</v>
      </c>
      <c r="F47" s="28">
        <f>EMCs!$B$14</f>
        <v>0.69141343344704065</v>
      </c>
      <c r="G47" s="28">
        <f>EMCs!$C$14</f>
        <v>3.5859246036990831E-2</v>
      </c>
      <c r="H47" s="28">
        <f>ROCs!$F$13</f>
        <v>0.26229721460804234</v>
      </c>
      <c r="I47" s="29">
        <v>0.41639859784003802</v>
      </c>
      <c r="J47" s="30">
        <f>Other!$C$4*H47*I47/12+(Other!$D$4*I47)</f>
        <v>0.76263694811408622</v>
      </c>
      <c r="K47" s="31">
        <f t="shared" si="2"/>
        <v>1.4</v>
      </c>
      <c r="L47" s="31">
        <f>ROUND((2.721*J47*G47)+(Other!$B$4*I47),1)</f>
        <v>0.3</v>
      </c>
    </row>
    <row r="48" spans="1:12" s="31" customFormat="1">
      <c r="A48" s="26" t="s">
        <v>21</v>
      </c>
      <c r="B48" s="26" t="s">
        <v>23</v>
      </c>
      <c r="C48" s="26">
        <v>4110</v>
      </c>
      <c r="D48" s="26" t="s">
        <v>82</v>
      </c>
      <c r="E48" s="26" t="s">
        <v>24</v>
      </c>
      <c r="F48" s="28">
        <f>EMCs!$B$14</f>
        <v>0.69141343344704065</v>
      </c>
      <c r="G48" s="28">
        <f>EMCs!$C$14</f>
        <v>3.5859246036990831E-2</v>
      </c>
      <c r="H48" s="28">
        <f>ROCs!$F$13</f>
        <v>0.26229721460804234</v>
      </c>
      <c r="I48" s="29">
        <v>0.44642454208161703</v>
      </c>
      <c r="J48" s="30">
        <f>Other!$C$4*H48*I48/12+(Other!$D$4*I48)</f>
        <v>0.81762967527364872</v>
      </c>
      <c r="K48" s="31">
        <f t="shared" si="2"/>
        <v>1.5</v>
      </c>
      <c r="L48" s="31">
        <f>ROUND((2.721*J48*G48)+(Other!$B$4*I48),1)</f>
        <v>0.4</v>
      </c>
    </row>
    <row r="49" spans="1:12" s="31" customFormat="1">
      <c r="A49" s="26" t="s">
        <v>21</v>
      </c>
      <c r="B49" s="26" t="s">
        <v>23</v>
      </c>
      <c r="C49" s="26">
        <v>4110</v>
      </c>
      <c r="D49" s="26" t="s">
        <v>82</v>
      </c>
      <c r="E49" s="26" t="s">
        <v>22</v>
      </c>
      <c r="F49" s="28">
        <f>EMCs!$B$14</f>
        <v>0.69141343344704065</v>
      </c>
      <c r="G49" s="28">
        <f>EMCs!$C$14</f>
        <v>3.5859246036990831E-2</v>
      </c>
      <c r="H49" s="28">
        <f>ROCs!$H$13</f>
        <v>0.26229721460804234</v>
      </c>
      <c r="I49" s="29">
        <v>0.59493184147424105</v>
      </c>
      <c r="J49" s="30">
        <f>Other!$C$4*H49*I49/12+(Other!$D$4*I49)</f>
        <v>1.0896218341544623</v>
      </c>
      <c r="K49" s="31">
        <f t="shared" si="2"/>
        <v>2</v>
      </c>
      <c r="L49" s="31">
        <f>ROUND((2.721*J49*G49)+(Other!$B$4*I49),1)</f>
        <v>0.5</v>
      </c>
    </row>
    <row r="50" spans="1:12" s="31" customFormat="1">
      <c r="A50" s="26" t="s">
        <v>21</v>
      </c>
      <c r="B50" s="26" t="s">
        <v>23</v>
      </c>
      <c r="C50" s="26">
        <v>4110</v>
      </c>
      <c r="D50" s="26" t="s">
        <v>82</v>
      </c>
      <c r="E50" s="26" t="s">
        <v>22</v>
      </c>
      <c r="F50" s="28">
        <f>EMCs!$B$14</f>
        <v>0.69141343344704065</v>
      </c>
      <c r="G50" s="28">
        <f>EMCs!$C$14</f>
        <v>3.5859246036990831E-2</v>
      </c>
      <c r="H50" s="28">
        <f>ROCs!$H$13</f>
        <v>0.26229721460804234</v>
      </c>
      <c r="I50" s="29">
        <v>1.01487218403236</v>
      </c>
      <c r="J50" s="30">
        <f>Other!$C$4*H50*I50/12+(Other!$D$4*I50)</f>
        <v>1.8587455125236638</v>
      </c>
      <c r="K50" s="31">
        <f t="shared" si="2"/>
        <v>3.5</v>
      </c>
      <c r="L50" s="31">
        <f>ROUND((2.721*J50*G50)+(Other!$B$4*I50),1)</f>
        <v>0.8</v>
      </c>
    </row>
    <row r="51" spans="1:12" s="31" customFormat="1">
      <c r="A51" s="26" t="s">
        <v>21</v>
      </c>
      <c r="B51" s="26" t="s">
        <v>23</v>
      </c>
      <c r="C51" s="26">
        <v>4110</v>
      </c>
      <c r="D51" s="26" t="s">
        <v>82</v>
      </c>
      <c r="E51" s="26" t="s">
        <v>24</v>
      </c>
      <c r="F51" s="28">
        <f>EMCs!$B$14</f>
        <v>0.69141343344704065</v>
      </c>
      <c r="G51" s="28">
        <f>EMCs!$C$14</f>
        <v>3.5859246036990831E-2</v>
      </c>
      <c r="H51" s="28">
        <f>ROCs!$F$13</f>
        <v>0.26229721460804234</v>
      </c>
      <c r="I51" s="29">
        <v>1.0490807538955</v>
      </c>
      <c r="J51" s="30">
        <f>Other!$C$4*H51*I51/12+(Other!$D$4*I51)</f>
        <v>1.921398747801355</v>
      </c>
      <c r="K51" s="31">
        <f t="shared" si="2"/>
        <v>3.6</v>
      </c>
      <c r="L51" s="31">
        <f>ROUND((2.721*J51*G51)+(Other!$B$4*I51),1)</f>
        <v>0.8</v>
      </c>
    </row>
    <row r="52" spans="1:12" s="31" customFormat="1">
      <c r="A52" s="26" t="s">
        <v>21</v>
      </c>
      <c r="B52" s="26" t="s">
        <v>23</v>
      </c>
      <c r="C52" s="26">
        <v>4110</v>
      </c>
      <c r="D52" s="26" t="s">
        <v>82</v>
      </c>
      <c r="E52" s="26" t="s">
        <v>24</v>
      </c>
      <c r="F52" s="28">
        <f>EMCs!$B$14</f>
        <v>0.69141343344704065</v>
      </c>
      <c r="G52" s="28">
        <f>EMCs!$C$14</f>
        <v>3.5859246036990831E-2</v>
      </c>
      <c r="H52" s="28">
        <f>ROCs!$F$13</f>
        <v>0.26229721460804234</v>
      </c>
      <c r="I52" s="29">
        <v>1.45280163314447</v>
      </c>
      <c r="J52" s="30">
        <f>Other!$C$4*H52*I52/12+(Other!$D$4*I52)</f>
        <v>2.6608163655298585</v>
      </c>
      <c r="K52" s="31">
        <f t="shared" si="2"/>
        <v>5</v>
      </c>
      <c r="L52" s="31">
        <f>ROUND((2.721*J52*G52)+(Other!$B$4*I52),1)</f>
        <v>1.2</v>
      </c>
    </row>
    <row r="53" spans="1:12" s="31" customFormat="1">
      <c r="A53" s="26" t="s">
        <v>21</v>
      </c>
      <c r="B53" s="26" t="s">
        <v>23</v>
      </c>
      <c r="C53" s="26">
        <v>4110</v>
      </c>
      <c r="D53" s="26" t="s">
        <v>82</v>
      </c>
      <c r="E53" s="26" t="s">
        <v>22</v>
      </c>
      <c r="F53" s="28">
        <f>EMCs!$B$14</f>
        <v>0.69141343344704065</v>
      </c>
      <c r="G53" s="28">
        <f>EMCs!$C$14</f>
        <v>3.5859246036990831E-2</v>
      </c>
      <c r="H53" s="28">
        <f>ROCs!$H$13</f>
        <v>0.26229721460804234</v>
      </c>
      <c r="I53" s="29">
        <v>4.37757998986726</v>
      </c>
      <c r="J53" s="30">
        <f>Other!$C$4*H53*I53/12+(Other!$D$4*I53)</f>
        <v>8.0175684090083461</v>
      </c>
      <c r="K53" s="31">
        <f t="shared" si="2"/>
        <v>15.1</v>
      </c>
      <c r="L53" s="31">
        <f>ROUND((2.721*J53*G53)+(Other!$B$4*I53),1)</f>
        <v>3.5</v>
      </c>
    </row>
    <row r="54" spans="1:12" s="31" customFormat="1">
      <c r="A54" s="26" t="s">
        <v>21</v>
      </c>
      <c r="B54" s="26" t="s">
        <v>23</v>
      </c>
      <c r="C54" s="26">
        <v>4110</v>
      </c>
      <c r="D54" s="26" t="s">
        <v>82</v>
      </c>
      <c r="E54" s="26" t="s">
        <v>26</v>
      </c>
      <c r="F54" s="28">
        <f>EMCs!$B$14</f>
        <v>0.69141343344704065</v>
      </c>
      <c r="G54" s="28">
        <f>EMCs!$C$14</f>
        <v>3.5859246036990831E-2</v>
      </c>
      <c r="H54" s="28">
        <f>ROCs!$E$13</f>
        <v>0.26229721460804234</v>
      </c>
      <c r="I54" s="29">
        <v>10.8017521919</v>
      </c>
      <c r="J54" s="30">
        <f>Other!$C$4*H54*I54/12+(Other!$D$4*I54)</f>
        <v>19.783484787525303</v>
      </c>
      <c r="K54" s="31">
        <f t="shared" si="2"/>
        <v>37.200000000000003</v>
      </c>
      <c r="L54" s="31">
        <f>ROUND((2.721*J54*G54)+(Other!$B$4*I54),1)</f>
        <v>8.6999999999999993</v>
      </c>
    </row>
    <row r="55" spans="1:12" s="31" customFormat="1">
      <c r="A55" s="26" t="s">
        <v>21</v>
      </c>
      <c r="B55" s="26" t="s">
        <v>23</v>
      </c>
      <c r="C55" s="26">
        <v>4110</v>
      </c>
      <c r="D55" s="26" t="s">
        <v>82</v>
      </c>
      <c r="E55" s="26" t="s">
        <v>22</v>
      </c>
      <c r="F55" s="28">
        <f>EMCs!$B$14</f>
        <v>0.69141343344704065</v>
      </c>
      <c r="G55" s="28">
        <f>EMCs!$C$14</f>
        <v>3.5859246036990831E-2</v>
      </c>
      <c r="H55" s="28">
        <f>ROCs!$H$13</f>
        <v>0.26229721460804234</v>
      </c>
      <c r="I55" s="29">
        <v>12.7323267827</v>
      </c>
      <c r="J55" s="30">
        <f>Other!$C$4*H55*I55/12+(Other!$D$4*I55)</f>
        <v>23.319345670995219</v>
      </c>
      <c r="K55" s="31">
        <f t="shared" si="2"/>
        <v>43.9</v>
      </c>
      <c r="L55" s="31">
        <f>ROUND((2.721*J55*G55)+(Other!$B$4*I55),1)</f>
        <v>10.199999999999999</v>
      </c>
    </row>
    <row r="56" spans="1:12" s="31" customFormat="1">
      <c r="A56" s="26" t="s">
        <v>21</v>
      </c>
      <c r="B56" s="26" t="s">
        <v>23</v>
      </c>
      <c r="C56" s="26">
        <v>4110</v>
      </c>
      <c r="D56" s="26" t="s">
        <v>82</v>
      </c>
      <c r="E56" s="26" t="s">
        <v>24</v>
      </c>
      <c r="F56" s="28">
        <f>EMCs!$B$14</f>
        <v>0.69141343344704065</v>
      </c>
      <c r="G56" s="28">
        <f>EMCs!$C$14</f>
        <v>3.5859246036990831E-2</v>
      </c>
      <c r="H56" s="28">
        <f>ROCs!$F$13</f>
        <v>0.26229721460804234</v>
      </c>
      <c r="I56" s="29">
        <v>14.559832670500001</v>
      </c>
      <c r="J56" s="30">
        <f>Other!$C$4*H56*I56/12+(Other!$D$4*I56)</f>
        <v>26.666435503098171</v>
      </c>
      <c r="K56" s="31">
        <f t="shared" si="2"/>
        <v>50.2</v>
      </c>
      <c r="L56" s="31">
        <f>ROUND((2.721*J56*G56)+(Other!$B$4*I56),1)</f>
        <v>11.7</v>
      </c>
    </row>
    <row r="57" spans="1:12" s="31" customFormat="1">
      <c r="A57" s="26" t="s">
        <v>21</v>
      </c>
      <c r="B57" s="26" t="s">
        <v>23</v>
      </c>
      <c r="C57" s="26">
        <v>4110</v>
      </c>
      <c r="D57" s="26" t="s">
        <v>82</v>
      </c>
      <c r="E57" s="26" t="s">
        <v>26</v>
      </c>
      <c r="F57" s="28">
        <f>EMCs!$B$14</f>
        <v>0.69141343344704065</v>
      </c>
      <c r="G57" s="28">
        <f>EMCs!$C$14</f>
        <v>3.5859246036990831E-2</v>
      </c>
      <c r="H57" s="28">
        <f>ROCs!$E$13</f>
        <v>0.26229721460804234</v>
      </c>
      <c r="I57" s="29">
        <v>25.773815148200001</v>
      </c>
      <c r="J57" s="30">
        <f>Other!$C$4*H57*I57/12+(Other!$D$4*I57)</f>
        <v>47.204922946044235</v>
      </c>
      <c r="K57" s="31">
        <f t="shared" si="2"/>
        <v>88.8</v>
      </c>
      <c r="L57" s="31">
        <f>ROUND((2.721*J57*G57)+(Other!$B$4*I57),1)</f>
        <v>20.7</v>
      </c>
    </row>
    <row r="58" spans="1:12" s="31" customFormat="1">
      <c r="A58" s="26" t="s">
        <v>21</v>
      </c>
      <c r="B58" s="26" t="s">
        <v>23</v>
      </c>
      <c r="C58" s="26">
        <v>5300</v>
      </c>
      <c r="D58" s="26" t="s">
        <v>85</v>
      </c>
      <c r="E58" s="26" t="s">
        <v>22</v>
      </c>
      <c r="F58" s="28">
        <f>EMCs!$B$16</f>
        <v>0.50503242095262102</v>
      </c>
      <c r="G58" s="28">
        <f>EMCs!$C$16</f>
        <v>6.8458560616073402E-2</v>
      </c>
      <c r="H58" s="28">
        <f>ROCs!$H$15</f>
        <v>5.2632006878587441E-2</v>
      </c>
      <c r="I58" s="29">
        <v>0.32219951380985601</v>
      </c>
      <c r="J58" s="30">
        <f>Other!$C$4*H58*I58/12+(Other!$D$4*I58)</f>
        <v>0.28836934097044187</v>
      </c>
      <c r="K58" s="31">
        <f t="shared" si="2"/>
        <v>0.4</v>
      </c>
      <c r="L58" s="31">
        <f>ROUND((2.721*J58*G58)+(Other!$B$4*I58),1)</f>
        <v>0.3</v>
      </c>
    </row>
    <row r="59" spans="1:12" s="31" customFormat="1">
      <c r="A59" s="26" t="s">
        <v>21</v>
      </c>
      <c r="B59" s="26" t="s">
        <v>23</v>
      </c>
      <c r="C59" s="26">
        <v>6410</v>
      </c>
      <c r="D59" s="26" t="s">
        <v>87</v>
      </c>
      <c r="E59" s="26" t="s">
        <v>26</v>
      </c>
      <c r="F59" s="28">
        <f>EMCs!$B$17</f>
        <v>0.60724136328827061</v>
      </c>
      <c r="G59" s="28">
        <f>EMCs!$C$17</f>
        <v>3.2599314579082571E-2</v>
      </c>
      <c r="H59" s="28">
        <f>ROCs!$E$16</f>
        <v>2.5884593546846281E-2</v>
      </c>
      <c r="I59" s="29">
        <v>3.7731400156149998E-5</v>
      </c>
      <c r="J59" s="30">
        <f>Other!$C$4*H59*I59/12+(Other!$D$4*I59)</f>
        <v>2.9261856505223425E-5</v>
      </c>
      <c r="K59" s="31">
        <f t="shared" si="2"/>
        <v>0</v>
      </c>
      <c r="L59" s="31">
        <f>ROUND((2.721*J59*G59)+(Other!$B$4*I59),1)</f>
        <v>0</v>
      </c>
    </row>
    <row r="60" spans="1:12" s="31" customFormat="1">
      <c r="A60" s="26" t="s">
        <v>21</v>
      </c>
      <c r="B60" s="26" t="s">
        <v>23</v>
      </c>
      <c r="C60" s="26">
        <v>6410</v>
      </c>
      <c r="D60" s="26" t="s">
        <v>87</v>
      </c>
      <c r="E60" s="26" t="s">
        <v>24</v>
      </c>
      <c r="F60" s="28">
        <f>EMCs!$B$17</f>
        <v>0.60724136328827061</v>
      </c>
      <c r="G60" s="28">
        <f>EMCs!$C$17</f>
        <v>3.2599314579082571E-2</v>
      </c>
      <c r="H60" s="28">
        <f>ROCs!$F$16</f>
        <v>2.5884593546846281E-2</v>
      </c>
      <c r="I60" s="29">
        <v>3.8625143233829999E-5</v>
      </c>
      <c r="J60" s="30">
        <f>Other!$C$4*H60*I60/12+(Other!$D$4*I60)</f>
        <v>2.9954981636635921E-5</v>
      </c>
      <c r="K60" s="31">
        <f t="shared" si="2"/>
        <v>0</v>
      </c>
      <c r="L60" s="31">
        <f>ROUND((2.721*J60*G60)+(Other!$B$4*I60),1)</f>
        <v>0</v>
      </c>
    </row>
    <row r="61" spans="1:12" s="31" customFormat="1">
      <c r="A61" s="26" t="s">
        <v>21</v>
      </c>
      <c r="B61" s="26" t="s">
        <v>23</v>
      </c>
      <c r="C61" s="26">
        <v>6410</v>
      </c>
      <c r="D61" s="26" t="s">
        <v>87</v>
      </c>
      <c r="E61" s="26" t="s">
        <v>26</v>
      </c>
      <c r="F61" s="28">
        <f>EMCs!$B$17</f>
        <v>0.60724136328827061</v>
      </c>
      <c r="G61" s="28">
        <f>EMCs!$C$17</f>
        <v>3.2599314579082571E-2</v>
      </c>
      <c r="H61" s="28">
        <f>ROCs!$E$16</f>
        <v>2.5884593546846281E-2</v>
      </c>
      <c r="I61" s="29">
        <v>7.7644580541883998E-4</v>
      </c>
      <c r="J61" s="30">
        <f>Other!$C$4*H61*I61/12+(Other!$D$4*I61)</f>
        <v>6.0215750404760571E-4</v>
      </c>
      <c r="K61" s="31">
        <f t="shared" si="2"/>
        <v>0</v>
      </c>
      <c r="L61" s="31">
        <f>ROUND((2.721*J61*G61)+(Other!$B$4*I61),1)</f>
        <v>0</v>
      </c>
    </row>
    <row r="62" spans="1:12" s="31" customFormat="1">
      <c r="A62" s="26" t="s">
        <v>21</v>
      </c>
      <c r="B62" s="26" t="s">
        <v>23</v>
      </c>
      <c r="C62" s="26">
        <v>6410</v>
      </c>
      <c r="D62" s="26" t="s">
        <v>87</v>
      </c>
      <c r="E62" s="26" t="s">
        <v>24</v>
      </c>
      <c r="F62" s="28">
        <f>EMCs!$B$17</f>
        <v>0.60724136328827061</v>
      </c>
      <c r="G62" s="28">
        <f>EMCs!$C$17</f>
        <v>3.2599314579082571E-2</v>
      </c>
      <c r="H62" s="28">
        <f>ROCs!$F$16</f>
        <v>2.5884593546846281E-2</v>
      </c>
      <c r="I62" s="29">
        <v>1.12210079516789E-2</v>
      </c>
      <c r="J62" s="30">
        <f>Other!$C$4*H62*I62/12+(Other!$D$4*I62)</f>
        <v>8.7022353574779873E-3</v>
      </c>
      <c r="K62" s="31">
        <f t="shared" ref="K62:K94" si="3">ROUND(2.721*J62*F62,1)</f>
        <v>0</v>
      </c>
      <c r="L62" s="31">
        <f>ROUND((2.721*J62*G62)+(Other!$B$4*I62),1)</f>
        <v>0</v>
      </c>
    </row>
    <row r="63" spans="1:12" s="31" customFormat="1">
      <c r="A63" s="26" t="s">
        <v>21</v>
      </c>
      <c r="B63" s="26" t="s">
        <v>23</v>
      </c>
      <c r="C63" s="26">
        <v>6410</v>
      </c>
      <c r="D63" s="26" t="s">
        <v>87</v>
      </c>
      <c r="E63" s="26" t="s">
        <v>22</v>
      </c>
      <c r="F63" s="28">
        <f>EMCs!$B$17</f>
        <v>0.60724136328827061</v>
      </c>
      <c r="G63" s="28">
        <f>EMCs!$C$17</f>
        <v>3.2599314579082571E-2</v>
      </c>
      <c r="H63" s="28">
        <f>ROCs!$H$16</f>
        <v>2.5884593546846281E-2</v>
      </c>
      <c r="I63" s="29">
        <v>2.3136151313926202E-2</v>
      </c>
      <c r="J63" s="30">
        <f>Other!$C$4*H63*I63/12+(Other!$D$4*I63)</f>
        <v>1.7942793986692188E-2</v>
      </c>
      <c r="K63" s="31">
        <f t="shared" si="3"/>
        <v>0</v>
      </c>
      <c r="L63" s="31">
        <f>ROUND((2.721*J63*G63)+(Other!$B$4*I63),1)</f>
        <v>0</v>
      </c>
    </row>
    <row r="64" spans="1:12" s="31" customFormat="1">
      <c r="A64" s="26" t="s">
        <v>21</v>
      </c>
      <c r="B64" s="26" t="s">
        <v>23</v>
      </c>
      <c r="C64" s="26">
        <v>6410</v>
      </c>
      <c r="D64" s="26" t="s">
        <v>87</v>
      </c>
      <c r="E64" s="26" t="s">
        <v>26</v>
      </c>
      <c r="F64" s="28">
        <f>EMCs!$B$17</f>
        <v>0.60724136328827061</v>
      </c>
      <c r="G64" s="28">
        <f>EMCs!$C$17</f>
        <v>3.2599314579082571E-2</v>
      </c>
      <c r="H64" s="28">
        <f>ROCs!$E$16</f>
        <v>2.5884593546846281E-2</v>
      </c>
      <c r="I64" s="29">
        <v>3.07596875517799E-2</v>
      </c>
      <c r="J64" s="30">
        <f>Other!$C$4*H64*I64/12+(Other!$D$4*I64)</f>
        <v>2.3855079842272486E-2</v>
      </c>
      <c r="K64" s="31">
        <f t="shared" si="3"/>
        <v>0</v>
      </c>
      <c r="L64" s="31">
        <f>ROUND((2.721*J64*G64)+(Other!$B$4*I64),1)</f>
        <v>0</v>
      </c>
    </row>
    <row r="65" spans="1:12" s="31" customFormat="1">
      <c r="A65" s="26" t="s">
        <v>21</v>
      </c>
      <c r="B65" s="26" t="s">
        <v>23</v>
      </c>
      <c r="C65" s="26">
        <v>6410</v>
      </c>
      <c r="D65" s="26" t="s">
        <v>87</v>
      </c>
      <c r="E65" s="26" t="s">
        <v>24</v>
      </c>
      <c r="F65" s="28">
        <f>EMCs!$B$17</f>
        <v>0.60724136328827061</v>
      </c>
      <c r="G65" s="28">
        <f>EMCs!$C$17</f>
        <v>3.2599314579082571E-2</v>
      </c>
      <c r="H65" s="28">
        <f>ROCs!$F$16</f>
        <v>2.5884593546846281E-2</v>
      </c>
      <c r="I65" s="29">
        <v>6.2421644082641801E-2</v>
      </c>
      <c r="J65" s="30">
        <f>Other!$C$4*H65*I65/12+(Other!$D$4*I65)</f>
        <v>4.8409896913636598E-2</v>
      </c>
      <c r="K65" s="31">
        <f t="shared" si="3"/>
        <v>0.1</v>
      </c>
      <c r="L65" s="31">
        <f>ROUND((2.721*J65*G65)+(Other!$B$4*I65),1)</f>
        <v>0</v>
      </c>
    </row>
    <row r="66" spans="1:12" s="31" customFormat="1">
      <c r="A66" s="26" t="s">
        <v>21</v>
      </c>
      <c r="B66" s="26" t="s">
        <v>23</v>
      </c>
      <c r="C66" s="26">
        <v>6410</v>
      </c>
      <c r="D66" s="26" t="s">
        <v>87</v>
      </c>
      <c r="E66" s="26" t="s">
        <v>24</v>
      </c>
      <c r="F66" s="28">
        <f>EMCs!$B$17</f>
        <v>0.60724136328827061</v>
      </c>
      <c r="G66" s="28">
        <f>EMCs!$C$17</f>
        <v>3.2599314579082571E-2</v>
      </c>
      <c r="H66" s="28">
        <f>ROCs!$F$16</f>
        <v>2.5884593546846281E-2</v>
      </c>
      <c r="I66" s="29">
        <v>9.9890675644370999E-2</v>
      </c>
      <c r="J66" s="30">
        <f>Other!$C$4*H66*I66/12+(Other!$D$4*I66)</f>
        <v>7.7468278537735913E-2</v>
      </c>
      <c r="K66" s="31">
        <f t="shared" si="3"/>
        <v>0.1</v>
      </c>
      <c r="L66" s="31">
        <f>ROUND((2.721*J66*G66)+(Other!$B$4*I66),1)</f>
        <v>0.1</v>
      </c>
    </row>
    <row r="67" spans="1:12" s="31" customFormat="1">
      <c r="A67" s="26" t="s">
        <v>21</v>
      </c>
      <c r="B67" s="26" t="s">
        <v>23</v>
      </c>
      <c r="C67" s="26">
        <v>6410</v>
      </c>
      <c r="D67" s="26" t="s">
        <v>87</v>
      </c>
      <c r="E67" s="26" t="s">
        <v>26</v>
      </c>
      <c r="F67" s="28">
        <f>EMCs!$B$17</f>
        <v>0.60724136328827061</v>
      </c>
      <c r="G67" s="28">
        <f>EMCs!$C$17</f>
        <v>3.2599314579082571E-2</v>
      </c>
      <c r="H67" s="28">
        <f>ROCs!$E$16</f>
        <v>2.5884593546846281E-2</v>
      </c>
      <c r="I67" s="29">
        <v>0.43653790626114197</v>
      </c>
      <c r="J67" s="30">
        <f>Other!$C$4*H67*I67/12+(Other!$D$4*I67)</f>
        <v>0.33854851713002593</v>
      </c>
      <c r="K67" s="31">
        <f t="shared" si="3"/>
        <v>0.6</v>
      </c>
      <c r="L67" s="31">
        <f>ROUND((2.721*J67*G67)+(Other!$B$4*I67),1)</f>
        <v>0.3</v>
      </c>
    </row>
    <row r="68" spans="1:12" s="31" customFormat="1">
      <c r="A68" s="26" t="s">
        <v>21</v>
      </c>
      <c r="B68" s="26" t="s">
        <v>23</v>
      </c>
      <c r="C68" s="26">
        <v>6410</v>
      </c>
      <c r="D68" s="26" t="s">
        <v>87</v>
      </c>
      <c r="E68" s="26" t="s">
        <v>24</v>
      </c>
      <c r="F68" s="28">
        <f>EMCs!$B$17</f>
        <v>0.60724136328827061</v>
      </c>
      <c r="G68" s="28">
        <f>EMCs!$C$17</f>
        <v>3.2599314579082571E-2</v>
      </c>
      <c r="H68" s="28">
        <f>ROCs!$F$16</f>
        <v>2.5884593546846281E-2</v>
      </c>
      <c r="I68" s="29">
        <v>0.67827771305421003</v>
      </c>
      <c r="J68" s="30">
        <f>Other!$C$4*H68*I68/12+(Other!$D$4*I68)</f>
        <v>0.52602514160472658</v>
      </c>
      <c r="K68" s="31">
        <f t="shared" si="3"/>
        <v>0.9</v>
      </c>
      <c r="L68" s="31">
        <f>ROUND((2.721*J68*G68)+(Other!$B$4*I68),1)</f>
        <v>0.5</v>
      </c>
    </row>
    <row r="69" spans="1:12" s="31" customFormat="1">
      <c r="A69" s="26" t="s">
        <v>21</v>
      </c>
      <c r="B69" s="26" t="s">
        <v>23</v>
      </c>
      <c r="C69" s="26">
        <v>6410</v>
      </c>
      <c r="D69" s="26" t="s">
        <v>87</v>
      </c>
      <c r="E69" s="26" t="s">
        <v>22</v>
      </c>
      <c r="F69" s="28">
        <f>EMCs!$B$17</f>
        <v>0.60724136328827061</v>
      </c>
      <c r="G69" s="28">
        <f>EMCs!$C$17</f>
        <v>3.2599314579082571E-2</v>
      </c>
      <c r="H69" s="28">
        <f>ROCs!$H$16</f>
        <v>2.5884593546846281E-2</v>
      </c>
      <c r="I69" s="29">
        <v>1.7333773512155599</v>
      </c>
      <c r="J69" s="30">
        <f>Other!$C$4*H69*I69/12+(Other!$D$4*I69)</f>
        <v>1.3442872278994029</v>
      </c>
      <c r="K69" s="31">
        <f t="shared" si="3"/>
        <v>2.2000000000000002</v>
      </c>
      <c r="L69" s="31">
        <f>ROUND((2.721*J69*G69)+(Other!$B$4*I69),1)</f>
        <v>1.2</v>
      </c>
    </row>
    <row r="70" spans="1:12" s="31" customFormat="1">
      <c r="A70" s="26" t="s">
        <v>21</v>
      </c>
      <c r="B70" s="26" t="s">
        <v>23</v>
      </c>
      <c r="C70" s="26">
        <v>6410</v>
      </c>
      <c r="D70" s="26" t="s">
        <v>87</v>
      </c>
      <c r="E70" s="26" t="s">
        <v>22</v>
      </c>
      <c r="F70" s="28">
        <f>EMCs!$B$17</f>
        <v>0.60724136328827061</v>
      </c>
      <c r="G70" s="28">
        <f>EMCs!$C$17</f>
        <v>3.2599314579082571E-2</v>
      </c>
      <c r="H70" s="28">
        <f>ROCs!$H$16</f>
        <v>2.5884593546846281E-2</v>
      </c>
      <c r="I70" s="29">
        <v>2.16465654613675</v>
      </c>
      <c r="J70" s="30">
        <f>Other!$C$4*H70*I70/12+(Other!$D$4*I70)</f>
        <v>1.6787574533149618</v>
      </c>
      <c r="K70" s="31">
        <f t="shared" si="3"/>
        <v>2.8</v>
      </c>
      <c r="L70" s="31">
        <f>ROUND((2.721*J70*G70)+(Other!$B$4*I70),1)</f>
        <v>1.5</v>
      </c>
    </row>
    <row r="71" spans="1:12" s="31" customFormat="1">
      <c r="A71" s="26" t="s">
        <v>21</v>
      </c>
      <c r="B71" s="26" t="s">
        <v>23</v>
      </c>
      <c r="C71" s="26">
        <v>6410</v>
      </c>
      <c r="D71" s="26" t="s">
        <v>87</v>
      </c>
      <c r="E71" s="26" t="s">
        <v>22</v>
      </c>
      <c r="F71" s="28">
        <f>EMCs!$B$17</f>
        <v>0.60724136328827061</v>
      </c>
      <c r="G71" s="28">
        <f>EMCs!$C$17</f>
        <v>3.2599314579082571E-2</v>
      </c>
      <c r="H71" s="28">
        <f>ROCs!$H$16</f>
        <v>2.5884593546846281E-2</v>
      </c>
      <c r="I71" s="29">
        <v>2.4506770522855801</v>
      </c>
      <c r="J71" s="30">
        <f>Other!$C$4*H71*I71/12+(Other!$D$4*I71)</f>
        <v>1.9005751164242453</v>
      </c>
      <c r="K71" s="31">
        <f t="shared" si="3"/>
        <v>3.1</v>
      </c>
      <c r="L71" s="31">
        <f>ROUND((2.721*J71*G71)+(Other!$B$4*I71),1)</f>
        <v>1.7</v>
      </c>
    </row>
    <row r="72" spans="1:12" s="31" customFormat="1">
      <c r="A72" s="26" t="s">
        <v>21</v>
      </c>
      <c r="B72" s="26" t="s">
        <v>23</v>
      </c>
      <c r="C72" s="26">
        <v>6410</v>
      </c>
      <c r="D72" s="26" t="s">
        <v>87</v>
      </c>
      <c r="E72" s="26" t="s">
        <v>24</v>
      </c>
      <c r="F72" s="28">
        <f>EMCs!$B$17</f>
        <v>0.60724136328827061</v>
      </c>
      <c r="G72" s="28">
        <f>EMCs!$C$17</f>
        <v>3.2599314579082571E-2</v>
      </c>
      <c r="H72" s="28">
        <f>ROCs!$F$16</f>
        <v>2.5884593546846281E-2</v>
      </c>
      <c r="I72" s="29">
        <v>3.30976741883602</v>
      </c>
      <c r="J72" s="30">
        <f>Other!$C$4*H72*I72/12+(Other!$D$4*I72)</f>
        <v>2.566826008969544</v>
      </c>
      <c r="K72" s="31">
        <f t="shared" si="3"/>
        <v>4.2</v>
      </c>
      <c r="L72" s="31">
        <f>ROUND((2.721*J72*G72)+(Other!$B$4*I72),1)</f>
        <v>2.2999999999999998</v>
      </c>
    </row>
    <row r="73" spans="1:12" s="31" customFormat="1">
      <c r="A73" s="26" t="s">
        <v>21</v>
      </c>
      <c r="B73" s="26" t="s">
        <v>23</v>
      </c>
      <c r="C73" s="26">
        <v>6430</v>
      </c>
      <c r="D73" s="26" t="s">
        <v>88</v>
      </c>
      <c r="E73" s="26" t="s">
        <v>26</v>
      </c>
      <c r="F73" s="28">
        <f>EMCs!$B$17</f>
        <v>0.60724136328827061</v>
      </c>
      <c r="G73" s="28">
        <f>EMCs!$C$17</f>
        <v>3.2599314579082571E-2</v>
      </c>
      <c r="H73" s="28">
        <f>ROCs!$E$16</f>
        <v>2.5884593546846281E-2</v>
      </c>
      <c r="I73" s="29">
        <v>9.7436747159936998E-4</v>
      </c>
      <c r="J73" s="30">
        <f>Other!$C$4*H73*I73/12+(Other!$D$4*I73)</f>
        <v>7.5565181836091677E-4</v>
      </c>
      <c r="K73" s="31">
        <f t="shared" si="3"/>
        <v>0</v>
      </c>
      <c r="L73" s="31">
        <f>ROUND((2.721*J73*G73)+(Other!$B$4*I73),1)</f>
        <v>0</v>
      </c>
    </row>
    <row r="74" spans="1:12" s="31" customFormat="1">
      <c r="A74" s="26" t="s">
        <v>21</v>
      </c>
      <c r="B74" s="26" t="s">
        <v>23</v>
      </c>
      <c r="C74" s="26">
        <v>6430</v>
      </c>
      <c r="D74" s="26" t="s">
        <v>88</v>
      </c>
      <c r="E74" s="26" t="s">
        <v>22</v>
      </c>
      <c r="F74" s="28">
        <f>EMCs!$B$17</f>
        <v>0.60724136328827061</v>
      </c>
      <c r="G74" s="28">
        <f>EMCs!$C$17</f>
        <v>3.2599314579082571E-2</v>
      </c>
      <c r="H74" s="28">
        <f>ROCs!$H$16</f>
        <v>2.5884593546846281E-2</v>
      </c>
      <c r="I74" s="29">
        <v>2.1314620921432299E-3</v>
      </c>
      <c r="J74" s="30">
        <f>Other!$C$4*H74*I74/12+(Other!$D$4*I74)</f>
        <v>1.6530141375220729E-3</v>
      </c>
      <c r="K74" s="31">
        <f t="shared" si="3"/>
        <v>0</v>
      </c>
      <c r="L74" s="31">
        <f>ROUND((2.721*J74*G74)+(Other!$B$4*I74),1)</f>
        <v>0</v>
      </c>
    </row>
    <row r="75" spans="1:12" s="31" customFormat="1">
      <c r="A75" s="26" t="s">
        <v>21</v>
      </c>
      <c r="B75" s="26" t="s">
        <v>23</v>
      </c>
      <c r="C75" s="26">
        <v>6430</v>
      </c>
      <c r="D75" s="26" t="s">
        <v>88</v>
      </c>
      <c r="E75" s="26" t="s">
        <v>22</v>
      </c>
      <c r="F75" s="28">
        <f>EMCs!$B$17</f>
        <v>0.60724136328827061</v>
      </c>
      <c r="G75" s="28">
        <f>EMCs!$C$17</f>
        <v>3.2599314579082571E-2</v>
      </c>
      <c r="H75" s="28">
        <f>ROCs!$H$16</f>
        <v>2.5884593546846281E-2</v>
      </c>
      <c r="I75" s="29">
        <v>4.2219381516209404</v>
      </c>
      <c r="J75" s="30">
        <f>Other!$C$4*H75*I75/12+(Other!$D$4*I75)</f>
        <v>3.2742423513409848</v>
      </c>
      <c r="K75" s="31">
        <f t="shared" si="3"/>
        <v>5.4</v>
      </c>
      <c r="L75" s="31">
        <f>ROUND((2.721*J75*G75)+(Other!$B$4*I75),1)</f>
        <v>2.9</v>
      </c>
    </row>
    <row r="76" spans="1:12" s="31" customFormat="1">
      <c r="A76" s="26" t="s">
        <v>21</v>
      </c>
      <c r="B76" s="26" t="s">
        <v>23</v>
      </c>
      <c r="C76" s="26">
        <v>6430</v>
      </c>
      <c r="D76" s="26" t="s">
        <v>88</v>
      </c>
      <c r="E76" s="26" t="s">
        <v>24</v>
      </c>
      <c r="F76" s="28">
        <f>EMCs!$B$17</f>
        <v>0.60724136328827061</v>
      </c>
      <c r="G76" s="28">
        <f>EMCs!$C$17</f>
        <v>3.2599314579082571E-2</v>
      </c>
      <c r="H76" s="28">
        <f>ROCs!$F$16</f>
        <v>2.5884593546846281E-2</v>
      </c>
      <c r="I76" s="29">
        <v>4.7635733112590701</v>
      </c>
      <c r="J76" s="30">
        <f>Other!$C$4*H76*I76/12+(Other!$D$4*I76)</f>
        <v>3.6942970075139128</v>
      </c>
      <c r="K76" s="31">
        <f t="shared" si="3"/>
        <v>6.1</v>
      </c>
      <c r="L76" s="31">
        <f>ROUND((2.721*J76*G76)+(Other!$B$4*I76),1)</f>
        <v>3.3</v>
      </c>
    </row>
    <row r="77" spans="1:12" s="31" customFormat="1">
      <c r="A77" s="26" t="s">
        <v>21</v>
      </c>
      <c r="B77" s="26" t="s">
        <v>23</v>
      </c>
      <c r="C77" s="26">
        <v>7430</v>
      </c>
      <c r="D77" s="31" t="s">
        <v>90</v>
      </c>
      <c r="E77" s="26" t="s">
        <v>24</v>
      </c>
      <c r="F77" s="28">
        <f>EMCs!$B$9</f>
        <v>0.70945030562392009</v>
      </c>
      <c r="G77" s="28">
        <f>EMCs!$C$9</f>
        <v>9.7797943737247719E-2</v>
      </c>
      <c r="H77" s="28">
        <f>ROCs!$F$13</f>
        <v>0.26229721460804234</v>
      </c>
      <c r="I77" s="29">
        <v>3.1415097143752302E-3</v>
      </c>
      <c r="J77" s="30">
        <f>Other!$C$4*H77*I77/12+(Other!$D$4*I77)</f>
        <v>5.7536970428566456E-3</v>
      </c>
      <c r="K77" s="31">
        <f t="shared" si="3"/>
        <v>0</v>
      </c>
      <c r="L77" s="31">
        <f>ROUND((2.721*J77*G77)+(Other!$B$4*I77),1)</f>
        <v>0</v>
      </c>
    </row>
    <row r="78" spans="1:12" s="31" customFormat="1">
      <c r="A78" s="26" t="s">
        <v>21</v>
      </c>
      <c r="B78" s="26" t="s">
        <v>23</v>
      </c>
      <c r="C78" s="26">
        <v>7430</v>
      </c>
      <c r="D78" s="31" t="s">
        <v>90</v>
      </c>
      <c r="E78" s="26" t="s">
        <v>22</v>
      </c>
      <c r="F78" s="28">
        <f>EMCs!$B$9</f>
        <v>0.70945030562392009</v>
      </c>
      <c r="G78" s="28">
        <f>EMCs!$C$9</f>
        <v>9.7797943737247719E-2</v>
      </c>
      <c r="H78" s="28">
        <f>ROCs!$H$13</f>
        <v>0.26229721460804234</v>
      </c>
      <c r="I78" s="29">
        <v>3.9641528841968298E-3</v>
      </c>
      <c r="J78" s="30">
        <f>Other!$C$4*H78*I78/12+(Other!$D$4*I78)</f>
        <v>7.2603737696131897E-3</v>
      </c>
      <c r="K78" s="31">
        <f t="shared" si="3"/>
        <v>0</v>
      </c>
      <c r="L78" s="31">
        <f>ROUND((2.721*J78*G78)+(Other!$B$4*I78),1)</f>
        <v>0</v>
      </c>
    </row>
    <row r="79" spans="1:12" s="31" customFormat="1">
      <c r="A79" s="26" t="s">
        <v>21</v>
      </c>
      <c r="B79" s="26" t="s">
        <v>23</v>
      </c>
      <c r="C79" s="26">
        <v>7430</v>
      </c>
      <c r="D79" s="31" t="s">
        <v>90</v>
      </c>
      <c r="E79" s="26" t="s">
        <v>22</v>
      </c>
      <c r="F79" s="28">
        <f>EMCs!$B$9</f>
        <v>0.70945030562392009</v>
      </c>
      <c r="G79" s="28">
        <f>EMCs!$C$9</f>
        <v>9.7797943737247719E-2</v>
      </c>
      <c r="H79" s="28">
        <f>ROCs!$H$13</f>
        <v>0.26229721460804234</v>
      </c>
      <c r="I79" s="29">
        <v>0.37835360140184598</v>
      </c>
      <c r="J79" s="30">
        <f>Other!$C$4*H79*I79/12+(Other!$D$4*I79)</f>
        <v>0.69295727069648805</v>
      </c>
      <c r="K79" s="31">
        <f t="shared" si="3"/>
        <v>1.3</v>
      </c>
      <c r="L79" s="31">
        <f>ROUND((2.721*J79*G79)+(Other!$B$4*I79),1)</f>
        <v>0.4</v>
      </c>
    </row>
    <row r="80" spans="1:12" s="31" customFormat="1">
      <c r="A80" s="26" t="s">
        <v>21</v>
      </c>
      <c r="B80" s="26" t="s">
        <v>23</v>
      </c>
      <c r="C80" s="26">
        <v>7430</v>
      </c>
      <c r="D80" s="31" t="s">
        <v>90</v>
      </c>
      <c r="E80" s="26" t="s">
        <v>26</v>
      </c>
      <c r="F80" s="28">
        <f>EMCs!$B$9</f>
        <v>0.70945030562392009</v>
      </c>
      <c r="G80" s="28">
        <f>EMCs!$C$9</f>
        <v>9.7797943737247719E-2</v>
      </c>
      <c r="H80" s="28">
        <f>ROCs!$E$13</f>
        <v>0.26229721460804234</v>
      </c>
      <c r="I80" s="29">
        <v>1.7392931540846199</v>
      </c>
      <c r="J80" s="30">
        <f>Other!$C$4*H80*I80/12+(Other!$D$4*I80)</f>
        <v>3.1855275925217716</v>
      </c>
      <c r="K80" s="31">
        <f t="shared" si="3"/>
        <v>6.1</v>
      </c>
      <c r="L80" s="31">
        <f>ROUND((2.721*J80*G80)+(Other!$B$4*I80),1)</f>
        <v>1.9</v>
      </c>
    </row>
    <row r="81" spans="1:14" s="31" customFormat="1">
      <c r="A81" s="26" t="s">
        <v>21</v>
      </c>
      <c r="B81" s="26" t="s">
        <v>23</v>
      </c>
      <c r="C81" s="26">
        <v>7430</v>
      </c>
      <c r="D81" s="31" t="s">
        <v>90</v>
      </c>
      <c r="E81" s="26" t="s">
        <v>22</v>
      </c>
      <c r="F81" s="28">
        <f>EMCs!$B$9</f>
        <v>0.70945030562392009</v>
      </c>
      <c r="G81" s="28">
        <f>EMCs!$C$9</f>
        <v>9.7797943737247719E-2</v>
      </c>
      <c r="H81" s="28">
        <f>ROCs!$H$13</f>
        <v>0.26229721460804234</v>
      </c>
      <c r="I81" s="29">
        <v>1.9307851475256199</v>
      </c>
      <c r="J81" s="30">
        <f>Other!$C$4*H81*I81/12+(Other!$D$4*I81)</f>
        <v>3.5362465195874884</v>
      </c>
      <c r="K81" s="31">
        <f t="shared" si="3"/>
        <v>6.8</v>
      </c>
      <c r="L81" s="31">
        <f>ROUND((2.721*J81*G81)+(Other!$B$4*I81),1)</f>
        <v>2.1</v>
      </c>
    </row>
    <row r="82" spans="1:14" s="31" customFormat="1">
      <c r="A82" s="26" t="s">
        <v>21</v>
      </c>
      <c r="B82" s="26" t="s">
        <v>23</v>
      </c>
      <c r="C82" s="26">
        <v>7430</v>
      </c>
      <c r="D82" s="31" t="s">
        <v>90</v>
      </c>
      <c r="E82" s="26" t="s">
        <v>22</v>
      </c>
      <c r="F82" s="28">
        <f>EMCs!$B$9</f>
        <v>0.70945030562392009</v>
      </c>
      <c r="G82" s="28">
        <f>EMCs!$C$9</f>
        <v>9.7797943737247719E-2</v>
      </c>
      <c r="H82" s="28">
        <f>ROCs!$H$13</f>
        <v>0.26229721460804234</v>
      </c>
      <c r="I82" s="29">
        <v>3.1608692867624502</v>
      </c>
      <c r="J82" s="30">
        <f>Other!$C$4*H82*I82/12+(Other!$D$4*I82)</f>
        <v>5.7891542352650003</v>
      </c>
      <c r="K82" s="31">
        <f t="shared" si="3"/>
        <v>11.2</v>
      </c>
      <c r="L82" s="31">
        <f>ROUND((2.721*J82*G82)+(Other!$B$4*I82),1)</f>
        <v>3.5</v>
      </c>
    </row>
    <row r="83" spans="1:14" s="31" customFormat="1">
      <c r="A83" s="26" t="s">
        <v>21</v>
      </c>
      <c r="B83" s="26" t="s">
        <v>23</v>
      </c>
      <c r="C83" s="26">
        <v>7430</v>
      </c>
      <c r="D83" s="31" t="s">
        <v>90</v>
      </c>
      <c r="E83" s="26" t="s">
        <v>22</v>
      </c>
      <c r="F83" s="28">
        <f>EMCs!$B$9</f>
        <v>0.70945030562392009</v>
      </c>
      <c r="G83" s="28">
        <f>EMCs!$C$9</f>
        <v>9.7797943737247719E-2</v>
      </c>
      <c r="H83" s="28">
        <f>ROCs!$H$13</f>
        <v>0.26229721460804234</v>
      </c>
      <c r="I83" s="29">
        <v>4.58839525828094</v>
      </c>
      <c r="J83" s="30">
        <f>Other!$C$4*H83*I83/12+(Other!$D$4*I83)</f>
        <v>8.403678049513486</v>
      </c>
      <c r="K83" s="31">
        <f t="shared" si="3"/>
        <v>16.2</v>
      </c>
      <c r="L83" s="31">
        <f>ROUND((2.721*J83*G83)+(Other!$B$4*I83),1)</f>
        <v>5.0999999999999996</v>
      </c>
    </row>
    <row r="84" spans="1:14" s="31" customFormat="1">
      <c r="A84" s="26" t="s">
        <v>21</v>
      </c>
      <c r="B84" s="26" t="s">
        <v>23</v>
      </c>
      <c r="C84" s="26">
        <v>7430</v>
      </c>
      <c r="D84" s="31" t="s">
        <v>90</v>
      </c>
      <c r="E84" s="26" t="s">
        <v>22</v>
      </c>
      <c r="F84" s="28">
        <f>EMCs!$B$9</f>
        <v>0.70945030562392009</v>
      </c>
      <c r="G84" s="28">
        <f>EMCs!$C$9</f>
        <v>9.7797943737247719E-2</v>
      </c>
      <c r="H84" s="28">
        <f>ROCs!$H$13</f>
        <v>0.26229721460804234</v>
      </c>
      <c r="I84" s="29">
        <v>6.9377069477545898</v>
      </c>
      <c r="J84" s="30">
        <f>Other!$C$4*H84*I84/12+(Other!$D$4*I84)</f>
        <v>12.706458861751507</v>
      </c>
      <c r="K84" s="31">
        <f t="shared" si="3"/>
        <v>24.5</v>
      </c>
      <c r="L84" s="31">
        <f>ROUND((2.721*J84*G84)+(Other!$B$4*I84),1)</f>
        <v>7.7</v>
      </c>
    </row>
    <row r="85" spans="1:14" s="31" customFormat="1">
      <c r="A85" s="26" t="s">
        <v>21</v>
      </c>
      <c r="B85" s="26" t="s">
        <v>23</v>
      </c>
      <c r="C85" s="26">
        <v>7430</v>
      </c>
      <c r="D85" s="31" t="s">
        <v>90</v>
      </c>
      <c r="E85" s="26" t="s">
        <v>22</v>
      </c>
      <c r="F85" s="28">
        <f>EMCs!$B$9</f>
        <v>0.70945030562392009</v>
      </c>
      <c r="G85" s="28">
        <f>EMCs!$C$9</f>
        <v>9.7797943737247719E-2</v>
      </c>
      <c r="H85" s="28">
        <f>ROCs!$H$13</f>
        <v>0.26229721460804234</v>
      </c>
      <c r="I85" s="29">
        <v>6.9737577810809599</v>
      </c>
      <c r="J85" s="30">
        <f>Other!$C$4*H85*I85/12+(Other!$D$4*I85)</f>
        <v>12.772486215464053</v>
      </c>
      <c r="K85" s="31">
        <f t="shared" si="3"/>
        <v>24.7</v>
      </c>
      <c r="L85" s="31">
        <f>ROUND((2.721*J85*G85)+(Other!$B$4*I85),1)</f>
        <v>7.8</v>
      </c>
      <c r="N85" s="29"/>
    </row>
    <row r="86" spans="1:14" s="31" customFormat="1">
      <c r="A86" s="26" t="s">
        <v>21</v>
      </c>
      <c r="B86" s="26" t="s">
        <v>23</v>
      </c>
      <c r="C86" s="26">
        <v>7430</v>
      </c>
      <c r="D86" s="31" t="s">
        <v>90</v>
      </c>
      <c r="E86" s="26" t="s">
        <v>22</v>
      </c>
      <c r="F86" s="28">
        <f>EMCs!$B$9</f>
        <v>0.70945030562392009</v>
      </c>
      <c r="G86" s="28">
        <f>EMCs!$C$9</f>
        <v>9.7797943737247719E-2</v>
      </c>
      <c r="H86" s="28">
        <f>ROCs!$H$13</f>
        <v>0.26229721460804234</v>
      </c>
      <c r="I86" s="29">
        <v>19.424237968500002</v>
      </c>
      <c r="J86" s="30">
        <f>Other!$C$4*H86*I86/12+(Other!$D$4*I86)</f>
        <v>35.575627873342043</v>
      </c>
      <c r="K86" s="31">
        <f t="shared" si="3"/>
        <v>68.7</v>
      </c>
      <c r="L86" s="31">
        <f>ROUND((2.721*J86*G86)+(Other!$B$4*I86),1)</f>
        <v>21.6</v>
      </c>
    </row>
    <row r="87" spans="1:14" s="31" customFormat="1">
      <c r="A87" s="26" t="s">
        <v>21</v>
      </c>
      <c r="B87" s="26" t="s">
        <v>23</v>
      </c>
      <c r="C87" s="26">
        <v>8100</v>
      </c>
      <c r="D87" s="31" t="s">
        <v>91</v>
      </c>
      <c r="E87" s="26" t="s">
        <v>22</v>
      </c>
      <c r="F87" s="28">
        <f>EMCs!$B$4</f>
        <v>1.4429497741503459</v>
      </c>
      <c r="G87" s="28">
        <f>EMCs!$C$4</f>
        <v>0.22493527059566973</v>
      </c>
      <c r="H87" s="28">
        <f>ROCs!$H$12</f>
        <v>0.34081381503347608</v>
      </c>
      <c r="I87" s="29">
        <v>0.37767236924750602</v>
      </c>
      <c r="J87" s="30">
        <f>Other!$C$4*H87*I87/12+(Other!$D$4*I87)</f>
        <v>0.82416211483703394</v>
      </c>
      <c r="K87" s="31">
        <f t="shared" si="3"/>
        <v>3.2</v>
      </c>
      <c r="L87" s="31">
        <f>ROUND((2.721*J87*G87)+(Other!$B$4*I87),1)</f>
        <v>0.7</v>
      </c>
    </row>
    <row r="88" spans="1:14" s="31" customFormat="1">
      <c r="A88" s="26" t="s">
        <v>21</v>
      </c>
      <c r="B88" s="26" t="s">
        <v>23</v>
      </c>
      <c r="C88" s="26">
        <v>8320</v>
      </c>
      <c r="D88" s="31" t="s">
        <v>92</v>
      </c>
      <c r="E88" s="26" t="s">
        <v>24</v>
      </c>
      <c r="F88" s="28">
        <f>EMCs!$B$8</f>
        <v>0.70945030562392009</v>
      </c>
      <c r="G88" s="28">
        <f>EMCs!$C$8</f>
        <v>0.1167055461931156</v>
      </c>
      <c r="H88" s="28">
        <f>ROCs!$F$13</f>
        <v>0.26229721460804234</v>
      </c>
      <c r="I88" s="29">
        <v>0.10752538297700499</v>
      </c>
      <c r="J88" s="30">
        <f>Other!$C$4*H88*I88/12+(Other!$D$4*I88)</f>
        <v>0.19693349195638571</v>
      </c>
      <c r="K88" s="31">
        <f t="shared" si="3"/>
        <v>0.4</v>
      </c>
      <c r="L88" s="31">
        <f>ROUND((2.721*J88*G88)+(Other!$B$4*I88),1)</f>
        <v>0.1</v>
      </c>
    </row>
    <row r="89" spans="1:14" s="31" customFormat="1">
      <c r="A89" s="26" t="s">
        <v>21</v>
      </c>
      <c r="B89" s="26" t="s">
        <v>23</v>
      </c>
      <c r="C89" s="26">
        <v>8320</v>
      </c>
      <c r="D89" s="31" t="s">
        <v>92</v>
      </c>
      <c r="E89" s="26" t="s">
        <v>24</v>
      </c>
      <c r="F89" s="28">
        <f>EMCs!$B$8</f>
        <v>0.70945030562392009</v>
      </c>
      <c r="G89" s="28">
        <f>EMCs!$C$8</f>
        <v>0.1167055461931156</v>
      </c>
      <c r="H89" s="28">
        <f>ROCs!$F$13</f>
        <v>0.26229721460804234</v>
      </c>
      <c r="I89" s="29">
        <v>0.15273981620226701</v>
      </c>
      <c r="J89" s="30">
        <f>Other!$C$4*H89*I89/12+(Other!$D$4*I89)</f>
        <v>0.27974404305931833</v>
      </c>
      <c r="K89" s="31">
        <f t="shared" si="3"/>
        <v>0.5</v>
      </c>
      <c r="L89" s="31">
        <f>ROUND((2.721*J89*G89)+(Other!$B$4*I89),1)</f>
        <v>0.2</v>
      </c>
    </row>
    <row r="90" spans="1:14" s="31" customFormat="1" ht="15.75" customHeight="1">
      <c r="A90" s="26" t="s">
        <v>21</v>
      </c>
      <c r="B90" s="26" t="s">
        <v>23</v>
      </c>
      <c r="C90" s="26">
        <v>8320</v>
      </c>
      <c r="D90" s="31" t="s">
        <v>92</v>
      </c>
      <c r="E90" s="26" t="s">
        <v>26</v>
      </c>
      <c r="F90" s="28">
        <f>EMCs!$B$8</f>
        <v>0.70945030562392009</v>
      </c>
      <c r="G90" s="28">
        <f>EMCs!$C$8</f>
        <v>0.1167055461931156</v>
      </c>
      <c r="H90" s="28">
        <f>ROCs!$E$13</f>
        <v>0.26229721460804234</v>
      </c>
      <c r="I90" s="29">
        <v>0.30991207601717002</v>
      </c>
      <c r="J90" s="30">
        <f>Other!$C$4*H90*I90/12+(Other!$D$4*I90)</f>
        <v>0.5676061376369731</v>
      </c>
      <c r="K90" s="31">
        <f t="shared" si="3"/>
        <v>1.1000000000000001</v>
      </c>
      <c r="L90" s="31">
        <f>ROUND((2.721*J90*G90)+(Other!$B$4*I90),1)</f>
        <v>0.4</v>
      </c>
    </row>
    <row r="91" spans="1:14" s="31" customFormat="1">
      <c r="A91" s="26" t="s">
        <v>21</v>
      </c>
      <c r="B91" s="26" t="s">
        <v>23</v>
      </c>
      <c r="C91" s="26">
        <v>8320</v>
      </c>
      <c r="D91" s="31" t="s">
        <v>92</v>
      </c>
      <c r="E91" s="26" t="s">
        <v>25</v>
      </c>
      <c r="F91" s="28">
        <f>EMCs!$B$8</f>
        <v>0.70945030562392009</v>
      </c>
      <c r="G91" s="28">
        <f>EMCs!$C$8</f>
        <v>0.1167055461931156</v>
      </c>
      <c r="H91" s="28">
        <f>ROCs!$B$13</f>
        <v>0.26229721460804234</v>
      </c>
      <c r="I91" s="29">
        <v>0.33030223641826501</v>
      </c>
      <c r="J91" s="30">
        <f>Other!$C$4*H91*I91/12+(Other!$D$4*I91)</f>
        <v>0.60495085921027081</v>
      </c>
      <c r="K91" s="31">
        <f t="shared" si="3"/>
        <v>1.2</v>
      </c>
      <c r="L91" s="31">
        <f>ROUND((2.721*J91*G91)+(Other!$B$4*I91),1)</f>
        <v>0.4</v>
      </c>
    </row>
    <row r="92" spans="1:14" s="31" customFormat="1">
      <c r="A92" s="26" t="s">
        <v>21</v>
      </c>
      <c r="B92" s="26" t="s">
        <v>23</v>
      </c>
      <c r="C92" s="26">
        <v>8320</v>
      </c>
      <c r="D92" s="31" t="s">
        <v>92</v>
      </c>
      <c r="E92" s="26" t="s">
        <v>24</v>
      </c>
      <c r="F92" s="28">
        <f>EMCs!$B$8</f>
        <v>0.70945030562392009</v>
      </c>
      <c r="G92" s="28">
        <f>EMCs!$C$8</f>
        <v>0.1167055461931156</v>
      </c>
      <c r="H92" s="28">
        <f>ROCs!$F$13</f>
        <v>0.26229721460804234</v>
      </c>
      <c r="I92" s="29">
        <v>1.5792577913085499</v>
      </c>
      <c r="J92" s="30">
        <f>Other!$C$4*H92*I92/12+(Other!$D$4*I92)</f>
        <v>2.8924217048195313</v>
      </c>
      <c r="K92" s="31">
        <f t="shared" si="3"/>
        <v>5.6</v>
      </c>
      <c r="L92" s="31">
        <f>ROUND((2.721*J92*G92)+(Other!$B$4*I92),1)</f>
        <v>1.9</v>
      </c>
    </row>
    <row r="93" spans="1:14" s="31" customFormat="1">
      <c r="A93" s="26" t="s">
        <v>21</v>
      </c>
      <c r="B93" s="26" t="s">
        <v>23</v>
      </c>
      <c r="C93" s="26">
        <v>8320</v>
      </c>
      <c r="D93" s="31" t="s">
        <v>92</v>
      </c>
      <c r="E93" s="26" t="s">
        <v>24</v>
      </c>
      <c r="F93" s="28">
        <f>EMCs!$B$8</f>
        <v>0.70945030562392009</v>
      </c>
      <c r="G93" s="28">
        <f>EMCs!$C$8</f>
        <v>0.1167055461931156</v>
      </c>
      <c r="H93" s="28">
        <f>ROCs!$F$13</f>
        <v>0.26229721460804234</v>
      </c>
      <c r="I93" s="29">
        <v>1.7931492258320301</v>
      </c>
      <c r="J93" s="30">
        <f>Other!$C$4*H93*I93/12+(Other!$D$4*I93)</f>
        <v>3.2841653650981257</v>
      </c>
      <c r="K93" s="31">
        <f t="shared" si="3"/>
        <v>6.3</v>
      </c>
      <c r="L93" s="31">
        <f>ROUND((2.721*J93*G93)+(Other!$B$4*I93),1)</f>
        <v>2.2000000000000002</v>
      </c>
    </row>
    <row r="94" spans="1:14" s="31" customFormat="1">
      <c r="A94" s="26" t="s">
        <v>21</v>
      </c>
      <c r="B94" s="26" t="s">
        <v>23</v>
      </c>
      <c r="C94" s="26">
        <v>8320</v>
      </c>
      <c r="D94" s="31" t="s">
        <v>92</v>
      </c>
      <c r="E94" s="26" t="s">
        <v>26</v>
      </c>
      <c r="F94" s="28">
        <f>EMCs!$B$8</f>
        <v>0.70945030562392009</v>
      </c>
      <c r="G94" s="28">
        <f>EMCs!$C$8</f>
        <v>0.1167055461931156</v>
      </c>
      <c r="H94" s="28">
        <f>ROCs!$E$13</f>
        <v>0.26229721460804234</v>
      </c>
      <c r="I94" s="29">
        <v>10.418059285</v>
      </c>
      <c r="J94" s="30">
        <f>Other!$C$4*H94*I94/12+(Other!$D$4*I94)</f>
        <v>19.080748541416114</v>
      </c>
      <c r="K94" s="31">
        <f t="shared" si="3"/>
        <v>36.799999999999997</v>
      </c>
      <c r="L94" s="31">
        <f>ROUND((2.721*J94*G94)+(Other!$B$4*I94),1)</f>
        <v>12.6</v>
      </c>
      <c r="N94" s="29"/>
    </row>
    <row r="95" spans="1:14" s="31" customFormat="1">
      <c r="A95" s="26"/>
      <c r="B95" s="26"/>
      <c r="C95" s="26"/>
      <c r="E95" s="26"/>
      <c r="F95" s="28"/>
      <c r="G95" s="28"/>
      <c r="H95" s="28"/>
      <c r="I95" s="29">
        <f>SUM(I2:I94)</f>
        <v>488.74189306976427</v>
      </c>
      <c r="K95" s="31">
        <f>SUM(K2:K94)</f>
        <v>2902.7999999999984</v>
      </c>
      <c r="L95" s="31">
        <f>SUM(L2:L94)</f>
        <v>823.30000000000052</v>
      </c>
      <c r="N95" s="29"/>
    </row>
    <row r="96" spans="1:14" s="31" customFormat="1">
      <c r="A96" s="26"/>
      <c r="B96" s="26"/>
      <c r="C96" s="26"/>
      <c r="E96" s="26"/>
      <c r="F96" s="28"/>
      <c r="G96" s="28"/>
      <c r="H96" s="28"/>
      <c r="I96" s="29"/>
    </row>
    <row r="97" spans="1:9" s="31" customFormat="1">
      <c r="A97" s="26"/>
      <c r="B97" s="26"/>
      <c r="C97" s="26"/>
      <c r="E97" s="26"/>
      <c r="F97" s="28"/>
      <c r="G97" s="28"/>
      <c r="H97" s="28"/>
      <c r="I97" s="29"/>
    </row>
    <row r="98" spans="1:9" s="31" customFormat="1">
      <c r="A98" s="26"/>
      <c r="B98" s="26"/>
      <c r="C98" s="26"/>
      <c r="E98" s="26"/>
      <c r="F98" s="28"/>
      <c r="G98" s="28"/>
      <c r="H98" s="28"/>
      <c r="I98" s="29"/>
    </row>
    <row r="99" spans="1:9" s="31" customFormat="1">
      <c r="A99" s="26"/>
      <c r="B99" s="26"/>
      <c r="C99" s="26"/>
      <c r="E99" s="26"/>
      <c r="F99" s="28"/>
      <c r="G99" s="28"/>
      <c r="H99" s="28"/>
      <c r="I99" s="29"/>
    </row>
    <row r="100" spans="1:9" s="31" customFormat="1">
      <c r="A100" s="26"/>
      <c r="B100" s="26"/>
      <c r="C100" s="26"/>
      <c r="E100" s="26"/>
      <c r="F100" s="28"/>
      <c r="G100" s="28"/>
      <c r="H100" s="28"/>
      <c r="I100" s="29"/>
    </row>
    <row r="101" spans="1:9" s="31" customFormat="1">
      <c r="A101" s="26"/>
      <c r="B101" s="26"/>
      <c r="C101" s="26"/>
      <c r="E101" s="26"/>
      <c r="F101" s="28"/>
      <c r="G101" s="28"/>
      <c r="H101" s="28"/>
      <c r="I101" s="29"/>
    </row>
    <row r="102" spans="1:9" s="31" customFormat="1">
      <c r="A102" s="26"/>
      <c r="B102" s="26"/>
      <c r="C102" s="26"/>
      <c r="E102" s="26"/>
      <c r="F102" s="28"/>
      <c r="G102" s="28"/>
      <c r="H102" s="28"/>
      <c r="I102" s="29"/>
    </row>
    <row r="103" spans="1:9" s="31" customFormat="1">
      <c r="A103" s="26"/>
      <c r="B103" s="26"/>
      <c r="C103" s="26"/>
      <c r="E103" s="26"/>
      <c r="F103" s="28"/>
      <c r="G103" s="28"/>
      <c r="H103" s="28"/>
      <c r="I103" s="29"/>
    </row>
    <row r="104" spans="1:9" s="31" customFormat="1">
      <c r="A104" s="26"/>
      <c r="B104" s="26"/>
      <c r="C104" s="26"/>
      <c r="E104" s="26"/>
      <c r="F104" s="28"/>
      <c r="G104" s="28"/>
      <c r="H104" s="28"/>
      <c r="I104" s="29"/>
    </row>
    <row r="105" spans="1:9" s="31" customFormat="1">
      <c r="A105" s="26"/>
      <c r="B105" s="26"/>
      <c r="C105" s="26"/>
      <c r="E105" s="26"/>
      <c r="F105" s="28"/>
      <c r="G105" s="28"/>
      <c r="H105" s="28"/>
      <c r="I105" s="29"/>
    </row>
    <row r="106" spans="1:9" s="31" customFormat="1">
      <c r="A106" s="26"/>
      <c r="B106" s="26"/>
      <c r="C106" s="26"/>
      <c r="E106" s="26"/>
      <c r="F106" s="28"/>
      <c r="G106" s="28"/>
      <c r="H106" s="28"/>
      <c r="I106" s="29"/>
    </row>
    <row r="107" spans="1:9" s="31" customFormat="1">
      <c r="A107" s="26"/>
      <c r="B107" s="26"/>
      <c r="C107" s="26"/>
      <c r="E107" s="26"/>
      <c r="F107" s="28"/>
      <c r="G107" s="28"/>
      <c r="H107" s="28"/>
      <c r="I107" s="29"/>
    </row>
    <row r="108" spans="1:9" s="31" customFormat="1">
      <c r="A108" s="26"/>
      <c r="B108" s="26"/>
      <c r="C108" s="26"/>
      <c r="E108" s="26"/>
      <c r="F108" s="28"/>
      <c r="G108" s="28"/>
      <c r="H108" s="28"/>
      <c r="I108" s="29"/>
    </row>
    <row r="109" spans="1:9" s="31" customFormat="1">
      <c r="A109" s="26"/>
      <c r="B109" s="26"/>
      <c r="C109" s="26"/>
      <c r="E109" s="26"/>
      <c r="F109" s="28"/>
      <c r="G109" s="28"/>
      <c r="H109" s="28"/>
      <c r="I109" s="29"/>
    </row>
    <row r="110" spans="1:9" s="31" customFormat="1">
      <c r="A110" s="26"/>
      <c r="B110" s="26"/>
      <c r="C110" s="26"/>
      <c r="E110" s="26"/>
      <c r="F110" s="28"/>
      <c r="G110" s="28"/>
      <c r="H110" s="28"/>
      <c r="I110" s="29"/>
    </row>
    <row r="111" spans="1:9" s="31" customFormat="1">
      <c r="A111" s="26"/>
      <c r="B111" s="26"/>
      <c r="C111" s="26"/>
      <c r="E111" s="26"/>
      <c r="F111" s="28"/>
      <c r="G111" s="28"/>
      <c r="H111" s="28"/>
      <c r="I111" s="29"/>
    </row>
    <row r="112" spans="1:9" s="31" customFormat="1">
      <c r="A112" s="26"/>
      <c r="B112" s="26"/>
      <c r="C112" s="26"/>
      <c r="E112" s="26"/>
      <c r="F112" s="28"/>
      <c r="G112" s="28"/>
      <c r="H112" s="28"/>
      <c r="I112" s="29"/>
    </row>
    <row r="113" spans="1:9" s="31" customFormat="1">
      <c r="A113" s="26"/>
      <c r="B113" s="26"/>
      <c r="C113" s="26"/>
      <c r="E113" s="26"/>
      <c r="F113" s="28"/>
      <c r="G113" s="28"/>
      <c r="H113" s="28"/>
      <c r="I113" s="29"/>
    </row>
    <row r="114" spans="1:9" s="31" customFormat="1">
      <c r="A114" s="26"/>
      <c r="B114" s="26"/>
      <c r="C114" s="26"/>
      <c r="E114" s="26"/>
      <c r="F114" s="28"/>
      <c r="G114" s="28"/>
      <c r="H114" s="28"/>
      <c r="I114" s="29"/>
    </row>
    <row r="115" spans="1:9" s="31" customFormat="1">
      <c r="A115" s="26"/>
      <c r="B115" s="26"/>
      <c r="C115" s="26"/>
      <c r="E115" s="26"/>
      <c r="F115" s="28"/>
      <c r="G115" s="28"/>
      <c r="H115" s="28"/>
      <c r="I115" s="29"/>
    </row>
    <row r="116" spans="1:9" s="31" customFormat="1">
      <c r="A116" s="26"/>
      <c r="B116" s="26"/>
      <c r="C116" s="26"/>
      <c r="E116" s="26"/>
      <c r="F116" s="28"/>
      <c r="G116" s="28"/>
      <c r="H116" s="28"/>
      <c r="I116" s="29"/>
    </row>
    <row r="117" spans="1:9" s="31" customFormat="1">
      <c r="A117" s="26"/>
      <c r="B117" s="26"/>
      <c r="C117" s="26"/>
      <c r="E117" s="26"/>
      <c r="F117" s="28"/>
      <c r="G117" s="28"/>
      <c r="H117" s="28"/>
      <c r="I117" s="29"/>
    </row>
    <row r="118" spans="1:9" s="31" customFormat="1">
      <c r="A118" s="26"/>
      <c r="B118" s="26"/>
      <c r="C118" s="26"/>
      <c r="E118" s="26"/>
      <c r="F118" s="28"/>
      <c r="G118" s="28"/>
      <c r="H118" s="28"/>
      <c r="I118" s="29"/>
    </row>
    <row r="119" spans="1:9" s="31" customFormat="1">
      <c r="A119" s="26"/>
      <c r="B119" s="26"/>
      <c r="C119" s="26"/>
      <c r="E119" s="26"/>
      <c r="F119" s="28"/>
      <c r="G119" s="28"/>
      <c r="H119" s="28"/>
      <c r="I119" s="29"/>
    </row>
    <row r="120" spans="1:9" s="31" customFormat="1">
      <c r="A120" s="26"/>
      <c r="B120" s="26"/>
      <c r="C120" s="26"/>
      <c r="E120" s="26"/>
      <c r="F120" s="28"/>
      <c r="G120" s="28"/>
      <c r="H120" s="28"/>
      <c r="I120" s="29"/>
    </row>
    <row r="121" spans="1:9" s="31" customFormat="1">
      <c r="A121" s="26"/>
      <c r="B121" s="26"/>
      <c r="C121" s="26"/>
      <c r="E121" s="26"/>
      <c r="F121" s="28"/>
      <c r="G121" s="28"/>
      <c r="H121" s="28"/>
      <c r="I121" s="29"/>
    </row>
    <row r="122" spans="1:9" s="31" customFormat="1">
      <c r="A122" s="26"/>
      <c r="B122" s="26"/>
      <c r="C122" s="26"/>
      <c r="E122" s="26"/>
      <c r="F122" s="28"/>
      <c r="G122" s="28"/>
      <c r="H122" s="28"/>
      <c r="I122" s="29"/>
    </row>
    <row r="123" spans="1:9" s="31" customFormat="1">
      <c r="A123" s="26"/>
      <c r="B123" s="26"/>
      <c r="C123" s="26"/>
      <c r="E123" s="26"/>
      <c r="F123" s="28"/>
      <c r="G123" s="28"/>
      <c r="H123" s="28"/>
      <c r="I123" s="29"/>
    </row>
    <row r="124" spans="1:9" s="31" customFormat="1">
      <c r="A124" s="26"/>
      <c r="B124" s="26"/>
      <c r="C124" s="26"/>
      <c r="E124" s="26"/>
      <c r="F124" s="28"/>
      <c r="G124" s="28"/>
      <c r="H124" s="28"/>
      <c r="I124" s="29"/>
    </row>
    <row r="125" spans="1:9" s="31" customFormat="1">
      <c r="A125" s="26"/>
      <c r="B125" s="26"/>
      <c r="C125" s="26"/>
      <c r="E125" s="26"/>
      <c r="F125" s="28"/>
      <c r="G125" s="28"/>
      <c r="H125" s="28"/>
      <c r="I125" s="29"/>
    </row>
    <row r="126" spans="1:9" s="31" customFormat="1">
      <c r="A126" s="26"/>
      <c r="B126" s="26"/>
      <c r="C126" s="26"/>
      <c r="E126" s="26"/>
      <c r="F126" s="28"/>
      <c r="G126" s="28"/>
      <c r="H126" s="28"/>
      <c r="I126" s="29"/>
    </row>
    <row r="127" spans="1:9" s="31" customFormat="1">
      <c r="A127" s="26"/>
      <c r="B127" s="26"/>
      <c r="C127" s="26"/>
      <c r="E127" s="26"/>
      <c r="F127" s="28"/>
      <c r="G127" s="28"/>
      <c r="H127" s="28"/>
      <c r="I127" s="29"/>
    </row>
    <row r="128" spans="1:9" s="31" customFormat="1">
      <c r="A128" s="26"/>
      <c r="B128" s="26"/>
      <c r="C128" s="26"/>
      <c r="E128" s="26"/>
      <c r="F128" s="28"/>
      <c r="G128" s="28"/>
      <c r="H128" s="28"/>
      <c r="I128" s="29"/>
    </row>
    <row r="129" spans="1:9" s="31" customFormat="1">
      <c r="A129" s="26"/>
      <c r="B129" s="26"/>
      <c r="C129" s="26"/>
      <c r="E129" s="26"/>
      <c r="F129" s="28"/>
      <c r="G129" s="28"/>
      <c r="H129" s="28"/>
      <c r="I129" s="29"/>
    </row>
    <row r="130" spans="1:9" s="31" customFormat="1">
      <c r="A130" s="26"/>
      <c r="B130" s="26"/>
      <c r="C130" s="26"/>
      <c r="E130" s="26"/>
      <c r="F130" s="28"/>
      <c r="G130" s="28"/>
      <c r="H130" s="28"/>
      <c r="I130" s="29"/>
    </row>
    <row r="131" spans="1:9" s="31" customFormat="1">
      <c r="A131" s="26"/>
      <c r="B131" s="26"/>
      <c r="C131" s="26"/>
      <c r="E131" s="26"/>
      <c r="F131" s="28"/>
      <c r="G131" s="28"/>
      <c r="H131" s="28"/>
      <c r="I131" s="29"/>
    </row>
    <row r="132" spans="1:9" s="31" customFormat="1">
      <c r="A132" s="26"/>
      <c r="B132" s="26"/>
      <c r="C132" s="26"/>
      <c r="E132" s="26"/>
      <c r="F132" s="28"/>
      <c r="G132" s="28"/>
      <c r="H132" s="28"/>
      <c r="I132" s="29"/>
    </row>
    <row r="133" spans="1:9" s="31" customFormat="1">
      <c r="A133" s="26"/>
      <c r="B133" s="26"/>
      <c r="C133" s="26"/>
      <c r="E133" s="26"/>
      <c r="F133" s="28"/>
      <c r="G133" s="28"/>
      <c r="H133" s="28"/>
      <c r="I133" s="29"/>
    </row>
    <row r="134" spans="1:9" s="31" customFormat="1">
      <c r="A134" s="26"/>
      <c r="B134" s="26"/>
      <c r="C134" s="26"/>
      <c r="E134" s="26"/>
      <c r="F134" s="28"/>
      <c r="G134" s="28"/>
      <c r="H134" s="28"/>
      <c r="I134" s="29"/>
    </row>
    <row r="135" spans="1:9" s="31" customFormat="1">
      <c r="A135" s="26"/>
      <c r="B135" s="26"/>
      <c r="C135" s="26"/>
      <c r="E135" s="26"/>
      <c r="F135" s="28"/>
      <c r="G135" s="28"/>
      <c r="H135" s="28"/>
      <c r="I135" s="29"/>
    </row>
    <row r="136" spans="1:9" s="31" customFormat="1">
      <c r="A136" s="26"/>
      <c r="B136" s="26"/>
      <c r="C136" s="26"/>
      <c r="E136" s="26"/>
      <c r="F136" s="28"/>
      <c r="G136" s="28"/>
      <c r="H136" s="28"/>
      <c r="I136" s="29"/>
    </row>
    <row r="137" spans="1:9" s="31" customFormat="1">
      <c r="A137" s="26"/>
      <c r="B137" s="26"/>
      <c r="C137" s="26"/>
      <c r="E137" s="26"/>
      <c r="F137" s="28"/>
      <c r="G137" s="28"/>
      <c r="H137" s="28"/>
      <c r="I137" s="29"/>
    </row>
    <row r="138" spans="1:9" s="31" customFormat="1">
      <c r="A138" s="26"/>
      <c r="B138" s="26"/>
      <c r="C138" s="26"/>
      <c r="E138" s="26"/>
      <c r="F138" s="28"/>
      <c r="G138" s="28"/>
      <c r="H138" s="28"/>
      <c r="I138" s="29"/>
    </row>
    <row r="139" spans="1:9" s="31" customFormat="1">
      <c r="A139" s="26"/>
      <c r="B139" s="26"/>
      <c r="C139" s="26"/>
      <c r="E139" s="26"/>
      <c r="F139" s="28"/>
      <c r="G139" s="28"/>
      <c r="H139" s="28"/>
      <c r="I139" s="29"/>
    </row>
    <row r="140" spans="1:9" s="31" customFormat="1">
      <c r="A140" s="26"/>
      <c r="B140" s="26"/>
      <c r="C140" s="26"/>
      <c r="E140" s="26"/>
      <c r="F140" s="28"/>
      <c r="G140" s="28"/>
      <c r="H140" s="28"/>
      <c r="I140" s="29"/>
    </row>
    <row r="141" spans="1:9" s="31" customFormat="1">
      <c r="A141" s="26"/>
      <c r="B141" s="26"/>
      <c r="C141" s="26"/>
      <c r="E141" s="26"/>
      <c r="F141" s="28"/>
      <c r="G141" s="28"/>
      <c r="H141" s="28"/>
      <c r="I141" s="29"/>
    </row>
    <row r="142" spans="1:9" s="31" customFormat="1">
      <c r="A142" s="26"/>
      <c r="B142" s="26"/>
      <c r="C142" s="26"/>
      <c r="E142" s="26"/>
      <c r="F142" s="28"/>
      <c r="G142" s="28"/>
      <c r="H142" s="28"/>
      <c r="I142" s="29"/>
    </row>
    <row r="143" spans="1:9" s="31" customFormat="1">
      <c r="A143" s="26"/>
      <c r="B143" s="26"/>
      <c r="C143" s="26"/>
      <c r="E143" s="26"/>
      <c r="F143" s="28"/>
      <c r="G143" s="28"/>
      <c r="H143" s="28"/>
      <c r="I143" s="29"/>
    </row>
    <row r="144" spans="1:9" s="31" customFormat="1">
      <c r="A144" s="26"/>
      <c r="B144" s="26"/>
      <c r="C144" s="26"/>
      <c r="E144" s="26"/>
      <c r="F144" s="28"/>
      <c r="G144" s="28"/>
      <c r="H144" s="28"/>
      <c r="I144" s="29"/>
    </row>
    <row r="145" spans="1:9" s="31" customFormat="1">
      <c r="A145" s="26"/>
      <c r="B145" s="26"/>
      <c r="C145" s="26"/>
      <c r="E145" s="26"/>
      <c r="F145" s="28"/>
      <c r="G145" s="28"/>
      <c r="H145" s="28"/>
      <c r="I145" s="29"/>
    </row>
    <row r="146" spans="1:9" s="31" customFormat="1">
      <c r="A146" s="26"/>
      <c r="B146" s="26"/>
      <c r="C146" s="26"/>
      <c r="E146" s="26"/>
      <c r="F146" s="28"/>
      <c r="G146" s="28"/>
      <c r="H146" s="28"/>
      <c r="I146" s="29"/>
    </row>
    <row r="147" spans="1:9" s="31" customFormat="1">
      <c r="A147" s="26"/>
      <c r="B147" s="26"/>
      <c r="C147" s="26"/>
      <c r="E147" s="26"/>
      <c r="F147" s="28"/>
      <c r="G147" s="28"/>
      <c r="H147" s="28"/>
      <c r="I147" s="29"/>
    </row>
    <row r="148" spans="1:9" s="31" customFormat="1">
      <c r="A148" s="26"/>
      <c r="B148" s="26"/>
      <c r="C148" s="26"/>
      <c r="E148" s="26"/>
      <c r="F148" s="28"/>
      <c r="G148" s="28"/>
      <c r="H148" s="28"/>
      <c r="I148" s="29"/>
    </row>
    <row r="149" spans="1:9" s="31" customFormat="1">
      <c r="A149" s="26"/>
      <c r="B149" s="26"/>
      <c r="C149" s="26"/>
      <c r="E149" s="26"/>
      <c r="F149" s="28"/>
      <c r="G149" s="28"/>
      <c r="H149" s="28"/>
      <c r="I149" s="29"/>
    </row>
    <row r="150" spans="1:9" s="31" customFormat="1">
      <c r="A150" s="26"/>
      <c r="B150" s="26"/>
      <c r="C150" s="26"/>
      <c r="E150" s="26"/>
      <c r="F150" s="28"/>
      <c r="G150" s="28"/>
      <c r="H150" s="28"/>
      <c r="I150" s="29"/>
    </row>
    <row r="151" spans="1:9" s="31" customFormat="1">
      <c r="A151" s="26"/>
      <c r="B151" s="26"/>
      <c r="C151" s="26"/>
      <c r="E151" s="26"/>
      <c r="F151" s="28"/>
      <c r="G151" s="28"/>
      <c r="H151" s="28"/>
      <c r="I151" s="29"/>
    </row>
    <row r="152" spans="1:9" s="31" customFormat="1">
      <c r="A152" s="26"/>
      <c r="B152" s="26"/>
      <c r="C152" s="26"/>
      <c r="E152" s="26"/>
      <c r="F152" s="28"/>
      <c r="G152" s="28"/>
      <c r="H152" s="28"/>
      <c r="I152" s="29"/>
    </row>
    <row r="153" spans="1:9" s="31" customFormat="1">
      <c r="A153" s="26"/>
      <c r="B153" s="26"/>
      <c r="C153" s="26"/>
      <c r="E153" s="26"/>
      <c r="F153" s="28"/>
      <c r="G153" s="28"/>
      <c r="H153" s="28"/>
      <c r="I153" s="29"/>
    </row>
    <row r="154" spans="1:9" s="31" customFormat="1">
      <c r="A154" s="26"/>
      <c r="B154" s="26"/>
      <c r="C154" s="26"/>
      <c r="E154" s="26"/>
      <c r="F154" s="28"/>
      <c r="G154" s="28"/>
      <c r="H154" s="28"/>
      <c r="I154" s="29"/>
    </row>
    <row r="155" spans="1:9" s="31" customFormat="1">
      <c r="A155" s="26"/>
      <c r="B155" s="26"/>
      <c r="C155" s="26"/>
      <c r="E155" s="26"/>
      <c r="F155" s="28"/>
      <c r="G155" s="28"/>
      <c r="H155" s="28"/>
      <c r="I155" s="29"/>
    </row>
    <row r="156" spans="1:9" s="31" customFormat="1">
      <c r="A156" s="26"/>
      <c r="B156" s="26"/>
      <c r="C156" s="26"/>
      <c r="E156" s="26"/>
      <c r="F156" s="28"/>
      <c r="G156" s="28"/>
      <c r="H156" s="28"/>
      <c r="I156" s="29"/>
    </row>
    <row r="157" spans="1:9" s="31" customFormat="1">
      <c r="A157" s="26"/>
      <c r="B157" s="26"/>
      <c r="C157" s="26"/>
      <c r="E157" s="26"/>
      <c r="F157" s="28"/>
      <c r="G157" s="28"/>
      <c r="H157" s="28"/>
      <c r="I157" s="29"/>
    </row>
    <row r="158" spans="1:9" s="31" customFormat="1">
      <c r="A158" s="26"/>
      <c r="B158" s="26"/>
      <c r="C158" s="26"/>
      <c r="E158" s="26"/>
      <c r="F158" s="28"/>
      <c r="G158" s="28"/>
      <c r="H158" s="28"/>
      <c r="I158" s="29"/>
    </row>
    <row r="159" spans="1:9" s="31" customFormat="1">
      <c r="A159" s="26"/>
      <c r="B159" s="26"/>
      <c r="C159" s="26"/>
      <c r="E159" s="26"/>
      <c r="F159" s="28"/>
      <c r="G159" s="28"/>
      <c r="H159" s="28"/>
      <c r="I159" s="29"/>
    </row>
    <row r="160" spans="1:9" s="31" customFormat="1">
      <c r="A160" s="26"/>
      <c r="B160" s="26"/>
      <c r="C160" s="26"/>
      <c r="E160" s="26"/>
      <c r="F160" s="28"/>
      <c r="G160" s="28"/>
      <c r="H160" s="28"/>
      <c r="I160" s="29"/>
    </row>
    <row r="161" spans="1:9" s="31" customFormat="1">
      <c r="A161" s="26"/>
      <c r="B161" s="26"/>
      <c r="C161" s="26"/>
      <c r="E161" s="26"/>
      <c r="F161" s="28"/>
      <c r="G161" s="28"/>
      <c r="H161" s="28"/>
      <c r="I161" s="29"/>
    </row>
    <row r="162" spans="1:9" s="31" customFormat="1">
      <c r="A162" s="26"/>
      <c r="B162" s="26"/>
      <c r="C162" s="26"/>
      <c r="E162" s="26"/>
      <c r="F162" s="28"/>
      <c r="G162" s="28"/>
      <c r="H162" s="28"/>
      <c r="I162" s="29"/>
    </row>
    <row r="163" spans="1:9" s="31" customFormat="1">
      <c r="A163" s="26"/>
      <c r="B163" s="26"/>
      <c r="C163" s="26"/>
      <c r="E163" s="26"/>
      <c r="F163" s="28"/>
      <c r="G163" s="28"/>
      <c r="H163" s="28"/>
      <c r="I163" s="29"/>
    </row>
    <row r="164" spans="1:9" s="31" customFormat="1">
      <c r="A164" s="26"/>
      <c r="B164" s="26"/>
      <c r="C164" s="26"/>
      <c r="E164" s="26"/>
      <c r="F164" s="28"/>
      <c r="G164" s="28"/>
      <c r="H164" s="28"/>
      <c r="I164" s="29"/>
    </row>
    <row r="165" spans="1:9" s="31" customFormat="1">
      <c r="A165" s="26"/>
      <c r="B165" s="26"/>
      <c r="C165" s="26"/>
      <c r="E165" s="26"/>
      <c r="F165" s="28"/>
      <c r="G165" s="28"/>
      <c r="H165" s="28"/>
      <c r="I165" s="29"/>
    </row>
    <row r="166" spans="1:9" s="31" customFormat="1">
      <c r="A166" s="26"/>
      <c r="B166" s="26"/>
      <c r="C166" s="26"/>
      <c r="E166" s="26"/>
      <c r="F166" s="28"/>
      <c r="G166" s="28"/>
      <c r="H166" s="28"/>
      <c r="I166" s="29"/>
    </row>
    <row r="167" spans="1:9" s="31" customFormat="1">
      <c r="A167" s="26"/>
      <c r="B167" s="26"/>
      <c r="C167" s="26"/>
      <c r="E167" s="26"/>
      <c r="F167" s="28"/>
      <c r="G167" s="28"/>
      <c r="H167" s="28"/>
      <c r="I167" s="29"/>
    </row>
    <row r="168" spans="1:9" s="31" customFormat="1">
      <c r="A168" s="26"/>
      <c r="B168" s="26"/>
      <c r="C168" s="26"/>
      <c r="E168" s="26"/>
      <c r="F168" s="28"/>
      <c r="G168" s="28"/>
      <c r="H168" s="28"/>
      <c r="I168" s="29"/>
    </row>
    <row r="169" spans="1:9" s="31" customFormat="1">
      <c r="A169" s="26"/>
      <c r="B169" s="26"/>
      <c r="C169" s="26"/>
      <c r="E169" s="26"/>
      <c r="F169" s="28"/>
      <c r="G169" s="28"/>
      <c r="H169" s="28"/>
      <c r="I169" s="29"/>
    </row>
    <row r="170" spans="1:9" s="31" customFormat="1">
      <c r="A170" s="26"/>
      <c r="B170" s="26"/>
      <c r="C170" s="26"/>
      <c r="E170" s="26"/>
      <c r="F170" s="28"/>
      <c r="G170" s="28"/>
      <c r="H170" s="28"/>
      <c r="I170" s="29"/>
    </row>
    <row r="171" spans="1:9" s="31" customFormat="1">
      <c r="A171" s="26"/>
      <c r="B171" s="26"/>
      <c r="C171" s="26"/>
      <c r="E171" s="26"/>
      <c r="F171" s="28"/>
      <c r="G171" s="28"/>
      <c r="H171" s="28"/>
      <c r="I171" s="29"/>
    </row>
    <row r="172" spans="1:9" s="31" customFormat="1">
      <c r="A172" s="26"/>
      <c r="B172" s="26"/>
      <c r="C172" s="26"/>
      <c r="E172" s="26"/>
      <c r="F172" s="28"/>
      <c r="G172" s="28"/>
      <c r="H172" s="28"/>
      <c r="I172" s="29"/>
    </row>
    <row r="173" spans="1:9" s="31" customFormat="1">
      <c r="A173" s="26"/>
      <c r="B173" s="26"/>
      <c r="C173" s="26"/>
      <c r="E173" s="26"/>
      <c r="F173" s="28"/>
      <c r="G173" s="28"/>
      <c r="H173" s="28"/>
      <c r="I173" s="29"/>
    </row>
    <row r="174" spans="1:9" s="31" customFormat="1">
      <c r="A174" s="26"/>
      <c r="B174" s="26"/>
      <c r="C174" s="26"/>
      <c r="E174" s="26"/>
      <c r="F174" s="28"/>
      <c r="G174" s="28"/>
      <c r="H174" s="28"/>
      <c r="I174" s="29"/>
    </row>
    <row r="175" spans="1:9" s="31" customFormat="1">
      <c r="A175" s="26"/>
      <c r="B175" s="26"/>
      <c r="C175" s="26"/>
      <c r="E175" s="26"/>
      <c r="F175" s="28"/>
      <c r="G175" s="28"/>
      <c r="H175" s="28"/>
      <c r="I175" s="29"/>
    </row>
    <row r="176" spans="1:9" s="31" customFormat="1">
      <c r="A176" s="26"/>
      <c r="B176" s="26"/>
      <c r="C176" s="26"/>
      <c r="E176" s="26"/>
      <c r="F176" s="28"/>
      <c r="G176" s="28"/>
      <c r="H176" s="28"/>
      <c r="I176" s="29"/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76"/>
  <sheetViews>
    <sheetView workbookViewId="0">
      <pane ySplit="1" topLeftCell="A59" activePane="bottomLeft" state="frozen"/>
      <selection pane="bottomLeft" activeCell="N16" sqref="N16"/>
    </sheetView>
  </sheetViews>
  <sheetFormatPr defaultRowHeight="15"/>
  <cols>
    <col min="1" max="1" width="10.5703125" style="17" bestFit="1" customWidth="1"/>
    <col min="2" max="2" width="9" style="17" bestFit="1" customWidth="1"/>
    <col min="3" max="3" width="7.85546875" style="17" bestFit="1" customWidth="1"/>
    <col min="4" max="4" width="43.42578125" style="7" bestFit="1" customWidth="1"/>
    <col min="5" max="5" width="8.140625" style="17" bestFit="1" customWidth="1"/>
    <col min="6" max="8" width="8.140625" style="20" customWidth="1"/>
    <col min="9" max="9" width="23" style="18" bestFit="1" customWidth="1"/>
    <col min="10" max="10" width="13.42578125" style="7" customWidth="1"/>
    <col min="11" max="12" width="9.140625" style="7"/>
    <col min="13" max="14" width="22" style="7" bestFit="1" customWidth="1"/>
    <col min="15" max="16384" width="9.140625" style="7"/>
  </cols>
  <sheetData>
    <row r="1" spans="1:14">
      <c r="A1" s="17" t="s">
        <v>17</v>
      </c>
      <c r="B1" s="17" t="s">
        <v>27</v>
      </c>
      <c r="C1" s="17" t="s">
        <v>20</v>
      </c>
      <c r="D1" s="17" t="s">
        <v>28</v>
      </c>
      <c r="E1" s="17" t="s">
        <v>19</v>
      </c>
      <c r="F1" s="20" t="s">
        <v>29</v>
      </c>
      <c r="G1" s="20" t="s">
        <v>30</v>
      </c>
      <c r="H1" s="20" t="s">
        <v>31</v>
      </c>
      <c r="I1" s="18" t="s">
        <v>18</v>
      </c>
      <c r="J1" s="23" t="s">
        <v>93</v>
      </c>
      <c r="K1" s="24" t="s">
        <v>94</v>
      </c>
      <c r="L1" s="24" t="s">
        <v>95</v>
      </c>
    </row>
    <row r="2" spans="1:14" s="31" customFormat="1">
      <c r="A2" s="85" t="s">
        <v>21</v>
      </c>
      <c r="B2" s="85" t="s">
        <v>23</v>
      </c>
      <c r="C2" s="85">
        <v>1110</v>
      </c>
      <c r="D2" s="90" t="s">
        <v>73</v>
      </c>
      <c r="E2" s="85" t="s">
        <v>22</v>
      </c>
      <c r="F2" s="86">
        <f>EMCs!$B$7</f>
        <v>0.96797880682585713</v>
      </c>
      <c r="G2" s="86">
        <f>EMCs!$C$7</f>
        <v>0.12452938169209543</v>
      </c>
      <c r="H2" s="86">
        <f>ROCs!$H$11</f>
        <v>0.28818180815488864</v>
      </c>
      <c r="I2" s="87">
        <v>1.46631471373643E-3</v>
      </c>
      <c r="J2" s="88">
        <f>Other!$C$4*H2*I2/12+(Other!$D$4*I2)</f>
        <v>2.8550978236202076E-3</v>
      </c>
      <c r="K2" s="89">
        <f t="shared" ref="K2:K65" si="0">ROUND(2.721*J2*F2,1)</f>
        <v>0</v>
      </c>
      <c r="L2" s="89">
        <f>ROUND((2.721*J2*G2)+(Other!$B$4*I2),1)</f>
        <v>0</v>
      </c>
    </row>
    <row r="3" spans="1:14" s="31" customFormat="1">
      <c r="A3" s="85" t="s">
        <v>21</v>
      </c>
      <c r="B3" s="85" t="s">
        <v>23</v>
      </c>
      <c r="C3" s="85">
        <v>1110</v>
      </c>
      <c r="D3" s="90" t="s">
        <v>73</v>
      </c>
      <c r="E3" s="85" t="s">
        <v>22</v>
      </c>
      <c r="F3" s="86">
        <f>EMCs!$B$7</f>
        <v>0.96797880682585713</v>
      </c>
      <c r="G3" s="86">
        <f>EMCs!$C$7</f>
        <v>0.12452938169209543</v>
      </c>
      <c r="H3" s="86">
        <f>ROCs!$H$11</f>
        <v>0.28818180815488864</v>
      </c>
      <c r="I3" s="87">
        <v>0.21322151790197499</v>
      </c>
      <c r="J3" s="88">
        <f>Other!$C$4*H3*I3/12+(Other!$D$4*I3)</f>
        <v>0.41516891701896408</v>
      </c>
      <c r="K3" s="89">
        <f t="shared" si="0"/>
        <v>1.1000000000000001</v>
      </c>
      <c r="L3" s="89">
        <f>ROUND((2.721*J3*G3)+(Other!$B$4*I3),1)</f>
        <v>0.3</v>
      </c>
    </row>
    <row r="4" spans="1:14" s="31" customFormat="1">
      <c r="A4" s="85" t="s">
        <v>21</v>
      </c>
      <c r="B4" s="85" t="s">
        <v>23</v>
      </c>
      <c r="C4" s="85">
        <v>1110</v>
      </c>
      <c r="D4" s="90" t="s">
        <v>73</v>
      </c>
      <c r="E4" s="85" t="s">
        <v>26</v>
      </c>
      <c r="F4" s="86">
        <f>EMCs!$B$7</f>
        <v>0.96797880682585713</v>
      </c>
      <c r="G4" s="86">
        <f>EMCs!$C$7</f>
        <v>0.12452938169209543</v>
      </c>
      <c r="H4" s="86">
        <f>ROCs!$E$11</f>
        <v>0.28818180815488864</v>
      </c>
      <c r="I4" s="87">
        <v>9.7368183847455096</v>
      </c>
      <c r="J4" s="88">
        <f>Other!$C$4*H4*I4/12+(Other!$D$4*I4)</f>
        <v>18.958801080590604</v>
      </c>
      <c r="K4" s="89">
        <f t="shared" si="0"/>
        <v>49.9</v>
      </c>
      <c r="L4" s="89">
        <f>ROUND((2.721*J4*G4)+(Other!$B$4*I4),1)</f>
        <v>12.5</v>
      </c>
    </row>
    <row r="5" spans="1:14" s="31" customFormat="1">
      <c r="A5" s="85" t="s">
        <v>21</v>
      </c>
      <c r="B5" s="85" t="s">
        <v>23</v>
      </c>
      <c r="C5" s="85">
        <v>1209</v>
      </c>
      <c r="D5" s="85" t="s">
        <v>123</v>
      </c>
      <c r="E5" s="85" t="s">
        <v>22</v>
      </c>
      <c r="F5" s="86">
        <f>EMCs!$B$13</f>
        <v>1.2445441802046733</v>
      </c>
      <c r="G5" s="86">
        <f>EMCs!$C$13</f>
        <v>0.21319951734720002</v>
      </c>
      <c r="H5" s="86">
        <f>ROCs!$H$11</f>
        <v>0.28818180815488864</v>
      </c>
      <c r="I5" s="87">
        <v>0.123655940933259</v>
      </c>
      <c r="J5" s="88">
        <f>Other!$C$4*H5*I5/12+(Other!$D$4*I5)</f>
        <v>0.24077355599646355</v>
      </c>
      <c r="K5" s="89">
        <f t="shared" si="0"/>
        <v>0.8</v>
      </c>
      <c r="L5" s="89">
        <f>ROUND((2.721*J5*G5)+(Other!$B$4*I5),1)</f>
        <v>0.2</v>
      </c>
    </row>
    <row r="6" spans="1:14" s="31" customFormat="1">
      <c r="A6" s="85" t="s">
        <v>21</v>
      </c>
      <c r="B6" s="85" t="s">
        <v>23</v>
      </c>
      <c r="C6" s="85">
        <v>1210</v>
      </c>
      <c r="D6" s="85" t="s">
        <v>123</v>
      </c>
      <c r="E6" s="85" t="s">
        <v>22</v>
      </c>
      <c r="F6" s="86">
        <f>EMCs!$B$13</f>
        <v>1.2445441802046733</v>
      </c>
      <c r="G6" s="86">
        <f>EMCs!$C$13</f>
        <v>0.21319951734720002</v>
      </c>
      <c r="H6" s="86">
        <f>ROCs!$H$11</f>
        <v>0.28818180815488864</v>
      </c>
      <c r="I6" s="87">
        <v>0.59067881234674402</v>
      </c>
      <c r="J6" s="88">
        <f>Other!$C$4*H6*I6/12+(Other!$D$4*I6)</f>
        <v>1.1501253965408249</v>
      </c>
      <c r="K6" s="89">
        <f t="shared" si="0"/>
        <v>3.9</v>
      </c>
      <c r="L6" s="89">
        <f>ROUND((2.721*J6*G6)+(Other!$B$4*I6),1)</f>
        <v>1</v>
      </c>
    </row>
    <row r="7" spans="1:14" s="31" customFormat="1">
      <c r="A7" s="40" t="s">
        <v>21</v>
      </c>
      <c r="B7" s="40" t="s">
        <v>23</v>
      </c>
      <c r="C7" s="40">
        <v>1900</v>
      </c>
      <c r="D7" s="40" t="s">
        <v>120</v>
      </c>
      <c r="E7" s="40" t="s">
        <v>22</v>
      </c>
      <c r="F7" s="41">
        <f>EMCs!$B$14</f>
        <v>0.69141343344704065</v>
      </c>
      <c r="G7" s="41">
        <f>EMCs!$C$14</f>
        <v>3.5859246036990831E-2</v>
      </c>
      <c r="H7" s="41">
        <f>ROCs!$H$14</f>
        <v>0.26229721460804234</v>
      </c>
      <c r="I7" s="42">
        <v>2.4068062994688901</v>
      </c>
      <c r="J7" s="43">
        <f>Other!$C$4*H7*I7/12+(Other!$D$4*I7)</f>
        <v>4.4080825930971015</v>
      </c>
      <c r="K7" s="44">
        <f t="shared" si="0"/>
        <v>8.3000000000000007</v>
      </c>
      <c r="L7" s="44">
        <f>ROUND((2.721*J7*G7)+(Other!$B$4*I7),1)</f>
        <v>1.9</v>
      </c>
    </row>
    <row r="8" spans="1:14" s="31" customFormat="1">
      <c r="A8" s="62" t="s">
        <v>21</v>
      </c>
      <c r="B8" s="62" t="s">
        <v>23</v>
      </c>
      <c r="C8" s="62">
        <v>1400</v>
      </c>
      <c r="D8" s="62" t="s">
        <v>121</v>
      </c>
      <c r="E8" s="62" t="s">
        <v>22</v>
      </c>
      <c r="F8" s="63">
        <f>EMCs!$B$8</f>
        <v>0.70945030562392009</v>
      </c>
      <c r="G8" s="63">
        <f>EMCs!$C$8</f>
        <v>0.1167055461931156</v>
      </c>
      <c r="H8" s="63">
        <f>ROCs!$H$3</f>
        <v>0.43140989244743805</v>
      </c>
      <c r="I8" s="64">
        <v>3.9297543626978499</v>
      </c>
      <c r="J8" s="65">
        <f>Other!$C$4*H8*I8/12+(Other!$D$4*I8)</f>
        <v>10.16579103633757</v>
      </c>
      <c r="K8" s="66">
        <f t="shared" si="0"/>
        <v>19.600000000000001</v>
      </c>
      <c r="L8" s="66">
        <f>ROUND((2.721*J8*G8)+(Other!$B$4*I8),1)</f>
        <v>5.7</v>
      </c>
    </row>
    <row r="9" spans="1:14" s="31" customFormat="1">
      <c r="A9" s="68" t="s">
        <v>21</v>
      </c>
      <c r="B9" s="68" t="s">
        <v>23</v>
      </c>
      <c r="C9" s="68">
        <v>1160</v>
      </c>
      <c r="D9" s="68" t="s">
        <v>122</v>
      </c>
      <c r="E9" s="68" t="s">
        <v>22</v>
      </c>
      <c r="F9" s="69">
        <f>EMCs!$B$16</f>
        <v>0.50503242095262102</v>
      </c>
      <c r="G9" s="69">
        <f>EMCs!$C$16</f>
        <v>6.8458560616073402E-2</v>
      </c>
      <c r="H9" s="69">
        <f>ROCs!$H$15</f>
        <v>5.2632006878587441E-2</v>
      </c>
      <c r="I9" s="70">
        <v>4.7760601070850104</v>
      </c>
      <c r="J9" s="71">
        <f>Other!$C$4*H9*I9/12+(Other!$D$4*I9)</f>
        <v>4.2745853003617791</v>
      </c>
      <c r="K9" s="72">
        <f t="shared" si="0"/>
        <v>5.9</v>
      </c>
      <c r="L9" s="72">
        <f>ROUND((2.721*J9*G9)+(Other!$B$4*I9),1)</f>
        <v>3.8</v>
      </c>
      <c r="M9" s="29"/>
    </row>
    <row r="10" spans="1:14" s="31" customFormat="1">
      <c r="A10" s="85" t="s">
        <v>21</v>
      </c>
      <c r="B10" s="85" t="s">
        <v>23</v>
      </c>
      <c r="C10" s="85">
        <v>1210</v>
      </c>
      <c r="D10" s="85" t="s">
        <v>123</v>
      </c>
      <c r="E10" s="85" t="s">
        <v>22</v>
      </c>
      <c r="F10" s="86">
        <f>EMCs!$B$13</f>
        <v>1.2445441802046733</v>
      </c>
      <c r="G10" s="86">
        <f>EMCs!$C$13</f>
        <v>0.21319951734720002</v>
      </c>
      <c r="H10" s="86">
        <f>ROCs!$H$11</f>
        <v>0.28818180815488864</v>
      </c>
      <c r="I10" s="87">
        <v>11.931590659699999</v>
      </c>
      <c r="J10" s="88">
        <f>Other!$C$4*H10*I10/12+(Other!$D$4*I10)</f>
        <v>23.232296727099477</v>
      </c>
      <c r="K10" s="89">
        <f t="shared" si="0"/>
        <v>78.7</v>
      </c>
      <c r="L10" s="89">
        <f>ROUND((2.721*J10*G10)+(Other!$B$4*I10),1)</f>
        <v>20.9</v>
      </c>
      <c r="N10" s="29"/>
    </row>
    <row r="11" spans="1:14" s="31" customFormat="1">
      <c r="A11" s="68" t="s">
        <v>21</v>
      </c>
      <c r="B11" s="68" t="s">
        <v>23</v>
      </c>
      <c r="C11" s="68">
        <v>1160</v>
      </c>
      <c r="D11" s="68" t="s">
        <v>122</v>
      </c>
      <c r="E11" s="68" t="s">
        <v>26</v>
      </c>
      <c r="F11" s="69">
        <f>EMCs!$B$16</f>
        <v>0.50503242095262102</v>
      </c>
      <c r="G11" s="69">
        <f>EMCs!$C$16</f>
        <v>6.8458560616073402E-2</v>
      </c>
      <c r="H11" s="69">
        <f>ROCs!$H$15</f>
        <v>5.2632006878587441E-2</v>
      </c>
      <c r="I11" s="70">
        <v>12.328337858499999</v>
      </c>
      <c r="J11" s="71">
        <f>Other!$C$4*H11*I11/12+(Other!$D$4*I11)</f>
        <v>11.033892079721205</v>
      </c>
      <c r="K11" s="72">
        <f t="shared" si="0"/>
        <v>15.2</v>
      </c>
      <c r="L11" s="72">
        <f>ROUND((2.721*J11*G11)+(Other!$B$4*I11),1)</f>
        <v>9.8000000000000007</v>
      </c>
      <c r="M11" s="29"/>
    </row>
    <row r="12" spans="1:14" s="31" customFormat="1">
      <c r="A12" s="62" t="s">
        <v>21</v>
      </c>
      <c r="B12" s="62" t="s">
        <v>23</v>
      </c>
      <c r="C12" s="62">
        <v>1400</v>
      </c>
      <c r="D12" s="62" t="s">
        <v>121</v>
      </c>
      <c r="E12" s="62" t="s">
        <v>22</v>
      </c>
      <c r="F12" s="63">
        <f>EMCs!$B$8</f>
        <v>0.70945030562392009</v>
      </c>
      <c r="G12" s="63">
        <f>EMCs!$C$8</f>
        <v>0.1167055461931156</v>
      </c>
      <c r="H12" s="63">
        <f>ROCs!$H$3</f>
        <v>0.43140989244743805</v>
      </c>
      <c r="I12" s="64">
        <v>15.352570331200001</v>
      </c>
      <c r="J12" s="65">
        <f>Other!$C$4*H12*I12/12+(Other!$D$4*I12)</f>
        <v>39.715210533034288</v>
      </c>
      <c r="K12" s="66">
        <f t="shared" si="0"/>
        <v>76.7</v>
      </c>
      <c r="L12" s="66">
        <f>ROUND((2.721*J12*G12)+(Other!$B$4*I12),1)</f>
        <v>22.2</v>
      </c>
      <c r="M12" s="29"/>
      <c r="N12" s="29"/>
    </row>
    <row r="13" spans="1:14" s="31" customFormat="1">
      <c r="A13" s="40" t="s">
        <v>21</v>
      </c>
      <c r="B13" s="40" t="s">
        <v>23</v>
      </c>
      <c r="C13" s="40">
        <v>1900</v>
      </c>
      <c r="D13" s="40" t="s">
        <v>120</v>
      </c>
      <c r="E13" s="40" t="s">
        <v>22</v>
      </c>
      <c r="F13" s="41">
        <f>EMCs!$B$14</f>
        <v>0.69141343344704065</v>
      </c>
      <c r="G13" s="41">
        <f>EMCs!$C$14</f>
        <v>3.5859246036990831E-2</v>
      </c>
      <c r="H13" s="41">
        <f>ROCs!$H$14</f>
        <v>0.26229721460804234</v>
      </c>
      <c r="I13" s="42">
        <v>17.380285166699998</v>
      </c>
      <c r="J13" s="43">
        <f>Other!$C$4*H13*I13/12+(Other!$D$4*I13)</f>
        <v>31.832114002402427</v>
      </c>
      <c r="K13" s="44">
        <f t="shared" si="0"/>
        <v>59.9</v>
      </c>
      <c r="L13" s="44">
        <f>ROUND((2.721*J13*G13)+(Other!$B$4*I13),1)</f>
        <v>14</v>
      </c>
    </row>
    <row r="14" spans="1:14" s="31" customFormat="1">
      <c r="A14" s="78" t="s">
        <v>21</v>
      </c>
      <c r="B14" s="78" t="s">
        <v>23</v>
      </c>
      <c r="C14" s="78">
        <v>1900</v>
      </c>
      <c r="D14" s="78" t="s">
        <v>120</v>
      </c>
      <c r="E14" s="78" t="s">
        <v>22</v>
      </c>
      <c r="F14" s="79">
        <f>EMCs!$B$14</f>
        <v>0.69141343344704065</v>
      </c>
      <c r="G14" s="79">
        <f>EMCs!$C$14</f>
        <v>3.5859246036990831E-2</v>
      </c>
      <c r="H14" s="79">
        <f>ROCs!$H$14</f>
        <v>0.26229721460804234</v>
      </c>
      <c r="I14" s="80">
        <v>17.659909766399998</v>
      </c>
      <c r="J14" s="81">
        <f>Other!$C$4*H14*I14/12+(Other!$D$4*I14)</f>
        <v>32.344248415051794</v>
      </c>
      <c r="K14" s="82">
        <f t="shared" si="0"/>
        <v>60.9</v>
      </c>
      <c r="L14" s="82">
        <f>ROUND((2.721*J14*G14)+(Other!$B$4*I14),1)</f>
        <v>14.2</v>
      </c>
    </row>
    <row r="15" spans="1:14" s="31" customFormat="1">
      <c r="A15" s="85" t="s">
        <v>21</v>
      </c>
      <c r="B15" s="85" t="s">
        <v>23</v>
      </c>
      <c r="C15" s="85">
        <v>1210</v>
      </c>
      <c r="D15" s="85" t="s">
        <v>123</v>
      </c>
      <c r="E15" s="85" t="s">
        <v>22</v>
      </c>
      <c r="F15" s="86">
        <f>EMCs!$B$13</f>
        <v>1.2445441802046733</v>
      </c>
      <c r="G15" s="86">
        <f>EMCs!$C$13</f>
        <v>0.21319951734720002</v>
      </c>
      <c r="H15" s="86">
        <f>ROCs!$H$11</f>
        <v>0.28818180815488864</v>
      </c>
      <c r="I15" s="87">
        <v>51.925325964599999</v>
      </c>
      <c r="J15" s="88">
        <f>Other!$C$4*H15*I15/12+(Other!$D$4*I15)</f>
        <v>101.10509276315398</v>
      </c>
      <c r="K15" s="89">
        <f t="shared" si="0"/>
        <v>342.4</v>
      </c>
      <c r="L15" s="89">
        <f>ROUND((2.721*J15*G15)+(Other!$B$4*I15),1)</f>
        <v>91.1</v>
      </c>
      <c r="M15" s="29"/>
    </row>
    <row r="16" spans="1:14" s="31" customFormat="1">
      <c r="A16" s="68" t="s">
        <v>21</v>
      </c>
      <c r="B16" s="68" t="s">
        <v>23</v>
      </c>
      <c r="C16" s="68">
        <v>1160</v>
      </c>
      <c r="D16" s="68" t="s">
        <v>122</v>
      </c>
      <c r="E16" s="68" t="s">
        <v>22</v>
      </c>
      <c r="F16" s="69">
        <f>EMCs!$B$16</f>
        <v>0.50503242095262102</v>
      </c>
      <c r="G16" s="69">
        <f>EMCs!$C$16</f>
        <v>6.8458560616073402E-2</v>
      </c>
      <c r="H16" s="69">
        <f>ROCs!$H$15</f>
        <v>5.2632006878587441E-2</v>
      </c>
      <c r="I16" s="70">
        <v>70.446077413400005</v>
      </c>
      <c r="J16" s="71">
        <f>Other!$C$4*H16*I16/12+(Other!$D$4*I16)</f>
        <v>63.049408974724145</v>
      </c>
      <c r="K16" s="72">
        <f t="shared" si="0"/>
        <v>86.6</v>
      </c>
      <c r="L16" s="72">
        <f>ROUND((2.721*J16*G16)+(Other!$B$4*I16),1)</f>
        <v>55.8</v>
      </c>
    </row>
    <row r="17" spans="1:12" s="31" customFormat="1">
      <c r="A17" s="85" t="s">
        <v>21</v>
      </c>
      <c r="B17" s="85" t="s">
        <v>23</v>
      </c>
      <c r="C17" s="85">
        <v>1210</v>
      </c>
      <c r="D17" s="85" t="s">
        <v>123</v>
      </c>
      <c r="E17" s="85" t="s">
        <v>22</v>
      </c>
      <c r="F17" s="86">
        <f>EMCs!$B$13</f>
        <v>1.2445441802046733</v>
      </c>
      <c r="G17" s="86">
        <f>EMCs!$C$13</f>
        <v>0.21319951734720002</v>
      </c>
      <c r="H17" s="86">
        <f>ROCs!$H$11</f>
        <v>0.28818180815488864</v>
      </c>
      <c r="I17" s="87">
        <v>90.7830226775</v>
      </c>
      <c r="J17" s="88">
        <f>Other!$C$4*H17*I17/12+(Other!$D$4*I17)</f>
        <v>176.76587982106577</v>
      </c>
      <c r="K17" s="89">
        <f t="shared" si="0"/>
        <v>598.6</v>
      </c>
      <c r="L17" s="89">
        <f>ROUND((2.721*J17*G17)+(Other!$B$4*I17),1)</f>
        <v>159.30000000000001</v>
      </c>
    </row>
    <row r="18" spans="1:12" s="31" customFormat="1">
      <c r="A18" s="85" t="s">
        <v>21</v>
      </c>
      <c r="B18" s="85" t="s">
        <v>23</v>
      </c>
      <c r="C18" s="85">
        <v>1210</v>
      </c>
      <c r="D18" s="85" t="s">
        <v>123</v>
      </c>
      <c r="E18" s="85" t="s">
        <v>26</v>
      </c>
      <c r="F18" s="86">
        <f>EMCs!$B$13</f>
        <v>1.2445441802046733</v>
      </c>
      <c r="G18" s="86">
        <f>EMCs!$C$13</f>
        <v>0.21319951734720002</v>
      </c>
      <c r="H18" s="86">
        <f>ROCs!$H$11</f>
        <v>0.28818180815488864</v>
      </c>
      <c r="I18" s="87">
        <v>3.28734759898241E-3</v>
      </c>
      <c r="J18" s="88">
        <f>Other!$C$4*H18*I18/12+(Other!$D$4*I18)</f>
        <v>6.4008762153258143E-3</v>
      </c>
      <c r="K18" s="89">
        <f t="shared" si="0"/>
        <v>0</v>
      </c>
      <c r="L18" s="89">
        <f>ROUND((2.721*J18*G18)+(Other!$B$4*I18),1)</f>
        <v>0</v>
      </c>
    </row>
    <row r="19" spans="1:12" s="31" customFormat="1">
      <c r="A19" s="85" t="s">
        <v>21</v>
      </c>
      <c r="B19" s="85" t="s">
        <v>23</v>
      </c>
      <c r="C19" s="85">
        <v>1210</v>
      </c>
      <c r="D19" s="85" t="s">
        <v>123</v>
      </c>
      <c r="E19" s="85" t="s">
        <v>24</v>
      </c>
      <c r="F19" s="86">
        <f>EMCs!$B$13</f>
        <v>1.2445441802046733</v>
      </c>
      <c r="G19" s="86">
        <f>EMCs!$C$13</f>
        <v>0.21319951734720002</v>
      </c>
      <c r="H19" s="86">
        <f>ROCs!$H$11</f>
        <v>0.28818180815488864</v>
      </c>
      <c r="I19" s="87">
        <v>0.13343453664935001</v>
      </c>
      <c r="J19" s="88">
        <f>Other!$C$4*H19*I19/12+(Other!$D$4*I19)</f>
        <v>0.25981370275727123</v>
      </c>
      <c r="K19" s="89">
        <f t="shared" si="0"/>
        <v>0.9</v>
      </c>
      <c r="L19" s="89">
        <f>ROUND((2.721*J19*G19)+(Other!$B$4*I19),1)</f>
        <v>0.2</v>
      </c>
    </row>
    <row r="20" spans="1:12" s="31" customFormat="1">
      <c r="A20" s="85" t="s">
        <v>21</v>
      </c>
      <c r="B20" s="85" t="s">
        <v>23</v>
      </c>
      <c r="C20" s="85">
        <v>1210</v>
      </c>
      <c r="D20" s="85" t="s">
        <v>123</v>
      </c>
      <c r="E20" s="85" t="s">
        <v>24</v>
      </c>
      <c r="F20" s="86">
        <f>EMCs!$B$13</f>
        <v>1.2445441802046733</v>
      </c>
      <c r="G20" s="86">
        <f>EMCs!$C$13</f>
        <v>0.21319951734720002</v>
      </c>
      <c r="H20" s="86">
        <f>ROCs!$H$11</f>
        <v>0.28818180815488864</v>
      </c>
      <c r="I20" s="87">
        <v>0.144963483411049</v>
      </c>
      <c r="J20" s="88">
        <f>Other!$C$4*H20*I20/12+(Other!$D$4*I20)</f>
        <v>0.2822620015430643</v>
      </c>
      <c r="K20" s="89">
        <f t="shared" si="0"/>
        <v>1</v>
      </c>
      <c r="L20" s="89">
        <f>ROUND((2.721*J20*G20)+(Other!$B$4*I20),1)</f>
        <v>0.3</v>
      </c>
    </row>
    <row r="21" spans="1:12" s="31" customFormat="1">
      <c r="A21" s="85" t="s">
        <v>21</v>
      </c>
      <c r="B21" s="85" t="s">
        <v>23</v>
      </c>
      <c r="C21" s="85">
        <v>1210</v>
      </c>
      <c r="D21" s="85" t="s">
        <v>123</v>
      </c>
      <c r="E21" s="85" t="s">
        <v>24</v>
      </c>
      <c r="F21" s="86">
        <f>EMCs!$B$13</f>
        <v>1.2445441802046733</v>
      </c>
      <c r="G21" s="86">
        <f>EMCs!$C$13</f>
        <v>0.21319951734720002</v>
      </c>
      <c r="H21" s="86">
        <f>ROCs!$H$11</f>
        <v>0.28818180815488864</v>
      </c>
      <c r="I21" s="87">
        <v>2.6217342379046098</v>
      </c>
      <c r="J21" s="88">
        <f>Other!$C$4*H21*I21/12+(Other!$D$4*I21)</f>
        <v>5.1048438964907774</v>
      </c>
      <c r="K21" s="89">
        <f t="shared" si="0"/>
        <v>17.3</v>
      </c>
      <c r="L21" s="89">
        <f>ROUND((2.721*J21*G21)+(Other!$B$4*I21),1)</f>
        <v>4.5999999999999996</v>
      </c>
    </row>
    <row r="22" spans="1:12" s="31" customFormat="1">
      <c r="A22" s="85" t="s">
        <v>21</v>
      </c>
      <c r="B22" s="85" t="s">
        <v>23</v>
      </c>
      <c r="C22" s="85">
        <v>1210</v>
      </c>
      <c r="D22" s="85" t="s">
        <v>123</v>
      </c>
      <c r="E22" s="85" t="s">
        <v>26</v>
      </c>
      <c r="F22" s="86">
        <f>EMCs!$B$13</f>
        <v>1.2445441802046733</v>
      </c>
      <c r="G22" s="86">
        <f>EMCs!$C$13</f>
        <v>0.21319951734720002</v>
      </c>
      <c r="H22" s="86">
        <f>ROCs!$H$11</f>
        <v>0.28818180815488864</v>
      </c>
      <c r="I22" s="87">
        <v>6.6528670811518502</v>
      </c>
      <c r="J22" s="88">
        <f>Other!$C$4*H22*I22/12+(Other!$D$4*I22)</f>
        <v>12.953962847327361</v>
      </c>
      <c r="K22" s="89">
        <f t="shared" si="0"/>
        <v>43.9</v>
      </c>
      <c r="L22" s="89">
        <f>ROUND((2.721*J22*G22)+(Other!$B$4*I22),1)</f>
        <v>11.7</v>
      </c>
    </row>
    <row r="23" spans="1:12" s="31" customFormat="1">
      <c r="A23" s="85" t="s">
        <v>21</v>
      </c>
      <c r="B23" s="85" t="s">
        <v>23</v>
      </c>
      <c r="C23" s="85">
        <v>1210</v>
      </c>
      <c r="D23" s="85" t="s">
        <v>123</v>
      </c>
      <c r="E23" s="85" t="s">
        <v>24</v>
      </c>
      <c r="F23" s="86">
        <f>EMCs!$B$13</f>
        <v>1.2445441802046733</v>
      </c>
      <c r="G23" s="86">
        <f>EMCs!$C$13</f>
        <v>0.21319951734720002</v>
      </c>
      <c r="H23" s="86">
        <f>ROCs!$H$11</f>
        <v>0.28818180815488864</v>
      </c>
      <c r="I23" s="87">
        <v>12.097174256400001</v>
      </c>
      <c r="J23" s="88">
        <f>Other!$C$4*H23*I23/12+(Other!$D$4*I23)</f>
        <v>23.554708663729855</v>
      </c>
      <c r="K23" s="89">
        <f t="shared" si="0"/>
        <v>79.8</v>
      </c>
      <c r="L23" s="89">
        <f>ROUND((2.721*J23*G23)+(Other!$B$4*I23),1)</f>
        <v>21.2</v>
      </c>
    </row>
    <row r="24" spans="1:12" s="31" customFormat="1">
      <c r="A24" s="85" t="s">
        <v>21</v>
      </c>
      <c r="B24" s="85" t="s">
        <v>23</v>
      </c>
      <c r="C24" s="85">
        <v>1210</v>
      </c>
      <c r="D24" s="85" t="s">
        <v>123</v>
      </c>
      <c r="E24" s="85" t="s">
        <v>24</v>
      </c>
      <c r="F24" s="86">
        <f>EMCs!$B$13</f>
        <v>1.2445441802046733</v>
      </c>
      <c r="G24" s="86">
        <f>EMCs!$C$13</f>
        <v>0.21319951734720002</v>
      </c>
      <c r="H24" s="86">
        <f>ROCs!$H$11</f>
        <v>0.28818180815488864</v>
      </c>
      <c r="I24" s="87">
        <v>6.4580340356650004E-5</v>
      </c>
      <c r="J24" s="88">
        <f>Other!$C$4*H24*I24/12+(Other!$D$4*I24)</f>
        <v>1.257459858198399E-4</v>
      </c>
      <c r="K24" s="89">
        <f t="shared" si="0"/>
        <v>0</v>
      </c>
      <c r="L24" s="89">
        <f>ROUND((2.721*J24*G24)+(Other!$B$4*I24),1)</f>
        <v>0</v>
      </c>
    </row>
    <row r="25" spans="1:12" s="31" customFormat="1">
      <c r="A25" s="51" t="s">
        <v>21</v>
      </c>
      <c r="B25" s="51" t="s">
        <v>23</v>
      </c>
      <c r="C25" s="51">
        <v>3200</v>
      </c>
      <c r="D25" s="52" t="s">
        <v>81</v>
      </c>
      <c r="E25" s="51" t="s">
        <v>26</v>
      </c>
      <c r="F25" s="53">
        <f>EMCs!$B$14</f>
        <v>0.69141343344704065</v>
      </c>
      <c r="G25" s="53">
        <f>EMCs!$C$14</f>
        <v>3.5859246036990831E-2</v>
      </c>
      <c r="H25" s="53">
        <f>ROCs!$E$13</f>
        <v>0.26229721460804234</v>
      </c>
      <c r="I25" s="54">
        <v>4.0681348937868998E-4</v>
      </c>
      <c r="J25" s="55">
        <f>Other!$C$4*H25*I25/12+(Other!$D$4*I25)</f>
        <v>7.4508175483960475E-4</v>
      </c>
      <c r="K25" s="52">
        <f t="shared" si="0"/>
        <v>0</v>
      </c>
      <c r="L25" s="52">
        <f>ROUND((2.721*J25*G25)+(Other!$B$4*I25),1)</f>
        <v>0</v>
      </c>
    </row>
    <row r="26" spans="1:12" s="31" customFormat="1">
      <c r="A26" s="51" t="s">
        <v>21</v>
      </c>
      <c r="B26" s="51" t="s">
        <v>23</v>
      </c>
      <c r="C26" s="51">
        <v>3200</v>
      </c>
      <c r="D26" s="52" t="s">
        <v>81</v>
      </c>
      <c r="E26" s="51" t="s">
        <v>26</v>
      </c>
      <c r="F26" s="53">
        <f>EMCs!$B$14</f>
        <v>0.69141343344704065</v>
      </c>
      <c r="G26" s="53">
        <f>EMCs!$C$14</f>
        <v>3.5859246036990831E-2</v>
      </c>
      <c r="H26" s="53">
        <f>ROCs!$E$13</f>
        <v>0.26229721460804234</v>
      </c>
      <c r="I26" s="54">
        <v>3.67953085360941E-3</v>
      </c>
      <c r="J26" s="55">
        <f>Other!$C$4*H26*I26/12+(Other!$D$4*I26)</f>
        <v>6.7390865272949282E-3</v>
      </c>
      <c r="K26" s="52">
        <f t="shared" si="0"/>
        <v>0</v>
      </c>
      <c r="L26" s="52">
        <f>ROUND((2.721*J26*G26)+(Other!$B$4*I26),1)</f>
        <v>0</v>
      </c>
    </row>
    <row r="27" spans="1:12" s="31" customFormat="1">
      <c r="A27" s="51" t="s">
        <v>21</v>
      </c>
      <c r="B27" s="51" t="s">
        <v>23</v>
      </c>
      <c r="C27" s="51">
        <v>3200</v>
      </c>
      <c r="D27" s="52" t="s">
        <v>81</v>
      </c>
      <c r="E27" s="51" t="s">
        <v>24</v>
      </c>
      <c r="F27" s="53">
        <f>EMCs!$B$14</f>
        <v>0.69141343344704065</v>
      </c>
      <c r="G27" s="53">
        <f>EMCs!$C$14</f>
        <v>3.5859246036990831E-2</v>
      </c>
      <c r="H27" s="53">
        <f>ROCs!$F$13</f>
        <v>0.26229721460804234</v>
      </c>
      <c r="I27" s="54">
        <v>1.903369297377E-2</v>
      </c>
      <c r="J27" s="55">
        <f>Other!$C$4*H27*I27/12+(Other!$D$4*I27)</f>
        <v>3.4860341980384887E-2</v>
      </c>
      <c r="K27" s="52">
        <f t="shared" si="0"/>
        <v>0.1</v>
      </c>
      <c r="L27" s="52">
        <f>ROUND((2.721*J27*G27)+(Other!$B$4*I27),1)</f>
        <v>0</v>
      </c>
    </row>
    <row r="28" spans="1:12" s="31" customFormat="1">
      <c r="A28" s="51" t="s">
        <v>21</v>
      </c>
      <c r="B28" s="51" t="s">
        <v>23</v>
      </c>
      <c r="C28" s="51">
        <v>3200</v>
      </c>
      <c r="D28" s="52" t="s">
        <v>81</v>
      </c>
      <c r="E28" s="51" t="s">
        <v>24</v>
      </c>
      <c r="F28" s="53">
        <f>EMCs!$B$14</f>
        <v>0.69141343344704065</v>
      </c>
      <c r="G28" s="53">
        <f>EMCs!$C$14</f>
        <v>3.5859246036990831E-2</v>
      </c>
      <c r="H28" s="53">
        <f>ROCs!$F$13</f>
        <v>0.26229721460804234</v>
      </c>
      <c r="I28" s="54">
        <v>2.3436254438144299E-2</v>
      </c>
      <c r="J28" s="55">
        <f>Other!$C$4*H28*I28/12+(Other!$D$4*I28)</f>
        <v>4.2923664134905976E-2</v>
      </c>
      <c r="K28" s="52">
        <f t="shared" si="0"/>
        <v>0.1</v>
      </c>
      <c r="L28" s="52">
        <f>ROUND((2.721*J28*G28)+(Other!$B$4*I28),1)</f>
        <v>0</v>
      </c>
    </row>
    <row r="29" spans="1:12" s="31" customFormat="1">
      <c r="A29" s="51" t="s">
        <v>21</v>
      </c>
      <c r="B29" s="51" t="s">
        <v>23</v>
      </c>
      <c r="C29" s="51">
        <v>3200</v>
      </c>
      <c r="D29" s="52" t="s">
        <v>81</v>
      </c>
      <c r="E29" s="51" t="s">
        <v>26</v>
      </c>
      <c r="F29" s="53">
        <f>EMCs!$B$14</f>
        <v>0.69141343344704065</v>
      </c>
      <c r="G29" s="53">
        <f>EMCs!$C$14</f>
        <v>3.5859246036990831E-2</v>
      </c>
      <c r="H29" s="53">
        <f>ROCs!$E$13</f>
        <v>0.26229721460804234</v>
      </c>
      <c r="I29" s="54">
        <v>2.9113078037840499E-2</v>
      </c>
      <c r="J29" s="55">
        <f>Other!$C$4*H29*I29/12+(Other!$D$4*I29)</f>
        <v>5.3320806314326764E-2</v>
      </c>
      <c r="K29" s="52">
        <f t="shared" si="0"/>
        <v>0.1</v>
      </c>
      <c r="L29" s="52">
        <f>ROUND((2.721*J29*G29)+(Other!$B$4*I29),1)</f>
        <v>0</v>
      </c>
    </row>
    <row r="30" spans="1:12" s="31" customFormat="1">
      <c r="A30" s="51" t="s">
        <v>21</v>
      </c>
      <c r="B30" s="51" t="s">
        <v>23</v>
      </c>
      <c r="C30" s="51">
        <v>3200</v>
      </c>
      <c r="D30" s="52" t="s">
        <v>81</v>
      </c>
      <c r="E30" s="51" t="s">
        <v>24</v>
      </c>
      <c r="F30" s="53">
        <f>EMCs!$B$14</f>
        <v>0.69141343344704065</v>
      </c>
      <c r="G30" s="53">
        <f>EMCs!$C$14</f>
        <v>3.5859246036990831E-2</v>
      </c>
      <c r="H30" s="53">
        <f>ROCs!$F$13</f>
        <v>0.26229721460804234</v>
      </c>
      <c r="I30" s="54">
        <v>0.19865862350090899</v>
      </c>
      <c r="J30" s="55">
        <f>Other!$C$4*H30*I30/12+(Other!$D$4*I30)</f>
        <v>0.36384466021059914</v>
      </c>
      <c r="K30" s="52">
        <f t="shared" si="0"/>
        <v>0.7</v>
      </c>
      <c r="L30" s="52">
        <f>ROUND((2.721*J30*G30)+(Other!$B$4*I30),1)</f>
        <v>0.2</v>
      </c>
    </row>
    <row r="31" spans="1:12" s="31" customFormat="1">
      <c r="A31" s="51" t="s">
        <v>21</v>
      </c>
      <c r="B31" s="51" t="s">
        <v>23</v>
      </c>
      <c r="C31" s="51">
        <v>3200</v>
      </c>
      <c r="D31" s="52" t="s">
        <v>81</v>
      </c>
      <c r="E31" s="51" t="s">
        <v>26</v>
      </c>
      <c r="F31" s="53">
        <f>EMCs!$B$14</f>
        <v>0.69141343344704065</v>
      </c>
      <c r="G31" s="53">
        <f>EMCs!$C$14</f>
        <v>3.5859246036990831E-2</v>
      </c>
      <c r="H31" s="53">
        <f>ROCs!$E$13</f>
        <v>0.26229721460804234</v>
      </c>
      <c r="I31" s="54">
        <v>0.60277813017251802</v>
      </c>
      <c r="J31" s="55">
        <f>Other!$C$4*H31*I31/12+(Other!$D$4*I31)</f>
        <v>1.1039923668553788</v>
      </c>
      <c r="K31" s="52">
        <f t="shared" si="0"/>
        <v>2.1</v>
      </c>
      <c r="L31" s="52">
        <f>ROUND((2.721*J31*G31)+(Other!$B$4*I31),1)</f>
        <v>0.5</v>
      </c>
    </row>
    <row r="32" spans="1:12" s="31" customFormat="1">
      <c r="A32" s="85" t="s">
        <v>21</v>
      </c>
      <c r="B32" s="85" t="s">
        <v>23</v>
      </c>
      <c r="C32" s="85">
        <v>1210</v>
      </c>
      <c r="D32" s="85" t="s">
        <v>123</v>
      </c>
      <c r="E32" s="85" t="s">
        <v>26</v>
      </c>
      <c r="F32" s="86">
        <f>EMCs!$B$13</f>
        <v>1.2445441802046733</v>
      </c>
      <c r="G32" s="86">
        <f>EMCs!$C$13</f>
        <v>0.21319951734720002</v>
      </c>
      <c r="H32" s="86">
        <f>ROCs!$H$11</f>
        <v>0.28818180815488864</v>
      </c>
      <c r="I32" s="87">
        <v>0.72409052718089995</v>
      </c>
      <c r="J32" s="88">
        <f>Other!$C$4*H32*I32/12+(Other!$D$4*I32)</f>
        <v>1.4098946623745074</v>
      </c>
      <c r="K32" s="89">
        <f t="shared" si="0"/>
        <v>4.8</v>
      </c>
      <c r="L32" s="89">
        <f>ROUND((2.721*J32*G32)+(Other!$B$4*I32),1)</f>
        <v>1.3</v>
      </c>
    </row>
    <row r="33" spans="1:12" s="31" customFormat="1">
      <c r="A33" s="85" t="s">
        <v>21</v>
      </c>
      <c r="B33" s="85" t="s">
        <v>23</v>
      </c>
      <c r="C33" s="85">
        <v>1210</v>
      </c>
      <c r="D33" s="85" t="s">
        <v>123</v>
      </c>
      <c r="E33" s="85" t="s">
        <v>22</v>
      </c>
      <c r="F33" s="86">
        <f>EMCs!$B$13</f>
        <v>1.2445441802046733</v>
      </c>
      <c r="G33" s="86">
        <f>EMCs!$C$13</f>
        <v>0.21319951734720002</v>
      </c>
      <c r="H33" s="86">
        <f>ROCs!$H$11</f>
        <v>0.28818180815488864</v>
      </c>
      <c r="I33" s="87">
        <v>6.66743435757787E-3</v>
      </c>
      <c r="J33" s="88">
        <f>Other!$C$4*H33*I33/12+(Other!$D$4*I33)</f>
        <v>1.2982327153318689E-2</v>
      </c>
      <c r="K33" s="89">
        <f t="shared" si="0"/>
        <v>0</v>
      </c>
      <c r="L33" s="89">
        <f>ROUND((2.721*J33*G33)+(Other!$B$4*I33),1)</f>
        <v>0</v>
      </c>
    </row>
    <row r="34" spans="1:12" s="31" customFormat="1">
      <c r="A34" s="85" t="s">
        <v>21</v>
      </c>
      <c r="B34" s="85" t="s">
        <v>23</v>
      </c>
      <c r="C34" s="85">
        <v>1210</v>
      </c>
      <c r="D34" s="85" t="s">
        <v>123</v>
      </c>
      <c r="E34" s="85" t="s">
        <v>22</v>
      </c>
      <c r="F34" s="86">
        <f>EMCs!$B$13</f>
        <v>1.2445441802046733</v>
      </c>
      <c r="G34" s="86">
        <f>EMCs!$C$13</f>
        <v>0.21319951734720002</v>
      </c>
      <c r="H34" s="86">
        <f>ROCs!$H$11</f>
        <v>0.28818180815488864</v>
      </c>
      <c r="I34" s="87">
        <v>1.57913343140259E-2</v>
      </c>
      <c r="J34" s="88">
        <f>Other!$C$4*H34*I34/12+(Other!$D$4*I34)</f>
        <v>3.0747699528396483E-2</v>
      </c>
      <c r="K34" s="89">
        <f t="shared" si="0"/>
        <v>0.1</v>
      </c>
      <c r="L34" s="89">
        <f>ROUND((2.721*J34*G34)+(Other!$B$4*I34),1)</f>
        <v>0</v>
      </c>
    </row>
    <row r="35" spans="1:12" s="31" customFormat="1">
      <c r="A35" s="85" t="s">
        <v>21</v>
      </c>
      <c r="B35" s="85" t="s">
        <v>23</v>
      </c>
      <c r="C35" s="85">
        <v>1210</v>
      </c>
      <c r="D35" s="85" t="s">
        <v>123</v>
      </c>
      <c r="E35" s="85" t="s">
        <v>22</v>
      </c>
      <c r="F35" s="86">
        <f>EMCs!$B$13</f>
        <v>1.2445441802046733</v>
      </c>
      <c r="G35" s="86">
        <f>EMCs!$C$13</f>
        <v>0.21319951734720002</v>
      </c>
      <c r="H35" s="86">
        <f>ROCs!$H$11</f>
        <v>0.28818180815488864</v>
      </c>
      <c r="I35" s="87">
        <v>2.7430244298143398E-2</v>
      </c>
      <c r="J35" s="88">
        <f>Other!$C$4*H35*I35/12+(Other!$D$4*I35)</f>
        <v>5.3410110437640421E-2</v>
      </c>
      <c r="K35" s="89">
        <f t="shared" si="0"/>
        <v>0.2</v>
      </c>
      <c r="L35" s="89">
        <f>ROUND((2.721*J35*G35)+(Other!$B$4*I35),1)</f>
        <v>0</v>
      </c>
    </row>
    <row r="36" spans="1:12" s="31" customFormat="1">
      <c r="A36" s="85" t="s">
        <v>21</v>
      </c>
      <c r="B36" s="85" t="s">
        <v>23</v>
      </c>
      <c r="C36" s="85">
        <v>1210</v>
      </c>
      <c r="D36" s="85" t="s">
        <v>123</v>
      </c>
      <c r="E36" s="85" t="s">
        <v>22</v>
      </c>
      <c r="F36" s="86">
        <f>EMCs!$B$13</f>
        <v>1.2445441802046733</v>
      </c>
      <c r="G36" s="86">
        <f>EMCs!$C$13</f>
        <v>0.21319951734720002</v>
      </c>
      <c r="H36" s="86">
        <f>ROCs!$H$11</f>
        <v>0.28818180815488864</v>
      </c>
      <c r="I36" s="87">
        <v>4.5705430434572099E-2</v>
      </c>
      <c r="J36" s="88">
        <f>Other!$C$4*H36*I36/12+(Other!$D$4*I36)</f>
        <v>8.8994179584307026E-2</v>
      </c>
      <c r="K36" s="89">
        <f t="shared" si="0"/>
        <v>0.3</v>
      </c>
      <c r="L36" s="89">
        <f>ROUND((2.721*J36*G36)+(Other!$B$4*I36),1)</f>
        <v>0.1</v>
      </c>
    </row>
    <row r="37" spans="1:12" s="31" customFormat="1">
      <c r="A37" s="85" t="s">
        <v>21</v>
      </c>
      <c r="B37" s="85" t="s">
        <v>23</v>
      </c>
      <c r="C37" s="85">
        <v>1210</v>
      </c>
      <c r="D37" s="85" t="s">
        <v>123</v>
      </c>
      <c r="E37" s="85" t="s">
        <v>22</v>
      </c>
      <c r="F37" s="86">
        <f>EMCs!$B$13</f>
        <v>1.2445441802046733</v>
      </c>
      <c r="G37" s="86">
        <f>EMCs!$C$13</f>
        <v>0.21319951734720002</v>
      </c>
      <c r="H37" s="86">
        <f>ROCs!$H$11</f>
        <v>0.28818180815488864</v>
      </c>
      <c r="I37" s="87">
        <v>6.3356310768679494E-2</v>
      </c>
      <c r="J37" s="88">
        <f>Other!$C$4*H37*I37/12+(Other!$D$4*I37)</f>
        <v>0.12336264738647167</v>
      </c>
      <c r="K37" s="89">
        <f t="shared" si="0"/>
        <v>0.4</v>
      </c>
      <c r="L37" s="89">
        <f>ROUND((2.721*J37*G37)+(Other!$B$4*I37),1)</f>
        <v>0.1</v>
      </c>
    </row>
    <row r="38" spans="1:12" s="31" customFormat="1">
      <c r="A38" s="85" t="s">
        <v>21</v>
      </c>
      <c r="B38" s="85" t="s">
        <v>23</v>
      </c>
      <c r="C38" s="85">
        <v>1210</v>
      </c>
      <c r="D38" s="85" t="s">
        <v>123</v>
      </c>
      <c r="E38" s="85" t="s">
        <v>22</v>
      </c>
      <c r="F38" s="86">
        <f>EMCs!$B$13</f>
        <v>1.2445441802046733</v>
      </c>
      <c r="G38" s="86">
        <f>EMCs!$C$13</f>
        <v>0.21319951734720002</v>
      </c>
      <c r="H38" s="86">
        <f>ROCs!$H$11</f>
        <v>0.28818180815488864</v>
      </c>
      <c r="I38" s="87">
        <v>8.1303085824289703E-2</v>
      </c>
      <c r="J38" s="88">
        <f>Other!$C$4*H38*I38/12+(Other!$D$4*I38)</f>
        <v>0.15830725915518673</v>
      </c>
      <c r="K38" s="89">
        <f t="shared" si="0"/>
        <v>0.5</v>
      </c>
      <c r="L38" s="89">
        <f>ROUND((2.721*J38*G38)+(Other!$B$4*I38),1)</f>
        <v>0.1</v>
      </c>
    </row>
    <row r="39" spans="1:12" s="31" customFormat="1">
      <c r="A39" s="85" t="s">
        <v>21</v>
      </c>
      <c r="B39" s="85" t="s">
        <v>23</v>
      </c>
      <c r="C39" s="85">
        <v>1210</v>
      </c>
      <c r="D39" s="85" t="s">
        <v>123</v>
      </c>
      <c r="E39" s="85" t="s">
        <v>22</v>
      </c>
      <c r="F39" s="86">
        <f>EMCs!$B$13</f>
        <v>1.2445441802046733</v>
      </c>
      <c r="G39" s="86">
        <f>EMCs!$C$13</f>
        <v>0.21319951734720002</v>
      </c>
      <c r="H39" s="86">
        <f>ROCs!$H$11</f>
        <v>0.28818180815488864</v>
      </c>
      <c r="I39" s="87">
        <v>9.1763921317605301E-2</v>
      </c>
      <c r="J39" s="88">
        <f>Other!$C$4*H39*I39/12+(Other!$D$4*I39)</f>
        <v>0.17867581194294996</v>
      </c>
      <c r="K39" s="89">
        <f t="shared" si="0"/>
        <v>0.6</v>
      </c>
      <c r="L39" s="89">
        <f>ROUND((2.721*J39*G39)+(Other!$B$4*I39),1)</f>
        <v>0.2</v>
      </c>
    </row>
    <row r="40" spans="1:12" s="31" customFormat="1">
      <c r="A40" s="85" t="s">
        <v>21</v>
      </c>
      <c r="B40" s="85" t="s">
        <v>23</v>
      </c>
      <c r="C40" s="85">
        <v>1210</v>
      </c>
      <c r="D40" s="85" t="s">
        <v>123</v>
      </c>
      <c r="E40" s="85" t="s">
        <v>22</v>
      </c>
      <c r="F40" s="86">
        <f>EMCs!$B$13</f>
        <v>1.2445441802046733</v>
      </c>
      <c r="G40" s="86">
        <f>EMCs!$C$13</f>
        <v>0.21319951734720002</v>
      </c>
      <c r="H40" s="86">
        <f>ROCs!$H$11</f>
        <v>0.28818180815488864</v>
      </c>
      <c r="I40" s="87">
        <v>0.14075034246888499</v>
      </c>
      <c r="J40" s="88">
        <f>Other!$C$4*H40*I40/12+(Other!$D$4*I40)</f>
        <v>0.27405849009910843</v>
      </c>
      <c r="K40" s="89">
        <f t="shared" si="0"/>
        <v>0.9</v>
      </c>
      <c r="L40" s="89">
        <f>ROUND((2.721*J40*G40)+(Other!$B$4*I40),1)</f>
        <v>0.2</v>
      </c>
    </row>
    <row r="41" spans="1:12" s="31" customFormat="1">
      <c r="A41" s="85" t="s">
        <v>21</v>
      </c>
      <c r="B41" s="85" t="s">
        <v>23</v>
      </c>
      <c r="C41" s="85">
        <v>1210</v>
      </c>
      <c r="D41" s="85" t="s">
        <v>123</v>
      </c>
      <c r="E41" s="85" t="s">
        <v>22</v>
      </c>
      <c r="F41" s="86">
        <f>EMCs!$B$13</f>
        <v>1.2445441802046733</v>
      </c>
      <c r="G41" s="86">
        <f>EMCs!$C$13</f>
        <v>0.21319951734720002</v>
      </c>
      <c r="H41" s="86">
        <f>ROCs!$H$11</f>
        <v>0.28818180815488864</v>
      </c>
      <c r="I41" s="87">
        <v>0.201553956881453</v>
      </c>
      <c r="J41" s="88">
        <f>Other!$C$4*H41*I41/12+(Other!$D$4*I41)</f>
        <v>0.39245071896463002</v>
      </c>
      <c r="K41" s="89">
        <f t="shared" si="0"/>
        <v>1.3</v>
      </c>
      <c r="L41" s="89">
        <f>ROUND((2.721*J41*G41)+(Other!$B$4*I41),1)</f>
        <v>0.4</v>
      </c>
    </row>
    <row r="42" spans="1:12" s="31" customFormat="1">
      <c r="A42" s="85" t="s">
        <v>21</v>
      </c>
      <c r="B42" s="85" t="s">
        <v>23</v>
      </c>
      <c r="C42" s="85">
        <v>1210</v>
      </c>
      <c r="D42" s="85" t="s">
        <v>123</v>
      </c>
      <c r="E42" s="85" t="s">
        <v>24</v>
      </c>
      <c r="F42" s="86">
        <f>EMCs!$B$13</f>
        <v>1.2445441802046733</v>
      </c>
      <c r="G42" s="86">
        <f>EMCs!$C$13</f>
        <v>0.21319951734720002</v>
      </c>
      <c r="H42" s="86">
        <f>ROCs!$H$11</f>
        <v>0.28818180815488864</v>
      </c>
      <c r="I42" s="87">
        <v>0.25746051151009203</v>
      </c>
      <c r="J42" s="88">
        <f>Other!$C$4*H42*I42/12+(Other!$D$4*I42)</f>
        <v>0.50130776101094143</v>
      </c>
      <c r="K42" s="89">
        <f t="shared" si="0"/>
        <v>1.7</v>
      </c>
      <c r="L42" s="89">
        <f>ROUND((2.721*J42*G42)+(Other!$B$4*I42),1)</f>
        <v>0.5</v>
      </c>
    </row>
    <row r="43" spans="1:12" s="31" customFormat="1">
      <c r="A43" s="85" t="s">
        <v>21</v>
      </c>
      <c r="B43" s="85" t="s">
        <v>23</v>
      </c>
      <c r="C43" s="85">
        <v>1210</v>
      </c>
      <c r="D43" s="85" t="s">
        <v>123</v>
      </c>
      <c r="E43" s="85" t="s">
        <v>22</v>
      </c>
      <c r="F43" s="86">
        <f>EMCs!$B$13</f>
        <v>1.2445441802046733</v>
      </c>
      <c r="G43" s="86">
        <f>EMCs!$C$13</f>
        <v>0.21319951734720002</v>
      </c>
      <c r="H43" s="86">
        <f>ROCs!$H$11</f>
        <v>0.28818180815488864</v>
      </c>
      <c r="I43" s="87">
        <v>0.26975519536596598</v>
      </c>
      <c r="J43" s="88">
        <f>Other!$C$4*H43*I43/12+(Other!$D$4*I43)</f>
        <v>0.52524704552480728</v>
      </c>
      <c r="K43" s="89">
        <f t="shared" si="0"/>
        <v>1.8</v>
      </c>
      <c r="L43" s="89">
        <f>ROUND((2.721*J43*G43)+(Other!$B$4*I43),1)</f>
        <v>0.5</v>
      </c>
    </row>
    <row r="44" spans="1:12" s="31" customFormat="1">
      <c r="A44" s="85" t="s">
        <v>21</v>
      </c>
      <c r="B44" s="85" t="s">
        <v>23</v>
      </c>
      <c r="C44" s="85">
        <v>1210</v>
      </c>
      <c r="D44" s="85" t="s">
        <v>123</v>
      </c>
      <c r="E44" s="85" t="s">
        <v>22</v>
      </c>
      <c r="F44" s="86">
        <f>EMCs!$B$13</f>
        <v>1.2445441802046733</v>
      </c>
      <c r="G44" s="86">
        <f>EMCs!$C$13</f>
        <v>0.21319951734720002</v>
      </c>
      <c r="H44" s="86">
        <f>ROCs!$H$11</f>
        <v>0.28818180815488864</v>
      </c>
      <c r="I44" s="87">
        <v>0.27224596784800198</v>
      </c>
      <c r="J44" s="88">
        <f>Other!$C$4*H44*I44/12+(Other!$D$4*I44)</f>
        <v>0.5300968905314587</v>
      </c>
      <c r="K44" s="89">
        <f t="shared" si="0"/>
        <v>1.8</v>
      </c>
      <c r="L44" s="89">
        <f>ROUND((2.721*J44*G44)+(Other!$B$4*I44),1)</f>
        <v>0.5</v>
      </c>
    </row>
    <row r="45" spans="1:12" s="31" customFormat="1">
      <c r="A45" s="85" t="s">
        <v>21</v>
      </c>
      <c r="B45" s="85" t="s">
        <v>23</v>
      </c>
      <c r="C45" s="85">
        <v>1210</v>
      </c>
      <c r="D45" s="85" t="s">
        <v>123</v>
      </c>
      <c r="E45" s="85" t="s">
        <v>22</v>
      </c>
      <c r="F45" s="86">
        <f>EMCs!$B$13</f>
        <v>1.2445441802046733</v>
      </c>
      <c r="G45" s="86">
        <f>EMCs!$C$13</f>
        <v>0.21319951734720002</v>
      </c>
      <c r="H45" s="86">
        <f>ROCs!$H$11</f>
        <v>0.28818180815488864</v>
      </c>
      <c r="I45" s="87">
        <v>0.32285326675840698</v>
      </c>
      <c r="J45" s="88">
        <f>Other!$C$4*H45*I45/12+(Other!$D$4*I45)</f>
        <v>0.62863562005849971</v>
      </c>
      <c r="K45" s="89">
        <f t="shared" si="0"/>
        <v>2.1</v>
      </c>
      <c r="L45" s="89">
        <f>ROUND((2.721*J45*G45)+(Other!$B$4*I45),1)</f>
        <v>0.6</v>
      </c>
    </row>
    <row r="46" spans="1:12" s="31" customFormat="1">
      <c r="A46" s="85" t="s">
        <v>21</v>
      </c>
      <c r="B46" s="85" t="s">
        <v>23</v>
      </c>
      <c r="C46" s="85">
        <v>1210</v>
      </c>
      <c r="D46" s="85" t="s">
        <v>123</v>
      </c>
      <c r="E46" s="85" t="s">
        <v>22</v>
      </c>
      <c r="F46" s="86">
        <f>EMCs!$B$13</f>
        <v>1.2445441802046733</v>
      </c>
      <c r="G46" s="86">
        <f>EMCs!$C$13</f>
        <v>0.21319951734720002</v>
      </c>
      <c r="H46" s="86">
        <f>ROCs!$H$11</f>
        <v>0.28818180815488864</v>
      </c>
      <c r="I46" s="87">
        <v>0.36362022605619998</v>
      </c>
      <c r="J46" s="88">
        <f>Other!$C$4*H46*I46/12+(Other!$D$4*I46)</f>
        <v>0.70801397974920399</v>
      </c>
      <c r="K46" s="89">
        <f t="shared" si="0"/>
        <v>2.4</v>
      </c>
      <c r="L46" s="89">
        <f>ROUND((2.721*J46*G46)+(Other!$B$4*I46),1)</f>
        <v>0.6</v>
      </c>
    </row>
    <row r="47" spans="1:12" s="31" customFormat="1">
      <c r="A47" s="85" t="s">
        <v>21</v>
      </c>
      <c r="B47" s="85" t="s">
        <v>23</v>
      </c>
      <c r="C47" s="85">
        <v>1210</v>
      </c>
      <c r="D47" s="85" t="s">
        <v>123</v>
      </c>
      <c r="E47" s="85" t="s">
        <v>24</v>
      </c>
      <c r="F47" s="86">
        <f>EMCs!$B$13</f>
        <v>1.2445441802046733</v>
      </c>
      <c r="G47" s="86">
        <f>EMCs!$C$13</f>
        <v>0.21319951734720002</v>
      </c>
      <c r="H47" s="86">
        <f>ROCs!$H$11</f>
        <v>0.28818180815488864</v>
      </c>
      <c r="I47" s="87">
        <v>0.41639859784003802</v>
      </c>
      <c r="J47" s="88">
        <f>Other!$C$4*H47*I47/12+(Other!$D$4*I47)</f>
        <v>0.81078005922901486</v>
      </c>
      <c r="K47" s="89">
        <f t="shared" si="0"/>
        <v>2.7</v>
      </c>
      <c r="L47" s="89">
        <f>ROUND((2.721*J47*G47)+(Other!$B$4*I47),1)</f>
        <v>0.7</v>
      </c>
    </row>
    <row r="48" spans="1:12" s="31" customFormat="1">
      <c r="A48" s="85" t="s">
        <v>21</v>
      </c>
      <c r="B48" s="85" t="s">
        <v>23</v>
      </c>
      <c r="C48" s="85">
        <v>1210</v>
      </c>
      <c r="D48" s="85" t="s">
        <v>123</v>
      </c>
      <c r="E48" s="85" t="s">
        <v>24</v>
      </c>
      <c r="F48" s="86">
        <f>EMCs!$B$13</f>
        <v>1.2445441802046733</v>
      </c>
      <c r="G48" s="86">
        <f>EMCs!$C$13</f>
        <v>0.21319951734720002</v>
      </c>
      <c r="H48" s="86">
        <f>ROCs!$H$11</f>
        <v>0.28818180815488864</v>
      </c>
      <c r="I48" s="87">
        <v>0.44642454208161703</v>
      </c>
      <c r="J48" s="88">
        <f>Other!$C$4*H48*I48/12+(Other!$D$4*I48)</f>
        <v>0.86924432154131637</v>
      </c>
      <c r="K48" s="89">
        <f t="shared" si="0"/>
        <v>2.9</v>
      </c>
      <c r="L48" s="89">
        <f>ROUND((2.721*J48*G48)+(Other!$B$4*I48),1)</f>
        <v>0.8</v>
      </c>
    </row>
    <row r="49" spans="1:13" s="31" customFormat="1">
      <c r="A49" s="85" t="s">
        <v>21</v>
      </c>
      <c r="B49" s="85" t="s">
        <v>23</v>
      </c>
      <c r="C49" s="85">
        <v>1210</v>
      </c>
      <c r="D49" s="85" t="s">
        <v>123</v>
      </c>
      <c r="E49" s="85" t="s">
        <v>22</v>
      </c>
      <c r="F49" s="86">
        <f>EMCs!$B$13</f>
        <v>1.2445441802046733</v>
      </c>
      <c r="G49" s="86">
        <f>EMCs!$C$13</f>
        <v>0.21319951734720002</v>
      </c>
      <c r="H49" s="86">
        <f>ROCs!$H$11</f>
        <v>0.28818180815488864</v>
      </c>
      <c r="I49" s="87">
        <v>0.59493184147424105</v>
      </c>
      <c r="J49" s="88">
        <f>Other!$C$4*H49*I49/12+(Other!$D$4*I49)</f>
        <v>1.1584065752618433</v>
      </c>
      <c r="K49" s="89">
        <f t="shared" si="0"/>
        <v>3.9</v>
      </c>
      <c r="L49" s="89">
        <f>ROUND((2.721*J49*G49)+(Other!$B$4*I49),1)</f>
        <v>1</v>
      </c>
    </row>
    <row r="50" spans="1:13" s="31" customFormat="1">
      <c r="A50" s="56" t="s">
        <v>21</v>
      </c>
      <c r="B50" s="56" t="s">
        <v>23</v>
      </c>
      <c r="C50" s="56">
        <v>4110</v>
      </c>
      <c r="D50" s="56" t="s">
        <v>82</v>
      </c>
      <c r="E50" s="56" t="s">
        <v>22</v>
      </c>
      <c r="F50" s="57">
        <f>EMCs!$B$14</f>
        <v>0.69141343344704065</v>
      </c>
      <c r="G50" s="57">
        <f>EMCs!$C$14</f>
        <v>3.5859246036990831E-2</v>
      </c>
      <c r="H50" s="57">
        <f>ROCs!$H$13</f>
        <v>0.26229721460804234</v>
      </c>
      <c r="I50" s="58">
        <v>1.01487218403236</v>
      </c>
      <c r="J50" s="59">
        <f>Other!$C$4*H50*I50/12+(Other!$D$4*I50)</f>
        <v>1.8587455125236638</v>
      </c>
      <c r="K50" s="60">
        <f t="shared" si="0"/>
        <v>3.5</v>
      </c>
      <c r="L50" s="60">
        <f>ROUND((2.721*J50*G50)+(Other!$B$4*I50),1)</f>
        <v>0.8</v>
      </c>
    </row>
    <row r="51" spans="1:13" s="31" customFormat="1">
      <c r="A51" s="56" t="s">
        <v>21</v>
      </c>
      <c r="B51" s="56" t="s">
        <v>23</v>
      </c>
      <c r="C51" s="56">
        <v>4110</v>
      </c>
      <c r="D51" s="56" t="s">
        <v>82</v>
      </c>
      <c r="E51" s="56" t="s">
        <v>24</v>
      </c>
      <c r="F51" s="57">
        <f>EMCs!$B$14</f>
        <v>0.69141343344704065</v>
      </c>
      <c r="G51" s="57">
        <f>EMCs!$C$14</f>
        <v>3.5859246036990831E-2</v>
      </c>
      <c r="H51" s="57">
        <f>ROCs!$F$13</f>
        <v>0.26229721460804234</v>
      </c>
      <c r="I51" s="58">
        <v>1.0490807538955</v>
      </c>
      <c r="J51" s="59">
        <f>Other!$C$4*H51*I51/12+(Other!$D$4*I51)</f>
        <v>1.921398747801355</v>
      </c>
      <c r="K51" s="60">
        <f t="shared" si="0"/>
        <v>3.6</v>
      </c>
      <c r="L51" s="60">
        <f>ROUND((2.721*J51*G51)+(Other!$B$4*I51),1)</f>
        <v>0.8</v>
      </c>
      <c r="M51" s="29"/>
    </row>
    <row r="52" spans="1:13" s="31" customFormat="1">
      <c r="A52" s="56" t="s">
        <v>21</v>
      </c>
      <c r="B52" s="56" t="s">
        <v>23</v>
      </c>
      <c r="C52" s="56">
        <v>4110</v>
      </c>
      <c r="D52" s="56" t="s">
        <v>82</v>
      </c>
      <c r="E52" s="56" t="s">
        <v>24</v>
      </c>
      <c r="F52" s="57">
        <f>EMCs!$B$14</f>
        <v>0.69141343344704065</v>
      </c>
      <c r="G52" s="57">
        <f>EMCs!$C$14</f>
        <v>3.5859246036990831E-2</v>
      </c>
      <c r="H52" s="57">
        <f>ROCs!$F$13</f>
        <v>0.26229721460804234</v>
      </c>
      <c r="I52" s="58">
        <v>1.45280163314447</v>
      </c>
      <c r="J52" s="59">
        <f>Other!$C$4*H52*I52/12+(Other!$D$4*I52)</f>
        <v>2.6608163655298585</v>
      </c>
      <c r="K52" s="60">
        <f t="shared" si="0"/>
        <v>5</v>
      </c>
      <c r="L52" s="60">
        <f>ROUND((2.721*J52*G52)+(Other!$B$4*I52),1)</f>
        <v>1.2</v>
      </c>
    </row>
    <row r="53" spans="1:13" s="31" customFormat="1">
      <c r="A53" s="56" t="s">
        <v>21</v>
      </c>
      <c r="B53" s="56" t="s">
        <v>23</v>
      </c>
      <c r="C53" s="56">
        <v>4110</v>
      </c>
      <c r="D53" s="56" t="s">
        <v>82</v>
      </c>
      <c r="E53" s="56" t="s">
        <v>22</v>
      </c>
      <c r="F53" s="57">
        <f>EMCs!$B$14</f>
        <v>0.69141343344704065</v>
      </c>
      <c r="G53" s="57">
        <f>EMCs!$C$14</f>
        <v>3.5859246036990831E-2</v>
      </c>
      <c r="H53" s="57">
        <f>ROCs!$H$13</f>
        <v>0.26229721460804234</v>
      </c>
      <c r="I53" s="58">
        <v>4.37757998986726</v>
      </c>
      <c r="J53" s="59">
        <f>Other!$C$4*H53*I53/12+(Other!$D$4*I53)</f>
        <v>8.0175684090083461</v>
      </c>
      <c r="K53" s="60">
        <f t="shared" si="0"/>
        <v>15.1</v>
      </c>
      <c r="L53" s="60">
        <f>ROUND((2.721*J53*G53)+(Other!$B$4*I53),1)</f>
        <v>3.5</v>
      </c>
    </row>
    <row r="54" spans="1:13" s="31" customFormat="1">
      <c r="A54" s="56" t="s">
        <v>21</v>
      </c>
      <c r="B54" s="56" t="s">
        <v>23</v>
      </c>
      <c r="C54" s="56">
        <v>4110</v>
      </c>
      <c r="D54" s="56" t="s">
        <v>82</v>
      </c>
      <c r="E54" s="56" t="s">
        <v>26</v>
      </c>
      <c r="F54" s="57">
        <f>EMCs!$B$14</f>
        <v>0.69141343344704065</v>
      </c>
      <c r="G54" s="57">
        <f>EMCs!$C$14</f>
        <v>3.5859246036990831E-2</v>
      </c>
      <c r="H54" s="57">
        <f>ROCs!$E$13</f>
        <v>0.26229721460804234</v>
      </c>
      <c r="I54" s="58">
        <v>10.8017521919</v>
      </c>
      <c r="J54" s="59">
        <f>Other!$C$4*H54*I54/12+(Other!$D$4*I54)</f>
        <v>19.783484787525303</v>
      </c>
      <c r="K54" s="60">
        <f t="shared" si="0"/>
        <v>37.200000000000003</v>
      </c>
      <c r="L54" s="60">
        <f>ROUND((2.721*J54*G54)+(Other!$B$4*I54),1)</f>
        <v>8.6999999999999993</v>
      </c>
    </row>
    <row r="55" spans="1:13" s="31" customFormat="1">
      <c r="A55" s="40" t="s">
        <v>21</v>
      </c>
      <c r="B55" s="40" t="s">
        <v>23</v>
      </c>
      <c r="C55" s="40">
        <v>1900</v>
      </c>
      <c r="D55" s="40" t="s">
        <v>120</v>
      </c>
      <c r="E55" s="40" t="s">
        <v>22</v>
      </c>
      <c r="F55" s="41">
        <f>EMCs!$B$14</f>
        <v>0.69141343344704065</v>
      </c>
      <c r="G55" s="41">
        <f>EMCs!$C$14</f>
        <v>3.5859246036990831E-2</v>
      </c>
      <c r="H55" s="41">
        <f>ROCs!$H$14</f>
        <v>0.26229721460804234</v>
      </c>
      <c r="I55" s="42">
        <v>12.7323267827</v>
      </c>
      <c r="J55" s="43">
        <f>Other!$C$4*H55*I55/12+(Other!$D$4*I55)</f>
        <v>23.319345670995219</v>
      </c>
      <c r="K55" s="44">
        <f t="shared" si="0"/>
        <v>43.9</v>
      </c>
      <c r="L55" s="44">
        <f>ROUND((2.721*J55*G55)+(Other!$B$4*I55),1)</f>
        <v>10.199999999999999</v>
      </c>
    </row>
    <row r="56" spans="1:13" s="31" customFormat="1">
      <c r="A56" s="40" t="s">
        <v>21</v>
      </c>
      <c r="B56" s="40" t="s">
        <v>23</v>
      </c>
      <c r="C56" s="40">
        <v>1900</v>
      </c>
      <c r="D56" s="40" t="s">
        <v>120</v>
      </c>
      <c r="E56" s="40" t="s">
        <v>24</v>
      </c>
      <c r="F56" s="41">
        <f>EMCs!$B$14</f>
        <v>0.69141343344704065</v>
      </c>
      <c r="G56" s="41">
        <f>EMCs!$C$14</f>
        <v>3.5859246036990831E-2</v>
      </c>
      <c r="H56" s="41">
        <f>ROCs!$F$14</f>
        <v>0.26229721460804234</v>
      </c>
      <c r="I56" s="42">
        <v>14.559832670500001</v>
      </c>
      <c r="J56" s="43">
        <f>Other!$C$4*H56*I56/12+(Other!$D$4*I56)</f>
        <v>26.666435503098171</v>
      </c>
      <c r="K56" s="44">
        <f t="shared" si="0"/>
        <v>50.2</v>
      </c>
      <c r="L56" s="44">
        <f>ROUND((2.721*J56*G56)+(Other!$B$4*I56),1)</f>
        <v>11.7</v>
      </c>
      <c r="M56" s="29"/>
    </row>
    <row r="57" spans="1:13" s="31" customFormat="1">
      <c r="A57" s="40" t="s">
        <v>21</v>
      </c>
      <c r="B57" s="40" t="s">
        <v>23</v>
      </c>
      <c r="C57" s="40">
        <v>1900</v>
      </c>
      <c r="D57" s="40" t="s">
        <v>120</v>
      </c>
      <c r="E57" s="40" t="s">
        <v>26</v>
      </c>
      <c r="F57" s="41">
        <f>EMCs!$B$14</f>
        <v>0.69141343344704065</v>
      </c>
      <c r="G57" s="41">
        <f>EMCs!$C$14</f>
        <v>3.5859246036990831E-2</v>
      </c>
      <c r="H57" s="41">
        <f>ROCs!$E$14</f>
        <v>0.26229721460804234</v>
      </c>
      <c r="I57" s="42">
        <v>25.773815148200001</v>
      </c>
      <c r="J57" s="43">
        <f>Other!$C$4*H57*I57/12+(Other!$D$4*I57)</f>
        <v>47.204922946044235</v>
      </c>
      <c r="K57" s="44">
        <f t="shared" si="0"/>
        <v>88.8</v>
      </c>
      <c r="L57" s="44">
        <f>ROUND((2.721*J57*G57)+(Other!$B$4*I57),1)</f>
        <v>20.7</v>
      </c>
    </row>
    <row r="58" spans="1:13" s="31" customFormat="1">
      <c r="A58" s="85" t="s">
        <v>21</v>
      </c>
      <c r="B58" s="85" t="s">
        <v>23</v>
      </c>
      <c r="C58" s="85">
        <v>1210</v>
      </c>
      <c r="D58" s="85" t="s">
        <v>123</v>
      </c>
      <c r="E58" s="85" t="s">
        <v>22</v>
      </c>
      <c r="F58" s="86">
        <f>EMCs!$B$13</f>
        <v>1.2445441802046733</v>
      </c>
      <c r="G58" s="86">
        <f>EMCs!$C$13</f>
        <v>0.21319951734720002</v>
      </c>
      <c r="H58" s="86">
        <f>ROCs!$H$11</f>
        <v>0.28818180815488864</v>
      </c>
      <c r="I58" s="87">
        <v>0.32219951380985601</v>
      </c>
      <c r="J58" s="88">
        <f>Other!$C$4*H58*I58/12+(Other!$D$4*I58)</f>
        <v>0.62736268144368013</v>
      </c>
      <c r="K58" s="89">
        <f t="shared" si="0"/>
        <v>2.1</v>
      </c>
      <c r="L58" s="89">
        <f>ROUND((2.721*J58*G58)+(Other!$B$4*I58),1)</f>
        <v>0.6</v>
      </c>
    </row>
    <row r="59" spans="1:13" s="31" customFormat="1">
      <c r="A59" s="85" t="s">
        <v>21</v>
      </c>
      <c r="B59" s="85" t="s">
        <v>23</v>
      </c>
      <c r="C59" s="85">
        <v>1210</v>
      </c>
      <c r="D59" s="85" t="s">
        <v>123</v>
      </c>
      <c r="E59" s="85" t="s">
        <v>26</v>
      </c>
      <c r="F59" s="86">
        <f>EMCs!$B$13</f>
        <v>1.2445441802046733</v>
      </c>
      <c r="G59" s="86">
        <f>EMCs!$C$13</f>
        <v>0.21319951734720002</v>
      </c>
      <c r="H59" s="86">
        <f>ROCs!$H$11</f>
        <v>0.28818180815488864</v>
      </c>
      <c r="I59" s="87">
        <v>3.7731400156149998E-5</v>
      </c>
      <c r="J59" s="88">
        <f>Other!$C$4*H59*I59/12+(Other!$D$4*I59)</f>
        <v>7.3467747038737625E-5</v>
      </c>
      <c r="K59" s="89">
        <f t="shared" si="0"/>
        <v>0</v>
      </c>
      <c r="L59" s="89">
        <f>ROUND((2.721*J59*G59)+(Other!$B$4*I59),1)</f>
        <v>0</v>
      </c>
    </row>
    <row r="60" spans="1:13" s="31" customFormat="1">
      <c r="A60" s="85" t="s">
        <v>21</v>
      </c>
      <c r="B60" s="85" t="s">
        <v>23</v>
      </c>
      <c r="C60" s="85">
        <v>1210</v>
      </c>
      <c r="D60" s="85" t="s">
        <v>123</v>
      </c>
      <c r="E60" s="85" t="s">
        <v>24</v>
      </c>
      <c r="F60" s="86">
        <f>EMCs!$B$13</f>
        <v>1.2445441802046733</v>
      </c>
      <c r="G60" s="86">
        <f>EMCs!$C$13</f>
        <v>0.21319951734720002</v>
      </c>
      <c r="H60" s="86">
        <f>ROCs!$H$11</f>
        <v>0.28818180815488864</v>
      </c>
      <c r="I60" s="87">
        <v>3.8625143233829999E-5</v>
      </c>
      <c r="J60" s="88">
        <f>Other!$C$4*H60*I60/12+(Other!$D$4*I60)</f>
        <v>7.5207976398816508E-5</v>
      </c>
      <c r="K60" s="89">
        <f t="shared" si="0"/>
        <v>0</v>
      </c>
      <c r="L60" s="89">
        <f>ROUND((2.721*J60*G60)+(Other!$B$4*I60),1)</f>
        <v>0</v>
      </c>
    </row>
    <row r="61" spans="1:13" s="31" customFormat="1">
      <c r="A61" s="85" t="s">
        <v>21</v>
      </c>
      <c r="B61" s="85" t="s">
        <v>23</v>
      </c>
      <c r="C61" s="85">
        <v>1210</v>
      </c>
      <c r="D61" s="85" t="s">
        <v>123</v>
      </c>
      <c r="E61" s="85" t="s">
        <v>26</v>
      </c>
      <c r="F61" s="86">
        <f>EMCs!$B$13</f>
        <v>1.2445441802046733</v>
      </c>
      <c r="G61" s="86">
        <f>EMCs!$C$13</f>
        <v>0.21319951734720002</v>
      </c>
      <c r="H61" s="86">
        <f>ROCs!$H$11</f>
        <v>0.28818180815488864</v>
      </c>
      <c r="I61" s="87">
        <v>7.7644580541883998E-4</v>
      </c>
      <c r="J61" s="88">
        <f>Other!$C$4*H61*I61/12+(Other!$D$4*I61)</f>
        <v>1.511836925895326E-3</v>
      </c>
      <c r="K61" s="89">
        <f t="shared" si="0"/>
        <v>0</v>
      </c>
      <c r="L61" s="89">
        <f>ROUND((2.721*J61*G61)+(Other!$B$4*I61),1)</f>
        <v>0</v>
      </c>
    </row>
    <row r="62" spans="1:13" s="31" customFormat="1">
      <c r="A62" s="85" t="s">
        <v>21</v>
      </c>
      <c r="B62" s="85" t="s">
        <v>23</v>
      </c>
      <c r="C62" s="85">
        <v>1210</v>
      </c>
      <c r="D62" s="85" t="s">
        <v>123</v>
      </c>
      <c r="E62" s="85" t="s">
        <v>24</v>
      </c>
      <c r="F62" s="86">
        <f>EMCs!$B$13</f>
        <v>1.2445441802046733</v>
      </c>
      <c r="G62" s="86">
        <f>EMCs!$C$13</f>
        <v>0.21319951734720002</v>
      </c>
      <c r="H62" s="86">
        <f>ROCs!$H$11</f>
        <v>0.28818180815488864</v>
      </c>
      <c r="I62" s="87">
        <v>1.12210079516789E-2</v>
      </c>
      <c r="J62" s="88">
        <f>Other!$C$4*H62*I62/12+(Other!$D$4*I62)</f>
        <v>2.1848703475140969E-2</v>
      </c>
      <c r="K62" s="89">
        <f t="shared" si="0"/>
        <v>0.1</v>
      </c>
      <c r="L62" s="89">
        <f>ROUND((2.721*J62*G62)+(Other!$B$4*I62),1)</f>
        <v>0</v>
      </c>
    </row>
    <row r="63" spans="1:13" s="31" customFormat="1">
      <c r="A63" s="85" t="s">
        <v>21</v>
      </c>
      <c r="B63" s="85" t="s">
        <v>23</v>
      </c>
      <c r="C63" s="85">
        <v>1210</v>
      </c>
      <c r="D63" s="85" t="s">
        <v>123</v>
      </c>
      <c r="E63" s="85" t="s">
        <v>22</v>
      </c>
      <c r="F63" s="86">
        <f>EMCs!$B$13</f>
        <v>1.2445441802046733</v>
      </c>
      <c r="G63" s="86">
        <f>EMCs!$C$13</f>
        <v>0.21319951734720002</v>
      </c>
      <c r="H63" s="86">
        <f>ROCs!$H$11</f>
        <v>0.28818180815488864</v>
      </c>
      <c r="I63" s="87">
        <v>2.3136151313926202E-2</v>
      </c>
      <c r="J63" s="88">
        <f>Other!$C$4*H63*I63/12+(Other!$D$4*I63)</f>
        <v>4.504897526058111E-2</v>
      </c>
      <c r="K63" s="89">
        <f t="shared" si="0"/>
        <v>0.2</v>
      </c>
      <c r="L63" s="89">
        <f>ROUND((2.721*J63*G63)+(Other!$B$4*I63),1)</f>
        <v>0</v>
      </c>
    </row>
    <row r="64" spans="1:13" s="31" customFormat="1">
      <c r="A64" s="85" t="s">
        <v>21</v>
      </c>
      <c r="B64" s="85" t="s">
        <v>23</v>
      </c>
      <c r="C64" s="85">
        <v>1210</v>
      </c>
      <c r="D64" s="85" t="s">
        <v>123</v>
      </c>
      <c r="E64" s="85" t="s">
        <v>26</v>
      </c>
      <c r="F64" s="86">
        <f>EMCs!$B$13</f>
        <v>1.2445441802046733</v>
      </c>
      <c r="G64" s="86">
        <f>EMCs!$C$13</f>
        <v>0.21319951734720002</v>
      </c>
      <c r="H64" s="86">
        <f>ROCs!$H$11</f>
        <v>0.28818180815488864</v>
      </c>
      <c r="I64" s="87">
        <v>3.07596875517799E-2</v>
      </c>
      <c r="J64" s="88">
        <f>Other!$C$4*H64*I64/12+(Other!$D$4*I64)</f>
        <v>5.9892952148409229E-2</v>
      </c>
      <c r="K64" s="89">
        <f t="shared" si="0"/>
        <v>0.2</v>
      </c>
      <c r="L64" s="89">
        <f>ROUND((2.721*J64*G64)+(Other!$B$4*I64),1)</f>
        <v>0.1</v>
      </c>
    </row>
    <row r="65" spans="1:13" s="31" customFormat="1">
      <c r="A65" s="85" t="s">
        <v>21</v>
      </c>
      <c r="B65" s="85" t="s">
        <v>23</v>
      </c>
      <c r="C65" s="85">
        <v>1210</v>
      </c>
      <c r="D65" s="85" t="s">
        <v>123</v>
      </c>
      <c r="E65" s="85" t="s">
        <v>24</v>
      </c>
      <c r="F65" s="86">
        <f>EMCs!$B$13</f>
        <v>1.2445441802046733</v>
      </c>
      <c r="G65" s="86">
        <f>EMCs!$C$13</f>
        <v>0.21319951734720002</v>
      </c>
      <c r="H65" s="86">
        <f>ROCs!$H$11</f>
        <v>0.28818180815488864</v>
      </c>
      <c r="I65" s="87">
        <v>6.2421644082641801E-2</v>
      </c>
      <c r="J65" s="88">
        <f>Other!$C$4*H65*I65/12+(Other!$D$4*I65)</f>
        <v>0.12154273465142412</v>
      </c>
      <c r="K65" s="89">
        <f t="shared" si="0"/>
        <v>0.4</v>
      </c>
      <c r="L65" s="89">
        <f>ROUND((2.721*J65*G65)+(Other!$B$4*I65),1)</f>
        <v>0.1</v>
      </c>
    </row>
    <row r="66" spans="1:13" s="31" customFormat="1">
      <c r="A66" s="85" t="s">
        <v>21</v>
      </c>
      <c r="B66" s="85" t="s">
        <v>23</v>
      </c>
      <c r="C66" s="85">
        <v>1210</v>
      </c>
      <c r="D66" s="85" t="s">
        <v>123</v>
      </c>
      <c r="E66" s="85" t="s">
        <v>24</v>
      </c>
      <c r="F66" s="86">
        <f>EMCs!$B$13</f>
        <v>1.2445441802046733</v>
      </c>
      <c r="G66" s="86">
        <f>EMCs!$C$13</f>
        <v>0.21319951734720002</v>
      </c>
      <c r="H66" s="86">
        <f>ROCs!$H$11</f>
        <v>0.28818180815488864</v>
      </c>
      <c r="I66" s="87">
        <v>9.9890675644370999E-2</v>
      </c>
      <c r="J66" s="88">
        <f>Other!$C$4*H66*I66/12+(Other!$D$4*I66)</f>
        <v>0.19449961727892748</v>
      </c>
      <c r="K66" s="89">
        <f t="shared" ref="K66:K94" si="1">ROUND(2.721*J66*F66,1)</f>
        <v>0.7</v>
      </c>
      <c r="L66" s="89">
        <f>ROUND((2.721*J66*G66)+(Other!$B$4*I66),1)</f>
        <v>0.2</v>
      </c>
    </row>
    <row r="67" spans="1:13" s="31" customFormat="1">
      <c r="A67" s="85" t="s">
        <v>21</v>
      </c>
      <c r="B67" s="85" t="s">
        <v>23</v>
      </c>
      <c r="C67" s="85">
        <v>1210</v>
      </c>
      <c r="D67" s="85" t="s">
        <v>123</v>
      </c>
      <c r="E67" s="85" t="s">
        <v>26</v>
      </c>
      <c r="F67" s="86">
        <f>EMCs!$B$13</f>
        <v>1.2445441802046733</v>
      </c>
      <c r="G67" s="86">
        <f>EMCs!$C$13</f>
        <v>0.21319951734720002</v>
      </c>
      <c r="H67" s="86">
        <f>ROCs!$H$11</f>
        <v>0.28818180815488864</v>
      </c>
      <c r="I67" s="87">
        <v>0.43653790626114197</v>
      </c>
      <c r="J67" s="88">
        <f>Other!$C$4*H67*I67/12+(Other!$D$4*I67)</f>
        <v>0.8499938072079809</v>
      </c>
      <c r="K67" s="89">
        <f t="shared" si="1"/>
        <v>2.9</v>
      </c>
      <c r="L67" s="89">
        <f>ROUND((2.721*J67*G67)+(Other!$B$4*I67),1)</f>
        <v>0.8</v>
      </c>
    </row>
    <row r="68" spans="1:13" s="31" customFormat="1">
      <c r="A68" s="85" t="s">
        <v>21</v>
      </c>
      <c r="B68" s="85" t="s">
        <v>23</v>
      </c>
      <c r="C68" s="85">
        <v>1210</v>
      </c>
      <c r="D68" s="85" t="s">
        <v>123</v>
      </c>
      <c r="E68" s="85" t="s">
        <v>24</v>
      </c>
      <c r="F68" s="86">
        <f>EMCs!$B$13</f>
        <v>1.2445441802046733</v>
      </c>
      <c r="G68" s="86">
        <f>EMCs!$C$13</f>
        <v>0.21319951734720002</v>
      </c>
      <c r="H68" s="86">
        <f>ROCs!$H$11</f>
        <v>0.28818180815488864</v>
      </c>
      <c r="I68" s="87">
        <v>0.67827771305421003</v>
      </c>
      <c r="J68" s="88">
        <f>Other!$C$4*H68*I68/12+(Other!$D$4*I68)</f>
        <v>1.3206913933343107</v>
      </c>
      <c r="K68" s="89">
        <f t="shared" si="1"/>
        <v>4.5</v>
      </c>
      <c r="L68" s="89">
        <f>ROUND((2.721*J68*G68)+(Other!$B$4*I68),1)</f>
        <v>1.2</v>
      </c>
    </row>
    <row r="69" spans="1:13" s="31" customFormat="1">
      <c r="A69" s="85" t="s">
        <v>21</v>
      </c>
      <c r="B69" s="85" t="s">
        <v>23</v>
      </c>
      <c r="C69" s="85">
        <v>1210</v>
      </c>
      <c r="D69" s="85" t="s">
        <v>123</v>
      </c>
      <c r="E69" s="85" t="s">
        <v>22</v>
      </c>
      <c r="F69" s="86">
        <f>EMCs!$B$13</f>
        <v>1.2445441802046733</v>
      </c>
      <c r="G69" s="86">
        <f>EMCs!$C$13</f>
        <v>0.21319951734720002</v>
      </c>
      <c r="H69" s="86">
        <f>ROCs!$H$11</f>
        <v>0.28818180815488864</v>
      </c>
      <c r="I69" s="87">
        <v>1.7333773512155599</v>
      </c>
      <c r="J69" s="88">
        <f>Other!$C$4*H69*I69/12+(Other!$D$4*I69)</f>
        <v>3.3751021227614042</v>
      </c>
      <c r="K69" s="89">
        <f t="shared" si="1"/>
        <v>11.4</v>
      </c>
      <c r="L69" s="89">
        <f>ROUND((2.721*J69*G69)+(Other!$B$4*I69),1)</f>
        <v>3</v>
      </c>
    </row>
    <row r="70" spans="1:13" s="31" customFormat="1">
      <c r="A70" s="85" t="s">
        <v>21</v>
      </c>
      <c r="B70" s="85" t="s">
        <v>23</v>
      </c>
      <c r="C70" s="85">
        <v>1210</v>
      </c>
      <c r="D70" s="85" t="s">
        <v>123</v>
      </c>
      <c r="E70" s="85" t="s">
        <v>22</v>
      </c>
      <c r="F70" s="86">
        <f>EMCs!$B$13</f>
        <v>1.2445441802046733</v>
      </c>
      <c r="G70" s="86">
        <f>EMCs!$C$13</f>
        <v>0.21319951734720002</v>
      </c>
      <c r="H70" s="86">
        <f>ROCs!$H$11</f>
        <v>0.28818180815488864</v>
      </c>
      <c r="I70" s="87">
        <v>2.16465654613675</v>
      </c>
      <c r="J70" s="88">
        <f>Other!$C$4*H70*I70/12+(Other!$D$4*I70)</f>
        <v>4.2148565624167773</v>
      </c>
      <c r="K70" s="89">
        <f t="shared" si="1"/>
        <v>14.3</v>
      </c>
      <c r="L70" s="89">
        <f>ROUND((2.721*J70*G70)+(Other!$B$4*I70),1)</f>
        <v>3.8</v>
      </c>
    </row>
    <row r="71" spans="1:13" s="31" customFormat="1">
      <c r="A71" s="85" t="s">
        <v>21</v>
      </c>
      <c r="B71" s="85" t="s">
        <v>23</v>
      </c>
      <c r="C71" s="85">
        <v>1210</v>
      </c>
      <c r="D71" s="85" t="s">
        <v>123</v>
      </c>
      <c r="E71" s="85" t="s">
        <v>22</v>
      </c>
      <c r="F71" s="86">
        <f>EMCs!$B$13</f>
        <v>1.2445441802046733</v>
      </c>
      <c r="G71" s="86">
        <f>EMCs!$C$13</f>
        <v>0.21319951734720002</v>
      </c>
      <c r="H71" s="86">
        <f>ROCs!$H$11</f>
        <v>0.28818180815488864</v>
      </c>
      <c r="I71" s="87">
        <v>2.4506770522855801</v>
      </c>
      <c r="J71" s="88">
        <f>Other!$C$4*H71*I71/12+(Other!$D$4*I71)</f>
        <v>4.7717741988328992</v>
      </c>
      <c r="K71" s="89">
        <f t="shared" si="1"/>
        <v>16.2</v>
      </c>
      <c r="L71" s="89">
        <f>ROUND((2.721*J71*G71)+(Other!$B$4*I71),1)</f>
        <v>4.3</v>
      </c>
    </row>
    <row r="72" spans="1:13" s="31" customFormat="1">
      <c r="A72" s="85" t="s">
        <v>21</v>
      </c>
      <c r="B72" s="85" t="s">
        <v>23</v>
      </c>
      <c r="C72" s="85">
        <v>1210</v>
      </c>
      <c r="D72" s="85" t="s">
        <v>123</v>
      </c>
      <c r="E72" s="85" t="s">
        <v>24</v>
      </c>
      <c r="F72" s="86">
        <f>EMCs!$B$13</f>
        <v>1.2445441802046733</v>
      </c>
      <c r="G72" s="86">
        <f>EMCs!$C$13</f>
        <v>0.21319951734720002</v>
      </c>
      <c r="H72" s="86">
        <f>ROCs!$H$11</f>
        <v>0.28818180815488864</v>
      </c>
      <c r="I72" s="87">
        <v>3.30976741883602</v>
      </c>
      <c r="J72" s="88">
        <f>Other!$C$4*H72*I72/12+(Other!$D$4*I72)</f>
        <v>6.4445304037959605</v>
      </c>
      <c r="K72" s="89">
        <f t="shared" si="1"/>
        <v>21.8</v>
      </c>
      <c r="L72" s="89">
        <f>ROUND((2.721*J72*G72)+(Other!$B$4*I72),1)</f>
        <v>5.8</v>
      </c>
      <c r="M72" s="29"/>
    </row>
    <row r="73" spans="1:13" s="31" customFormat="1">
      <c r="A73" s="85" t="s">
        <v>21</v>
      </c>
      <c r="B73" s="85" t="s">
        <v>23</v>
      </c>
      <c r="C73" s="85">
        <v>1210</v>
      </c>
      <c r="D73" s="85" t="s">
        <v>123</v>
      </c>
      <c r="E73" s="85" t="s">
        <v>26</v>
      </c>
      <c r="F73" s="86">
        <f>EMCs!$B$13</f>
        <v>1.2445441802046733</v>
      </c>
      <c r="G73" s="86">
        <f>EMCs!$C$13</f>
        <v>0.21319951734720002</v>
      </c>
      <c r="H73" s="86">
        <f>ROCs!$H$11</f>
        <v>0.28818180815488864</v>
      </c>
      <c r="I73" s="87">
        <v>9.7436747159936998E-4</v>
      </c>
      <c r="J73" s="88">
        <f>Other!$C$4*H73*I73/12+(Other!$D$4*I73)</f>
        <v>1.8972151213574569E-3</v>
      </c>
      <c r="K73" s="89">
        <f t="shared" si="1"/>
        <v>0</v>
      </c>
      <c r="L73" s="89">
        <f>ROUND((2.721*J73*G73)+(Other!$B$4*I73),1)</f>
        <v>0</v>
      </c>
    </row>
    <row r="74" spans="1:13" s="31" customFormat="1">
      <c r="A74" s="85" t="s">
        <v>21</v>
      </c>
      <c r="B74" s="85" t="s">
        <v>23</v>
      </c>
      <c r="C74" s="85">
        <v>1210</v>
      </c>
      <c r="D74" s="85" t="s">
        <v>123</v>
      </c>
      <c r="E74" s="85" t="s">
        <v>22</v>
      </c>
      <c r="F74" s="86">
        <f>EMCs!$B$13</f>
        <v>1.2445441802046733</v>
      </c>
      <c r="G74" s="86">
        <f>EMCs!$C$13</f>
        <v>0.21319951734720002</v>
      </c>
      <c r="H74" s="86">
        <f>ROCs!$H$11</f>
        <v>0.28818180815488864</v>
      </c>
      <c r="I74" s="87">
        <v>2.1314620921432299E-3</v>
      </c>
      <c r="J74" s="88">
        <f>Other!$C$4*H74*I74/12+(Other!$D$4*I74)</f>
        <v>4.1502228160147786E-3</v>
      </c>
      <c r="K74" s="89">
        <f t="shared" si="1"/>
        <v>0</v>
      </c>
      <c r="L74" s="89">
        <f>ROUND((2.721*J74*G74)+(Other!$B$4*I74),1)</f>
        <v>0</v>
      </c>
      <c r="M74" s="29"/>
    </row>
    <row r="75" spans="1:13" s="31" customFormat="1">
      <c r="A75" s="85" t="s">
        <v>21</v>
      </c>
      <c r="B75" s="85" t="s">
        <v>23</v>
      </c>
      <c r="C75" s="85">
        <v>1210</v>
      </c>
      <c r="D75" s="85" t="s">
        <v>123</v>
      </c>
      <c r="E75" s="85" t="s">
        <v>22</v>
      </c>
      <c r="F75" s="86">
        <f>EMCs!$B$13</f>
        <v>1.2445441802046733</v>
      </c>
      <c r="G75" s="86">
        <f>EMCs!$C$13</f>
        <v>0.21319951734720002</v>
      </c>
      <c r="H75" s="86">
        <f>ROCs!$H$11</f>
        <v>0.28818180815488864</v>
      </c>
      <c r="I75" s="87">
        <v>4.2219381516209404</v>
      </c>
      <c r="J75" s="88">
        <f>Other!$C$4*H75*I75/12+(Other!$D$4*I75)</f>
        <v>8.2206407091395963</v>
      </c>
      <c r="K75" s="89">
        <f t="shared" si="1"/>
        <v>27.8</v>
      </c>
      <c r="L75" s="89">
        <f>ROUND((2.721*J75*G75)+(Other!$B$4*I75),1)</f>
        <v>7.4</v>
      </c>
    </row>
    <row r="76" spans="1:13" s="31" customFormat="1">
      <c r="A76" s="85" t="s">
        <v>21</v>
      </c>
      <c r="B76" s="85" t="s">
        <v>23</v>
      </c>
      <c r="C76" s="85">
        <v>1210</v>
      </c>
      <c r="D76" s="85" t="s">
        <v>123</v>
      </c>
      <c r="E76" s="85" t="s">
        <v>24</v>
      </c>
      <c r="F76" s="86">
        <f>EMCs!$B$13</f>
        <v>1.2445441802046733</v>
      </c>
      <c r="G76" s="86">
        <f>EMCs!$C$13</f>
        <v>0.21319951734720002</v>
      </c>
      <c r="H76" s="86">
        <f>ROCs!$H$11</f>
        <v>0.28818180815488864</v>
      </c>
      <c r="I76" s="87">
        <v>4.7635733112590701</v>
      </c>
      <c r="J76" s="88">
        <f>Other!$C$4*H76*I76/12+(Other!$D$4*I76)</f>
        <v>9.2752719905365151</v>
      </c>
      <c r="K76" s="89">
        <f t="shared" si="1"/>
        <v>31.4</v>
      </c>
      <c r="L76" s="89">
        <f>ROUND((2.721*J76*G76)+(Other!$B$4*I76),1)</f>
        <v>8.4</v>
      </c>
    </row>
    <row r="77" spans="1:13" s="31" customFormat="1">
      <c r="A77" s="85" t="s">
        <v>21</v>
      </c>
      <c r="B77" s="85" t="s">
        <v>23</v>
      </c>
      <c r="C77" s="85">
        <v>1210</v>
      </c>
      <c r="D77" s="85" t="s">
        <v>123</v>
      </c>
      <c r="E77" s="85" t="s">
        <v>24</v>
      </c>
      <c r="F77" s="86">
        <f>EMCs!$B$13</f>
        <v>1.2445441802046733</v>
      </c>
      <c r="G77" s="86">
        <f>EMCs!$C$13</f>
        <v>0.21319951734720002</v>
      </c>
      <c r="H77" s="86">
        <f>ROCs!$H$11</f>
        <v>0.28818180815488864</v>
      </c>
      <c r="I77" s="87">
        <v>3.1415097143752302E-3</v>
      </c>
      <c r="J77" s="88">
        <f>Other!$C$4*H77*I77/12+(Other!$D$4*I77)</f>
        <v>6.1169116454809682E-3</v>
      </c>
      <c r="K77" s="89">
        <f t="shared" si="1"/>
        <v>0</v>
      </c>
      <c r="L77" s="89">
        <f>ROUND((2.721*J77*G77)+(Other!$B$4*I77),1)</f>
        <v>0</v>
      </c>
    </row>
    <row r="78" spans="1:13" s="31" customFormat="1">
      <c r="A78" s="85" t="s">
        <v>21</v>
      </c>
      <c r="B78" s="85" t="s">
        <v>23</v>
      </c>
      <c r="C78" s="85">
        <v>1210</v>
      </c>
      <c r="D78" s="85" t="s">
        <v>123</v>
      </c>
      <c r="E78" s="85" t="s">
        <v>22</v>
      </c>
      <c r="F78" s="86">
        <f>EMCs!$B$13</f>
        <v>1.2445441802046733</v>
      </c>
      <c r="G78" s="86">
        <f>EMCs!$C$13</f>
        <v>0.21319951734720002</v>
      </c>
      <c r="H78" s="86">
        <f>ROCs!$H$11</f>
        <v>0.28818180815488864</v>
      </c>
      <c r="I78" s="87">
        <v>3.9641528841968298E-3</v>
      </c>
      <c r="J78" s="88">
        <f>Other!$C$4*H78*I78/12+(Other!$D$4*I78)</f>
        <v>7.7187006078168266E-3</v>
      </c>
      <c r="K78" s="89">
        <f t="shared" si="1"/>
        <v>0</v>
      </c>
      <c r="L78" s="89">
        <f>ROUND((2.721*J78*G78)+(Other!$B$4*I78),1)</f>
        <v>0</v>
      </c>
    </row>
    <row r="79" spans="1:13" s="31" customFormat="1">
      <c r="A79" s="85" t="s">
        <v>21</v>
      </c>
      <c r="B79" s="85" t="s">
        <v>23</v>
      </c>
      <c r="C79" s="85">
        <v>1210</v>
      </c>
      <c r="D79" s="85" t="s">
        <v>123</v>
      </c>
      <c r="E79" s="85" t="s">
        <v>22</v>
      </c>
      <c r="F79" s="86">
        <f>EMCs!$B$13</f>
        <v>1.2445441802046733</v>
      </c>
      <c r="G79" s="86">
        <f>EMCs!$C$13</f>
        <v>0.21319951734720002</v>
      </c>
      <c r="H79" s="86">
        <f>ROCs!$H$11</f>
        <v>0.28818180815488864</v>
      </c>
      <c r="I79" s="87">
        <v>0.37835360140184598</v>
      </c>
      <c r="J79" s="88">
        <f>Other!$C$4*H79*I79/12+(Other!$D$4*I79)</f>
        <v>0.73670170107523758</v>
      </c>
      <c r="K79" s="89">
        <f t="shared" si="1"/>
        <v>2.5</v>
      </c>
      <c r="L79" s="89">
        <f>ROUND((2.721*J79*G79)+(Other!$B$4*I79),1)</f>
        <v>0.7</v>
      </c>
    </row>
    <row r="80" spans="1:13" s="31" customFormat="1">
      <c r="A80" s="85" t="s">
        <v>21</v>
      </c>
      <c r="B80" s="85" t="s">
        <v>23</v>
      </c>
      <c r="C80" s="85">
        <v>1210</v>
      </c>
      <c r="D80" s="85" t="s">
        <v>123</v>
      </c>
      <c r="E80" s="85" t="s">
        <v>26</v>
      </c>
      <c r="F80" s="86">
        <f>EMCs!$B$13</f>
        <v>1.2445441802046733</v>
      </c>
      <c r="G80" s="86">
        <f>EMCs!$C$13</f>
        <v>0.21319951734720002</v>
      </c>
      <c r="H80" s="86">
        <f>ROCs!$H$11</f>
        <v>0.28818180815488864</v>
      </c>
      <c r="I80" s="87">
        <v>1.7392931540846199</v>
      </c>
      <c r="J80" s="88">
        <f>Other!$C$4*H80*I80/12+(Other!$D$4*I80)</f>
        <v>3.3866209295620124</v>
      </c>
      <c r="K80" s="89">
        <f t="shared" si="1"/>
        <v>11.5</v>
      </c>
      <c r="L80" s="89">
        <f>ROUND((2.721*J80*G80)+(Other!$B$4*I80),1)</f>
        <v>3.1</v>
      </c>
    </row>
    <row r="81" spans="1:14" s="31" customFormat="1">
      <c r="A81" s="85" t="s">
        <v>21</v>
      </c>
      <c r="B81" s="85" t="s">
        <v>23</v>
      </c>
      <c r="C81" s="85">
        <v>1210</v>
      </c>
      <c r="D81" s="85" t="s">
        <v>123</v>
      </c>
      <c r="E81" s="85" t="s">
        <v>22</v>
      </c>
      <c r="F81" s="86">
        <f>EMCs!$B$13</f>
        <v>1.2445441802046733</v>
      </c>
      <c r="G81" s="86">
        <f>EMCs!$C$13</f>
        <v>0.21319951734720002</v>
      </c>
      <c r="H81" s="86">
        <f>ROCs!$H$11</f>
        <v>0.28818180815488864</v>
      </c>
      <c r="I81" s="87">
        <v>1.9307851475256199</v>
      </c>
      <c r="J81" s="88">
        <f>Other!$C$4*H81*I81/12+(Other!$D$4*I81)</f>
        <v>3.7594797494267698</v>
      </c>
      <c r="K81" s="89">
        <f t="shared" si="1"/>
        <v>12.7</v>
      </c>
      <c r="L81" s="89">
        <f>ROUND((2.721*J81*G81)+(Other!$B$4*I81),1)</f>
        <v>3.4</v>
      </c>
    </row>
    <row r="82" spans="1:14" s="31" customFormat="1">
      <c r="A82" s="85" t="s">
        <v>21</v>
      </c>
      <c r="B82" s="85" t="s">
        <v>23</v>
      </c>
      <c r="C82" s="85">
        <v>1210</v>
      </c>
      <c r="D82" s="85" t="s">
        <v>123</v>
      </c>
      <c r="E82" s="85" t="s">
        <v>22</v>
      </c>
      <c r="F82" s="86">
        <f>EMCs!$B$13</f>
        <v>1.2445441802046733</v>
      </c>
      <c r="G82" s="86">
        <f>EMCs!$C$13</f>
        <v>0.21319951734720002</v>
      </c>
      <c r="H82" s="86">
        <f>ROCs!$H$11</f>
        <v>0.28818180815488864</v>
      </c>
      <c r="I82" s="87">
        <v>3.1608692867624502</v>
      </c>
      <c r="J82" s="88">
        <f>Other!$C$4*H82*I82/12+(Other!$D$4*I82)</f>
        <v>6.1546071500484167</v>
      </c>
      <c r="K82" s="89">
        <f t="shared" si="1"/>
        <v>20.8</v>
      </c>
      <c r="L82" s="89">
        <f>ROUND((2.721*J82*G82)+(Other!$B$4*I82),1)</f>
        <v>5.5</v>
      </c>
    </row>
    <row r="83" spans="1:14" s="31" customFormat="1">
      <c r="A83" s="85" t="s">
        <v>21</v>
      </c>
      <c r="B83" s="85" t="s">
        <v>23</v>
      </c>
      <c r="C83" s="85">
        <v>1210</v>
      </c>
      <c r="D83" s="85" t="s">
        <v>123</v>
      </c>
      <c r="E83" s="85" t="s">
        <v>22</v>
      </c>
      <c r="F83" s="86">
        <f>EMCs!$B$13</f>
        <v>1.2445441802046733</v>
      </c>
      <c r="G83" s="86">
        <f>EMCs!$C$13</f>
        <v>0.21319951734720002</v>
      </c>
      <c r="H83" s="86">
        <f>ROCs!$H$11</f>
        <v>0.28818180815488864</v>
      </c>
      <c r="I83" s="87">
        <v>4.58839525828094</v>
      </c>
      <c r="J83" s="88">
        <f>Other!$C$4*H83*I83/12+(Other!$D$4*I83)</f>
        <v>8.9341784496216778</v>
      </c>
      <c r="K83" s="89">
        <f t="shared" si="1"/>
        <v>30.3</v>
      </c>
      <c r="L83" s="89">
        <f>ROUND((2.721*J83*G83)+(Other!$B$4*I83),1)</f>
        <v>8.1</v>
      </c>
    </row>
    <row r="84" spans="1:14" s="31" customFormat="1">
      <c r="A84" s="85" t="s">
        <v>21</v>
      </c>
      <c r="B84" s="85" t="s">
        <v>23</v>
      </c>
      <c r="C84" s="85">
        <v>1210</v>
      </c>
      <c r="D84" s="85" t="s">
        <v>123</v>
      </c>
      <c r="E84" s="85" t="s">
        <v>22</v>
      </c>
      <c r="F84" s="86">
        <f>EMCs!$B$13</f>
        <v>1.2445441802046733</v>
      </c>
      <c r="G84" s="86">
        <f>EMCs!$C$13</f>
        <v>0.21319951734720002</v>
      </c>
      <c r="H84" s="86">
        <f>ROCs!$H$11</f>
        <v>0.28818180815488864</v>
      </c>
      <c r="I84" s="87">
        <v>6.9377069477545898</v>
      </c>
      <c r="J84" s="88">
        <f>Other!$C$4*H84*I84/12+(Other!$D$4*I84)</f>
        <v>13.508581631139098</v>
      </c>
      <c r="K84" s="89">
        <f t="shared" si="1"/>
        <v>45.7</v>
      </c>
      <c r="L84" s="89">
        <f>ROUND((2.721*J84*G84)+(Other!$B$4*I84),1)</f>
        <v>12.2</v>
      </c>
    </row>
    <row r="85" spans="1:14" s="31" customFormat="1">
      <c r="A85" s="85" t="s">
        <v>21</v>
      </c>
      <c r="B85" s="85" t="s">
        <v>23</v>
      </c>
      <c r="C85" s="85">
        <v>1210</v>
      </c>
      <c r="D85" s="85" t="s">
        <v>123</v>
      </c>
      <c r="E85" s="85" t="s">
        <v>22</v>
      </c>
      <c r="F85" s="86">
        <f>EMCs!$B$13</f>
        <v>1.2445441802046733</v>
      </c>
      <c r="G85" s="86">
        <f>EMCs!$C$13</f>
        <v>0.21319951734720002</v>
      </c>
      <c r="H85" s="86">
        <f>ROCs!$H$11</f>
        <v>0.28818180815488864</v>
      </c>
      <c r="I85" s="87">
        <v>6.9737577810809599</v>
      </c>
      <c r="J85" s="88">
        <f>Other!$C$4*H85*I85/12+(Other!$D$4*I85)</f>
        <v>13.578777104733941</v>
      </c>
      <c r="K85" s="89">
        <f t="shared" si="1"/>
        <v>46</v>
      </c>
      <c r="L85" s="89">
        <f>ROUND((2.721*J85*G85)+(Other!$B$4*I85),1)</f>
        <v>12.2</v>
      </c>
      <c r="N85" s="29"/>
    </row>
    <row r="86" spans="1:14" s="31" customFormat="1">
      <c r="A86" s="85" t="s">
        <v>21</v>
      </c>
      <c r="B86" s="85" t="s">
        <v>23</v>
      </c>
      <c r="C86" s="85">
        <v>1210</v>
      </c>
      <c r="D86" s="85" t="s">
        <v>123</v>
      </c>
      <c r="E86" s="85" t="s">
        <v>22</v>
      </c>
      <c r="F86" s="86">
        <f>EMCs!$B$13</f>
        <v>1.2445441802046733</v>
      </c>
      <c r="G86" s="86">
        <f>EMCs!$C$13</f>
        <v>0.21319951734720002</v>
      </c>
      <c r="H86" s="86">
        <f>ROCs!$H$11</f>
        <v>0.28818180815488864</v>
      </c>
      <c r="I86" s="87">
        <v>19.424237968500002</v>
      </c>
      <c r="J86" s="88">
        <f>Other!$C$4*H86*I86/12+(Other!$D$4*I86)</f>
        <v>37.821416527989605</v>
      </c>
      <c r="K86" s="89">
        <f t="shared" si="1"/>
        <v>128.1</v>
      </c>
      <c r="L86" s="89">
        <f>ROUND((2.721*J86*G86)+(Other!$B$4*I86),1)</f>
        <v>34.1</v>
      </c>
    </row>
    <row r="87" spans="1:14" s="31" customFormat="1">
      <c r="A87" s="85" t="s">
        <v>21</v>
      </c>
      <c r="B87" s="85" t="s">
        <v>23</v>
      </c>
      <c r="C87" s="85">
        <v>1210</v>
      </c>
      <c r="D87" s="85" t="s">
        <v>123</v>
      </c>
      <c r="E87" s="85" t="s">
        <v>22</v>
      </c>
      <c r="F87" s="86">
        <f>EMCs!$B$13</f>
        <v>1.2445441802046733</v>
      </c>
      <c r="G87" s="86">
        <f>EMCs!$C$13</f>
        <v>0.21319951734720002</v>
      </c>
      <c r="H87" s="86">
        <f>ROCs!$H$11</f>
        <v>0.28818180815488864</v>
      </c>
      <c r="I87" s="87">
        <v>0.37767236924750602</v>
      </c>
      <c r="J87" s="88">
        <f>Other!$C$4*H87*I87/12+(Other!$D$4*I87)</f>
        <v>0.73537525701584472</v>
      </c>
      <c r="K87" s="89">
        <f t="shared" si="1"/>
        <v>2.5</v>
      </c>
      <c r="L87" s="89">
        <f>ROUND((2.721*J87*G87)+(Other!$B$4*I87),1)</f>
        <v>0.7</v>
      </c>
      <c r="M87" s="29"/>
    </row>
    <row r="88" spans="1:14" s="31" customFormat="1">
      <c r="A88" s="51" t="s">
        <v>21</v>
      </c>
      <c r="B88" s="51" t="s">
        <v>23</v>
      </c>
      <c r="C88" s="51">
        <v>8320</v>
      </c>
      <c r="D88" s="52" t="s">
        <v>92</v>
      </c>
      <c r="E88" s="51" t="s">
        <v>24</v>
      </c>
      <c r="F88" s="53">
        <f>EMCs!$B$8</f>
        <v>0.70945030562392009</v>
      </c>
      <c r="G88" s="53">
        <f>EMCs!$C$8</f>
        <v>0.1167055461931156</v>
      </c>
      <c r="H88" s="53">
        <f>ROCs!$F$13</f>
        <v>0.26229721460804234</v>
      </c>
      <c r="I88" s="54">
        <v>0.10752538297700499</v>
      </c>
      <c r="J88" s="55">
        <f>Other!$C$4*H88*I88/12+(Other!$D$4*I88)</f>
        <v>0.19693349195638571</v>
      </c>
      <c r="K88" s="52">
        <f t="shared" si="1"/>
        <v>0.4</v>
      </c>
      <c r="L88" s="52">
        <f>ROUND((2.721*J88*G88)+(Other!$B$4*I88),1)</f>
        <v>0.1</v>
      </c>
      <c r="M88" s="29"/>
    </row>
    <row r="89" spans="1:14" s="31" customFormat="1">
      <c r="A89" s="51" t="s">
        <v>21</v>
      </c>
      <c r="B89" s="51" t="s">
        <v>23</v>
      </c>
      <c r="C89" s="51">
        <v>8320</v>
      </c>
      <c r="D89" s="52" t="s">
        <v>92</v>
      </c>
      <c r="E89" s="51" t="s">
        <v>24</v>
      </c>
      <c r="F89" s="53">
        <f>EMCs!$B$8</f>
        <v>0.70945030562392009</v>
      </c>
      <c r="G89" s="53">
        <f>EMCs!$C$8</f>
        <v>0.1167055461931156</v>
      </c>
      <c r="H89" s="53">
        <f>ROCs!$F$13</f>
        <v>0.26229721460804234</v>
      </c>
      <c r="I89" s="54">
        <v>0.15273981620226701</v>
      </c>
      <c r="J89" s="55">
        <f>Other!$C$4*H89*I89/12+(Other!$D$4*I89)</f>
        <v>0.27974404305931833</v>
      </c>
      <c r="K89" s="52">
        <f t="shared" si="1"/>
        <v>0.5</v>
      </c>
      <c r="L89" s="52">
        <f>ROUND((2.721*J89*G89)+(Other!$B$4*I89),1)</f>
        <v>0.2</v>
      </c>
    </row>
    <row r="90" spans="1:14" s="31" customFormat="1" ht="15.75" customHeight="1">
      <c r="A90" s="51" t="s">
        <v>21</v>
      </c>
      <c r="B90" s="51" t="s">
        <v>23</v>
      </c>
      <c r="C90" s="51">
        <v>8320</v>
      </c>
      <c r="D90" s="52" t="s">
        <v>92</v>
      </c>
      <c r="E90" s="51" t="s">
        <v>26</v>
      </c>
      <c r="F90" s="53">
        <f>EMCs!$B$8</f>
        <v>0.70945030562392009</v>
      </c>
      <c r="G90" s="53">
        <f>EMCs!$C$8</f>
        <v>0.1167055461931156</v>
      </c>
      <c r="H90" s="53">
        <f>ROCs!$E$13</f>
        <v>0.26229721460804234</v>
      </c>
      <c r="I90" s="54">
        <v>0.30991207601717002</v>
      </c>
      <c r="J90" s="55">
        <f>Other!$C$4*H90*I90/12+(Other!$D$4*I90)</f>
        <v>0.5676061376369731</v>
      </c>
      <c r="K90" s="52">
        <f t="shared" si="1"/>
        <v>1.1000000000000001</v>
      </c>
      <c r="L90" s="52">
        <f>ROUND((2.721*J90*G90)+(Other!$B$4*I90),1)</f>
        <v>0.4</v>
      </c>
    </row>
    <row r="91" spans="1:14" s="31" customFormat="1">
      <c r="A91" s="51" t="s">
        <v>21</v>
      </c>
      <c r="B91" s="51" t="s">
        <v>23</v>
      </c>
      <c r="C91" s="51">
        <v>8320</v>
      </c>
      <c r="D91" s="52" t="s">
        <v>92</v>
      </c>
      <c r="E91" s="51" t="s">
        <v>25</v>
      </c>
      <c r="F91" s="53">
        <f>EMCs!$B$8</f>
        <v>0.70945030562392009</v>
      </c>
      <c r="G91" s="53">
        <f>EMCs!$C$8</f>
        <v>0.1167055461931156</v>
      </c>
      <c r="H91" s="53">
        <f>ROCs!$B$13</f>
        <v>0.26229721460804234</v>
      </c>
      <c r="I91" s="54">
        <v>0.33030223641826501</v>
      </c>
      <c r="J91" s="55">
        <f>Other!$C$4*H91*I91/12+(Other!$D$4*I91)</f>
        <v>0.60495085921027081</v>
      </c>
      <c r="K91" s="52">
        <f t="shared" si="1"/>
        <v>1.2</v>
      </c>
      <c r="L91" s="52">
        <f>ROUND((2.721*J91*G91)+(Other!$B$4*I91),1)</f>
        <v>0.4</v>
      </c>
    </row>
    <row r="92" spans="1:14" s="31" customFormat="1">
      <c r="A92" s="51" t="s">
        <v>21</v>
      </c>
      <c r="B92" s="51" t="s">
        <v>23</v>
      </c>
      <c r="C92" s="51">
        <v>8320</v>
      </c>
      <c r="D92" s="52" t="s">
        <v>92</v>
      </c>
      <c r="E92" s="51" t="s">
        <v>24</v>
      </c>
      <c r="F92" s="53">
        <f>EMCs!$B$8</f>
        <v>0.70945030562392009</v>
      </c>
      <c r="G92" s="53">
        <f>EMCs!$C$8</f>
        <v>0.1167055461931156</v>
      </c>
      <c r="H92" s="53">
        <f>ROCs!$F$13</f>
        <v>0.26229721460804234</v>
      </c>
      <c r="I92" s="54">
        <v>1.5792577913085499</v>
      </c>
      <c r="J92" s="55">
        <f>Other!$C$4*H92*I92/12+(Other!$D$4*I92)</f>
        <v>2.8924217048195313</v>
      </c>
      <c r="K92" s="52">
        <f t="shared" si="1"/>
        <v>5.6</v>
      </c>
      <c r="L92" s="52">
        <f>ROUND((2.721*J92*G92)+(Other!$B$4*I92),1)</f>
        <v>1.9</v>
      </c>
    </row>
    <row r="93" spans="1:14" s="31" customFormat="1">
      <c r="A93" s="51" t="s">
        <v>21</v>
      </c>
      <c r="B93" s="51" t="s">
        <v>23</v>
      </c>
      <c r="C93" s="51">
        <v>8320</v>
      </c>
      <c r="D93" s="52" t="s">
        <v>92</v>
      </c>
      <c r="E93" s="51" t="s">
        <v>24</v>
      </c>
      <c r="F93" s="53">
        <f>EMCs!$B$8</f>
        <v>0.70945030562392009</v>
      </c>
      <c r="G93" s="53">
        <f>EMCs!$C$8</f>
        <v>0.1167055461931156</v>
      </c>
      <c r="H93" s="53">
        <f>ROCs!$F$13</f>
        <v>0.26229721460804234</v>
      </c>
      <c r="I93" s="54">
        <v>1.7931492258320301</v>
      </c>
      <c r="J93" s="55">
        <f>Other!$C$4*H93*I93/12+(Other!$D$4*I93)</f>
        <v>3.2841653650981257</v>
      </c>
      <c r="K93" s="52">
        <f t="shared" si="1"/>
        <v>6.3</v>
      </c>
      <c r="L93" s="52">
        <f>ROUND((2.721*J93*G93)+(Other!$B$4*I93),1)</f>
        <v>2.2000000000000002</v>
      </c>
    </row>
    <row r="94" spans="1:14" s="31" customFormat="1">
      <c r="A94" s="51" t="s">
        <v>21</v>
      </c>
      <c r="B94" s="51" t="s">
        <v>23</v>
      </c>
      <c r="C94" s="51">
        <v>8320</v>
      </c>
      <c r="D94" s="52" t="s">
        <v>92</v>
      </c>
      <c r="E94" s="51" t="s">
        <v>26</v>
      </c>
      <c r="F94" s="53">
        <f>EMCs!$B$8</f>
        <v>0.70945030562392009</v>
      </c>
      <c r="G94" s="53">
        <f>EMCs!$C$8</f>
        <v>0.1167055461931156</v>
      </c>
      <c r="H94" s="53">
        <f>ROCs!$E$13</f>
        <v>0.26229721460804234</v>
      </c>
      <c r="I94" s="54">
        <v>10.418059285</v>
      </c>
      <c r="J94" s="55">
        <f>Other!$C$4*H94*I94/12+(Other!$D$4*I94)</f>
        <v>19.080748541416114</v>
      </c>
      <c r="K94" s="52">
        <f t="shared" si="1"/>
        <v>36.799999999999997</v>
      </c>
      <c r="L94" s="52">
        <f>ROUND((2.721*J94*G94)+(Other!$B$4*I94),1)</f>
        <v>12.6</v>
      </c>
      <c r="N94" s="29"/>
    </row>
    <row r="95" spans="1:14" s="31" customFormat="1">
      <c r="A95" s="26"/>
      <c r="B95" s="26"/>
      <c r="C95" s="26"/>
      <c r="E95" s="26"/>
      <c r="F95" s="28"/>
      <c r="G95" s="28"/>
      <c r="H95" s="28"/>
      <c r="I95" s="29">
        <f>SUM(I2:I94)</f>
        <v>488.74189306976427</v>
      </c>
      <c r="J95" s="30">
        <f>SUM(J2:J94)</f>
        <v>857.43711319684007</v>
      </c>
      <c r="K95" s="31">
        <f>SUM(K2:K94)</f>
        <v>2316.1999999999998</v>
      </c>
      <c r="L95" s="31">
        <f>SUM(L2:L94)</f>
        <v>650.10000000000025</v>
      </c>
      <c r="N95" s="29"/>
    </row>
    <row r="96" spans="1:14" s="31" customFormat="1">
      <c r="A96" s="26"/>
      <c r="B96" s="26"/>
      <c r="C96" s="26"/>
      <c r="E96" s="26"/>
      <c r="F96" s="28"/>
      <c r="G96" s="28"/>
      <c r="H96" s="28"/>
      <c r="I96" s="29"/>
    </row>
    <row r="97" spans="1:9" s="31" customFormat="1">
      <c r="A97" s="26"/>
      <c r="B97" s="26"/>
      <c r="C97" s="26"/>
      <c r="E97" s="26"/>
      <c r="F97" s="28"/>
      <c r="G97" s="28"/>
      <c r="H97" s="28"/>
      <c r="I97" s="29"/>
    </row>
    <row r="98" spans="1:9" s="31" customFormat="1">
      <c r="A98" s="26"/>
      <c r="B98" s="26"/>
      <c r="C98" s="26"/>
      <c r="E98" s="26"/>
      <c r="F98" s="28"/>
      <c r="G98" s="28"/>
      <c r="H98" s="28"/>
      <c r="I98" s="29"/>
    </row>
    <row r="99" spans="1:9" s="31" customFormat="1">
      <c r="A99" s="26"/>
      <c r="B99" s="26"/>
      <c r="C99" s="26"/>
      <c r="E99" s="26"/>
      <c r="F99" s="28"/>
      <c r="G99" s="28"/>
      <c r="H99" s="28"/>
      <c r="I99" s="29"/>
    </row>
    <row r="100" spans="1:9" s="31" customFormat="1">
      <c r="A100" s="26"/>
      <c r="B100" s="26"/>
      <c r="C100" s="26"/>
      <c r="E100" s="26"/>
      <c r="F100" s="28"/>
      <c r="G100" s="28"/>
      <c r="H100" s="28"/>
      <c r="I100" s="29"/>
    </row>
    <row r="101" spans="1:9" s="31" customFormat="1">
      <c r="A101" s="26"/>
      <c r="B101" s="26"/>
      <c r="C101" s="26"/>
      <c r="E101" s="26"/>
      <c r="F101" s="28"/>
      <c r="G101" s="28"/>
      <c r="H101" s="28"/>
      <c r="I101" s="29"/>
    </row>
    <row r="102" spans="1:9" s="31" customFormat="1">
      <c r="A102" s="26"/>
      <c r="B102" s="26"/>
      <c r="C102" s="26"/>
      <c r="E102" s="26"/>
      <c r="F102" s="28"/>
      <c r="G102" s="28"/>
      <c r="H102" s="28"/>
      <c r="I102" s="29"/>
    </row>
    <row r="103" spans="1:9" s="31" customFormat="1">
      <c r="A103" s="26"/>
      <c r="B103" s="26"/>
      <c r="C103" s="26"/>
      <c r="E103" s="26"/>
      <c r="F103" s="28"/>
      <c r="G103" s="28"/>
      <c r="H103" s="28"/>
      <c r="I103" s="29"/>
    </row>
    <row r="104" spans="1:9" s="31" customFormat="1">
      <c r="A104" s="26"/>
      <c r="B104" s="26"/>
      <c r="C104" s="26"/>
      <c r="E104" s="26"/>
      <c r="F104" s="28"/>
      <c r="G104" s="28"/>
      <c r="H104" s="28"/>
      <c r="I104" s="29"/>
    </row>
    <row r="105" spans="1:9" s="31" customFormat="1">
      <c r="A105" s="26"/>
      <c r="B105" s="26"/>
      <c r="C105" s="26"/>
      <c r="E105" s="26"/>
      <c r="F105" s="28"/>
      <c r="G105" s="28"/>
      <c r="H105" s="28"/>
      <c r="I105" s="29"/>
    </row>
    <row r="106" spans="1:9" s="31" customFormat="1">
      <c r="A106" s="26"/>
      <c r="B106" s="26"/>
      <c r="C106" s="26"/>
      <c r="E106" s="26"/>
      <c r="F106" s="28"/>
      <c r="G106" s="28"/>
      <c r="H106" s="28"/>
      <c r="I106" s="29"/>
    </row>
    <row r="107" spans="1:9" s="31" customFormat="1">
      <c r="A107" s="26"/>
      <c r="B107" s="26"/>
      <c r="C107" s="26"/>
      <c r="E107" s="26"/>
      <c r="F107" s="28"/>
      <c r="G107" s="28"/>
      <c r="H107" s="28"/>
      <c r="I107" s="29"/>
    </row>
    <row r="108" spans="1:9" s="31" customFormat="1">
      <c r="A108" s="26"/>
      <c r="B108" s="26"/>
      <c r="C108" s="26"/>
      <c r="E108" s="26"/>
      <c r="F108" s="28"/>
      <c r="G108" s="28"/>
      <c r="H108" s="28"/>
      <c r="I108" s="29"/>
    </row>
    <row r="109" spans="1:9" s="31" customFormat="1">
      <c r="A109" s="26"/>
      <c r="B109" s="26"/>
      <c r="C109" s="26"/>
      <c r="E109" s="26"/>
      <c r="F109" s="28"/>
      <c r="G109" s="28"/>
      <c r="H109" s="28"/>
      <c r="I109" s="29"/>
    </row>
    <row r="110" spans="1:9" s="31" customFormat="1">
      <c r="A110" s="26"/>
      <c r="B110" s="26"/>
      <c r="C110" s="26"/>
      <c r="E110" s="26"/>
      <c r="F110" s="28"/>
      <c r="G110" s="28"/>
      <c r="H110" s="28"/>
      <c r="I110" s="29"/>
    </row>
    <row r="111" spans="1:9" s="31" customFormat="1">
      <c r="A111" s="26"/>
      <c r="B111" s="26"/>
      <c r="C111" s="26"/>
      <c r="E111" s="26"/>
      <c r="F111" s="28"/>
      <c r="G111" s="28"/>
      <c r="H111" s="28"/>
      <c r="I111" s="29"/>
    </row>
    <row r="112" spans="1:9" s="31" customFormat="1">
      <c r="A112" s="26"/>
      <c r="B112" s="26"/>
      <c r="C112" s="26"/>
      <c r="E112" s="26"/>
      <c r="F112" s="28"/>
      <c r="G112" s="28"/>
      <c r="H112" s="28"/>
      <c r="I112" s="29"/>
    </row>
    <row r="113" spans="1:9" s="31" customFormat="1">
      <c r="A113" s="26"/>
      <c r="B113" s="26"/>
      <c r="C113" s="26"/>
      <c r="E113" s="26"/>
      <c r="F113" s="28"/>
      <c r="G113" s="28"/>
      <c r="H113" s="28"/>
      <c r="I113" s="29"/>
    </row>
    <row r="114" spans="1:9" s="31" customFormat="1">
      <c r="A114" s="26"/>
      <c r="B114" s="26"/>
      <c r="C114" s="26"/>
      <c r="E114" s="26"/>
      <c r="F114" s="28"/>
      <c r="G114" s="28"/>
      <c r="H114" s="28"/>
      <c r="I114" s="29"/>
    </row>
    <row r="115" spans="1:9" s="31" customFormat="1">
      <c r="A115" s="26"/>
      <c r="B115" s="26"/>
      <c r="C115" s="26"/>
      <c r="E115" s="26"/>
      <c r="F115" s="28"/>
      <c r="G115" s="28"/>
      <c r="H115" s="28"/>
      <c r="I115" s="29"/>
    </row>
    <row r="116" spans="1:9" s="31" customFormat="1">
      <c r="A116" s="26"/>
      <c r="B116" s="26"/>
      <c r="C116" s="26"/>
      <c r="E116" s="26"/>
      <c r="F116" s="28"/>
      <c r="G116" s="28"/>
      <c r="H116" s="28"/>
      <c r="I116" s="29"/>
    </row>
    <row r="117" spans="1:9" s="31" customFormat="1">
      <c r="A117" s="26"/>
      <c r="B117" s="26"/>
      <c r="C117" s="26"/>
      <c r="E117" s="26"/>
      <c r="F117" s="28"/>
      <c r="G117" s="28"/>
      <c r="H117" s="28"/>
      <c r="I117" s="29"/>
    </row>
    <row r="118" spans="1:9" s="31" customFormat="1">
      <c r="A118" s="26"/>
      <c r="B118" s="26"/>
      <c r="C118" s="26"/>
      <c r="E118" s="26"/>
      <c r="F118" s="28"/>
      <c r="G118" s="28"/>
      <c r="H118" s="28"/>
      <c r="I118" s="29"/>
    </row>
    <row r="119" spans="1:9" s="31" customFormat="1">
      <c r="A119" s="26"/>
      <c r="B119" s="26"/>
      <c r="C119" s="26"/>
      <c r="E119" s="26"/>
      <c r="F119" s="28"/>
      <c r="G119" s="28"/>
      <c r="H119" s="28"/>
      <c r="I119" s="29"/>
    </row>
    <row r="120" spans="1:9" s="31" customFormat="1">
      <c r="A120" s="26"/>
      <c r="B120" s="26"/>
      <c r="C120" s="26"/>
      <c r="E120" s="26"/>
      <c r="F120" s="28"/>
      <c r="G120" s="28"/>
      <c r="H120" s="28"/>
      <c r="I120" s="29"/>
    </row>
    <row r="121" spans="1:9" s="31" customFormat="1">
      <c r="A121" s="26"/>
      <c r="B121" s="26"/>
      <c r="C121" s="26"/>
      <c r="E121" s="26"/>
      <c r="F121" s="28"/>
      <c r="G121" s="28"/>
      <c r="H121" s="28"/>
      <c r="I121" s="29"/>
    </row>
    <row r="122" spans="1:9" s="31" customFormat="1">
      <c r="A122" s="26"/>
      <c r="B122" s="26"/>
      <c r="C122" s="26"/>
      <c r="E122" s="26"/>
      <c r="F122" s="28"/>
      <c r="G122" s="28"/>
      <c r="H122" s="28"/>
      <c r="I122" s="29"/>
    </row>
    <row r="123" spans="1:9" s="31" customFormat="1">
      <c r="A123" s="26"/>
      <c r="B123" s="26"/>
      <c r="C123" s="26"/>
      <c r="E123" s="26"/>
      <c r="F123" s="28"/>
      <c r="G123" s="28"/>
      <c r="H123" s="28"/>
      <c r="I123" s="29"/>
    </row>
    <row r="124" spans="1:9" s="31" customFormat="1">
      <c r="A124" s="26"/>
      <c r="B124" s="26"/>
      <c r="C124" s="26"/>
      <c r="E124" s="26"/>
      <c r="F124" s="28"/>
      <c r="G124" s="28"/>
      <c r="H124" s="28"/>
      <c r="I124" s="29"/>
    </row>
    <row r="125" spans="1:9" s="31" customFormat="1">
      <c r="A125" s="26"/>
      <c r="B125" s="26"/>
      <c r="C125" s="26"/>
      <c r="E125" s="26"/>
      <c r="F125" s="28"/>
      <c r="G125" s="28"/>
      <c r="H125" s="28"/>
      <c r="I125" s="29"/>
    </row>
    <row r="126" spans="1:9" s="31" customFormat="1">
      <c r="A126" s="26"/>
      <c r="B126" s="26"/>
      <c r="C126" s="26"/>
      <c r="E126" s="26"/>
      <c r="F126" s="28"/>
      <c r="G126" s="28"/>
      <c r="H126" s="28"/>
      <c r="I126" s="29"/>
    </row>
    <row r="127" spans="1:9" s="31" customFormat="1">
      <c r="A127" s="26"/>
      <c r="B127" s="26"/>
      <c r="C127" s="26"/>
      <c r="E127" s="26"/>
      <c r="F127" s="28"/>
      <c r="G127" s="28"/>
      <c r="H127" s="28"/>
      <c r="I127" s="29"/>
    </row>
    <row r="128" spans="1:9" s="31" customFormat="1">
      <c r="A128" s="26"/>
      <c r="B128" s="26"/>
      <c r="C128" s="26"/>
      <c r="E128" s="26"/>
      <c r="F128" s="28"/>
      <c r="G128" s="28"/>
      <c r="H128" s="28"/>
      <c r="I128" s="29"/>
    </row>
    <row r="129" spans="1:9" s="31" customFormat="1">
      <c r="A129" s="26"/>
      <c r="B129" s="26"/>
      <c r="C129" s="26"/>
      <c r="E129" s="26"/>
      <c r="F129" s="28"/>
      <c r="G129" s="28"/>
      <c r="H129" s="28"/>
      <c r="I129" s="29"/>
    </row>
    <row r="130" spans="1:9" s="31" customFormat="1">
      <c r="A130" s="26"/>
      <c r="B130" s="26"/>
      <c r="C130" s="26"/>
      <c r="E130" s="26"/>
      <c r="F130" s="28"/>
      <c r="G130" s="28"/>
      <c r="H130" s="28"/>
      <c r="I130" s="29"/>
    </row>
    <row r="131" spans="1:9" s="31" customFormat="1">
      <c r="A131" s="26"/>
      <c r="B131" s="26"/>
      <c r="C131" s="26"/>
      <c r="E131" s="26"/>
      <c r="F131" s="28"/>
      <c r="G131" s="28"/>
      <c r="H131" s="28"/>
      <c r="I131" s="29"/>
    </row>
    <row r="132" spans="1:9" s="31" customFormat="1">
      <c r="A132" s="26"/>
      <c r="B132" s="26"/>
      <c r="C132" s="26"/>
      <c r="E132" s="26"/>
      <c r="F132" s="28"/>
      <c r="G132" s="28"/>
      <c r="H132" s="28"/>
      <c r="I132" s="29"/>
    </row>
    <row r="133" spans="1:9" s="31" customFormat="1">
      <c r="A133" s="26"/>
      <c r="B133" s="26"/>
      <c r="C133" s="26"/>
      <c r="E133" s="26"/>
      <c r="F133" s="28"/>
      <c r="G133" s="28"/>
      <c r="H133" s="28"/>
      <c r="I133" s="29"/>
    </row>
    <row r="134" spans="1:9" s="31" customFormat="1">
      <c r="A134" s="26"/>
      <c r="B134" s="26"/>
      <c r="C134" s="26"/>
      <c r="E134" s="26"/>
      <c r="F134" s="28"/>
      <c r="G134" s="28"/>
      <c r="H134" s="28"/>
      <c r="I134" s="29"/>
    </row>
    <row r="135" spans="1:9" s="31" customFormat="1">
      <c r="A135" s="26"/>
      <c r="B135" s="26"/>
      <c r="C135" s="26"/>
      <c r="E135" s="26"/>
      <c r="F135" s="28"/>
      <c r="G135" s="28"/>
      <c r="H135" s="28"/>
      <c r="I135" s="29"/>
    </row>
    <row r="136" spans="1:9" s="31" customFormat="1">
      <c r="A136" s="26"/>
      <c r="B136" s="26"/>
      <c r="C136" s="26"/>
      <c r="E136" s="26"/>
      <c r="F136" s="28"/>
      <c r="G136" s="28"/>
      <c r="H136" s="28"/>
      <c r="I136" s="29"/>
    </row>
    <row r="137" spans="1:9" s="31" customFormat="1">
      <c r="A137" s="26"/>
      <c r="B137" s="26"/>
      <c r="C137" s="26"/>
      <c r="E137" s="26"/>
      <c r="F137" s="28"/>
      <c r="G137" s="28"/>
      <c r="H137" s="28"/>
      <c r="I137" s="29"/>
    </row>
    <row r="138" spans="1:9" s="31" customFormat="1">
      <c r="A138" s="26"/>
      <c r="B138" s="26"/>
      <c r="C138" s="26"/>
      <c r="E138" s="26"/>
      <c r="F138" s="28"/>
      <c r="G138" s="28"/>
      <c r="H138" s="28"/>
      <c r="I138" s="29"/>
    </row>
    <row r="139" spans="1:9" s="31" customFormat="1">
      <c r="A139" s="26"/>
      <c r="B139" s="26"/>
      <c r="C139" s="26"/>
      <c r="E139" s="26"/>
      <c r="F139" s="28"/>
      <c r="G139" s="28"/>
      <c r="H139" s="28"/>
      <c r="I139" s="29"/>
    </row>
    <row r="140" spans="1:9" s="31" customFormat="1">
      <c r="A140" s="26"/>
      <c r="B140" s="26"/>
      <c r="C140" s="26"/>
      <c r="E140" s="26"/>
      <c r="F140" s="28"/>
      <c r="G140" s="28"/>
      <c r="H140" s="28"/>
      <c r="I140" s="29"/>
    </row>
    <row r="141" spans="1:9" s="31" customFormat="1">
      <c r="A141" s="26"/>
      <c r="B141" s="26"/>
      <c r="C141" s="26"/>
      <c r="E141" s="26"/>
      <c r="F141" s="28"/>
      <c r="G141" s="28"/>
      <c r="H141" s="28"/>
      <c r="I141" s="29"/>
    </row>
    <row r="142" spans="1:9" s="31" customFormat="1">
      <c r="A142" s="26"/>
      <c r="B142" s="26"/>
      <c r="C142" s="26"/>
      <c r="E142" s="26"/>
      <c r="F142" s="28"/>
      <c r="G142" s="28"/>
      <c r="H142" s="28"/>
      <c r="I142" s="29"/>
    </row>
    <row r="143" spans="1:9" s="31" customFormat="1">
      <c r="A143" s="26"/>
      <c r="B143" s="26"/>
      <c r="C143" s="26"/>
      <c r="E143" s="26"/>
      <c r="F143" s="28"/>
      <c r="G143" s="28"/>
      <c r="H143" s="28"/>
      <c r="I143" s="29"/>
    </row>
    <row r="144" spans="1:9" s="31" customFormat="1">
      <c r="A144" s="26"/>
      <c r="B144" s="26"/>
      <c r="C144" s="26"/>
      <c r="E144" s="26"/>
      <c r="F144" s="28"/>
      <c r="G144" s="28"/>
      <c r="H144" s="28"/>
      <c r="I144" s="29"/>
    </row>
    <row r="145" spans="1:9" s="31" customFormat="1">
      <c r="A145" s="26"/>
      <c r="B145" s="26"/>
      <c r="C145" s="26"/>
      <c r="E145" s="26"/>
      <c r="F145" s="28"/>
      <c r="G145" s="28"/>
      <c r="H145" s="28"/>
      <c r="I145" s="29"/>
    </row>
    <row r="146" spans="1:9" s="31" customFormat="1">
      <c r="A146" s="26"/>
      <c r="B146" s="26"/>
      <c r="C146" s="26"/>
      <c r="E146" s="26"/>
      <c r="F146" s="28"/>
      <c r="G146" s="28"/>
      <c r="H146" s="28"/>
      <c r="I146" s="29"/>
    </row>
    <row r="147" spans="1:9" s="31" customFormat="1">
      <c r="A147" s="26"/>
      <c r="B147" s="26"/>
      <c r="C147" s="26"/>
      <c r="E147" s="26"/>
      <c r="F147" s="28"/>
      <c r="G147" s="28"/>
      <c r="H147" s="28"/>
      <c r="I147" s="29"/>
    </row>
    <row r="148" spans="1:9" s="31" customFormat="1">
      <c r="A148" s="26"/>
      <c r="B148" s="26"/>
      <c r="C148" s="26"/>
      <c r="E148" s="26"/>
      <c r="F148" s="28"/>
      <c r="G148" s="28"/>
      <c r="H148" s="28"/>
      <c r="I148" s="29"/>
    </row>
    <row r="149" spans="1:9" s="31" customFormat="1">
      <c r="A149" s="26"/>
      <c r="B149" s="26"/>
      <c r="C149" s="26"/>
      <c r="E149" s="26"/>
      <c r="F149" s="28"/>
      <c r="G149" s="28"/>
      <c r="H149" s="28"/>
      <c r="I149" s="29"/>
    </row>
    <row r="150" spans="1:9" s="31" customFormat="1">
      <c r="A150" s="26"/>
      <c r="B150" s="26"/>
      <c r="C150" s="26"/>
      <c r="E150" s="26"/>
      <c r="F150" s="28"/>
      <c r="G150" s="28"/>
      <c r="H150" s="28"/>
      <c r="I150" s="29"/>
    </row>
    <row r="151" spans="1:9" s="31" customFormat="1">
      <c r="A151" s="26"/>
      <c r="B151" s="26"/>
      <c r="C151" s="26"/>
      <c r="E151" s="26"/>
      <c r="F151" s="28"/>
      <c r="G151" s="28"/>
      <c r="H151" s="28"/>
      <c r="I151" s="29"/>
    </row>
    <row r="152" spans="1:9" s="31" customFormat="1">
      <c r="A152" s="26"/>
      <c r="B152" s="26"/>
      <c r="C152" s="26"/>
      <c r="E152" s="26"/>
      <c r="F152" s="28"/>
      <c r="G152" s="28"/>
      <c r="H152" s="28"/>
      <c r="I152" s="29"/>
    </row>
    <row r="153" spans="1:9" s="31" customFormat="1">
      <c r="A153" s="26"/>
      <c r="B153" s="26"/>
      <c r="C153" s="26"/>
      <c r="E153" s="26"/>
      <c r="F153" s="28"/>
      <c r="G153" s="28"/>
      <c r="H153" s="28"/>
      <c r="I153" s="29"/>
    </row>
    <row r="154" spans="1:9" s="31" customFormat="1">
      <c r="A154" s="26"/>
      <c r="B154" s="26"/>
      <c r="C154" s="26"/>
      <c r="E154" s="26"/>
      <c r="F154" s="28"/>
      <c r="G154" s="28"/>
      <c r="H154" s="28"/>
      <c r="I154" s="29"/>
    </row>
    <row r="155" spans="1:9" s="31" customFormat="1">
      <c r="A155" s="26"/>
      <c r="B155" s="26"/>
      <c r="C155" s="26"/>
      <c r="E155" s="26"/>
      <c r="F155" s="28"/>
      <c r="G155" s="28"/>
      <c r="H155" s="28"/>
      <c r="I155" s="29"/>
    </row>
    <row r="156" spans="1:9" s="31" customFormat="1">
      <c r="A156" s="26"/>
      <c r="B156" s="26"/>
      <c r="C156" s="26"/>
      <c r="E156" s="26"/>
      <c r="F156" s="28"/>
      <c r="G156" s="28"/>
      <c r="H156" s="28"/>
      <c r="I156" s="29"/>
    </row>
    <row r="157" spans="1:9" s="31" customFormat="1">
      <c r="A157" s="26"/>
      <c r="B157" s="26"/>
      <c r="C157" s="26"/>
      <c r="E157" s="26"/>
      <c r="F157" s="28"/>
      <c r="G157" s="28"/>
      <c r="H157" s="28"/>
      <c r="I157" s="29"/>
    </row>
    <row r="158" spans="1:9" s="31" customFormat="1">
      <c r="A158" s="26"/>
      <c r="B158" s="26"/>
      <c r="C158" s="26"/>
      <c r="E158" s="26"/>
      <c r="F158" s="28"/>
      <c r="G158" s="28"/>
      <c r="H158" s="28"/>
      <c r="I158" s="29"/>
    </row>
    <row r="159" spans="1:9" s="31" customFormat="1">
      <c r="A159" s="26"/>
      <c r="B159" s="26"/>
      <c r="C159" s="26"/>
      <c r="E159" s="26"/>
      <c r="F159" s="28"/>
      <c r="G159" s="28"/>
      <c r="H159" s="28"/>
      <c r="I159" s="29"/>
    </row>
    <row r="160" spans="1:9" s="31" customFormat="1">
      <c r="A160" s="26"/>
      <c r="B160" s="26"/>
      <c r="C160" s="26"/>
      <c r="E160" s="26"/>
      <c r="F160" s="28"/>
      <c r="G160" s="28"/>
      <c r="H160" s="28"/>
      <c r="I160" s="29"/>
    </row>
    <row r="161" spans="1:9" s="31" customFormat="1">
      <c r="A161" s="26"/>
      <c r="B161" s="26"/>
      <c r="C161" s="26"/>
      <c r="E161" s="26"/>
      <c r="F161" s="28"/>
      <c r="G161" s="28"/>
      <c r="H161" s="28"/>
      <c r="I161" s="29"/>
    </row>
    <row r="162" spans="1:9" s="31" customFormat="1">
      <c r="A162" s="26"/>
      <c r="B162" s="26"/>
      <c r="C162" s="26"/>
      <c r="E162" s="26"/>
      <c r="F162" s="28"/>
      <c r="G162" s="28"/>
      <c r="H162" s="28"/>
      <c r="I162" s="29"/>
    </row>
    <row r="163" spans="1:9" s="31" customFormat="1">
      <c r="A163" s="26"/>
      <c r="B163" s="26"/>
      <c r="C163" s="26"/>
      <c r="E163" s="26"/>
      <c r="F163" s="28"/>
      <c r="G163" s="28"/>
      <c r="H163" s="28"/>
      <c r="I163" s="29"/>
    </row>
    <row r="164" spans="1:9" s="31" customFormat="1">
      <c r="A164" s="26"/>
      <c r="B164" s="26"/>
      <c r="C164" s="26"/>
      <c r="E164" s="26"/>
      <c r="F164" s="28"/>
      <c r="G164" s="28"/>
      <c r="H164" s="28"/>
      <c r="I164" s="29"/>
    </row>
    <row r="165" spans="1:9" s="31" customFormat="1">
      <c r="A165" s="26"/>
      <c r="B165" s="26"/>
      <c r="C165" s="26"/>
      <c r="E165" s="26"/>
      <c r="F165" s="28"/>
      <c r="G165" s="28"/>
      <c r="H165" s="28"/>
      <c r="I165" s="29"/>
    </row>
    <row r="166" spans="1:9" s="31" customFormat="1">
      <c r="A166" s="26"/>
      <c r="B166" s="26"/>
      <c r="C166" s="26"/>
      <c r="E166" s="26"/>
      <c r="F166" s="28"/>
      <c r="G166" s="28"/>
      <c r="H166" s="28"/>
      <c r="I166" s="29"/>
    </row>
    <row r="167" spans="1:9" s="31" customFormat="1">
      <c r="A167" s="26"/>
      <c r="B167" s="26"/>
      <c r="C167" s="26"/>
      <c r="E167" s="26"/>
      <c r="F167" s="28"/>
      <c r="G167" s="28"/>
      <c r="H167" s="28"/>
      <c r="I167" s="29"/>
    </row>
    <row r="168" spans="1:9" s="31" customFormat="1">
      <c r="A168" s="26"/>
      <c r="B168" s="26"/>
      <c r="C168" s="26"/>
      <c r="E168" s="26"/>
      <c r="F168" s="28"/>
      <c r="G168" s="28"/>
      <c r="H168" s="28"/>
      <c r="I168" s="29"/>
    </row>
    <row r="169" spans="1:9" s="31" customFormat="1">
      <c r="A169" s="26"/>
      <c r="B169" s="26"/>
      <c r="C169" s="26"/>
      <c r="E169" s="26"/>
      <c r="F169" s="28"/>
      <c r="G169" s="28"/>
      <c r="H169" s="28"/>
      <c r="I169" s="29"/>
    </row>
    <row r="170" spans="1:9" s="31" customFormat="1">
      <c r="A170" s="26"/>
      <c r="B170" s="26"/>
      <c r="C170" s="26"/>
      <c r="E170" s="26"/>
      <c r="F170" s="28"/>
      <c r="G170" s="28"/>
      <c r="H170" s="28"/>
      <c r="I170" s="29"/>
    </row>
    <row r="171" spans="1:9" s="31" customFormat="1">
      <c r="A171" s="26"/>
      <c r="B171" s="26"/>
      <c r="C171" s="26"/>
      <c r="E171" s="26"/>
      <c r="F171" s="28"/>
      <c r="G171" s="28"/>
      <c r="H171" s="28"/>
      <c r="I171" s="29"/>
    </row>
    <row r="172" spans="1:9" s="31" customFormat="1">
      <c r="A172" s="26"/>
      <c r="B172" s="26"/>
      <c r="C172" s="26"/>
      <c r="E172" s="26"/>
      <c r="F172" s="28"/>
      <c r="G172" s="28"/>
      <c r="H172" s="28"/>
      <c r="I172" s="29"/>
    </row>
    <row r="173" spans="1:9" s="31" customFormat="1">
      <c r="A173" s="26"/>
      <c r="B173" s="26"/>
      <c r="C173" s="26"/>
      <c r="E173" s="26"/>
      <c r="F173" s="28"/>
      <c r="G173" s="28"/>
      <c r="H173" s="28"/>
      <c r="I173" s="29"/>
    </row>
    <row r="174" spans="1:9" s="31" customFormat="1">
      <c r="A174" s="26"/>
      <c r="B174" s="26"/>
      <c r="C174" s="26"/>
      <c r="E174" s="26"/>
      <c r="F174" s="28"/>
      <c r="G174" s="28"/>
      <c r="H174" s="28"/>
      <c r="I174" s="29"/>
    </row>
    <row r="175" spans="1:9" s="31" customFormat="1">
      <c r="A175" s="26"/>
      <c r="B175" s="26"/>
      <c r="C175" s="26"/>
      <c r="E175" s="26"/>
      <c r="F175" s="28"/>
      <c r="G175" s="28"/>
      <c r="H175" s="28"/>
      <c r="I175" s="29"/>
    </row>
    <row r="176" spans="1:9" s="31" customFormat="1">
      <c r="A176" s="26"/>
      <c r="B176" s="26"/>
      <c r="C176" s="26"/>
      <c r="E176" s="26"/>
      <c r="F176" s="28"/>
      <c r="G176" s="28"/>
      <c r="H176" s="28"/>
      <c r="I176" s="29"/>
    </row>
  </sheetData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76"/>
  <sheetViews>
    <sheetView workbookViewId="0">
      <pane ySplit="1" topLeftCell="A68" activePane="bottomLeft" state="frozen"/>
      <selection pane="bottomLeft" activeCell="L58" sqref="L58:L87"/>
    </sheetView>
  </sheetViews>
  <sheetFormatPr defaultRowHeight="15"/>
  <cols>
    <col min="1" max="1" width="10.5703125" style="17" bestFit="1" customWidth="1"/>
    <col min="2" max="2" width="9" style="17" bestFit="1" customWidth="1"/>
    <col min="3" max="3" width="7.85546875" style="17" bestFit="1" customWidth="1"/>
    <col min="4" max="4" width="43.42578125" style="7" bestFit="1" customWidth="1"/>
    <col min="5" max="5" width="8.140625" style="17" bestFit="1" customWidth="1"/>
    <col min="6" max="8" width="8.140625" style="20" customWidth="1"/>
    <col min="9" max="9" width="23" style="18" bestFit="1" customWidth="1"/>
    <col min="10" max="10" width="13.42578125" style="7" customWidth="1"/>
    <col min="11" max="12" width="9.140625" style="7"/>
    <col min="13" max="14" width="22" style="7" bestFit="1" customWidth="1"/>
    <col min="15" max="16384" width="9.140625" style="7"/>
  </cols>
  <sheetData>
    <row r="1" spans="1:14">
      <c r="A1" s="17" t="s">
        <v>17</v>
      </c>
      <c r="B1" s="17" t="s">
        <v>27</v>
      </c>
      <c r="C1" s="17" t="s">
        <v>20</v>
      </c>
      <c r="D1" s="17" t="s">
        <v>28</v>
      </c>
      <c r="E1" s="17" t="s">
        <v>19</v>
      </c>
      <c r="F1" s="20" t="s">
        <v>29</v>
      </c>
      <c r="G1" s="20" t="s">
        <v>30</v>
      </c>
      <c r="H1" s="20" t="s">
        <v>31</v>
      </c>
      <c r="I1" s="18" t="s">
        <v>18</v>
      </c>
      <c r="J1" s="23" t="s">
        <v>93</v>
      </c>
      <c r="K1" s="24" t="s">
        <v>94</v>
      </c>
      <c r="L1" s="24" t="s">
        <v>95</v>
      </c>
    </row>
    <row r="2" spans="1:14" s="31" customFormat="1">
      <c r="A2" s="85" t="s">
        <v>21</v>
      </c>
      <c r="B2" s="85" t="s">
        <v>23</v>
      </c>
      <c r="C2" s="85">
        <v>1110</v>
      </c>
      <c r="D2" s="90" t="s">
        <v>73</v>
      </c>
      <c r="E2" s="85" t="s">
        <v>22</v>
      </c>
      <c r="F2" s="86">
        <f>EMCs!$B$7</f>
        <v>0.96797880682585713</v>
      </c>
      <c r="G2" s="86">
        <f>EMCs!$C$7</f>
        <v>0.12452938169209543</v>
      </c>
      <c r="H2" s="86">
        <f>ROCs!$H$11</f>
        <v>0.28818180815488864</v>
      </c>
      <c r="I2" s="87">
        <v>1.46631471373643E-3</v>
      </c>
      <c r="J2" s="88">
        <f>Other!$C$4*H2*I2/12+(Other!$D$4*I2)</f>
        <v>2.8550978236202076E-3</v>
      </c>
      <c r="K2" s="89">
        <f>ROUND((2.721*J2*F2)*(1-'CDD 1 Calcs'!$F$7),1)</f>
        <v>0</v>
      </c>
      <c r="L2" s="89">
        <f>ROUND(((2.721*J2*G2)+(Other!$B$4*I2))*(1-'CDD 1 Calcs'!$F$8),1)</f>
        <v>0</v>
      </c>
    </row>
    <row r="3" spans="1:14" s="31" customFormat="1">
      <c r="A3" s="85" t="s">
        <v>21</v>
      </c>
      <c r="B3" s="85" t="s">
        <v>23</v>
      </c>
      <c r="C3" s="85">
        <v>1110</v>
      </c>
      <c r="D3" s="90" t="s">
        <v>73</v>
      </c>
      <c r="E3" s="85" t="s">
        <v>22</v>
      </c>
      <c r="F3" s="86">
        <f>EMCs!$B$7</f>
        <v>0.96797880682585713</v>
      </c>
      <c r="G3" s="86">
        <f>EMCs!$C$7</f>
        <v>0.12452938169209543</v>
      </c>
      <c r="H3" s="86">
        <f>ROCs!$H$11</f>
        <v>0.28818180815488864</v>
      </c>
      <c r="I3" s="87">
        <v>0.21322151790197499</v>
      </c>
      <c r="J3" s="88">
        <f>Other!$C$4*H3*I3/12+(Other!$D$4*I3)</f>
        <v>0.41516891701896408</v>
      </c>
      <c r="K3" s="89">
        <f>ROUND((2.721*J3*F3)*(1-'CDD 1 Calcs'!$F$7),1)</f>
        <v>0.7</v>
      </c>
      <c r="L3" s="89">
        <f>ROUND(((2.721*J3*G3)+(Other!$B$4*I3))*(1-'CDD 1 Calcs'!$F$8),1)</f>
        <v>0.1</v>
      </c>
    </row>
    <row r="4" spans="1:14" s="31" customFormat="1">
      <c r="A4" s="85" t="s">
        <v>21</v>
      </c>
      <c r="B4" s="85" t="s">
        <v>23</v>
      </c>
      <c r="C4" s="85">
        <v>1110</v>
      </c>
      <c r="D4" s="90" t="s">
        <v>73</v>
      </c>
      <c r="E4" s="85" t="s">
        <v>26</v>
      </c>
      <c r="F4" s="86">
        <f>EMCs!$B$7</f>
        <v>0.96797880682585713</v>
      </c>
      <c r="G4" s="86">
        <f>EMCs!$C$7</f>
        <v>0.12452938169209543</v>
      </c>
      <c r="H4" s="86">
        <f>ROCs!$E$11</f>
        <v>0.28818180815488864</v>
      </c>
      <c r="I4" s="87">
        <v>9.7368183847455096</v>
      </c>
      <c r="J4" s="88">
        <f>Other!$C$4*H4*I4/12+(Other!$D$4*I4)</f>
        <v>18.958801080590604</v>
      </c>
      <c r="K4" s="89">
        <f>ROUND((2.721*J4*F4)*(1-'CDD 1 Calcs'!$F$7),1)</f>
        <v>32</v>
      </c>
      <c r="L4" s="89">
        <f>ROUND(((2.721*J4*G4)+(Other!$B$4*I4))*(1-'CDD 1 Calcs'!$F$8),1)</f>
        <v>4.5</v>
      </c>
    </row>
    <row r="5" spans="1:14" s="31" customFormat="1">
      <c r="A5" s="85" t="s">
        <v>21</v>
      </c>
      <c r="B5" s="85" t="s">
        <v>23</v>
      </c>
      <c r="C5" s="85">
        <v>1209</v>
      </c>
      <c r="D5" s="85" t="s">
        <v>123</v>
      </c>
      <c r="E5" s="85" t="s">
        <v>22</v>
      </c>
      <c r="F5" s="86">
        <f>EMCs!$B$13</f>
        <v>1.2445441802046733</v>
      </c>
      <c r="G5" s="86">
        <f>EMCs!$C$13</f>
        <v>0.21319951734720002</v>
      </c>
      <c r="H5" s="86">
        <f>ROCs!$H$11</f>
        <v>0.28818180815488864</v>
      </c>
      <c r="I5" s="87">
        <v>0.123655940933259</v>
      </c>
      <c r="J5" s="88">
        <f>Other!$C$4*H5*I5/12+(Other!$D$4*I5)</f>
        <v>0.24077355599646355</v>
      </c>
      <c r="K5" s="89">
        <f>ROUND((2.721*J5*F5)*(1-'CDD 1 Calcs'!$F$7),1)</f>
        <v>0.5</v>
      </c>
      <c r="L5" s="89">
        <f>ROUND(((2.721*J5*G5)+(Other!$B$4*I5))*(1-'CDD 1 Calcs'!$F$8),1)</f>
        <v>0.1</v>
      </c>
    </row>
    <row r="6" spans="1:14" s="31" customFormat="1">
      <c r="A6" s="85" t="s">
        <v>21</v>
      </c>
      <c r="B6" s="85" t="s">
        <v>23</v>
      </c>
      <c r="C6" s="85">
        <v>1210</v>
      </c>
      <c r="D6" s="85" t="s">
        <v>123</v>
      </c>
      <c r="E6" s="85" t="s">
        <v>22</v>
      </c>
      <c r="F6" s="86">
        <f>EMCs!$B$13</f>
        <v>1.2445441802046733</v>
      </c>
      <c r="G6" s="86">
        <f>EMCs!$C$13</f>
        <v>0.21319951734720002</v>
      </c>
      <c r="H6" s="86">
        <f>ROCs!$H$11</f>
        <v>0.28818180815488864</v>
      </c>
      <c r="I6" s="87">
        <v>0.59067881234674402</v>
      </c>
      <c r="J6" s="88">
        <f>Other!$C$4*H6*I6/12+(Other!$D$4*I6)</f>
        <v>1.1501253965408249</v>
      </c>
      <c r="K6" s="89">
        <f>ROUND((2.721*J6*F6)*(1-'CDD 1 Calcs'!$F$7),1)</f>
        <v>2.5</v>
      </c>
      <c r="L6" s="89">
        <f>ROUND(((2.721*J6*G6)+(Other!$B$4*I6))*(1-'CDD 1 Calcs'!$F$8),1)</f>
        <v>0.4</v>
      </c>
    </row>
    <row r="7" spans="1:14" s="31" customFormat="1">
      <c r="A7" s="40" t="s">
        <v>21</v>
      </c>
      <c r="B7" s="40" t="s">
        <v>23</v>
      </c>
      <c r="C7" s="40">
        <v>1900</v>
      </c>
      <c r="D7" s="40" t="s">
        <v>120</v>
      </c>
      <c r="E7" s="40" t="s">
        <v>22</v>
      </c>
      <c r="F7" s="41">
        <f>EMCs!$B$14</f>
        <v>0.69141343344704065</v>
      </c>
      <c r="G7" s="41">
        <f>EMCs!$C$14</f>
        <v>3.5859246036990831E-2</v>
      </c>
      <c r="H7" s="41">
        <f>ROCs!$H$14</f>
        <v>0.26229721460804234</v>
      </c>
      <c r="I7" s="42">
        <v>2.4068062994688901</v>
      </c>
      <c r="J7" s="43">
        <f>Other!$C$4*H7*I7/12+(Other!$D$4*I7)</f>
        <v>4.4080825930971015</v>
      </c>
      <c r="K7" s="44">
        <f t="shared" ref="K7:K57" si="0">ROUND(2.721*J7*F7,1)</f>
        <v>8.3000000000000007</v>
      </c>
      <c r="L7" s="44">
        <f>ROUND((2.721*J7*G7)+(Other!$B$4*I7),1)</f>
        <v>1.9</v>
      </c>
    </row>
    <row r="8" spans="1:14" s="31" customFormat="1">
      <c r="A8" s="62" t="s">
        <v>21</v>
      </c>
      <c r="B8" s="62" t="s">
        <v>23</v>
      </c>
      <c r="C8" s="62">
        <v>1400</v>
      </c>
      <c r="D8" s="62" t="s">
        <v>121</v>
      </c>
      <c r="E8" s="62" t="s">
        <v>22</v>
      </c>
      <c r="F8" s="63">
        <f>EMCs!$B$8</f>
        <v>0.70945030562392009</v>
      </c>
      <c r="G8" s="63">
        <f>EMCs!$C$8</f>
        <v>0.1167055461931156</v>
      </c>
      <c r="H8" s="63">
        <f>ROCs!$H$3</f>
        <v>0.43140989244743805</v>
      </c>
      <c r="I8" s="64">
        <v>3.9297543626978499</v>
      </c>
      <c r="J8" s="65">
        <f>Other!$C$4*H8*I8/12+(Other!$D$4*I8)</f>
        <v>10.16579103633757</v>
      </c>
      <c r="K8" s="66">
        <f t="shared" si="0"/>
        <v>19.600000000000001</v>
      </c>
      <c r="L8" s="66">
        <f>ROUND((2.721*J8*G8)+(Other!$B$4*I8),1)</f>
        <v>5.7</v>
      </c>
    </row>
    <row r="9" spans="1:14" s="31" customFormat="1">
      <c r="A9" s="68" t="s">
        <v>21</v>
      </c>
      <c r="B9" s="68" t="s">
        <v>23</v>
      </c>
      <c r="C9" s="68">
        <v>1160</v>
      </c>
      <c r="D9" s="68" t="s">
        <v>122</v>
      </c>
      <c r="E9" s="68" t="s">
        <v>22</v>
      </c>
      <c r="F9" s="69">
        <f>EMCs!$B$16</f>
        <v>0.50503242095262102</v>
      </c>
      <c r="G9" s="69">
        <f>EMCs!$C$16</f>
        <v>6.8458560616073402E-2</v>
      </c>
      <c r="H9" s="69">
        <f>ROCs!$H$15</f>
        <v>5.2632006878587441E-2</v>
      </c>
      <c r="I9" s="70">
        <v>4.7760601070850104</v>
      </c>
      <c r="J9" s="71">
        <f>Other!$C$4*H9*I9/12+(Other!$D$4*I9)</f>
        <v>4.2745853003617791</v>
      </c>
      <c r="K9" s="72">
        <f t="shared" si="0"/>
        <v>5.9</v>
      </c>
      <c r="L9" s="72">
        <f>ROUND((2.721*J9*G9)+(Other!$B$4*I9),1)</f>
        <v>3.8</v>
      </c>
      <c r="M9" s="29"/>
    </row>
    <row r="10" spans="1:14" s="31" customFormat="1">
      <c r="A10" s="85" t="s">
        <v>21</v>
      </c>
      <c r="B10" s="85" t="s">
        <v>23</v>
      </c>
      <c r="C10" s="85">
        <v>1210</v>
      </c>
      <c r="D10" s="85" t="s">
        <v>123</v>
      </c>
      <c r="E10" s="85" t="s">
        <v>22</v>
      </c>
      <c r="F10" s="86">
        <f>EMCs!$B$13</f>
        <v>1.2445441802046733</v>
      </c>
      <c r="G10" s="86">
        <f>EMCs!$C$13</f>
        <v>0.21319951734720002</v>
      </c>
      <c r="H10" s="86">
        <f>ROCs!$H$11</f>
        <v>0.28818180815488864</v>
      </c>
      <c r="I10" s="87">
        <v>11.931590659699999</v>
      </c>
      <c r="J10" s="88">
        <f>Other!$C$4*H10*I10/12+(Other!$D$4*I10)</f>
        <v>23.232296727099477</v>
      </c>
      <c r="K10" s="89">
        <f>ROUND((2.721*J10*F10)*(1-'CDD 1 Calcs'!$F$7),1)</f>
        <v>50.4</v>
      </c>
      <c r="L10" s="89">
        <f>ROUND(((2.721*J10*G10)+(Other!$B$4*I10))*(1-'CDD 1 Calcs'!$F$8),1)</f>
        <v>7.5</v>
      </c>
      <c r="N10" s="29"/>
    </row>
    <row r="11" spans="1:14" s="31" customFormat="1">
      <c r="A11" s="68" t="s">
        <v>21</v>
      </c>
      <c r="B11" s="68" t="s">
        <v>23</v>
      </c>
      <c r="C11" s="68">
        <v>1160</v>
      </c>
      <c r="D11" s="68" t="s">
        <v>122</v>
      </c>
      <c r="E11" s="68" t="s">
        <v>26</v>
      </c>
      <c r="F11" s="69">
        <f>EMCs!$B$16</f>
        <v>0.50503242095262102</v>
      </c>
      <c r="G11" s="69">
        <f>EMCs!$C$16</f>
        <v>6.8458560616073402E-2</v>
      </c>
      <c r="H11" s="69">
        <f>ROCs!$H$15</f>
        <v>5.2632006878587441E-2</v>
      </c>
      <c r="I11" s="70">
        <v>12.328337858499999</v>
      </c>
      <c r="J11" s="71">
        <f>Other!$C$4*H11*I11/12+(Other!$D$4*I11)</f>
        <v>11.033892079721205</v>
      </c>
      <c r="K11" s="72">
        <f t="shared" si="0"/>
        <v>15.2</v>
      </c>
      <c r="L11" s="72">
        <f>ROUND((2.721*J11*G11)+(Other!$B$4*I11),1)</f>
        <v>9.8000000000000007</v>
      </c>
      <c r="M11" s="29"/>
    </row>
    <row r="12" spans="1:14" s="31" customFormat="1">
      <c r="A12" s="62" t="s">
        <v>21</v>
      </c>
      <c r="B12" s="62" t="s">
        <v>23</v>
      </c>
      <c r="C12" s="62">
        <v>1400</v>
      </c>
      <c r="D12" s="62" t="s">
        <v>121</v>
      </c>
      <c r="E12" s="62" t="s">
        <v>22</v>
      </c>
      <c r="F12" s="63">
        <f>EMCs!$B$8</f>
        <v>0.70945030562392009</v>
      </c>
      <c r="G12" s="63">
        <f>EMCs!$C$8</f>
        <v>0.1167055461931156</v>
      </c>
      <c r="H12" s="63">
        <f>ROCs!$H$3</f>
        <v>0.43140989244743805</v>
      </c>
      <c r="I12" s="64">
        <v>15.352570331200001</v>
      </c>
      <c r="J12" s="65">
        <f>Other!$C$4*H12*I12/12+(Other!$D$4*I12)</f>
        <v>39.715210533034288</v>
      </c>
      <c r="K12" s="66">
        <f t="shared" si="0"/>
        <v>76.7</v>
      </c>
      <c r="L12" s="66">
        <f>ROUND((2.721*J12*G12)+(Other!$B$4*I12),1)</f>
        <v>22.2</v>
      </c>
      <c r="M12" s="29"/>
      <c r="N12" s="29"/>
    </row>
    <row r="13" spans="1:14" s="31" customFormat="1">
      <c r="A13" s="40" t="s">
        <v>21</v>
      </c>
      <c r="B13" s="40" t="s">
        <v>23</v>
      </c>
      <c r="C13" s="40">
        <v>1900</v>
      </c>
      <c r="D13" s="40" t="s">
        <v>120</v>
      </c>
      <c r="E13" s="40" t="s">
        <v>22</v>
      </c>
      <c r="F13" s="41">
        <f>EMCs!$B$14</f>
        <v>0.69141343344704065</v>
      </c>
      <c r="G13" s="41">
        <f>EMCs!$C$14</f>
        <v>3.5859246036990831E-2</v>
      </c>
      <c r="H13" s="41">
        <f>ROCs!$H$14</f>
        <v>0.26229721460804234</v>
      </c>
      <c r="I13" s="42">
        <v>17.380285166699998</v>
      </c>
      <c r="J13" s="43">
        <f>Other!$C$4*H13*I13/12+(Other!$D$4*I13)</f>
        <v>31.832114002402427</v>
      </c>
      <c r="K13" s="44">
        <f t="shared" si="0"/>
        <v>59.9</v>
      </c>
      <c r="L13" s="44">
        <f>ROUND((2.721*J13*G13)+(Other!$B$4*I13),1)</f>
        <v>14</v>
      </c>
    </row>
    <row r="14" spans="1:14" s="31" customFormat="1">
      <c r="A14" s="78" t="s">
        <v>21</v>
      </c>
      <c r="B14" s="78" t="s">
        <v>23</v>
      </c>
      <c r="C14" s="78">
        <v>1900</v>
      </c>
      <c r="D14" s="78" t="s">
        <v>120</v>
      </c>
      <c r="E14" s="78" t="s">
        <v>22</v>
      </c>
      <c r="F14" s="79">
        <f>EMCs!$B$14</f>
        <v>0.69141343344704065</v>
      </c>
      <c r="G14" s="79">
        <f>EMCs!$C$14</f>
        <v>3.5859246036990831E-2</v>
      </c>
      <c r="H14" s="79">
        <f>ROCs!$H$14</f>
        <v>0.26229721460804234</v>
      </c>
      <c r="I14" s="80">
        <v>17.659909766399998</v>
      </c>
      <c r="J14" s="81">
        <f>Other!$C$4*H14*I14/12+(Other!$D$4*I14)</f>
        <v>32.344248415051794</v>
      </c>
      <c r="K14" s="82">
        <f t="shared" si="0"/>
        <v>60.9</v>
      </c>
      <c r="L14" s="82">
        <f>ROUND((2.721*J14*G14)+(Other!$B$4*I14),1)</f>
        <v>14.2</v>
      </c>
    </row>
    <row r="15" spans="1:14" s="31" customFormat="1">
      <c r="A15" s="85" t="s">
        <v>21</v>
      </c>
      <c r="B15" s="85" t="s">
        <v>23</v>
      </c>
      <c r="C15" s="85">
        <v>1210</v>
      </c>
      <c r="D15" s="85" t="s">
        <v>123</v>
      </c>
      <c r="E15" s="85" t="s">
        <v>22</v>
      </c>
      <c r="F15" s="86">
        <f>EMCs!$B$13</f>
        <v>1.2445441802046733</v>
      </c>
      <c r="G15" s="86">
        <f>EMCs!$C$13</f>
        <v>0.21319951734720002</v>
      </c>
      <c r="H15" s="86">
        <f>ROCs!$H$11</f>
        <v>0.28818180815488864</v>
      </c>
      <c r="I15" s="87">
        <v>51.925325964599999</v>
      </c>
      <c r="J15" s="88">
        <f>Other!$C$4*H15*I15/12+(Other!$D$4*I15)</f>
        <v>101.10509276315398</v>
      </c>
      <c r="K15" s="89">
        <f>ROUND((2.721*J15*F15)*(1-'CDD 1 Calcs'!$F$7),1)</f>
        <v>219.5</v>
      </c>
      <c r="L15" s="89">
        <f>ROUND(((2.721*J15*G15)+(Other!$B$4*I15))*(1-'CDD 1 Calcs'!$F$8),1)</f>
        <v>32.6</v>
      </c>
      <c r="M15" s="29"/>
    </row>
    <row r="16" spans="1:14" s="31" customFormat="1">
      <c r="A16" s="68" t="s">
        <v>21</v>
      </c>
      <c r="B16" s="68" t="s">
        <v>23</v>
      </c>
      <c r="C16" s="68">
        <v>1160</v>
      </c>
      <c r="D16" s="68" t="s">
        <v>122</v>
      </c>
      <c r="E16" s="68" t="s">
        <v>22</v>
      </c>
      <c r="F16" s="69">
        <f>EMCs!$B$16</f>
        <v>0.50503242095262102</v>
      </c>
      <c r="G16" s="69">
        <f>EMCs!$C$16</f>
        <v>6.8458560616073402E-2</v>
      </c>
      <c r="H16" s="69">
        <f>ROCs!$H$15</f>
        <v>5.2632006878587441E-2</v>
      </c>
      <c r="I16" s="70">
        <v>70.446077413400005</v>
      </c>
      <c r="J16" s="71">
        <f>Other!$C$4*H16*I16/12+(Other!$D$4*I16)</f>
        <v>63.049408974724145</v>
      </c>
      <c r="K16" s="72">
        <f t="shared" si="0"/>
        <v>86.6</v>
      </c>
      <c r="L16" s="72">
        <f>ROUND((2.721*J16*G16)+(Other!$B$4*I16),1)</f>
        <v>55.8</v>
      </c>
    </row>
    <row r="17" spans="1:12" s="31" customFormat="1">
      <c r="A17" s="85" t="s">
        <v>21</v>
      </c>
      <c r="B17" s="85" t="s">
        <v>23</v>
      </c>
      <c r="C17" s="85">
        <v>1210</v>
      </c>
      <c r="D17" s="85" t="s">
        <v>123</v>
      </c>
      <c r="E17" s="85" t="s">
        <v>22</v>
      </c>
      <c r="F17" s="86">
        <f>EMCs!$B$13</f>
        <v>1.2445441802046733</v>
      </c>
      <c r="G17" s="86">
        <f>EMCs!$C$13</f>
        <v>0.21319951734720002</v>
      </c>
      <c r="H17" s="86">
        <f>ROCs!$H$11</f>
        <v>0.28818180815488864</v>
      </c>
      <c r="I17" s="87">
        <v>90.7830226775</v>
      </c>
      <c r="J17" s="88">
        <f>Other!$C$4*H17*I17/12+(Other!$D$4*I17)</f>
        <v>176.76587982106577</v>
      </c>
      <c r="K17" s="89">
        <f>ROUND((2.721*J17*F17)*(1-'CDD 1 Calcs'!$F$7),1)</f>
        <v>383.7</v>
      </c>
      <c r="L17" s="89">
        <f>ROUND(((2.721*J17*G17)+(Other!$B$4*I17))*(1-'CDD 1 Calcs'!$F$8),1)</f>
        <v>57</v>
      </c>
    </row>
    <row r="18" spans="1:12" s="31" customFormat="1">
      <c r="A18" s="85" t="s">
        <v>21</v>
      </c>
      <c r="B18" s="85" t="s">
        <v>23</v>
      </c>
      <c r="C18" s="85">
        <v>1210</v>
      </c>
      <c r="D18" s="85" t="s">
        <v>123</v>
      </c>
      <c r="E18" s="85" t="s">
        <v>26</v>
      </c>
      <c r="F18" s="86">
        <f>EMCs!$B$13</f>
        <v>1.2445441802046733</v>
      </c>
      <c r="G18" s="86">
        <f>EMCs!$C$13</f>
        <v>0.21319951734720002</v>
      </c>
      <c r="H18" s="86">
        <f>ROCs!$H$11</f>
        <v>0.28818180815488864</v>
      </c>
      <c r="I18" s="87">
        <v>3.28734759898241E-3</v>
      </c>
      <c r="J18" s="88">
        <f>Other!$C$4*H18*I18/12+(Other!$D$4*I18)</f>
        <v>6.4008762153258143E-3</v>
      </c>
      <c r="K18" s="89">
        <f>ROUND((2.721*J18*F18)*(1-'CDD 1 Calcs'!$F$7),1)</f>
        <v>0</v>
      </c>
      <c r="L18" s="89">
        <f>ROUND(((2.721*J18*G18)+(Other!$B$4*I18))*(1-'CDD 1 Calcs'!$F$8),1)</f>
        <v>0</v>
      </c>
    </row>
    <row r="19" spans="1:12" s="31" customFormat="1">
      <c r="A19" s="85" t="s">
        <v>21</v>
      </c>
      <c r="B19" s="85" t="s">
        <v>23</v>
      </c>
      <c r="C19" s="85">
        <v>1210</v>
      </c>
      <c r="D19" s="85" t="s">
        <v>123</v>
      </c>
      <c r="E19" s="85" t="s">
        <v>24</v>
      </c>
      <c r="F19" s="86">
        <f>EMCs!$B$13</f>
        <v>1.2445441802046733</v>
      </c>
      <c r="G19" s="86">
        <f>EMCs!$C$13</f>
        <v>0.21319951734720002</v>
      </c>
      <c r="H19" s="86">
        <f>ROCs!$H$11</f>
        <v>0.28818180815488864</v>
      </c>
      <c r="I19" s="87">
        <v>0.13343453664935001</v>
      </c>
      <c r="J19" s="88">
        <f>Other!$C$4*H19*I19/12+(Other!$D$4*I19)</f>
        <v>0.25981370275727123</v>
      </c>
      <c r="K19" s="89">
        <f>ROUND((2.721*J19*F19)*(1-'CDD 1 Calcs'!$F$7),1)</f>
        <v>0.6</v>
      </c>
      <c r="L19" s="89">
        <f>ROUND(((2.721*J19*G19)+(Other!$B$4*I19))*(1-'CDD 1 Calcs'!$F$8),1)</f>
        <v>0.1</v>
      </c>
    </row>
    <row r="20" spans="1:12" s="31" customFormat="1">
      <c r="A20" s="85" t="s">
        <v>21</v>
      </c>
      <c r="B20" s="85" t="s">
        <v>23</v>
      </c>
      <c r="C20" s="85">
        <v>1210</v>
      </c>
      <c r="D20" s="85" t="s">
        <v>123</v>
      </c>
      <c r="E20" s="85" t="s">
        <v>24</v>
      </c>
      <c r="F20" s="86">
        <f>EMCs!$B$13</f>
        <v>1.2445441802046733</v>
      </c>
      <c r="G20" s="86">
        <f>EMCs!$C$13</f>
        <v>0.21319951734720002</v>
      </c>
      <c r="H20" s="86">
        <f>ROCs!$H$11</f>
        <v>0.28818180815488864</v>
      </c>
      <c r="I20" s="87">
        <v>0.144963483411049</v>
      </c>
      <c r="J20" s="88">
        <f>Other!$C$4*H20*I20/12+(Other!$D$4*I20)</f>
        <v>0.2822620015430643</v>
      </c>
      <c r="K20" s="89">
        <f>ROUND((2.721*J20*F20)*(1-'CDD 1 Calcs'!$F$7),1)</f>
        <v>0.6</v>
      </c>
      <c r="L20" s="89">
        <f>ROUND(((2.721*J20*G20)+(Other!$B$4*I20))*(1-'CDD 1 Calcs'!$F$8),1)</f>
        <v>0.1</v>
      </c>
    </row>
    <row r="21" spans="1:12" s="31" customFormat="1">
      <c r="A21" s="85" t="s">
        <v>21</v>
      </c>
      <c r="B21" s="85" t="s">
        <v>23</v>
      </c>
      <c r="C21" s="85">
        <v>1210</v>
      </c>
      <c r="D21" s="85" t="s">
        <v>123</v>
      </c>
      <c r="E21" s="85" t="s">
        <v>24</v>
      </c>
      <c r="F21" s="86">
        <f>EMCs!$B$13</f>
        <v>1.2445441802046733</v>
      </c>
      <c r="G21" s="86">
        <f>EMCs!$C$13</f>
        <v>0.21319951734720002</v>
      </c>
      <c r="H21" s="86">
        <f>ROCs!$H$11</f>
        <v>0.28818180815488864</v>
      </c>
      <c r="I21" s="87">
        <v>2.6217342379046098</v>
      </c>
      <c r="J21" s="88">
        <f>Other!$C$4*H21*I21/12+(Other!$D$4*I21)</f>
        <v>5.1048438964907774</v>
      </c>
      <c r="K21" s="89">
        <f>ROUND((2.721*J21*F21)*(1-'CDD 1 Calcs'!$F$7),1)</f>
        <v>11.1</v>
      </c>
      <c r="L21" s="89">
        <f>ROUND(((2.721*J21*G21)+(Other!$B$4*I21))*(1-'CDD 1 Calcs'!$F$8),1)</f>
        <v>1.6</v>
      </c>
    </row>
    <row r="22" spans="1:12" s="31" customFormat="1">
      <c r="A22" s="85" t="s">
        <v>21</v>
      </c>
      <c r="B22" s="85" t="s">
        <v>23</v>
      </c>
      <c r="C22" s="85">
        <v>1210</v>
      </c>
      <c r="D22" s="85" t="s">
        <v>123</v>
      </c>
      <c r="E22" s="85" t="s">
        <v>26</v>
      </c>
      <c r="F22" s="86">
        <f>EMCs!$B$13</f>
        <v>1.2445441802046733</v>
      </c>
      <c r="G22" s="86">
        <f>EMCs!$C$13</f>
        <v>0.21319951734720002</v>
      </c>
      <c r="H22" s="86">
        <f>ROCs!$H$11</f>
        <v>0.28818180815488864</v>
      </c>
      <c r="I22" s="87">
        <v>6.6528670811518502</v>
      </c>
      <c r="J22" s="88">
        <f>Other!$C$4*H22*I22/12+(Other!$D$4*I22)</f>
        <v>12.953962847327361</v>
      </c>
      <c r="K22" s="89">
        <f>ROUND((2.721*J22*F22)*(1-'CDD 1 Calcs'!$F$7),1)</f>
        <v>28.1</v>
      </c>
      <c r="L22" s="89">
        <f>ROUND(((2.721*J22*G22)+(Other!$B$4*I22))*(1-'CDD 1 Calcs'!$F$8),1)</f>
        <v>4.2</v>
      </c>
    </row>
    <row r="23" spans="1:12" s="31" customFormat="1">
      <c r="A23" s="85" t="s">
        <v>21</v>
      </c>
      <c r="B23" s="85" t="s">
        <v>23</v>
      </c>
      <c r="C23" s="85">
        <v>1210</v>
      </c>
      <c r="D23" s="85" t="s">
        <v>123</v>
      </c>
      <c r="E23" s="85" t="s">
        <v>24</v>
      </c>
      <c r="F23" s="86">
        <f>EMCs!$B$13</f>
        <v>1.2445441802046733</v>
      </c>
      <c r="G23" s="86">
        <f>EMCs!$C$13</f>
        <v>0.21319951734720002</v>
      </c>
      <c r="H23" s="86">
        <f>ROCs!$H$11</f>
        <v>0.28818180815488864</v>
      </c>
      <c r="I23" s="87">
        <v>12.097174256400001</v>
      </c>
      <c r="J23" s="88">
        <f>Other!$C$4*H23*I23/12+(Other!$D$4*I23)</f>
        <v>23.554708663729855</v>
      </c>
      <c r="K23" s="89">
        <f>ROUND((2.721*J23*F23)*(1-'CDD 1 Calcs'!$F$7),1)</f>
        <v>51.1</v>
      </c>
      <c r="L23" s="89">
        <f>ROUND(((2.721*J23*G23)+(Other!$B$4*I23))*(1-'CDD 1 Calcs'!$F$8),1)</f>
        <v>7.6</v>
      </c>
    </row>
    <row r="24" spans="1:12" s="31" customFormat="1">
      <c r="A24" s="85" t="s">
        <v>21</v>
      </c>
      <c r="B24" s="85" t="s">
        <v>23</v>
      </c>
      <c r="C24" s="85">
        <v>1210</v>
      </c>
      <c r="D24" s="85" t="s">
        <v>123</v>
      </c>
      <c r="E24" s="85" t="s">
        <v>24</v>
      </c>
      <c r="F24" s="86">
        <f>EMCs!$B$13</f>
        <v>1.2445441802046733</v>
      </c>
      <c r="G24" s="86">
        <f>EMCs!$C$13</f>
        <v>0.21319951734720002</v>
      </c>
      <c r="H24" s="86">
        <f>ROCs!$H$11</f>
        <v>0.28818180815488864</v>
      </c>
      <c r="I24" s="87">
        <v>6.4580340356650004E-5</v>
      </c>
      <c r="J24" s="88">
        <f>Other!$C$4*H24*I24/12+(Other!$D$4*I24)</f>
        <v>1.257459858198399E-4</v>
      </c>
      <c r="K24" s="89">
        <f>ROUND((2.721*J24*F24)*(1-'CDD 1 Calcs'!$F$7),1)</f>
        <v>0</v>
      </c>
      <c r="L24" s="89">
        <f>ROUND(((2.721*J24*G24)+(Other!$B$4*I24))*(1-'CDD 1 Calcs'!$F$8),1)</f>
        <v>0</v>
      </c>
    </row>
    <row r="25" spans="1:12" s="31" customFormat="1">
      <c r="A25" s="51" t="s">
        <v>21</v>
      </c>
      <c r="B25" s="51" t="s">
        <v>23</v>
      </c>
      <c r="C25" s="51">
        <v>3200</v>
      </c>
      <c r="D25" s="52" t="s">
        <v>81</v>
      </c>
      <c r="E25" s="51" t="s">
        <v>26</v>
      </c>
      <c r="F25" s="53">
        <f>EMCs!$B$14</f>
        <v>0.69141343344704065</v>
      </c>
      <c r="G25" s="53">
        <f>EMCs!$C$14</f>
        <v>3.5859246036990831E-2</v>
      </c>
      <c r="H25" s="53">
        <f>ROCs!$E$13</f>
        <v>0.26229721460804234</v>
      </c>
      <c r="I25" s="54">
        <v>4.0681348937868998E-4</v>
      </c>
      <c r="J25" s="55">
        <f>Other!$C$4*H25*I25/12+(Other!$D$4*I25)</f>
        <v>7.4508175483960475E-4</v>
      </c>
      <c r="K25" s="52">
        <f t="shared" si="0"/>
        <v>0</v>
      </c>
      <c r="L25" s="52">
        <f>ROUND((2.721*J25*G25)+(Other!$B$4*I25),1)</f>
        <v>0</v>
      </c>
    </row>
    <row r="26" spans="1:12" s="31" customFormat="1">
      <c r="A26" s="51" t="s">
        <v>21</v>
      </c>
      <c r="B26" s="51" t="s">
        <v>23</v>
      </c>
      <c r="C26" s="51">
        <v>3200</v>
      </c>
      <c r="D26" s="52" t="s">
        <v>81</v>
      </c>
      <c r="E26" s="51" t="s">
        <v>26</v>
      </c>
      <c r="F26" s="53">
        <f>EMCs!$B$14</f>
        <v>0.69141343344704065</v>
      </c>
      <c r="G26" s="53">
        <f>EMCs!$C$14</f>
        <v>3.5859246036990831E-2</v>
      </c>
      <c r="H26" s="53">
        <f>ROCs!$E$13</f>
        <v>0.26229721460804234</v>
      </c>
      <c r="I26" s="54">
        <v>3.67953085360941E-3</v>
      </c>
      <c r="J26" s="55">
        <f>Other!$C$4*H26*I26/12+(Other!$D$4*I26)</f>
        <v>6.7390865272949282E-3</v>
      </c>
      <c r="K26" s="52">
        <f t="shared" si="0"/>
        <v>0</v>
      </c>
      <c r="L26" s="52">
        <f>ROUND((2.721*J26*G26)+(Other!$B$4*I26),1)</f>
        <v>0</v>
      </c>
    </row>
    <row r="27" spans="1:12" s="31" customFormat="1">
      <c r="A27" s="51" t="s">
        <v>21</v>
      </c>
      <c r="B27" s="51" t="s">
        <v>23</v>
      </c>
      <c r="C27" s="51">
        <v>3200</v>
      </c>
      <c r="D27" s="52" t="s">
        <v>81</v>
      </c>
      <c r="E27" s="51" t="s">
        <v>24</v>
      </c>
      <c r="F27" s="53">
        <f>EMCs!$B$14</f>
        <v>0.69141343344704065</v>
      </c>
      <c r="G27" s="53">
        <f>EMCs!$C$14</f>
        <v>3.5859246036990831E-2</v>
      </c>
      <c r="H27" s="53">
        <f>ROCs!$F$13</f>
        <v>0.26229721460804234</v>
      </c>
      <c r="I27" s="54">
        <v>1.903369297377E-2</v>
      </c>
      <c r="J27" s="55">
        <f>Other!$C$4*H27*I27/12+(Other!$D$4*I27)</f>
        <v>3.4860341980384887E-2</v>
      </c>
      <c r="K27" s="52">
        <f t="shared" si="0"/>
        <v>0.1</v>
      </c>
      <c r="L27" s="52">
        <f>ROUND((2.721*J27*G27)+(Other!$B$4*I27),1)</f>
        <v>0</v>
      </c>
    </row>
    <row r="28" spans="1:12" s="31" customFormat="1">
      <c r="A28" s="51" t="s">
        <v>21</v>
      </c>
      <c r="B28" s="51" t="s">
        <v>23</v>
      </c>
      <c r="C28" s="51">
        <v>3200</v>
      </c>
      <c r="D28" s="52" t="s">
        <v>81</v>
      </c>
      <c r="E28" s="51" t="s">
        <v>24</v>
      </c>
      <c r="F28" s="53">
        <f>EMCs!$B$14</f>
        <v>0.69141343344704065</v>
      </c>
      <c r="G28" s="53">
        <f>EMCs!$C$14</f>
        <v>3.5859246036990831E-2</v>
      </c>
      <c r="H28" s="53">
        <f>ROCs!$F$13</f>
        <v>0.26229721460804234</v>
      </c>
      <c r="I28" s="54">
        <v>2.3436254438144299E-2</v>
      </c>
      <c r="J28" s="55">
        <f>Other!$C$4*H28*I28/12+(Other!$D$4*I28)</f>
        <v>4.2923664134905976E-2</v>
      </c>
      <c r="K28" s="52">
        <f t="shared" si="0"/>
        <v>0.1</v>
      </c>
      <c r="L28" s="52">
        <f>ROUND((2.721*J28*G28)+(Other!$B$4*I28),1)</f>
        <v>0</v>
      </c>
    </row>
    <row r="29" spans="1:12" s="31" customFormat="1">
      <c r="A29" s="51" t="s">
        <v>21</v>
      </c>
      <c r="B29" s="51" t="s">
        <v>23</v>
      </c>
      <c r="C29" s="51">
        <v>3200</v>
      </c>
      <c r="D29" s="52" t="s">
        <v>81</v>
      </c>
      <c r="E29" s="51" t="s">
        <v>26</v>
      </c>
      <c r="F29" s="53">
        <f>EMCs!$B$14</f>
        <v>0.69141343344704065</v>
      </c>
      <c r="G29" s="53">
        <f>EMCs!$C$14</f>
        <v>3.5859246036990831E-2</v>
      </c>
      <c r="H29" s="53">
        <f>ROCs!$E$13</f>
        <v>0.26229721460804234</v>
      </c>
      <c r="I29" s="54">
        <v>2.9113078037840499E-2</v>
      </c>
      <c r="J29" s="55">
        <f>Other!$C$4*H29*I29/12+(Other!$D$4*I29)</f>
        <v>5.3320806314326764E-2</v>
      </c>
      <c r="K29" s="52">
        <f t="shared" si="0"/>
        <v>0.1</v>
      </c>
      <c r="L29" s="52">
        <f>ROUND((2.721*J29*G29)+(Other!$B$4*I29),1)</f>
        <v>0</v>
      </c>
    </row>
    <row r="30" spans="1:12" s="31" customFormat="1">
      <c r="A30" s="51" t="s">
        <v>21</v>
      </c>
      <c r="B30" s="51" t="s">
        <v>23</v>
      </c>
      <c r="C30" s="51">
        <v>3200</v>
      </c>
      <c r="D30" s="52" t="s">
        <v>81</v>
      </c>
      <c r="E30" s="51" t="s">
        <v>24</v>
      </c>
      <c r="F30" s="53">
        <f>EMCs!$B$14</f>
        <v>0.69141343344704065</v>
      </c>
      <c r="G30" s="53">
        <f>EMCs!$C$14</f>
        <v>3.5859246036990831E-2</v>
      </c>
      <c r="H30" s="53">
        <f>ROCs!$F$13</f>
        <v>0.26229721460804234</v>
      </c>
      <c r="I30" s="54">
        <v>0.19865862350090899</v>
      </c>
      <c r="J30" s="55">
        <f>Other!$C$4*H30*I30/12+(Other!$D$4*I30)</f>
        <v>0.36384466021059914</v>
      </c>
      <c r="K30" s="52">
        <f t="shared" si="0"/>
        <v>0.7</v>
      </c>
      <c r="L30" s="52">
        <f>ROUND((2.721*J30*G30)+(Other!$B$4*I30),1)</f>
        <v>0.2</v>
      </c>
    </row>
    <row r="31" spans="1:12" s="31" customFormat="1">
      <c r="A31" s="51" t="s">
        <v>21</v>
      </c>
      <c r="B31" s="51" t="s">
        <v>23</v>
      </c>
      <c r="C31" s="51">
        <v>3200</v>
      </c>
      <c r="D31" s="52" t="s">
        <v>81</v>
      </c>
      <c r="E31" s="51" t="s">
        <v>26</v>
      </c>
      <c r="F31" s="53">
        <f>EMCs!$B$14</f>
        <v>0.69141343344704065</v>
      </c>
      <c r="G31" s="53">
        <f>EMCs!$C$14</f>
        <v>3.5859246036990831E-2</v>
      </c>
      <c r="H31" s="53">
        <f>ROCs!$E$13</f>
        <v>0.26229721460804234</v>
      </c>
      <c r="I31" s="54">
        <v>0.60277813017251802</v>
      </c>
      <c r="J31" s="55">
        <f>Other!$C$4*H31*I31/12+(Other!$D$4*I31)</f>
        <v>1.1039923668553788</v>
      </c>
      <c r="K31" s="52">
        <f t="shared" si="0"/>
        <v>2.1</v>
      </c>
      <c r="L31" s="52">
        <f>ROUND((2.721*J31*G31)+(Other!$B$4*I31),1)</f>
        <v>0.5</v>
      </c>
    </row>
    <row r="32" spans="1:12" s="31" customFormat="1">
      <c r="A32" s="85" t="s">
        <v>21</v>
      </c>
      <c r="B32" s="85" t="s">
        <v>23</v>
      </c>
      <c r="C32" s="85">
        <v>1210</v>
      </c>
      <c r="D32" s="85" t="s">
        <v>123</v>
      </c>
      <c r="E32" s="85" t="s">
        <v>26</v>
      </c>
      <c r="F32" s="86">
        <f>EMCs!$B$13</f>
        <v>1.2445441802046733</v>
      </c>
      <c r="G32" s="86">
        <f>EMCs!$C$13</f>
        <v>0.21319951734720002</v>
      </c>
      <c r="H32" s="86">
        <f>ROCs!$H$11</f>
        <v>0.28818180815488864</v>
      </c>
      <c r="I32" s="87">
        <v>0.72409052718089995</v>
      </c>
      <c r="J32" s="88">
        <f>Other!$C$4*H32*I32/12+(Other!$D$4*I32)</f>
        <v>1.4098946623745074</v>
      </c>
      <c r="K32" s="89">
        <f>ROUND((2.721*J32*F32)*(1-'CDD 1 Calcs'!$F$7),1)</f>
        <v>3.1</v>
      </c>
      <c r="L32" s="89">
        <f>ROUND(((2.721*J32*G32)+(Other!$B$4*I32))*(1-'CDD 1 Calcs'!$F$8),1)</f>
        <v>0.5</v>
      </c>
    </row>
    <row r="33" spans="1:12" s="31" customFormat="1">
      <c r="A33" s="85" t="s">
        <v>21</v>
      </c>
      <c r="B33" s="85" t="s">
        <v>23</v>
      </c>
      <c r="C33" s="85">
        <v>1210</v>
      </c>
      <c r="D33" s="85" t="s">
        <v>123</v>
      </c>
      <c r="E33" s="85" t="s">
        <v>22</v>
      </c>
      <c r="F33" s="86">
        <f>EMCs!$B$13</f>
        <v>1.2445441802046733</v>
      </c>
      <c r="G33" s="86">
        <f>EMCs!$C$13</f>
        <v>0.21319951734720002</v>
      </c>
      <c r="H33" s="86">
        <f>ROCs!$H$11</f>
        <v>0.28818180815488864</v>
      </c>
      <c r="I33" s="87">
        <v>6.66743435757787E-3</v>
      </c>
      <c r="J33" s="88">
        <f>Other!$C$4*H33*I33/12+(Other!$D$4*I33)</f>
        <v>1.2982327153318689E-2</v>
      </c>
      <c r="K33" s="89">
        <f>ROUND((2.721*J33*F33)*(1-'CDD 1 Calcs'!$F$7),1)</f>
        <v>0</v>
      </c>
      <c r="L33" s="89">
        <f>ROUND(((2.721*J33*G33)+(Other!$B$4*I33))*(1-'CDD 1 Calcs'!$F$8),1)</f>
        <v>0</v>
      </c>
    </row>
    <row r="34" spans="1:12" s="31" customFormat="1">
      <c r="A34" s="85" t="s">
        <v>21</v>
      </c>
      <c r="B34" s="85" t="s">
        <v>23</v>
      </c>
      <c r="C34" s="85">
        <v>1210</v>
      </c>
      <c r="D34" s="85" t="s">
        <v>123</v>
      </c>
      <c r="E34" s="85" t="s">
        <v>22</v>
      </c>
      <c r="F34" s="86">
        <f>EMCs!$B$13</f>
        <v>1.2445441802046733</v>
      </c>
      <c r="G34" s="86">
        <f>EMCs!$C$13</f>
        <v>0.21319951734720002</v>
      </c>
      <c r="H34" s="86">
        <f>ROCs!$H$11</f>
        <v>0.28818180815488864</v>
      </c>
      <c r="I34" s="87">
        <v>1.57913343140259E-2</v>
      </c>
      <c r="J34" s="88">
        <f>Other!$C$4*H34*I34/12+(Other!$D$4*I34)</f>
        <v>3.0747699528396483E-2</v>
      </c>
      <c r="K34" s="89">
        <f>ROUND((2.721*J34*F34)*(1-'CDD 1 Calcs'!$F$7),1)</f>
        <v>0.1</v>
      </c>
      <c r="L34" s="89">
        <f>ROUND(((2.721*J34*G34)+(Other!$B$4*I34))*(1-'CDD 1 Calcs'!$F$8),1)</f>
        <v>0</v>
      </c>
    </row>
    <row r="35" spans="1:12" s="31" customFormat="1">
      <c r="A35" s="85" t="s">
        <v>21</v>
      </c>
      <c r="B35" s="85" t="s">
        <v>23</v>
      </c>
      <c r="C35" s="85">
        <v>1210</v>
      </c>
      <c r="D35" s="85" t="s">
        <v>123</v>
      </c>
      <c r="E35" s="85" t="s">
        <v>22</v>
      </c>
      <c r="F35" s="86">
        <f>EMCs!$B$13</f>
        <v>1.2445441802046733</v>
      </c>
      <c r="G35" s="86">
        <f>EMCs!$C$13</f>
        <v>0.21319951734720002</v>
      </c>
      <c r="H35" s="86">
        <f>ROCs!$H$11</f>
        <v>0.28818180815488864</v>
      </c>
      <c r="I35" s="87">
        <v>2.7430244298143398E-2</v>
      </c>
      <c r="J35" s="88">
        <f>Other!$C$4*H35*I35/12+(Other!$D$4*I35)</f>
        <v>5.3410110437640421E-2</v>
      </c>
      <c r="K35" s="89">
        <f>ROUND((2.721*J35*F35)*(1-'CDD 1 Calcs'!$F$7),1)</f>
        <v>0.1</v>
      </c>
      <c r="L35" s="89">
        <f>ROUND(((2.721*J35*G35)+(Other!$B$4*I35))*(1-'CDD 1 Calcs'!$F$8),1)</f>
        <v>0</v>
      </c>
    </row>
    <row r="36" spans="1:12" s="31" customFormat="1">
      <c r="A36" s="85" t="s">
        <v>21</v>
      </c>
      <c r="B36" s="85" t="s">
        <v>23</v>
      </c>
      <c r="C36" s="85">
        <v>1210</v>
      </c>
      <c r="D36" s="85" t="s">
        <v>123</v>
      </c>
      <c r="E36" s="85" t="s">
        <v>22</v>
      </c>
      <c r="F36" s="86">
        <f>EMCs!$B$13</f>
        <v>1.2445441802046733</v>
      </c>
      <c r="G36" s="86">
        <f>EMCs!$C$13</f>
        <v>0.21319951734720002</v>
      </c>
      <c r="H36" s="86">
        <f>ROCs!$H$11</f>
        <v>0.28818180815488864</v>
      </c>
      <c r="I36" s="87">
        <v>4.5705430434572099E-2</v>
      </c>
      <c r="J36" s="88">
        <f>Other!$C$4*H36*I36/12+(Other!$D$4*I36)</f>
        <v>8.8994179584307026E-2</v>
      </c>
      <c r="K36" s="89">
        <f>ROUND((2.721*J36*F36)*(1-'CDD 1 Calcs'!$F$7),1)</f>
        <v>0.2</v>
      </c>
      <c r="L36" s="89">
        <f>ROUND(((2.721*J36*G36)+(Other!$B$4*I36))*(1-'CDD 1 Calcs'!$F$8),1)</f>
        <v>0</v>
      </c>
    </row>
    <row r="37" spans="1:12" s="31" customFormat="1">
      <c r="A37" s="85" t="s">
        <v>21</v>
      </c>
      <c r="B37" s="85" t="s">
        <v>23</v>
      </c>
      <c r="C37" s="85">
        <v>1210</v>
      </c>
      <c r="D37" s="85" t="s">
        <v>123</v>
      </c>
      <c r="E37" s="85" t="s">
        <v>22</v>
      </c>
      <c r="F37" s="86">
        <f>EMCs!$B$13</f>
        <v>1.2445441802046733</v>
      </c>
      <c r="G37" s="86">
        <f>EMCs!$C$13</f>
        <v>0.21319951734720002</v>
      </c>
      <c r="H37" s="86">
        <f>ROCs!$H$11</f>
        <v>0.28818180815488864</v>
      </c>
      <c r="I37" s="87">
        <v>6.3356310768679494E-2</v>
      </c>
      <c r="J37" s="88">
        <f>Other!$C$4*H37*I37/12+(Other!$D$4*I37)</f>
        <v>0.12336264738647167</v>
      </c>
      <c r="K37" s="89">
        <f>ROUND((2.721*J37*F37)*(1-'CDD 1 Calcs'!$F$7),1)</f>
        <v>0.3</v>
      </c>
      <c r="L37" s="89">
        <f>ROUND(((2.721*J37*G37)+(Other!$B$4*I37))*(1-'CDD 1 Calcs'!$F$8),1)</f>
        <v>0</v>
      </c>
    </row>
    <row r="38" spans="1:12" s="31" customFormat="1">
      <c r="A38" s="85" t="s">
        <v>21</v>
      </c>
      <c r="B38" s="85" t="s">
        <v>23</v>
      </c>
      <c r="C38" s="85">
        <v>1210</v>
      </c>
      <c r="D38" s="85" t="s">
        <v>123</v>
      </c>
      <c r="E38" s="85" t="s">
        <v>22</v>
      </c>
      <c r="F38" s="86">
        <f>EMCs!$B$13</f>
        <v>1.2445441802046733</v>
      </c>
      <c r="G38" s="86">
        <f>EMCs!$C$13</f>
        <v>0.21319951734720002</v>
      </c>
      <c r="H38" s="86">
        <f>ROCs!$H$11</f>
        <v>0.28818180815488864</v>
      </c>
      <c r="I38" s="87">
        <v>8.1303085824289703E-2</v>
      </c>
      <c r="J38" s="88">
        <f>Other!$C$4*H38*I38/12+(Other!$D$4*I38)</f>
        <v>0.15830725915518673</v>
      </c>
      <c r="K38" s="89">
        <f>ROUND((2.721*J38*F38)*(1-'CDD 1 Calcs'!$F$7),1)</f>
        <v>0.3</v>
      </c>
      <c r="L38" s="89">
        <f>ROUND(((2.721*J38*G38)+(Other!$B$4*I38))*(1-'CDD 1 Calcs'!$F$8),1)</f>
        <v>0.1</v>
      </c>
    </row>
    <row r="39" spans="1:12" s="31" customFormat="1">
      <c r="A39" s="85" t="s">
        <v>21</v>
      </c>
      <c r="B39" s="85" t="s">
        <v>23</v>
      </c>
      <c r="C39" s="85">
        <v>1210</v>
      </c>
      <c r="D39" s="85" t="s">
        <v>123</v>
      </c>
      <c r="E39" s="85" t="s">
        <v>22</v>
      </c>
      <c r="F39" s="86">
        <f>EMCs!$B$13</f>
        <v>1.2445441802046733</v>
      </c>
      <c r="G39" s="86">
        <f>EMCs!$C$13</f>
        <v>0.21319951734720002</v>
      </c>
      <c r="H39" s="86">
        <f>ROCs!$H$11</f>
        <v>0.28818180815488864</v>
      </c>
      <c r="I39" s="87">
        <v>9.1763921317605301E-2</v>
      </c>
      <c r="J39" s="88">
        <f>Other!$C$4*H39*I39/12+(Other!$D$4*I39)</f>
        <v>0.17867581194294996</v>
      </c>
      <c r="K39" s="89">
        <f>ROUND((2.721*J39*F39)*(1-'CDD 1 Calcs'!$F$7),1)</f>
        <v>0.4</v>
      </c>
      <c r="L39" s="89">
        <f>ROUND(((2.721*J39*G39)+(Other!$B$4*I39))*(1-'CDD 1 Calcs'!$F$8),1)</f>
        <v>0.1</v>
      </c>
    </row>
    <row r="40" spans="1:12" s="31" customFormat="1">
      <c r="A40" s="85" t="s">
        <v>21</v>
      </c>
      <c r="B40" s="85" t="s">
        <v>23</v>
      </c>
      <c r="C40" s="85">
        <v>1210</v>
      </c>
      <c r="D40" s="85" t="s">
        <v>123</v>
      </c>
      <c r="E40" s="85" t="s">
        <v>22</v>
      </c>
      <c r="F40" s="86">
        <f>EMCs!$B$13</f>
        <v>1.2445441802046733</v>
      </c>
      <c r="G40" s="86">
        <f>EMCs!$C$13</f>
        <v>0.21319951734720002</v>
      </c>
      <c r="H40" s="86">
        <f>ROCs!$H$11</f>
        <v>0.28818180815488864</v>
      </c>
      <c r="I40" s="87">
        <v>0.14075034246888499</v>
      </c>
      <c r="J40" s="88">
        <f>Other!$C$4*H40*I40/12+(Other!$D$4*I40)</f>
        <v>0.27405849009910843</v>
      </c>
      <c r="K40" s="89">
        <f>ROUND((2.721*J40*F40)*(1-'CDD 1 Calcs'!$F$7),1)</f>
        <v>0.6</v>
      </c>
      <c r="L40" s="89">
        <f>ROUND(((2.721*J40*G40)+(Other!$B$4*I40))*(1-'CDD 1 Calcs'!$F$8),1)</f>
        <v>0.1</v>
      </c>
    </row>
    <row r="41" spans="1:12" s="31" customFormat="1">
      <c r="A41" s="85" t="s">
        <v>21</v>
      </c>
      <c r="B41" s="85" t="s">
        <v>23</v>
      </c>
      <c r="C41" s="85">
        <v>1210</v>
      </c>
      <c r="D41" s="85" t="s">
        <v>123</v>
      </c>
      <c r="E41" s="85" t="s">
        <v>22</v>
      </c>
      <c r="F41" s="86">
        <f>EMCs!$B$13</f>
        <v>1.2445441802046733</v>
      </c>
      <c r="G41" s="86">
        <f>EMCs!$C$13</f>
        <v>0.21319951734720002</v>
      </c>
      <c r="H41" s="86">
        <f>ROCs!$H$11</f>
        <v>0.28818180815488864</v>
      </c>
      <c r="I41" s="87">
        <v>0.201553956881453</v>
      </c>
      <c r="J41" s="88">
        <f>Other!$C$4*H41*I41/12+(Other!$D$4*I41)</f>
        <v>0.39245071896463002</v>
      </c>
      <c r="K41" s="89">
        <f>ROUND((2.721*J41*F41)*(1-'CDD 1 Calcs'!$F$7),1)</f>
        <v>0.9</v>
      </c>
      <c r="L41" s="89">
        <f>ROUND(((2.721*J41*G41)+(Other!$B$4*I41))*(1-'CDD 1 Calcs'!$F$8),1)</f>
        <v>0.1</v>
      </c>
    </row>
    <row r="42" spans="1:12" s="31" customFormat="1">
      <c r="A42" s="85" t="s">
        <v>21</v>
      </c>
      <c r="B42" s="85" t="s">
        <v>23</v>
      </c>
      <c r="C42" s="85">
        <v>1210</v>
      </c>
      <c r="D42" s="85" t="s">
        <v>123</v>
      </c>
      <c r="E42" s="85" t="s">
        <v>24</v>
      </c>
      <c r="F42" s="86">
        <f>EMCs!$B$13</f>
        <v>1.2445441802046733</v>
      </c>
      <c r="G42" s="86">
        <f>EMCs!$C$13</f>
        <v>0.21319951734720002</v>
      </c>
      <c r="H42" s="86">
        <f>ROCs!$H$11</f>
        <v>0.28818180815488864</v>
      </c>
      <c r="I42" s="87">
        <v>0.25746051151009203</v>
      </c>
      <c r="J42" s="88">
        <f>Other!$C$4*H42*I42/12+(Other!$D$4*I42)</f>
        <v>0.50130776101094143</v>
      </c>
      <c r="K42" s="89">
        <f>ROUND((2.721*J42*F42)*(1-'CDD 1 Calcs'!$F$7),1)</f>
        <v>1.1000000000000001</v>
      </c>
      <c r="L42" s="89">
        <f>ROUND(((2.721*J42*G42)+(Other!$B$4*I42))*(1-'CDD 1 Calcs'!$F$8),1)</f>
        <v>0.2</v>
      </c>
    </row>
    <row r="43" spans="1:12" s="31" customFormat="1">
      <c r="A43" s="85" t="s">
        <v>21</v>
      </c>
      <c r="B43" s="85" t="s">
        <v>23</v>
      </c>
      <c r="C43" s="85">
        <v>1210</v>
      </c>
      <c r="D43" s="85" t="s">
        <v>123</v>
      </c>
      <c r="E43" s="85" t="s">
        <v>22</v>
      </c>
      <c r="F43" s="86">
        <f>EMCs!$B$13</f>
        <v>1.2445441802046733</v>
      </c>
      <c r="G43" s="86">
        <f>EMCs!$C$13</f>
        <v>0.21319951734720002</v>
      </c>
      <c r="H43" s="86">
        <f>ROCs!$H$11</f>
        <v>0.28818180815488864</v>
      </c>
      <c r="I43" s="87">
        <v>0.26975519536596598</v>
      </c>
      <c r="J43" s="88">
        <f>Other!$C$4*H43*I43/12+(Other!$D$4*I43)</f>
        <v>0.52524704552480728</v>
      </c>
      <c r="K43" s="89">
        <f>ROUND((2.721*J43*F43)*(1-'CDD 1 Calcs'!$F$7),1)</f>
        <v>1.1000000000000001</v>
      </c>
      <c r="L43" s="89">
        <f>ROUND(((2.721*J43*G43)+(Other!$B$4*I43))*(1-'CDD 1 Calcs'!$F$8),1)</f>
        <v>0.2</v>
      </c>
    </row>
    <row r="44" spans="1:12" s="31" customFormat="1">
      <c r="A44" s="85" t="s">
        <v>21</v>
      </c>
      <c r="B44" s="85" t="s">
        <v>23</v>
      </c>
      <c r="C44" s="85">
        <v>1210</v>
      </c>
      <c r="D44" s="85" t="s">
        <v>123</v>
      </c>
      <c r="E44" s="85" t="s">
        <v>22</v>
      </c>
      <c r="F44" s="86">
        <f>EMCs!$B$13</f>
        <v>1.2445441802046733</v>
      </c>
      <c r="G44" s="86">
        <f>EMCs!$C$13</f>
        <v>0.21319951734720002</v>
      </c>
      <c r="H44" s="86">
        <f>ROCs!$H$11</f>
        <v>0.28818180815488864</v>
      </c>
      <c r="I44" s="87">
        <v>0.27224596784800198</v>
      </c>
      <c r="J44" s="88">
        <f>Other!$C$4*H44*I44/12+(Other!$D$4*I44)</f>
        <v>0.5300968905314587</v>
      </c>
      <c r="K44" s="89">
        <f>ROUND((2.721*J44*F44)*(1-'CDD 1 Calcs'!$F$7),1)</f>
        <v>1.2</v>
      </c>
      <c r="L44" s="89">
        <f>ROUND(((2.721*J44*G44)+(Other!$B$4*I44))*(1-'CDD 1 Calcs'!$F$8),1)</f>
        <v>0.2</v>
      </c>
    </row>
    <row r="45" spans="1:12" s="31" customFormat="1">
      <c r="A45" s="85" t="s">
        <v>21</v>
      </c>
      <c r="B45" s="85" t="s">
        <v>23</v>
      </c>
      <c r="C45" s="85">
        <v>1210</v>
      </c>
      <c r="D45" s="85" t="s">
        <v>123</v>
      </c>
      <c r="E45" s="85" t="s">
        <v>22</v>
      </c>
      <c r="F45" s="86">
        <f>EMCs!$B$13</f>
        <v>1.2445441802046733</v>
      </c>
      <c r="G45" s="86">
        <f>EMCs!$C$13</f>
        <v>0.21319951734720002</v>
      </c>
      <c r="H45" s="86">
        <f>ROCs!$H$11</f>
        <v>0.28818180815488864</v>
      </c>
      <c r="I45" s="87">
        <v>0.32285326675840698</v>
      </c>
      <c r="J45" s="88">
        <f>Other!$C$4*H45*I45/12+(Other!$D$4*I45)</f>
        <v>0.62863562005849971</v>
      </c>
      <c r="K45" s="89">
        <f>ROUND((2.721*J45*F45)*(1-'CDD 1 Calcs'!$F$7),1)</f>
        <v>1.4</v>
      </c>
      <c r="L45" s="89">
        <f>ROUND(((2.721*J45*G45)+(Other!$B$4*I45))*(1-'CDD 1 Calcs'!$F$8),1)</f>
        <v>0.2</v>
      </c>
    </row>
    <row r="46" spans="1:12" s="31" customFormat="1">
      <c r="A46" s="85" t="s">
        <v>21</v>
      </c>
      <c r="B46" s="85" t="s">
        <v>23</v>
      </c>
      <c r="C46" s="85">
        <v>1210</v>
      </c>
      <c r="D46" s="85" t="s">
        <v>123</v>
      </c>
      <c r="E46" s="85" t="s">
        <v>22</v>
      </c>
      <c r="F46" s="86">
        <f>EMCs!$B$13</f>
        <v>1.2445441802046733</v>
      </c>
      <c r="G46" s="86">
        <f>EMCs!$C$13</f>
        <v>0.21319951734720002</v>
      </c>
      <c r="H46" s="86">
        <f>ROCs!$H$11</f>
        <v>0.28818180815488864</v>
      </c>
      <c r="I46" s="87">
        <v>0.36362022605619998</v>
      </c>
      <c r="J46" s="88">
        <f>Other!$C$4*H46*I46/12+(Other!$D$4*I46)</f>
        <v>0.70801397974920399</v>
      </c>
      <c r="K46" s="89">
        <f>ROUND((2.721*J46*F46)*(1-'CDD 1 Calcs'!$F$7),1)</f>
        <v>1.5</v>
      </c>
      <c r="L46" s="89">
        <f>ROUND(((2.721*J46*G46)+(Other!$B$4*I46))*(1-'CDD 1 Calcs'!$F$8),1)</f>
        <v>0.2</v>
      </c>
    </row>
    <row r="47" spans="1:12" s="31" customFormat="1">
      <c r="A47" s="85" t="s">
        <v>21</v>
      </c>
      <c r="B47" s="85" t="s">
        <v>23</v>
      </c>
      <c r="C47" s="85">
        <v>1210</v>
      </c>
      <c r="D47" s="85" t="s">
        <v>123</v>
      </c>
      <c r="E47" s="85" t="s">
        <v>24</v>
      </c>
      <c r="F47" s="86">
        <f>EMCs!$B$13</f>
        <v>1.2445441802046733</v>
      </c>
      <c r="G47" s="86">
        <f>EMCs!$C$13</f>
        <v>0.21319951734720002</v>
      </c>
      <c r="H47" s="86">
        <f>ROCs!$H$11</f>
        <v>0.28818180815488864</v>
      </c>
      <c r="I47" s="87">
        <v>0.41639859784003802</v>
      </c>
      <c r="J47" s="88">
        <f>Other!$C$4*H47*I47/12+(Other!$D$4*I47)</f>
        <v>0.81078005922901486</v>
      </c>
      <c r="K47" s="89">
        <f>ROUND((2.721*J47*F47)*(1-'CDD 1 Calcs'!$F$7),1)</f>
        <v>1.8</v>
      </c>
      <c r="L47" s="89">
        <f>ROUND(((2.721*J47*G47)+(Other!$B$4*I47))*(1-'CDD 1 Calcs'!$F$8),1)</f>
        <v>0.3</v>
      </c>
    </row>
    <row r="48" spans="1:12" s="31" customFormat="1">
      <c r="A48" s="85" t="s">
        <v>21</v>
      </c>
      <c r="B48" s="85" t="s">
        <v>23</v>
      </c>
      <c r="C48" s="85">
        <v>1210</v>
      </c>
      <c r="D48" s="85" t="s">
        <v>123</v>
      </c>
      <c r="E48" s="85" t="s">
        <v>24</v>
      </c>
      <c r="F48" s="86">
        <f>EMCs!$B$13</f>
        <v>1.2445441802046733</v>
      </c>
      <c r="G48" s="86">
        <f>EMCs!$C$13</f>
        <v>0.21319951734720002</v>
      </c>
      <c r="H48" s="86">
        <f>ROCs!$H$11</f>
        <v>0.28818180815488864</v>
      </c>
      <c r="I48" s="87">
        <v>0.44642454208161703</v>
      </c>
      <c r="J48" s="88">
        <f>Other!$C$4*H48*I48/12+(Other!$D$4*I48)</f>
        <v>0.86924432154131637</v>
      </c>
      <c r="K48" s="89">
        <f>ROUND((2.721*J48*F48)*(1-'CDD 1 Calcs'!$F$7),1)</f>
        <v>1.9</v>
      </c>
      <c r="L48" s="89">
        <f>ROUND(((2.721*J48*G48)+(Other!$B$4*I48))*(1-'CDD 1 Calcs'!$F$8),1)</f>
        <v>0.3</v>
      </c>
    </row>
    <row r="49" spans="1:13" s="31" customFormat="1">
      <c r="A49" s="85" t="s">
        <v>21</v>
      </c>
      <c r="B49" s="85" t="s">
        <v>23</v>
      </c>
      <c r="C49" s="85">
        <v>1210</v>
      </c>
      <c r="D49" s="85" t="s">
        <v>123</v>
      </c>
      <c r="E49" s="85" t="s">
        <v>22</v>
      </c>
      <c r="F49" s="86">
        <f>EMCs!$B$13</f>
        <v>1.2445441802046733</v>
      </c>
      <c r="G49" s="86">
        <f>EMCs!$C$13</f>
        <v>0.21319951734720002</v>
      </c>
      <c r="H49" s="86">
        <f>ROCs!$H$11</f>
        <v>0.28818180815488864</v>
      </c>
      <c r="I49" s="87">
        <v>0.59493184147424105</v>
      </c>
      <c r="J49" s="88">
        <f>Other!$C$4*H49*I49/12+(Other!$D$4*I49)</f>
        <v>1.1584065752618433</v>
      </c>
      <c r="K49" s="89">
        <f>ROUND((2.721*J49*F49)*(1-'CDD 1 Calcs'!$F$7),1)</f>
        <v>2.5</v>
      </c>
      <c r="L49" s="89">
        <f>ROUND(((2.721*J49*G49)+(Other!$B$4*I49))*(1-'CDD 1 Calcs'!$F$8),1)</f>
        <v>0.4</v>
      </c>
    </row>
    <row r="50" spans="1:13" s="31" customFormat="1">
      <c r="A50" s="56" t="s">
        <v>21</v>
      </c>
      <c r="B50" s="56" t="s">
        <v>23</v>
      </c>
      <c r="C50" s="56">
        <v>4110</v>
      </c>
      <c r="D50" s="56" t="s">
        <v>82</v>
      </c>
      <c r="E50" s="56" t="s">
        <v>22</v>
      </c>
      <c r="F50" s="57">
        <f>EMCs!$B$14</f>
        <v>0.69141343344704065</v>
      </c>
      <c r="G50" s="57">
        <f>EMCs!$C$14</f>
        <v>3.5859246036990831E-2</v>
      </c>
      <c r="H50" s="57">
        <f>ROCs!$H$13</f>
        <v>0.26229721460804234</v>
      </c>
      <c r="I50" s="58">
        <v>1.01487218403236</v>
      </c>
      <c r="J50" s="59">
        <f>Other!$C$4*H50*I50/12+(Other!$D$4*I50)</f>
        <v>1.8587455125236638</v>
      </c>
      <c r="K50" s="60">
        <f t="shared" si="0"/>
        <v>3.5</v>
      </c>
      <c r="L50" s="60">
        <f>ROUND((2.721*J50*G50)+(Other!$B$4*I50),1)</f>
        <v>0.8</v>
      </c>
    </row>
    <row r="51" spans="1:13" s="31" customFormat="1">
      <c r="A51" s="56" t="s">
        <v>21</v>
      </c>
      <c r="B51" s="56" t="s">
        <v>23</v>
      </c>
      <c r="C51" s="56">
        <v>4110</v>
      </c>
      <c r="D51" s="56" t="s">
        <v>82</v>
      </c>
      <c r="E51" s="56" t="s">
        <v>24</v>
      </c>
      <c r="F51" s="57">
        <f>EMCs!$B$14</f>
        <v>0.69141343344704065</v>
      </c>
      <c r="G51" s="57">
        <f>EMCs!$C$14</f>
        <v>3.5859246036990831E-2</v>
      </c>
      <c r="H51" s="57">
        <f>ROCs!$F$13</f>
        <v>0.26229721460804234</v>
      </c>
      <c r="I51" s="58">
        <v>1.0490807538955</v>
      </c>
      <c r="J51" s="59">
        <f>Other!$C$4*H51*I51/12+(Other!$D$4*I51)</f>
        <v>1.921398747801355</v>
      </c>
      <c r="K51" s="60">
        <f t="shared" si="0"/>
        <v>3.6</v>
      </c>
      <c r="L51" s="60">
        <f>ROUND((2.721*J51*G51)+(Other!$B$4*I51),1)</f>
        <v>0.8</v>
      </c>
      <c r="M51" s="29"/>
    </row>
    <row r="52" spans="1:13" s="31" customFormat="1">
      <c r="A52" s="56" t="s">
        <v>21</v>
      </c>
      <c r="B52" s="56" t="s">
        <v>23</v>
      </c>
      <c r="C52" s="56">
        <v>4110</v>
      </c>
      <c r="D52" s="56" t="s">
        <v>82</v>
      </c>
      <c r="E52" s="56" t="s">
        <v>24</v>
      </c>
      <c r="F52" s="57">
        <f>EMCs!$B$14</f>
        <v>0.69141343344704065</v>
      </c>
      <c r="G52" s="57">
        <f>EMCs!$C$14</f>
        <v>3.5859246036990831E-2</v>
      </c>
      <c r="H52" s="57">
        <f>ROCs!$F$13</f>
        <v>0.26229721460804234</v>
      </c>
      <c r="I52" s="58">
        <v>1.45280163314447</v>
      </c>
      <c r="J52" s="59">
        <f>Other!$C$4*H52*I52/12+(Other!$D$4*I52)</f>
        <v>2.6608163655298585</v>
      </c>
      <c r="K52" s="60">
        <f t="shared" si="0"/>
        <v>5</v>
      </c>
      <c r="L52" s="60">
        <f>ROUND((2.721*J52*G52)+(Other!$B$4*I52),1)</f>
        <v>1.2</v>
      </c>
    </row>
    <row r="53" spans="1:13" s="31" customFormat="1">
      <c r="A53" s="56" t="s">
        <v>21</v>
      </c>
      <c r="B53" s="56" t="s">
        <v>23</v>
      </c>
      <c r="C53" s="56">
        <v>4110</v>
      </c>
      <c r="D53" s="56" t="s">
        <v>82</v>
      </c>
      <c r="E53" s="56" t="s">
        <v>22</v>
      </c>
      <c r="F53" s="57">
        <f>EMCs!$B$14</f>
        <v>0.69141343344704065</v>
      </c>
      <c r="G53" s="57">
        <f>EMCs!$C$14</f>
        <v>3.5859246036990831E-2</v>
      </c>
      <c r="H53" s="57">
        <f>ROCs!$H$13</f>
        <v>0.26229721460804234</v>
      </c>
      <c r="I53" s="58">
        <v>4.37757998986726</v>
      </c>
      <c r="J53" s="59">
        <f>Other!$C$4*H53*I53/12+(Other!$D$4*I53)</f>
        <v>8.0175684090083461</v>
      </c>
      <c r="K53" s="60">
        <f t="shared" si="0"/>
        <v>15.1</v>
      </c>
      <c r="L53" s="60">
        <f>ROUND((2.721*J53*G53)+(Other!$B$4*I53),1)</f>
        <v>3.5</v>
      </c>
    </row>
    <row r="54" spans="1:13" s="31" customFormat="1">
      <c r="A54" s="56" t="s">
        <v>21</v>
      </c>
      <c r="B54" s="56" t="s">
        <v>23</v>
      </c>
      <c r="C54" s="56">
        <v>4110</v>
      </c>
      <c r="D54" s="56" t="s">
        <v>82</v>
      </c>
      <c r="E54" s="56" t="s">
        <v>26</v>
      </c>
      <c r="F54" s="57">
        <f>EMCs!$B$14</f>
        <v>0.69141343344704065</v>
      </c>
      <c r="G54" s="57">
        <f>EMCs!$C$14</f>
        <v>3.5859246036990831E-2</v>
      </c>
      <c r="H54" s="57">
        <f>ROCs!$E$13</f>
        <v>0.26229721460804234</v>
      </c>
      <c r="I54" s="58">
        <v>10.8017521919</v>
      </c>
      <c r="J54" s="59">
        <f>Other!$C$4*H54*I54/12+(Other!$D$4*I54)</f>
        <v>19.783484787525303</v>
      </c>
      <c r="K54" s="60">
        <f t="shared" si="0"/>
        <v>37.200000000000003</v>
      </c>
      <c r="L54" s="60">
        <f>ROUND((2.721*J54*G54)+(Other!$B$4*I54),1)</f>
        <v>8.6999999999999993</v>
      </c>
    </row>
    <row r="55" spans="1:13" s="31" customFormat="1">
      <c r="A55" s="40" t="s">
        <v>21</v>
      </c>
      <c r="B55" s="40" t="s">
        <v>23</v>
      </c>
      <c r="C55" s="40">
        <v>1900</v>
      </c>
      <c r="D55" s="40" t="s">
        <v>120</v>
      </c>
      <c r="E55" s="40" t="s">
        <v>22</v>
      </c>
      <c r="F55" s="41">
        <f>EMCs!$B$14</f>
        <v>0.69141343344704065</v>
      </c>
      <c r="G55" s="41">
        <f>EMCs!$C$14</f>
        <v>3.5859246036990831E-2</v>
      </c>
      <c r="H55" s="41">
        <f>ROCs!$H$14</f>
        <v>0.26229721460804234</v>
      </c>
      <c r="I55" s="42">
        <v>12.7323267827</v>
      </c>
      <c r="J55" s="43">
        <f>Other!$C$4*H55*I55/12+(Other!$D$4*I55)</f>
        <v>23.319345670995219</v>
      </c>
      <c r="K55" s="44">
        <f t="shared" si="0"/>
        <v>43.9</v>
      </c>
      <c r="L55" s="44">
        <f>ROUND((2.721*J55*G55)+(Other!$B$4*I55),1)</f>
        <v>10.199999999999999</v>
      </c>
    </row>
    <row r="56" spans="1:13" s="31" customFormat="1">
      <c r="A56" s="40" t="s">
        <v>21</v>
      </c>
      <c r="B56" s="40" t="s">
        <v>23</v>
      </c>
      <c r="C56" s="40">
        <v>1900</v>
      </c>
      <c r="D56" s="40" t="s">
        <v>120</v>
      </c>
      <c r="E56" s="40" t="s">
        <v>24</v>
      </c>
      <c r="F56" s="41">
        <f>EMCs!$B$14</f>
        <v>0.69141343344704065</v>
      </c>
      <c r="G56" s="41">
        <f>EMCs!$C$14</f>
        <v>3.5859246036990831E-2</v>
      </c>
      <c r="H56" s="41">
        <f>ROCs!$F$14</f>
        <v>0.26229721460804234</v>
      </c>
      <c r="I56" s="42">
        <v>14.559832670500001</v>
      </c>
      <c r="J56" s="43">
        <f>Other!$C$4*H56*I56/12+(Other!$D$4*I56)</f>
        <v>26.666435503098171</v>
      </c>
      <c r="K56" s="44">
        <f t="shared" si="0"/>
        <v>50.2</v>
      </c>
      <c r="L56" s="44">
        <f>ROUND((2.721*J56*G56)+(Other!$B$4*I56),1)</f>
        <v>11.7</v>
      </c>
      <c r="M56" s="29"/>
    </row>
    <row r="57" spans="1:13" s="31" customFormat="1">
      <c r="A57" s="40" t="s">
        <v>21</v>
      </c>
      <c r="B57" s="40" t="s">
        <v>23</v>
      </c>
      <c r="C57" s="40">
        <v>1900</v>
      </c>
      <c r="D57" s="40" t="s">
        <v>120</v>
      </c>
      <c r="E57" s="40" t="s">
        <v>26</v>
      </c>
      <c r="F57" s="41">
        <f>EMCs!$B$14</f>
        <v>0.69141343344704065</v>
      </c>
      <c r="G57" s="41">
        <f>EMCs!$C$14</f>
        <v>3.5859246036990831E-2</v>
      </c>
      <c r="H57" s="41">
        <f>ROCs!$E$14</f>
        <v>0.26229721460804234</v>
      </c>
      <c r="I57" s="42">
        <v>25.773815148200001</v>
      </c>
      <c r="J57" s="43">
        <f>Other!$C$4*H57*I57/12+(Other!$D$4*I57)</f>
        <v>47.204922946044235</v>
      </c>
      <c r="K57" s="44">
        <f t="shared" si="0"/>
        <v>88.8</v>
      </c>
      <c r="L57" s="44">
        <f>ROUND((2.721*J57*G57)+(Other!$B$4*I57),1)</f>
        <v>20.7</v>
      </c>
    </row>
    <row r="58" spans="1:13" s="31" customFormat="1">
      <c r="A58" s="85" t="s">
        <v>21</v>
      </c>
      <c r="B58" s="85" t="s">
        <v>23</v>
      </c>
      <c r="C58" s="85">
        <v>1210</v>
      </c>
      <c r="D58" s="85" t="s">
        <v>123</v>
      </c>
      <c r="E58" s="85" t="s">
        <v>22</v>
      </c>
      <c r="F58" s="86">
        <f>EMCs!$B$13</f>
        <v>1.2445441802046733</v>
      </c>
      <c r="G58" s="86">
        <f>EMCs!$C$13</f>
        <v>0.21319951734720002</v>
      </c>
      <c r="H58" s="86">
        <f>ROCs!$H$11</f>
        <v>0.28818180815488864</v>
      </c>
      <c r="I58" s="87">
        <v>0.32219951380985601</v>
      </c>
      <c r="J58" s="88">
        <f>Other!$C$4*H58*I58/12+(Other!$D$4*I58)</f>
        <v>0.62736268144368013</v>
      </c>
      <c r="K58" s="89">
        <f>ROUND((2.721*J58*F58)*(1-'CDD 1 Calcs'!$F$7),1)</f>
        <v>1.4</v>
      </c>
      <c r="L58" s="89">
        <f>ROUND(((2.721*J58*G58)+(Other!$B$4*I58))*(1-'CDD 1 Calcs'!$F$8),1)</f>
        <v>0.2</v>
      </c>
    </row>
    <row r="59" spans="1:13" s="31" customFormat="1">
      <c r="A59" s="85" t="s">
        <v>21</v>
      </c>
      <c r="B59" s="85" t="s">
        <v>23</v>
      </c>
      <c r="C59" s="85">
        <v>1210</v>
      </c>
      <c r="D59" s="85" t="s">
        <v>123</v>
      </c>
      <c r="E59" s="85" t="s">
        <v>26</v>
      </c>
      <c r="F59" s="86">
        <f>EMCs!$B$13</f>
        <v>1.2445441802046733</v>
      </c>
      <c r="G59" s="86">
        <f>EMCs!$C$13</f>
        <v>0.21319951734720002</v>
      </c>
      <c r="H59" s="86">
        <f>ROCs!$H$11</f>
        <v>0.28818180815488864</v>
      </c>
      <c r="I59" s="87">
        <v>3.7731400156149998E-5</v>
      </c>
      <c r="J59" s="88">
        <f>Other!$C$4*H59*I59/12+(Other!$D$4*I59)</f>
        <v>7.3467747038737625E-5</v>
      </c>
      <c r="K59" s="89">
        <f>ROUND((2.721*J59*F59)*(1-'CDD 1 Calcs'!$F$7),1)</f>
        <v>0</v>
      </c>
      <c r="L59" s="89">
        <f>ROUND(((2.721*J59*G59)+(Other!$B$4*I59))*(1-'CDD 1 Calcs'!$F$8),1)</f>
        <v>0</v>
      </c>
    </row>
    <row r="60" spans="1:13" s="31" customFormat="1">
      <c r="A60" s="85" t="s">
        <v>21</v>
      </c>
      <c r="B60" s="85" t="s">
        <v>23</v>
      </c>
      <c r="C60" s="85">
        <v>1210</v>
      </c>
      <c r="D60" s="85" t="s">
        <v>123</v>
      </c>
      <c r="E60" s="85" t="s">
        <v>24</v>
      </c>
      <c r="F60" s="86">
        <f>EMCs!$B$13</f>
        <v>1.2445441802046733</v>
      </c>
      <c r="G60" s="86">
        <f>EMCs!$C$13</f>
        <v>0.21319951734720002</v>
      </c>
      <c r="H60" s="86">
        <f>ROCs!$H$11</f>
        <v>0.28818180815488864</v>
      </c>
      <c r="I60" s="87">
        <v>3.8625143233829999E-5</v>
      </c>
      <c r="J60" s="88">
        <f>Other!$C$4*H60*I60/12+(Other!$D$4*I60)</f>
        <v>7.5207976398816508E-5</v>
      </c>
      <c r="K60" s="89">
        <f>ROUND((2.721*J60*F60)*(1-'CDD 1 Calcs'!$F$7),1)</f>
        <v>0</v>
      </c>
      <c r="L60" s="89">
        <f>ROUND(((2.721*J60*G60)+(Other!$B$4*I60))*(1-'CDD 1 Calcs'!$F$8),1)</f>
        <v>0</v>
      </c>
    </row>
    <row r="61" spans="1:13" s="31" customFormat="1">
      <c r="A61" s="85" t="s">
        <v>21</v>
      </c>
      <c r="B61" s="85" t="s">
        <v>23</v>
      </c>
      <c r="C61" s="85">
        <v>1210</v>
      </c>
      <c r="D61" s="85" t="s">
        <v>123</v>
      </c>
      <c r="E61" s="85" t="s">
        <v>26</v>
      </c>
      <c r="F61" s="86">
        <f>EMCs!$B$13</f>
        <v>1.2445441802046733</v>
      </c>
      <c r="G61" s="86">
        <f>EMCs!$C$13</f>
        <v>0.21319951734720002</v>
      </c>
      <c r="H61" s="86">
        <f>ROCs!$H$11</f>
        <v>0.28818180815488864</v>
      </c>
      <c r="I61" s="87">
        <v>7.7644580541883998E-4</v>
      </c>
      <c r="J61" s="88">
        <f>Other!$C$4*H61*I61/12+(Other!$D$4*I61)</f>
        <v>1.511836925895326E-3</v>
      </c>
      <c r="K61" s="89">
        <f>ROUND((2.721*J61*F61)*(1-'CDD 1 Calcs'!$F$7),1)</f>
        <v>0</v>
      </c>
      <c r="L61" s="89">
        <f>ROUND(((2.721*J61*G61)+(Other!$B$4*I61))*(1-'CDD 1 Calcs'!$F$8),1)</f>
        <v>0</v>
      </c>
    </row>
    <row r="62" spans="1:13" s="31" customFormat="1">
      <c r="A62" s="85" t="s">
        <v>21</v>
      </c>
      <c r="B62" s="85" t="s">
        <v>23</v>
      </c>
      <c r="C62" s="85">
        <v>1210</v>
      </c>
      <c r="D62" s="85" t="s">
        <v>123</v>
      </c>
      <c r="E62" s="85" t="s">
        <v>24</v>
      </c>
      <c r="F62" s="86">
        <f>EMCs!$B$13</f>
        <v>1.2445441802046733</v>
      </c>
      <c r="G62" s="86">
        <f>EMCs!$C$13</f>
        <v>0.21319951734720002</v>
      </c>
      <c r="H62" s="86">
        <f>ROCs!$H$11</f>
        <v>0.28818180815488864</v>
      </c>
      <c r="I62" s="87">
        <v>1.12210079516789E-2</v>
      </c>
      <c r="J62" s="88">
        <f>Other!$C$4*H62*I62/12+(Other!$D$4*I62)</f>
        <v>2.1848703475140969E-2</v>
      </c>
      <c r="K62" s="89">
        <f>ROUND((2.721*J62*F62)*(1-'CDD 1 Calcs'!$F$7),1)</f>
        <v>0</v>
      </c>
      <c r="L62" s="89">
        <f>ROUND(((2.721*J62*G62)+(Other!$B$4*I62))*(1-'CDD 1 Calcs'!$F$8),1)</f>
        <v>0</v>
      </c>
    </row>
    <row r="63" spans="1:13" s="31" customFormat="1">
      <c r="A63" s="85" t="s">
        <v>21</v>
      </c>
      <c r="B63" s="85" t="s">
        <v>23</v>
      </c>
      <c r="C63" s="85">
        <v>1210</v>
      </c>
      <c r="D63" s="85" t="s">
        <v>123</v>
      </c>
      <c r="E63" s="85" t="s">
        <v>22</v>
      </c>
      <c r="F63" s="86">
        <f>EMCs!$B$13</f>
        <v>1.2445441802046733</v>
      </c>
      <c r="G63" s="86">
        <f>EMCs!$C$13</f>
        <v>0.21319951734720002</v>
      </c>
      <c r="H63" s="86">
        <f>ROCs!$H$11</f>
        <v>0.28818180815488864</v>
      </c>
      <c r="I63" s="87">
        <v>2.3136151313926202E-2</v>
      </c>
      <c r="J63" s="88">
        <f>Other!$C$4*H63*I63/12+(Other!$D$4*I63)</f>
        <v>4.504897526058111E-2</v>
      </c>
      <c r="K63" s="89">
        <f>ROUND((2.721*J63*F63)*(1-'CDD 1 Calcs'!$F$7),1)</f>
        <v>0.1</v>
      </c>
      <c r="L63" s="89">
        <f>ROUND(((2.721*J63*G63)+(Other!$B$4*I63))*(1-'CDD 1 Calcs'!$F$8),1)</f>
        <v>0</v>
      </c>
    </row>
    <row r="64" spans="1:13" s="31" customFormat="1">
      <c r="A64" s="85" t="s">
        <v>21</v>
      </c>
      <c r="B64" s="85" t="s">
        <v>23</v>
      </c>
      <c r="C64" s="85">
        <v>1210</v>
      </c>
      <c r="D64" s="85" t="s">
        <v>123</v>
      </c>
      <c r="E64" s="85" t="s">
        <v>26</v>
      </c>
      <c r="F64" s="86">
        <f>EMCs!$B$13</f>
        <v>1.2445441802046733</v>
      </c>
      <c r="G64" s="86">
        <f>EMCs!$C$13</f>
        <v>0.21319951734720002</v>
      </c>
      <c r="H64" s="86">
        <f>ROCs!$H$11</f>
        <v>0.28818180815488864</v>
      </c>
      <c r="I64" s="87">
        <v>3.07596875517799E-2</v>
      </c>
      <c r="J64" s="88">
        <f>Other!$C$4*H64*I64/12+(Other!$D$4*I64)</f>
        <v>5.9892952148409229E-2</v>
      </c>
      <c r="K64" s="89">
        <f>ROUND((2.721*J64*F64)*(1-'CDD 1 Calcs'!$F$7),1)</f>
        <v>0.1</v>
      </c>
      <c r="L64" s="89">
        <f>ROUND(((2.721*J64*G64)+(Other!$B$4*I64))*(1-'CDD 1 Calcs'!$F$8),1)</f>
        <v>0</v>
      </c>
    </row>
    <row r="65" spans="1:13" s="31" customFormat="1">
      <c r="A65" s="85" t="s">
        <v>21</v>
      </c>
      <c r="B65" s="85" t="s">
        <v>23</v>
      </c>
      <c r="C65" s="85">
        <v>1210</v>
      </c>
      <c r="D65" s="85" t="s">
        <v>123</v>
      </c>
      <c r="E65" s="85" t="s">
        <v>24</v>
      </c>
      <c r="F65" s="86">
        <f>EMCs!$B$13</f>
        <v>1.2445441802046733</v>
      </c>
      <c r="G65" s="86">
        <f>EMCs!$C$13</f>
        <v>0.21319951734720002</v>
      </c>
      <c r="H65" s="86">
        <f>ROCs!$H$11</f>
        <v>0.28818180815488864</v>
      </c>
      <c r="I65" s="87">
        <v>6.2421644082641801E-2</v>
      </c>
      <c r="J65" s="88">
        <f>Other!$C$4*H65*I65/12+(Other!$D$4*I65)</f>
        <v>0.12154273465142412</v>
      </c>
      <c r="K65" s="89">
        <f>ROUND((2.721*J65*F65)*(1-'CDD 1 Calcs'!$F$7),1)</f>
        <v>0.3</v>
      </c>
      <c r="L65" s="89">
        <f>ROUND(((2.721*J65*G65)+(Other!$B$4*I65))*(1-'CDD 1 Calcs'!$F$8),1)</f>
        <v>0</v>
      </c>
    </row>
    <row r="66" spans="1:13" s="31" customFormat="1">
      <c r="A66" s="85" t="s">
        <v>21</v>
      </c>
      <c r="B66" s="85" t="s">
        <v>23</v>
      </c>
      <c r="C66" s="85">
        <v>1210</v>
      </c>
      <c r="D66" s="85" t="s">
        <v>123</v>
      </c>
      <c r="E66" s="85" t="s">
        <v>24</v>
      </c>
      <c r="F66" s="86">
        <f>EMCs!$B$13</f>
        <v>1.2445441802046733</v>
      </c>
      <c r="G66" s="86">
        <f>EMCs!$C$13</f>
        <v>0.21319951734720002</v>
      </c>
      <c r="H66" s="86">
        <f>ROCs!$H$11</f>
        <v>0.28818180815488864</v>
      </c>
      <c r="I66" s="87">
        <v>9.9890675644370999E-2</v>
      </c>
      <c r="J66" s="88">
        <f>Other!$C$4*H66*I66/12+(Other!$D$4*I66)</f>
        <v>0.19449961727892748</v>
      </c>
      <c r="K66" s="89">
        <f>ROUND((2.721*J66*F66)*(1-'CDD 1 Calcs'!$F$7),1)</f>
        <v>0.4</v>
      </c>
      <c r="L66" s="89">
        <f>ROUND(((2.721*J66*G66)+(Other!$B$4*I66))*(1-'CDD 1 Calcs'!$F$8),1)</f>
        <v>0.1</v>
      </c>
    </row>
    <row r="67" spans="1:13" s="31" customFormat="1">
      <c r="A67" s="85" t="s">
        <v>21</v>
      </c>
      <c r="B67" s="85" t="s">
        <v>23</v>
      </c>
      <c r="C67" s="85">
        <v>1210</v>
      </c>
      <c r="D67" s="85" t="s">
        <v>123</v>
      </c>
      <c r="E67" s="85" t="s">
        <v>26</v>
      </c>
      <c r="F67" s="86">
        <f>EMCs!$B$13</f>
        <v>1.2445441802046733</v>
      </c>
      <c r="G67" s="86">
        <f>EMCs!$C$13</f>
        <v>0.21319951734720002</v>
      </c>
      <c r="H67" s="86">
        <f>ROCs!$H$11</f>
        <v>0.28818180815488864</v>
      </c>
      <c r="I67" s="87">
        <v>0.43653790626114197</v>
      </c>
      <c r="J67" s="88">
        <f>Other!$C$4*H67*I67/12+(Other!$D$4*I67)</f>
        <v>0.8499938072079809</v>
      </c>
      <c r="K67" s="89">
        <f>ROUND((2.721*J67*F67)*(1-'CDD 1 Calcs'!$F$7),1)</f>
        <v>1.8</v>
      </c>
      <c r="L67" s="89">
        <f>ROUND(((2.721*J67*G67)+(Other!$B$4*I67))*(1-'CDD 1 Calcs'!$F$8),1)</f>
        <v>0.3</v>
      </c>
    </row>
    <row r="68" spans="1:13" s="31" customFormat="1">
      <c r="A68" s="85" t="s">
        <v>21</v>
      </c>
      <c r="B68" s="85" t="s">
        <v>23</v>
      </c>
      <c r="C68" s="85">
        <v>1210</v>
      </c>
      <c r="D68" s="85" t="s">
        <v>123</v>
      </c>
      <c r="E68" s="85" t="s">
        <v>24</v>
      </c>
      <c r="F68" s="86">
        <f>EMCs!$B$13</f>
        <v>1.2445441802046733</v>
      </c>
      <c r="G68" s="86">
        <f>EMCs!$C$13</f>
        <v>0.21319951734720002</v>
      </c>
      <c r="H68" s="86">
        <f>ROCs!$H$11</f>
        <v>0.28818180815488864</v>
      </c>
      <c r="I68" s="87">
        <v>0.67827771305421003</v>
      </c>
      <c r="J68" s="88">
        <f>Other!$C$4*H68*I68/12+(Other!$D$4*I68)</f>
        <v>1.3206913933343107</v>
      </c>
      <c r="K68" s="89">
        <f>ROUND((2.721*J68*F68)*(1-'CDD 1 Calcs'!$F$7),1)</f>
        <v>2.9</v>
      </c>
      <c r="L68" s="89">
        <f>ROUND(((2.721*J68*G68)+(Other!$B$4*I68))*(1-'CDD 1 Calcs'!$F$8),1)</f>
        <v>0.4</v>
      </c>
    </row>
    <row r="69" spans="1:13" s="31" customFormat="1">
      <c r="A69" s="85" t="s">
        <v>21</v>
      </c>
      <c r="B69" s="85" t="s">
        <v>23</v>
      </c>
      <c r="C69" s="85">
        <v>1210</v>
      </c>
      <c r="D69" s="85" t="s">
        <v>123</v>
      </c>
      <c r="E69" s="85" t="s">
        <v>22</v>
      </c>
      <c r="F69" s="86">
        <f>EMCs!$B$13</f>
        <v>1.2445441802046733</v>
      </c>
      <c r="G69" s="86">
        <f>EMCs!$C$13</f>
        <v>0.21319951734720002</v>
      </c>
      <c r="H69" s="86">
        <f>ROCs!$H$11</f>
        <v>0.28818180815488864</v>
      </c>
      <c r="I69" s="87">
        <v>1.7333773512155599</v>
      </c>
      <c r="J69" s="88">
        <f>Other!$C$4*H69*I69/12+(Other!$D$4*I69)</f>
        <v>3.3751021227614042</v>
      </c>
      <c r="K69" s="89">
        <f>ROUND((2.721*J69*F69)*(1-'CDD 1 Calcs'!$F$7),1)</f>
        <v>7.3</v>
      </c>
      <c r="L69" s="89">
        <f>ROUND(((2.721*J69*G69)+(Other!$B$4*I69))*(1-'CDD 1 Calcs'!$F$8),1)</f>
        <v>1.1000000000000001</v>
      </c>
    </row>
    <row r="70" spans="1:13" s="31" customFormat="1">
      <c r="A70" s="85" t="s">
        <v>21</v>
      </c>
      <c r="B70" s="85" t="s">
        <v>23</v>
      </c>
      <c r="C70" s="85">
        <v>1210</v>
      </c>
      <c r="D70" s="85" t="s">
        <v>123</v>
      </c>
      <c r="E70" s="85" t="s">
        <v>22</v>
      </c>
      <c r="F70" s="86">
        <f>EMCs!$B$13</f>
        <v>1.2445441802046733</v>
      </c>
      <c r="G70" s="86">
        <f>EMCs!$C$13</f>
        <v>0.21319951734720002</v>
      </c>
      <c r="H70" s="86">
        <f>ROCs!$H$11</f>
        <v>0.28818180815488864</v>
      </c>
      <c r="I70" s="87">
        <v>2.16465654613675</v>
      </c>
      <c r="J70" s="88">
        <f>Other!$C$4*H70*I70/12+(Other!$D$4*I70)</f>
        <v>4.2148565624167773</v>
      </c>
      <c r="K70" s="89">
        <f>ROUND((2.721*J70*F70)*(1-'CDD 1 Calcs'!$F$7),1)</f>
        <v>9.1</v>
      </c>
      <c r="L70" s="89">
        <f>ROUND(((2.721*J70*G70)+(Other!$B$4*I70))*(1-'CDD 1 Calcs'!$F$8),1)</f>
        <v>1.4</v>
      </c>
    </row>
    <row r="71" spans="1:13" s="31" customFormat="1">
      <c r="A71" s="85" t="s">
        <v>21</v>
      </c>
      <c r="B71" s="85" t="s">
        <v>23</v>
      </c>
      <c r="C71" s="85">
        <v>1210</v>
      </c>
      <c r="D71" s="85" t="s">
        <v>123</v>
      </c>
      <c r="E71" s="85" t="s">
        <v>22</v>
      </c>
      <c r="F71" s="86">
        <f>EMCs!$B$13</f>
        <v>1.2445441802046733</v>
      </c>
      <c r="G71" s="86">
        <f>EMCs!$C$13</f>
        <v>0.21319951734720002</v>
      </c>
      <c r="H71" s="86">
        <f>ROCs!$H$11</f>
        <v>0.28818180815488864</v>
      </c>
      <c r="I71" s="87">
        <v>2.4506770522855801</v>
      </c>
      <c r="J71" s="88">
        <f>Other!$C$4*H71*I71/12+(Other!$D$4*I71)</f>
        <v>4.7717741988328992</v>
      </c>
      <c r="K71" s="89">
        <f>ROUND((2.721*J71*F71)*(1-'CDD 1 Calcs'!$F$7),1)</f>
        <v>10.4</v>
      </c>
      <c r="L71" s="89">
        <f>ROUND(((2.721*J71*G71)+(Other!$B$4*I71))*(1-'CDD 1 Calcs'!$F$8),1)</f>
        <v>1.5</v>
      </c>
    </row>
    <row r="72" spans="1:13" s="31" customFormat="1">
      <c r="A72" s="85" t="s">
        <v>21</v>
      </c>
      <c r="B72" s="85" t="s">
        <v>23</v>
      </c>
      <c r="C72" s="85">
        <v>1210</v>
      </c>
      <c r="D72" s="85" t="s">
        <v>123</v>
      </c>
      <c r="E72" s="85" t="s">
        <v>24</v>
      </c>
      <c r="F72" s="86">
        <f>EMCs!$B$13</f>
        <v>1.2445441802046733</v>
      </c>
      <c r="G72" s="86">
        <f>EMCs!$C$13</f>
        <v>0.21319951734720002</v>
      </c>
      <c r="H72" s="86">
        <f>ROCs!$H$11</f>
        <v>0.28818180815488864</v>
      </c>
      <c r="I72" s="87">
        <v>3.30976741883602</v>
      </c>
      <c r="J72" s="88">
        <f>Other!$C$4*H72*I72/12+(Other!$D$4*I72)</f>
        <v>6.4445304037959605</v>
      </c>
      <c r="K72" s="89">
        <f>ROUND((2.721*J72*F72)*(1-'CDD 1 Calcs'!$F$7),1)</f>
        <v>14</v>
      </c>
      <c r="L72" s="89">
        <f>ROUND(((2.721*J72*G72)+(Other!$B$4*I72))*(1-'CDD 1 Calcs'!$F$8),1)</f>
        <v>2.1</v>
      </c>
      <c r="M72" s="29"/>
    </row>
    <row r="73" spans="1:13" s="31" customFormat="1">
      <c r="A73" s="85" t="s">
        <v>21</v>
      </c>
      <c r="B73" s="85" t="s">
        <v>23</v>
      </c>
      <c r="C73" s="85">
        <v>1210</v>
      </c>
      <c r="D73" s="85" t="s">
        <v>123</v>
      </c>
      <c r="E73" s="85" t="s">
        <v>26</v>
      </c>
      <c r="F73" s="86">
        <f>EMCs!$B$13</f>
        <v>1.2445441802046733</v>
      </c>
      <c r="G73" s="86">
        <f>EMCs!$C$13</f>
        <v>0.21319951734720002</v>
      </c>
      <c r="H73" s="86">
        <f>ROCs!$H$11</f>
        <v>0.28818180815488864</v>
      </c>
      <c r="I73" s="87">
        <v>9.7436747159936998E-4</v>
      </c>
      <c r="J73" s="88">
        <f>Other!$C$4*H73*I73/12+(Other!$D$4*I73)</f>
        <v>1.8972151213574569E-3</v>
      </c>
      <c r="K73" s="89">
        <f>ROUND((2.721*J73*F73)*(1-'CDD 1 Calcs'!$F$7),1)</f>
        <v>0</v>
      </c>
      <c r="L73" s="89">
        <f>ROUND(((2.721*J73*G73)+(Other!$B$4*I73))*(1-'CDD 1 Calcs'!$F$8),1)</f>
        <v>0</v>
      </c>
    </row>
    <row r="74" spans="1:13" s="31" customFormat="1">
      <c r="A74" s="85" t="s">
        <v>21</v>
      </c>
      <c r="B74" s="85" t="s">
        <v>23</v>
      </c>
      <c r="C74" s="85">
        <v>1210</v>
      </c>
      <c r="D74" s="85" t="s">
        <v>123</v>
      </c>
      <c r="E74" s="85" t="s">
        <v>22</v>
      </c>
      <c r="F74" s="86">
        <f>EMCs!$B$13</f>
        <v>1.2445441802046733</v>
      </c>
      <c r="G74" s="86">
        <f>EMCs!$C$13</f>
        <v>0.21319951734720002</v>
      </c>
      <c r="H74" s="86">
        <f>ROCs!$H$11</f>
        <v>0.28818180815488864</v>
      </c>
      <c r="I74" s="87">
        <v>2.1314620921432299E-3</v>
      </c>
      <c r="J74" s="88">
        <f>Other!$C$4*H74*I74/12+(Other!$D$4*I74)</f>
        <v>4.1502228160147786E-3</v>
      </c>
      <c r="K74" s="89">
        <f>ROUND((2.721*J74*F74)*(1-'CDD 1 Calcs'!$F$7),1)</f>
        <v>0</v>
      </c>
      <c r="L74" s="89">
        <f>ROUND(((2.721*J74*G74)+(Other!$B$4*I74))*(1-'CDD 1 Calcs'!$F$8),1)</f>
        <v>0</v>
      </c>
      <c r="M74" s="29"/>
    </row>
    <row r="75" spans="1:13" s="31" customFormat="1">
      <c r="A75" s="85" t="s">
        <v>21</v>
      </c>
      <c r="B75" s="85" t="s">
        <v>23</v>
      </c>
      <c r="C75" s="85">
        <v>1210</v>
      </c>
      <c r="D75" s="85" t="s">
        <v>123</v>
      </c>
      <c r="E75" s="85" t="s">
        <v>22</v>
      </c>
      <c r="F75" s="86">
        <f>EMCs!$B$13</f>
        <v>1.2445441802046733</v>
      </c>
      <c r="G75" s="86">
        <f>EMCs!$C$13</f>
        <v>0.21319951734720002</v>
      </c>
      <c r="H75" s="86">
        <f>ROCs!$H$11</f>
        <v>0.28818180815488864</v>
      </c>
      <c r="I75" s="87">
        <v>4.2219381516209404</v>
      </c>
      <c r="J75" s="88">
        <f>Other!$C$4*H75*I75/12+(Other!$D$4*I75)</f>
        <v>8.2206407091395963</v>
      </c>
      <c r="K75" s="89">
        <f>ROUND((2.721*J75*F75)*(1-'CDD 1 Calcs'!$F$7),1)</f>
        <v>17.8</v>
      </c>
      <c r="L75" s="89">
        <f>ROUND(((2.721*J75*G75)+(Other!$B$4*I75))*(1-'CDD 1 Calcs'!$F$8),1)</f>
        <v>2.7</v>
      </c>
    </row>
    <row r="76" spans="1:13" s="31" customFormat="1">
      <c r="A76" s="85" t="s">
        <v>21</v>
      </c>
      <c r="B76" s="85" t="s">
        <v>23</v>
      </c>
      <c r="C76" s="85">
        <v>1210</v>
      </c>
      <c r="D76" s="85" t="s">
        <v>123</v>
      </c>
      <c r="E76" s="85" t="s">
        <v>24</v>
      </c>
      <c r="F76" s="86">
        <f>EMCs!$B$13</f>
        <v>1.2445441802046733</v>
      </c>
      <c r="G76" s="86">
        <f>EMCs!$C$13</f>
        <v>0.21319951734720002</v>
      </c>
      <c r="H76" s="86">
        <f>ROCs!$H$11</f>
        <v>0.28818180815488864</v>
      </c>
      <c r="I76" s="87">
        <v>4.7635733112590701</v>
      </c>
      <c r="J76" s="88">
        <f>Other!$C$4*H76*I76/12+(Other!$D$4*I76)</f>
        <v>9.2752719905365151</v>
      </c>
      <c r="K76" s="89">
        <f>ROUND((2.721*J76*F76)*(1-'CDD 1 Calcs'!$F$7),1)</f>
        <v>20.100000000000001</v>
      </c>
      <c r="L76" s="89">
        <f>ROUND(((2.721*J76*G76)+(Other!$B$4*I76))*(1-'CDD 1 Calcs'!$F$8),1)</f>
        <v>3</v>
      </c>
    </row>
    <row r="77" spans="1:13" s="31" customFormat="1">
      <c r="A77" s="85" t="s">
        <v>21</v>
      </c>
      <c r="B77" s="85" t="s">
        <v>23</v>
      </c>
      <c r="C77" s="85">
        <v>1210</v>
      </c>
      <c r="D77" s="85" t="s">
        <v>123</v>
      </c>
      <c r="E77" s="85" t="s">
        <v>24</v>
      </c>
      <c r="F77" s="86">
        <f>EMCs!$B$13</f>
        <v>1.2445441802046733</v>
      </c>
      <c r="G77" s="86">
        <f>EMCs!$C$13</f>
        <v>0.21319951734720002</v>
      </c>
      <c r="H77" s="86">
        <f>ROCs!$H$11</f>
        <v>0.28818180815488864</v>
      </c>
      <c r="I77" s="87">
        <v>3.1415097143752302E-3</v>
      </c>
      <c r="J77" s="88">
        <f>Other!$C$4*H77*I77/12+(Other!$D$4*I77)</f>
        <v>6.1169116454809682E-3</v>
      </c>
      <c r="K77" s="89">
        <f>ROUND((2.721*J77*F77)*(1-'CDD 1 Calcs'!$F$7),1)</f>
        <v>0</v>
      </c>
      <c r="L77" s="89">
        <f>ROUND(((2.721*J77*G77)+(Other!$B$4*I77))*(1-'CDD 1 Calcs'!$F$8),1)</f>
        <v>0</v>
      </c>
    </row>
    <row r="78" spans="1:13" s="31" customFormat="1">
      <c r="A78" s="85" t="s">
        <v>21</v>
      </c>
      <c r="B78" s="85" t="s">
        <v>23</v>
      </c>
      <c r="C78" s="85">
        <v>1210</v>
      </c>
      <c r="D78" s="85" t="s">
        <v>123</v>
      </c>
      <c r="E78" s="85" t="s">
        <v>22</v>
      </c>
      <c r="F78" s="86">
        <f>EMCs!$B$13</f>
        <v>1.2445441802046733</v>
      </c>
      <c r="G78" s="86">
        <f>EMCs!$C$13</f>
        <v>0.21319951734720002</v>
      </c>
      <c r="H78" s="86">
        <f>ROCs!$H$11</f>
        <v>0.28818180815488864</v>
      </c>
      <c r="I78" s="87">
        <v>3.9641528841968298E-3</v>
      </c>
      <c r="J78" s="88">
        <f>Other!$C$4*H78*I78/12+(Other!$D$4*I78)</f>
        <v>7.7187006078168266E-3</v>
      </c>
      <c r="K78" s="89">
        <f>ROUND((2.721*J78*F78)*(1-'CDD 1 Calcs'!$F$7),1)</f>
        <v>0</v>
      </c>
      <c r="L78" s="89">
        <f>ROUND(((2.721*J78*G78)+(Other!$B$4*I78))*(1-'CDD 1 Calcs'!$F$8),1)</f>
        <v>0</v>
      </c>
    </row>
    <row r="79" spans="1:13" s="31" customFormat="1">
      <c r="A79" s="85" t="s">
        <v>21</v>
      </c>
      <c r="B79" s="85" t="s">
        <v>23</v>
      </c>
      <c r="C79" s="85">
        <v>1210</v>
      </c>
      <c r="D79" s="85" t="s">
        <v>123</v>
      </c>
      <c r="E79" s="85" t="s">
        <v>22</v>
      </c>
      <c r="F79" s="86">
        <f>EMCs!$B$13</f>
        <v>1.2445441802046733</v>
      </c>
      <c r="G79" s="86">
        <f>EMCs!$C$13</f>
        <v>0.21319951734720002</v>
      </c>
      <c r="H79" s="86">
        <f>ROCs!$H$11</f>
        <v>0.28818180815488864</v>
      </c>
      <c r="I79" s="87">
        <v>0.37835360140184598</v>
      </c>
      <c r="J79" s="88">
        <f>Other!$C$4*H79*I79/12+(Other!$D$4*I79)</f>
        <v>0.73670170107523758</v>
      </c>
      <c r="K79" s="89">
        <f>ROUND((2.721*J79*F79)*(1-'CDD 1 Calcs'!$F$7),1)</f>
        <v>1.6</v>
      </c>
      <c r="L79" s="89">
        <f>ROUND(((2.721*J79*G79)+(Other!$B$4*I79))*(1-'CDD 1 Calcs'!$F$8),1)</f>
        <v>0.2</v>
      </c>
    </row>
    <row r="80" spans="1:13" s="31" customFormat="1">
      <c r="A80" s="85" t="s">
        <v>21</v>
      </c>
      <c r="B80" s="85" t="s">
        <v>23</v>
      </c>
      <c r="C80" s="85">
        <v>1210</v>
      </c>
      <c r="D80" s="85" t="s">
        <v>123</v>
      </c>
      <c r="E80" s="85" t="s">
        <v>26</v>
      </c>
      <c r="F80" s="86">
        <f>EMCs!$B$13</f>
        <v>1.2445441802046733</v>
      </c>
      <c r="G80" s="86">
        <f>EMCs!$C$13</f>
        <v>0.21319951734720002</v>
      </c>
      <c r="H80" s="86">
        <f>ROCs!$H$11</f>
        <v>0.28818180815488864</v>
      </c>
      <c r="I80" s="87">
        <v>1.7392931540846199</v>
      </c>
      <c r="J80" s="88">
        <f>Other!$C$4*H80*I80/12+(Other!$D$4*I80)</f>
        <v>3.3866209295620124</v>
      </c>
      <c r="K80" s="89">
        <f>ROUND((2.721*J80*F80)*(1-'CDD 1 Calcs'!$F$7),1)</f>
        <v>7.4</v>
      </c>
      <c r="L80" s="89">
        <f>ROUND(((2.721*J80*G80)+(Other!$B$4*I80))*(1-'CDD 1 Calcs'!$F$8),1)</f>
        <v>1.1000000000000001</v>
      </c>
    </row>
    <row r="81" spans="1:14" s="31" customFormat="1">
      <c r="A81" s="85" t="s">
        <v>21</v>
      </c>
      <c r="B81" s="85" t="s">
        <v>23</v>
      </c>
      <c r="C81" s="85">
        <v>1210</v>
      </c>
      <c r="D81" s="85" t="s">
        <v>123</v>
      </c>
      <c r="E81" s="85" t="s">
        <v>22</v>
      </c>
      <c r="F81" s="86">
        <f>EMCs!$B$13</f>
        <v>1.2445441802046733</v>
      </c>
      <c r="G81" s="86">
        <f>EMCs!$C$13</f>
        <v>0.21319951734720002</v>
      </c>
      <c r="H81" s="86">
        <f>ROCs!$H$11</f>
        <v>0.28818180815488864</v>
      </c>
      <c r="I81" s="87">
        <v>1.9307851475256199</v>
      </c>
      <c r="J81" s="88">
        <f>Other!$C$4*H81*I81/12+(Other!$D$4*I81)</f>
        <v>3.7594797494267698</v>
      </c>
      <c r="K81" s="89">
        <f>ROUND((2.721*J81*F81)*(1-'CDD 1 Calcs'!$F$7),1)</f>
        <v>8.1999999999999993</v>
      </c>
      <c r="L81" s="89">
        <f>ROUND(((2.721*J81*G81)+(Other!$B$4*I81))*(1-'CDD 1 Calcs'!$F$8),1)</f>
        <v>1.2</v>
      </c>
    </row>
    <row r="82" spans="1:14" s="31" customFormat="1">
      <c r="A82" s="85" t="s">
        <v>21</v>
      </c>
      <c r="B82" s="85" t="s">
        <v>23</v>
      </c>
      <c r="C82" s="85">
        <v>1210</v>
      </c>
      <c r="D82" s="85" t="s">
        <v>123</v>
      </c>
      <c r="E82" s="85" t="s">
        <v>22</v>
      </c>
      <c r="F82" s="86">
        <f>EMCs!$B$13</f>
        <v>1.2445441802046733</v>
      </c>
      <c r="G82" s="86">
        <f>EMCs!$C$13</f>
        <v>0.21319951734720002</v>
      </c>
      <c r="H82" s="86">
        <f>ROCs!$H$11</f>
        <v>0.28818180815488864</v>
      </c>
      <c r="I82" s="87">
        <v>3.1608692867624502</v>
      </c>
      <c r="J82" s="88">
        <f>Other!$C$4*H82*I82/12+(Other!$D$4*I82)</f>
        <v>6.1546071500484167</v>
      </c>
      <c r="K82" s="89">
        <f>ROUND((2.721*J82*F82)*(1-'CDD 1 Calcs'!$F$7),1)</f>
        <v>13.4</v>
      </c>
      <c r="L82" s="89">
        <f>ROUND(((2.721*J82*G82)+(Other!$B$4*I82))*(1-'CDD 1 Calcs'!$F$8),1)</f>
        <v>2</v>
      </c>
    </row>
    <row r="83" spans="1:14" s="31" customFormat="1">
      <c r="A83" s="85" t="s">
        <v>21</v>
      </c>
      <c r="B83" s="85" t="s">
        <v>23</v>
      </c>
      <c r="C83" s="85">
        <v>1210</v>
      </c>
      <c r="D83" s="85" t="s">
        <v>123</v>
      </c>
      <c r="E83" s="85" t="s">
        <v>22</v>
      </c>
      <c r="F83" s="86">
        <f>EMCs!$B$13</f>
        <v>1.2445441802046733</v>
      </c>
      <c r="G83" s="86">
        <f>EMCs!$C$13</f>
        <v>0.21319951734720002</v>
      </c>
      <c r="H83" s="86">
        <f>ROCs!$H$11</f>
        <v>0.28818180815488864</v>
      </c>
      <c r="I83" s="87">
        <v>4.58839525828094</v>
      </c>
      <c r="J83" s="88">
        <f>Other!$C$4*H83*I83/12+(Other!$D$4*I83)</f>
        <v>8.9341784496216778</v>
      </c>
      <c r="K83" s="89">
        <f>ROUND((2.721*J83*F83)*(1-'CDD 1 Calcs'!$F$7),1)</f>
        <v>19.399999999999999</v>
      </c>
      <c r="L83" s="89">
        <f>ROUND(((2.721*J83*G83)+(Other!$B$4*I83))*(1-'CDD 1 Calcs'!$F$8),1)</f>
        <v>2.9</v>
      </c>
    </row>
    <row r="84" spans="1:14" s="31" customFormat="1">
      <c r="A84" s="85" t="s">
        <v>21</v>
      </c>
      <c r="B84" s="85" t="s">
        <v>23</v>
      </c>
      <c r="C84" s="85">
        <v>1210</v>
      </c>
      <c r="D84" s="85" t="s">
        <v>123</v>
      </c>
      <c r="E84" s="85" t="s">
        <v>22</v>
      </c>
      <c r="F84" s="86">
        <f>EMCs!$B$13</f>
        <v>1.2445441802046733</v>
      </c>
      <c r="G84" s="86">
        <f>EMCs!$C$13</f>
        <v>0.21319951734720002</v>
      </c>
      <c r="H84" s="86">
        <f>ROCs!$H$11</f>
        <v>0.28818180815488864</v>
      </c>
      <c r="I84" s="87">
        <v>6.9377069477545898</v>
      </c>
      <c r="J84" s="88">
        <f>Other!$C$4*H84*I84/12+(Other!$D$4*I84)</f>
        <v>13.508581631139098</v>
      </c>
      <c r="K84" s="89">
        <f>ROUND((2.721*J84*F84)*(1-'CDD 1 Calcs'!$F$7),1)</f>
        <v>29.3</v>
      </c>
      <c r="L84" s="89">
        <f>ROUND(((2.721*J84*G84)+(Other!$B$4*I84))*(1-'CDD 1 Calcs'!$F$8),1)</f>
        <v>4.4000000000000004</v>
      </c>
    </row>
    <row r="85" spans="1:14" s="31" customFormat="1">
      <c r="A85" s="85" t="s">
        <v>21</v>
      </c>
      <c r="B85" s="85" t="s">
        <v>23</v>
      </c>
      <c r="C85" s="85">
        <v>1210</v>
      </c>
      <c r="D85" s="85" t="s">
        <v>123</v>
      </c>
      <c r="E85" s="85" t="s">
        <v>22</v>
      </c>
      <c r="F85" s="86">
        <f>EMCs!$B$13</f>
        <v>1.2445441802046733</v>
      </c>
      <c r="G85" s="86">
        <f>EMCs!$C$13</f>
        <v>0.21319951734720002</v>
      </c>
      <c r="H85" s="86">
        <f>ROCs!$H$11</f>
        <v>0.28818180815488864</v>
      </c>
      <c r="I85" s="87">
        <v>6.9737577810809599</v>
      </c>
      <c r="J85" s="88">
        <f>Other!$C$4*H85*I85/12+(Other!$D$4*I85)</f>
        <v>13.578777104733941</v>
      </c>
      <c r="K85" s="89">
        <f>ROUND((2.721*J85*F85)*(1-'CDD 1 Calcs'!$F$7),1)</f>
        <v>29.5</v>
      </c>
      <c r="L85" s="89">
        <f>ROUND(((2.721*J85*G85)+(Other!$B$4*I85))*(1-'CDD 1 Calcs'!$F$8),1)</f>
        <v>4.4000000000000004</v>
      </c>
      <c r="N85" s="29"/>
    </row>
    <row r="86" spans="1:14" s="31" customFormat="1">
      <c r="A86" s="85" t="s">
        <v>21</v>
      </c>
      <c r="B86" s="85" t="s">
        <v>23</v>
      </c>
      <c r="C86" s="85">
        <v>1210</v>
      </c>
      <c r="D86" s="85" t="s">
        <v>123</v>
      </c>
      <c r="E86" s="85" t="s">
        <v>22</v>
      </c>
      <c r="F86" s="86">
        <f>EMCs!$B$13</f>
        <v>1.2445441802046733</v>
      </c>
      <c r="G86" s="86">
        <f>EMCs!$C$13</f>
        <v>0.21319951734720002</v>
      </c>
      <c r="H86" s="86">
        <f>ROCs!$H$11</f>
        <v>0.28818180815488864</v>
      </c>
      <c r="I86" s="87">
        <v>19.424237968500002</v>
      </c>
      <c r="J86" s="88">
        <f>Other!$C$4*H86*I86/12+(Other!$D$4*I86)</f>
        <v>37.821416527989605</v>
      </c>
      <c r="K86" s="89">
        <f>ROUND((2.721*J86*F86)*(1-'CDD 1 Calcs'!$F$7),1)</f>
        <v>82.1</v>
      </c>
      <c r="L86" s="89">
        <f>ROUND(((2.721*J86*G86)+(Other!$B$4*I86))*(1-'CDD 1 Calcs'!$F$8),1)</f>
        <v>12.2</v>
      </c>
    </row>
    <row r="87" spans="1:14" s="31" customFormat="1">
      <c r="A87" s="85" t="s">
        <v>21</v>
      </c>
      <c r="B87" s="85" t="s">
        <v>23</v>
      </c>
      <c r="C87" s="85">
        <v>1210</v>
      </c>
      <c r="D87" s="85" t="s">
        <v>123</v>
      </c>
      <c r="E87" s="85" t="s">
        <v>22</v>
      </c>
      <c r="F87" s="86">
        <f>EMCs!$B$13</f>
        <v>1.2445441802046733</v>
      </c>
      <c r="G87" s="86">
        <f>EMCs!$C$13</f>
        <v>0.21319951734720002</v>
      </c>
      <c r="H87" s="86">
        <f>ROCs!$H$11</f>
        <v>0.28818180815488864</v>
      </c>
      <c r="I87" s="87">
        <v>0.37767236924750602</v>
      </c>
      <c r="J87" s="88">
        <f>Other!$C$4*H87*I87/12+(Other!$D$4*I87)</f>
        <v>0.73537525701584472</v>
      </c>
      <c r="K87" s="89">
        <f>ROUND((2.721*J87*F87)*(1-'CDD 1 Calcs'!$F$7),1)</f>
        <v>1.6</v>
      </c>
      <c r="L87" s="89">
        <f>ROUND(((2.721*J87*G87)+(Other!$B$4*I87))*(1-'CDD 1 Calcs'!$F$8),1)</f>
        <v>0.2</v>
      </c>
      <c r="M87" s="29"/>
    </row>
    <row r="88" spans="1:14" s="31" customFormat="1">
      <c r="A88" s="51" t="s">
        <v>21</v>
      </c>
      <c r="B88" s="51" t="s">
        <v>23</v>
      </c>
      <c r="C88" s="51">
        <v>8320</v>
      </c>
      <c r="D88" s="52" t="s">
        <v>92</v>
      </c>
      <c r="E88" s="51" t="s">
        <v>24</v>
      </c>
      <c r="F88" s="53">
        <f>EMCs!$B$8</f>
        <v>0.70945030562392009</v>
      </c>
      <c r="G88" s="53">
        <f>EMCs!$C$8</f>
        <v>0.1167055461931156</v>
      </c>
      <c r="H88" s="53">
        <f>ROCs!$F$13</f>
        <v>0.26229721460804234</v>
      </c>
      <c r="I88" s="54">
        <v>0.10752538297700499</v>
      </c>
      <c r="J88" s="55">
        <f>Other!$C$4*H88*I88/12+(Other!$D$4*I88)</f>
        <v>0.19693349195638571</v>
      </c>
      <c r="K88" s="52">
        <f t="shared" ref="K88:K94" si="1">ROUND(2.721*J88*F88,1)</f>
        <v>0.4</v>
      </c>
      <c r="L88" s="52">
        <f>ROUND((2.721*J88*G88)+(Other!$B$4*I88),1)</f>
        <v>0.1</v>
      </c>
      <c r="M88" s="29"/>
    </row>
    <row r="89" spans="1:14" s="31" customFormat="1">
      <c r="A89" s="51" t="s">
        <v>21</v>
      </c>
      <c r="B89" s="51" t="s">
        <v>23</v>
      </c>
      <c r="C89" s="51">
        <v>8320</v>
      </c>
      <c r="D89" s="52" t="s">
        <v>92</v>
      </c>
      <c r="E89" s="51" t="s">
        <v>24</v>
      </c>
      <c r="F89" s="53">
        <f>EMCs!$B$8</f>
        <v>0.70945030562392009</v>
      </c>
      <c r="G89" s="53">
        <f>EMCs!$C$8</f>
        <v>0.1167055461931156</v>
      </c>
      <c r="H89" s="53">
        <f>ROCs!$F$13</f>
        <v>0.26229721460804234</v>
      </c>
      <c r="I89" s="54">
        <v>0.15273981620226701</v>
      </c>
      <c r="J89" s="55">
        <f>Other!$C$4*H89*I89/12+(Other!$D$4*I89)</f>
        <v>0.27974404305931833</v>
      </c>
      <c r="K89" s="52">
        <f t="shared" si="1"/>
        <v>0.5</v>
      </c>
      <c r="L89" s="52">
        <f>ROUND((2.721*J89*G89)+(Other!$B$4*I89),1)</f>
        <v>0.2</v>
      </c>
    </row>
    <row r="90" spans="1:14" s="31" customFormat="1" ht="15.75" customHeight="1">
      <c r="A90" s="51" t="s">
        <v>21</v>
      </c>
      <c r="B90" s="51" t="s">
        <v>23</v>
      </c>
      <c r="C90" s="51">
        <v>8320</v>
      </c>
      <c r="D90" s="52" t="s">
        <v>92</v>
      </c>
      <c r="E90" s="51" t="s">
        <v>26</v>
      </c>
      <c r="F90" s="53">
        <f>EMCs!$B$8</f>
        <v>0.70945030562392009</v>
      </c>
      <c r="G90" s="53">
        <f>EMCs!$C$8</f>
        <v>0.1167055461931156</v>
      </c>
      <c r="H90" s="53">
        <f>ROCs!$E$13</f>
        <v>0.26229721460804234</v>
      </c>
      <c r="I90" s="54">
        <v>0.30991207601717002</v>
      </c>
      <c r="J90" s="55">
        <f>Other!$C$4*H90*I90/12+(Other!$D$4*I90)</f>
        <v>0.5676061376369731</v>
      </c>
      <c r="K90" s="52">
        <f t="shared" si="1"/>
        <v>1.1000000000000001</v>
      </c>
      <c r="L90" s="52">
        <f>ROUND((2.721*J90*G90)+(Other!$B$4*I90),1)</f>
        <v>0.4</v>
      </c>
    </row>
    <row r="91" spans="1:14" s="31" customFormat="1">
      <c r="A91" s="51" t="s">
        <v>21</v>
      </c>
      <c r="B91" s="51" t="s">
        <v>23</v>
      </c>
      <c r="C91" s="51">
        <v>8320</v>
      </c>
      <c r="D91" s="52" t="s">
        <v>92</v>
      </c>
      <c r="E91" s="51" t="s">
        <v>25</v>
      </c>
      <c r="F91" s="53">
        <f>EMCs!$B$8</f>
        <v>0.70945030562392009</v>
      </c>
      <c r="G91" s="53">
        <f>EMCs!$C$8</f>
        <v>0.1167055461931156</v>
      </c>
      <c r="H91" s="53">
        <f>ROCs!$B$13</f>
        <v>0.26229721460804234</v>
      </c>
      <c r="I91" s="54">
        <v>0.33030223641826501</v>
      </c>
      <c r="J91" s="55">
        <f>Other!$C$4*H91*I91/12+(Other!$D$4*I91)</f>
        <v>0.60495085921027081</v>
      </c>
      <c r="K91" s="52">
        <f t="shared" si="1"/>
        <v>1.2</v>
      </c>
      <c r="L91" s="52">
        <f>ROUND((2.721*J91*G91)+(Other!$B$4*I91),1)</f>
        <v>0.4</v>
      </c>
    </row>
    <row r="92" spans="1:14" s="31" customFormat="1">
      <c r="A92" s="51" t="s">
        <v>21</v>
      </c>
      <c r="B92" s="51" t="s">
        <v>23</v>
      </c>
      <c r="C92" s="51">
        <v>8320</v>
      </c>
      <c r="D92" s="52" t="s">
        <v>92</v>
      </c>
      <c r="E92" s="51" t="s">
        <v>24</v>
      </c>
      <c r="F92" s="53">
        <f>EMCs!$B$8</f>
        <v>0.70945030562392009</v>
      </c>
      <c r="G92" s="53">
        <f>EMCs!$C$8</f>
        <v>0.1167055461931156</v>
      </c>
      <c r="H92" s="53">
        <f>ROCs!$F$13</f>
        <v>0.26229721460804234</v>
      </c>
      <c r="I92" s="54">
        <v>1.5792577913085499</v>
      </c>
      <c r="J92" s="55">
        <f>Other!$C$4*H92*I92/12+(Other!$D$4*I92)</f>
        <v>2.8924217048195313</v>
      </c>
      <c r="K92" s="52">
        <f t="shared" si="1"/>
        <v>5.6</v>
      </c>
      <c r="L92" s="52">
        <f>ROUND((2.721*J92*G92)+(Other!$B$4*I92),1)</f>
        <v>1.9</v>
      </c>
    </row>
    <row r="93" spans="1:14" s="31" customFormat="1">
      <c r="A93" s="51" t="s">
        <v>21</v>
      </c>
      <c r="B93" s="51" t="s">
        <v>23</v>
      </c>
      <c r="C93" s="51">
        <v>8320</v>
      </c>
      <c r="D93" s="52" t="s">
        <v>92</v>
      </c>
      <c r="E93" s="51" t="s">
        <v>24</v>
      </c>
      <c r="F93" s="53">
        <f>EMCs!$B$8</f>
        <v>0.70945030562392009</v>
      </c>
      <c r="G93" s="53">
        <f>EMCs!$C$8</f>
        <v>0.1167055461931156</v>
      </c>
      <c r="H93" s="53">
        <f>ROCs!$F$13</f>
        <v>0.26229721460804234</v>
      </c>
      <c r="I93" s="54">
        <v>1.7931492258320301</v>
      </c>
      <c r="J93" s="55">
        <f>Other!$C$4*H93*I93/12+(Other!$D$4*I93)</f>
        <v>3.2841653650981257</v>
      </c>
      <c r="K93" s="52">
        <f t="shared" si="1"/>
        <v>6.3</v>
      </c>
      <c r="L93" s="52">
        <f>ROUND((2.721*J93*G93)+(Other!$B$4*I93),1)</f>
        <v>2.2000000000000002</v>
      </c>
    </row>
    <row r="94" spans="1:14" s="31" customFormat="1">
      <c r="A94" s="51" t="s">
        <v>21</v>
      </c>
      <c r="B94" s="51" t="s">
        <v>23</v>
      </c>
      <c r="C94" s="51">
        <v>8320</v>
      </c>
      <c r="D94" s="52" t="s">
        <v>92</v>
      </c>
      <c r="E94" s="51" t="s">
        <v>26</v>
      </c>
      <c r="F94" s="53">
        <f>EMCs!$B$8</f>
        <v>0.70945030562392009</v>
      </c>
      <c r="G94" s="53">
        <f>EMCs!$C$8</f>
        <v>0.1167055461931156</v>
      </c>
      <c r="H94" s="53">
        <f>ROCs!$E$13</f>
        <v>0.26229721460804234</v>
      </c>
      <c r="I94" s="54">
        <v>10.418059285</v>
      </c>
      <c r="J94" s="55">
        <f>Other!$C$4*H94*I94/12+(Other!$D$4*I94)</f>
        <v>19.080748541416114</v>
      </c>
      <c r="K94" s="52">
        <f t="shared" si="1"/>
        <v>36.799999999999997</v>
      </c>
      <c r="L94" s="52">
        <f>ROUND((2.721*J94*G94)+(Other!$B$4*I94),1)</f>
        <v>12.6</v>
      </c>
      <c r="N94" s="29"/>
    </row>
    <row r="95" spans="1:14" s="31" customFormat="1">
      <c r="A95" s="26"/>
      <c r="B95" s="26"/>
      <c r="C95" s="26"/>
      <c r="E95" s="26"/>
      <c r="F95" s="28"/>
      <c r="G95" s="28"/>
      <c r="H95" s="28"/>
      <c r="I95" s="29">
        <f>SUM(I2:I94)</f>
        <v>488.74189306976427</v>
      </c>
      <c r="J95" s="30">
        <f>SUM(J2:J94)</f>
        <v>857.43711319684007</v>
      </c>
      <c r="K95" s="31">
        <f>SUM(K2:K94)</f>
        <v>1712.8999999999987</v>
      </c>
      <c r="L95" s="31">
        <f>SUM(L2:L94)</f>
        <v>363.5999999999998</v>
      </c>
      <c r="N95" s="29"/>
    </row>
    <row r="96" spans="1:14" s="31" customFormat="1">
      <c r="A96" s="26"/>
      <c r="B96" s="26"/>
      <c r="C96" s="26"/>
      <c r="E96" s="26"/>
      <c r="F96" s="28"/>
      <c r="G96" s="28"/>
      <c r="H96" s="28"/>
      <c r="I96" s="29"/>
    </row>
    <row r="97" spans="1:9" s="31" customFormat="1">
      <c r="A97" s="26"/>
      <c r="B97" s="26"/>
      <c r="C97" s="26"/>
      <c r="E97" s="26"/>
      <c r="F97" s="28"/>
      <c r="G97" s="28"/>
      <c r="H97" s="28"/>
      <c r="I97" s="29"/>
    </row>
    <row r="98" spans="1:9" s="31" customFormat="1">
      <c r="A98" s="26"/>
      <c r="B98" s="26"/>
      <c r="C98" s="26"/>
      <c r="E98" s="26"/>
      <c r="F98" s="28"/>
      <c r="G98" s="28"/>
      <c r="H98" s="28"/>
      <c r="I98" s="29"/>
    </row>
    <row r="99" spans="1:9" s="31" customFormat="1">
      <c r="A99" s="26"/>
      <c r="B99" s="26"/>
      <c r="C99" s="26"/>
      <c r="E99" s="26"/>
      <c r="F99" s="28"/>
      <c r="G99" s="28"/>
      <c r="H99" s="28"/>
      <c r="I99" s="29"/>
    </row>
    <row r="100" spans="1:9" s="31" customFormat="1">
      <c r="A100" s="26"/>
      <c r="B100" s="26"/>
      <c r="C100" s="26"/>
      <c r="E100" s="26"/>
      <c r="F100" s="28"/>
      <c r="G100" s="28"/>
      <c r="H100" s="28"/>
      <c r="I100" s="29"/>
    </row>
    <row r="101" spans="1:9" s="31" customFormat="1">
      <c r="A101" s="26"/>
      <c r="B101" s="26"/>
      <c r="C101" s="26"/>
      <c r="E101" s="26"/>
      <c r="F101" s="28"/>
      <c r="G101" s="28"/>
      <c r="H101" s="28"/>
      <c r="I101" s="29"/>
    </row>
    <row r="102" spans="1:9" s="31" customFormat="1">
      <c r="A102" s="26"/>
      <c r="B102" s="26"/>
      <c r="C102" s="26"/>
      <c r="E102" s="26"/>
      <c r="F102" s="28"/>
      <c r="G102" s="28"/>
      <c r="H102" s="28"/>
      <c r="I102" s="29"/>
    </row>
    <row r="103" spans="1:9" s="31" customFormat="1">
      <c r="A103" s="26"/>
      <c r="B103" s="26"/>
      <c r="C103" s="26"/>
      <c r="E103" s="26"/>
      <c r="F103" s="28"/>
      <c r="G103" s="28"/>
      <c r="H103" s="28"/>
      <c r="I103" s="29"/>
    </row>
    <row r="104" spans="1:9" s="31" customFormat="1">
      <c r="A104" s="26"/>
      <c r="B104" s="26"/>
      <c r="C104" s="26"/>
      <c r="E104" s="26"/>
      <c r="F104" s="28"/>
      <c r="G104" s="28"/>
      <c r="H104" s="28"/>
      <c r="I104" s="29"/>
    </row>
    <row r="105" spans="1:9" s="31" customFormat="1">
      <c r="A105" s="26"/>
      <c r="B105" s="26"/>
      <c r="C105" s="26"/>
      <c r="E105" s="26"/>
      <c r="F105" s="28"/>
      <c r="G105" s="28"/>
      <c r="H105" s="28"/>
      <c r="I105" s="29"/>
    </row>
    <row r="106" spans="1:9" s="31" customFormat="1">
      <c r="A106" s="26"/>
      <c r="B106" s="26"/>
      <c r="C106" s="26"/>
      <c r="E106" s="26"/>
      <c r="F106" s="28"/>
      <c r="G106" s="28"/>
      <c r="H106" s="28"/>
      <c r="I106" s="29"/>
    </row>
    <row r="107" spans="1:9" s="31" customFormat="1">
      <c r="A107" s="26"/>
      <c r="B107" s="26"/>
      <c r="C107" s="26"/>
      <c r="E107" s="26"/>
      <c r="F107" s="28"/>
      <c r="G107" s="28"/>
      <c r="H107" s="28"/>
      <c r="I107" s="29"/>
    </row>
    <row r="108" spans="1:9" s="31" customFormat="1">
      <c r="A108" s="26"/>
      <c r="B108" s="26"/>
      <c r="C108" s="26"/>
      <c r="E108" s="26"/>
      <c r="F108" s="28"/>
      <c r="G108" s="28"/>
      <c r="H108" s="28"/>
      <c r="I108" s="29"/>
    </row>
    <row r="109" spans="1:9" s="31" customFormat="1">
      <c r="A109" s="26"/>
      <c r="B109" s="26"/>
      <c r="C109" s="26"/>
      <c r="E109" s="26"/>
      <c r="F109" s="28"/>
      <c r="G109" s="28"/>
      <c r="H109" s="28"/>
      <c r="I109" s="29"/>
    </row>
    <row r="110" spans="1:9" s="31" customFormat="1">
      <c r="A110" s="26"/>
      <c r="B110" s="26"/>
      <c r="C110" s="26"/>
      <c r="E110" s="26"/>
      <c r="F110" s="28"/>
      <c r="G110" s="28"/>
      <c r="H110" s="28"/>
      <c r="I110" s="29"/>
    </row>
    <row r="111" spans="1:9" s="31" customFormat="1">
      <c r="A111" s="26"/>
      <c r="B111" s="26"/>
      <c r="C111" s="26"/>
      <c r="E111" s="26"/>
      <c r="F111" s="28"/>
      <c r="G111" s="28"/>
      <c r="H111" s="28"/>
      <c r="I111" s="29"/>
    </row>
    <row r="112" spans="1:9" s="31" customFormat="1">
      <c r="A112" s="26"/>
      <c r="B112" s="26"/>
      <c r="C112" s="26"/>
      <c r="E112" s="26"/>
      <c r="F112" s="28"/>
      <c r="G112" s="28"/>
      <c r="H112" s="28"/>
      <c r="I112" s="29"/>
    </row>
    <row r="113" spans="1:9" s="31" customFormat="1">
      <c r="A113" s="26"/>
      <c r="B113" s="26"/>
      <c r="C113" s="26"/>
      <c r="E113" s="26"/>
      <c r="F113" s="28"/>
      <c r="G113" s="28"/>
      <c r="H113" s="28"/>
      <c r="I113" s="29"/>
    </row>
    <row r="114" spans="1:9" s="31" customFormat="1">
      <c r="A114" s="26"/>
      <c r="B114" s="26"/>
      <c r="C114" s="26"/>
      <c r="E114" s="26"/>
      <c r="F114" s="28"/>
      <c r="G114" s="28"/>
      <c r="H114" s="28"/>
      <c r="I114" s="29"/>
    </row>
    <row r="115" spans="1:9" s="31" customFormat="1">
      <c r="A115" s="26"/>
      <c r="B115" s="26"/>
      <c r="C115" s="26"/>
      <c r="E115" s="26"/>
      <c r="F115" s="28"/>
      <c r="G115" s="28"/>
      <c r="H115" s="28"/>
      <c r="I115" s="29"/>
    </row>
    <row r="116" spans="1:9" s="31" customFormat="1">
      <c r="A116" s="26"/>
      <c r="B116" s="26"/>
      <c r="C116" s="26"/>
      <c r="E116" s="26"/>
      <c r="F116" s="28"/>
      <c r="G116" s="28"/>
      <c r="H116" s="28"/>
      <c r="I116" s="29"/>
    </row>
    <row r="117" spans="1:9" s="31" customFormat="1">
      <c r="A117" s="26"/>
      <c r="B117" s="26"/>
      <c r="C117" s="26"/>
      <c r="E117" s="26"/>
      <c r="F117" s="28"/>
      <c r="G117" s="28"/>
      <c r="H117" s="28"/>
      <c r="I117" s="29"/>
    </row>
    <row r="118" spans="1:9" s="31" customFormat="1">
      <c r="A118" s="26"/>
      <c r="B118" s="26"/>
      <c r="C118" s="26"/>
      <c r="E118" s="26"/>
      <c r="F118" s="28"/>
      <c r="G118" s="28"/>
      <c r="H118" s="28"/>
      <c r="I118" s="29"/>
    </row>
    <row r="119" spans="1:9" s="31" customFormat="1">
      <c r="A119" s="26"/>
      <c r="B119" s="26"/>
      <c r="C119" s="26"/>
      <c r="E119" s="26"/>
      <c r="F119" s="28"/>
      <c r="G119" s="28"/>
      <c r="H119" s="28"/>
      <c r="I119" s="29"/>
    </row>
    <row r="120" spans="1:9" s="31" customFormat="1">
      <c r="A120" s="26"/>
      <c r="B120" s="26"/>
      <c r="C120" s="26"/>
      <c r="E120" s="26"/>
      <c r="F120" s="28"/>
      <c r="G120" s="28"/>
      <c r="H120" s="28"/>
      <c r="I120" s="29"/>
    </row>
    <row r="121" spans="1:9" s="31" customFormat="1">
      <c r="A121" s="26"/>
      <c r="B121" s="26"/>
      <c r="C121" s="26"/>
      <c r="E121" s="26"/>
      <c r="F121" s="28"/>
      <c r="G121" s="28"/>
      <c r="H121" s="28"/>
      <c r="I121" s="29"/>
    </row>
    <row r="122" spans="1:9" s="31" customFormat="1">
      <c r="A122" s="26"/>
      <c r="B122" s="26"/>
      <c r="C122" s="26"/>
      <c r="E122" s="26"/>
      <c r="F122" s="28"/>
      <c r="G122" s="28"/>
      <c r="H122" s="28"/>
      <c r="I122" s="29"/>
    </row>
    <row r="123" spans="1:9" s="31" customFormat="1">
      <c r="A123" s="26"/>
      <c r="B123" s="26"/>
      <c r="C123" s="26"/>
      <c r="E123" s="26"/>
      <c r="F123" s="28"/>
      <c r="G123" s="28"/>
      <c r="H123" s="28"/>
      <c r="I123" s="29"/>
    </row>
    <row r="124" spans="1:9" s="31" customFormat="1">
      <c r="A124" s="26"/>
      <c r="B124" s="26"/>
      <c r="C124" s="26"/>
      <c r="E124" s="26"/>
      <c r="F124" s="28"/>
      <c r="G124" s="28"/>
      <c r="H124" s="28"/>
      <c r="I124" s="29"/>
    </row>
    <row r="125" spans="1:9" s="31" customFormat="1">
      <c r="A125" s="26"/>
      <c r="B125" s="26"/>
      <c r="C125" s="26"/>
      <c r="E125" s="26"/>
      <c r="F125" s="28"/>
      <c r="G125" s="28"/>
      <c r="H125" s="28"/>
      <c r="I125" s="29"/>
    </row>
    <row r="126" spans="1:9" s="31" customFormat="1">
      <c r="A126" s="26"/>
      <c r="B126" s="26"/>
      <c r="C126" s="26"/>
      <c r="E126" s="26"/>
      <c r="F126" s="28"/>
      <c r="G126" s="28"/>
      <c r="H126" s="28"/>
      <c r="I126" s="29"/>
    </row>
    <row r="127" spans="1:9" s="31" customFormat="1">
      <c r="A127" s="26"/>
      <c r="B127" s="26"/>
      <c r="C127" s="26"/>
      <c r="E127" s="26"/>
      <c r="F127" s="28"/>
      <c r="G127" s="28"/>
      <c r="H127" s="28"/>
      <c r="I127" s="29"/>
    </row>
    <row r="128" spans="1:9" s="31" customFormat="1">
      <c r="A128" s="26"/>
      <c r="B128" s="26"/>
      <c r="C128" s="26"/>
      <c r="E128" s="26"/>
      <c r="F128" s="28"/>
      <c r="G128" s="28"/>
      <c r="H128" s="28"/>
      <c r="I128" s="29"/>
    </row>
    <row r="129" spans="1:9" s="31" customFormat="1">
      <c r="A129" s="26"/>
      <c r="B129" s="26"/>
      <c r="C129" s="26"/>
      <c r="E129" s="26"/>
      <c r="F129" s="28"/>
      <c r="G129" s="28"/>
      <c r="H129" s="28"/>
      <c r="I129" s="29"/>
    </row>
    <row r="130" spans="1:9" s="31" customFormat="1">
      <c r="A130" s="26"/>
      <c r="B130" s="26"/>
      <c r="C130" s="26"/>
      <c r="E130" s="26"/>
      <c r="F130" s="28"/>
      <c r="G130" s="28"/>
      <c r="H130" s="28"/>
      <c r="I130" s="29"/>
    </row>
    <row r="131" spans="1:9" s="31" customFormat="1">
      <c r="A131" s="26"/>
      <c r="B131" s="26"/>
      <c r="C131" s="26"/>
      <c r="E131" s="26"/>
      <c r="F131" s="28"/>
      <c r="G131" s="28"/>
      <c r="H131" s="28"/>
      <c r="I131" s="29"/>
    </row>
    <row r="132" spans="1:9" s="31" customFormat="1">
      <c r="A132" s="26"/>
      <c r="B132" s="26"/>
      <c r="C132" s="26"/>
      <c r="E132" s="26"/>
      <c r="F132" s="28"/>
      <c r="G132" s="28"/>
      <c r="H132" s="28"/>
      <c r="I132" s="29"/>
    </row>
    <row r="133" spans="1:9" s="31" customFormat="1">
      <c r="A133" s="26"/>
      <c r="B133" s="26"/>
      <c r="C133" s="26"/>
      <c r="E133" s="26"/>
      <c r="F133" s="28"/>
      <c r="G133" s="28"/>
      <c r="H133" s="28"/>
      <c r="I133" s="29"/>
    </row>
    <row r="134" spans="1:9" s="31" customFormat="1">
      <c r="A134" s="26"/>
      <c r="B134" s="26"/>
      <c r="C134" s="26"/>
      <c r="E134" s="26"/>
      <c r="F134" s="28"/>
      <c r="G134" s="28"/>
      <c r="H134" s="28"/>
      <c r="I134" s="29"/>
    </row>
    <row r="135" spans="1:9" s="31" customFormat="1">
      <c r="A135" s="26"/>
      <c r="B135" s="26"/>
      <c r="C135" s="26"/>
      <c r="E135" s="26"/>
      <c r="F135" s="28"/>
      <c r="G135" s="28"/>
      <c r="H135" s="28"/>
      <c r="I135" s="29"/>
    </row>
    <row r="136" spans="1:9" s="31" customFormat="1">
      <c r="A136" s="26"/>
      <c r="B136" s="26"/>
      <c r="C136" s="26"/>
      <c r="E136" s="26"/>
      <c r="F136" s="28"/>
      <c r="G136" s="28"/>
      <c r="H136" s="28"/>
      <c r="I136" s="29"/>
    </row>
    <row r="137" spans="1:9" s="31" customFormat="1">
      <c r="A137" s="26"/>
      <c r="B137" s="26"/>
      <c r="C137" s="26"/>
      <c r="E137" s="26"/>
      <c r="F137" s="28"/>
      <c r="G137" s="28"/>
      <c r="H137" s="28"/>
      <c r="I137" s="29"/>
    </row>
    <row r="138" spans="1:9" s="31" customFormat="1">
      <c r="A138" s="26"/>
      <c r="B138" s="26"/>
      <c r="C138" s="26"/>
      <c r="E138" s="26"/>
      <c r="F138" s="28"/>
      <c r="G138" s="28"/>
      <c r="H138" s="28"/>
      <c r="I138" s="29"/>
    </row>
    <row r="139" spans="1:9" s="31" customFormat="1">
      <c r="A139" s="26"/>
      <c r="B139" s="26"/>
      <c r="C139" s="26"/>
      <c r="E139" s="26"/>
      <c r="F139" s="28"/>
      <c r="G139" s="28"/>
      <c r="H139" s="28"/>
      <c r="I139" s="29"/>
    </row>
    <row r="140" spans="1:9" s="31" customFormat="1">
      <c r="A140" s="26"/>
      <c r="B140" s="26"/>
      <c r="C140" s="26"/>
      <c r="E140" s="26"/>
      <c r="F140" s="28"/>
      <c r="G140" s="28"/>
      <c r="H140" s="28"/>
      <c r="I140" s="29"/>
    </row>
    <row r="141" spans="1:9" s="31" customFormat="1">
      <c r="A141" s="26"/>
      <c r="B141" s="26"/>
      <c r="C141" s="26"/>
      <c r="E141" s="26"/>
      <c r="F141" s="28"/>
      <c r="G141" s="28"/>
      <c r="H141" s="28"/>
      <c r="I141" s="29"/>
    </row>
    <row r="142" spans="1:9" s="31" customFormat="1">
      <c r="A142" s="26"/>
      <c r="B142" s="26"/>
      <c r="C142" s="26"/>
      <c r="E142" s="26"/>
      <c r="F142" s="28"/>
      <c r="G142" s="28"/>
      <c r="H142" s="28"/>
      <c r="I142" s="29"/>
    </row>
    <row r="143" spans="1:9" s="31" customFormat="1">
      <c r="A143" s="26"/>
      <c r="B143" s="26"/>
      <c r="C143" s="26"/>
      <c r="E143" s="26"/>
      <c r="F143" s="28"/>
      <c r="G143" s="28"/>
      <c r="H143" s="28"/>
      <c r="I143" s="29"/>
    </row>
    <row r="144" spans="1:9" s="31" customFormat="1">
      <c r="A144" s="26"/>
      <c r="B144" s="26"/>
      <c r="C144" s="26"/>
      <c r="E144" s="26"/>
      <c r="F144" s="28"/>
      <c r="G144" s="28"/>
      <c r="H144" s="28"/>
      <c r="I144" s="29"/>
    </row>
    <row r="145" spans="1:9" s="31" customFormat="1">
      <c r="A145" s="26"/>
      <c r="B145" s="26"/>
      <c r="C145" s="26"/>
      <c r="E145" s="26"/>
      <c r="F145" s="28"/>
      <c r="G145" s="28"/>
      <c r="H145" s="28"/>
      <c r="I145" s="29"/>
    </row>
    <row r="146" spans="1:9" s="31" customFormat="1">
      <c r="A146" s="26"/>
      <c r="B146" s="26"/>
      <c r="C146" s="26"/>
      <c r="E146" s="26"/>
      <c r="F146" s="28"/>
      <c r="G146" s="28"/>
      <c r="H146" s="28"/>
      <c r="I146" s="29"/>
    </row>
    <row r="147" spans="1:9" s="31" customFormat="1">
      <c r="A147" s="26"/>
      <c r="B147" s="26"/>
      <c r="C147" s="26"/>
      <c r="E147" s="26"/>
      <c r="F147" s="28"/>
      <c r="G147" s="28"/>
      <c r="H147" s="28"/>
      <c r="I147" s="29"/>
    </row>
    <row r="148" spans="1:9" s="31" customFormat="1">
      <c r="A148" s="26"/>
      <c r="B148" s="26"/>
      <c r="C148" s="26"/>
      <c r="E148" s="26"/>
      <c r="F148" s="28"/>
      <c r="G148" s="28"/>
      <c r="H148" s="28"/>
      <c r="I148" s="29"/>
    </row>
    <row r="149" spans="1:9" s="31" customFormat="1">
      <c r="A149" s="26"/>
      <c r="B149" s="26"/>
      <c r="C149" s="26"/>
      <c r="E149" s="26"/>
      <c r="F149" s="28"/>
      <c r="G149" s="28"/>
      <c r="H149" s="28"/>
      <c r="I149" s="29"/>
    </row>
    <row r="150" spans="1:9" s="31" customFormat="1">
      <c r="A150" s="26"/>
      <c r="B150" s="26"/>
      <c r="C150" s="26"/>
      <c r="E150" s="26"/>
      <c r="F150" s="28"/>
      <c r="G150" s="28"/>
      <c r="H150" s="28"/>
      <c r="I150" s="29"/>
    </row>
    <row r="151" spans="1:9" s="31" customFormat="1">
      <c r="A151" s="26"/>
      <c r="B151" s="26"/>
      <c r="C151" s="26"/>
      <c r="E151" s="26"/>
      <c r="F151" s="28"/>
      <c r="G151" s="28"/>
      <c r="H151" s="28"/>
      <c r="I151" s="29"/>
    </row>
    <row r="152" spans="1:9" s="31" customFormat="1">
      <c r="A152" s="26"/>
      <c r="B152" s="26"/>
      <c r="C152" s="26"/>
      <c r="E152" s="26"/>
      <c r="F152" s="28"/>
      <c r="G152" s="28"/>
      <c r="H152" s="28"/>
      <c r="I152" s="29"/>
    </row>
    <row r="153" spans="1:9" s="31" customFormat="1">
      <c r="A153" s="26"/>
      <c r="B153" s="26"/>
      <c r="C153" s="26"/>
      <c r="E153" s="26"/>
      <c r="F153" s="28"/>
      <c r="G153" s="28"/>
      <c r="H153" s="28"/>
      <c r="I153" s="29"/>
    </row>
    <row r="154" spans="1:9" s="31" customFormat="1">
      <c r="A154" s="26"/>
      <c r="B154" s="26"/>
      <c r="C154" s="26"/>
      <c r="E154" s="26"/>
      <c r="F154" s="28"/>
      <c r="G154" s="28"/>
      <c r="H154" s="28"/>
      <c r="I154" s="29"/>
    </row>
    <row r="155" spans="1:9" s="31" customFormat="1">
      <c r="A155" s="26"/>
      <c r="B155" s="26"/>
      <c r="C155" s="26"/>
      <c r="E155" s="26"/>
      <c r="F155" s="28"/>
      <c r="G155" s="28"/>
      <c r="H155" s="28"/>
      <c r="I155" s="29"/>
    </row>
    <row r="156" spans="1:9" s="31" customFormat="1">
      <c r="A156" s="26"/>
      <c r="B156" s="26"/>
      <c r="C156" s="26"/>
      <c r="E156" s="26"/>
      <c r="F156" s="28"/>
      <c r="G156" s="28"/>
      <c r="H156" s="28"/>
      <c r="I156" s="29"/>
    </row>
    <row r="157" spans="1:9" s="31" customFormat="1">
      <c r="A157" s="26"/>
      <c r="B157" s="26"/>
      <c r="C157" s="26"/>
      <c r="E157" s="26"/>
      <c r="F157" s="28"/>
      <c r="G157" s="28"/>
      <c r="H157" s="28"/>
      <c r="I157" s="29"/>
    </row>
    <row r="158" spans="1:9" s="31" customFormat="1">
      <c r="A158" s="26"/>
      <c r="B158" s="26"/>
      <c r="C158" s="26"/>
      <c r="E158" s="26"/>
      <c r="F158" s="28"/>
      <c r="G158" s="28"/>
      <c r="H158" s="28"/>
      <c r="I158" s="29"/>
    </row>
    <row r="159" spans="1:9" s="31" customFormat="1">
      <c r="A159" s="26"/>
      <c r="B159" s="26"/>
      <c r="C159" s="26"/>
      <c r="E159" s="26"/>
      <c r="F159" s="28"/>
      <c r="G159" s="28"/>
      <c r="H159" s="28"/>
      <c r="I159" s="29"/>
    </row>
    <row r="160" spans="1:9" s="31" customFormat="1">
      <c r="A160" s="26"/>
      <c r="B160" s="26"/>
      <c r="C160" s="26"/>
      <c r="E160" s="26"/>
      <c r="F160" s="28"/>
      <c r="G160" s="28"/>
      <c r="H160" s="28"/>
      <c r="I160" s="29"/>
    </row>
    <row r="161" spans="1:9" s="31" customFormat="1">
      <c r="A161" s="26"/>
      <c r="B161" s="26"/>
      <c r="C161" s="26"/>
      <c r="E161" s="26"/>
      <c r="F161" s="28"/>
      <c r="G161" s="28"/>
      <c r="H161" s="28"/>
      <c r="I161" s="29"/>
    </row>
    <row r="162" spans="1:9" s="31" customFormat="1">
      <c r="A162" s="26"/>
      <c r="B162" s="26"/>
      <c r="C162" s="26"/>
      <c r="E162" s="26"/>
      <c r="F162" s="28"/>
      <c r="G162" s="28"/>
      <c r="H162" s="28"/>
      <c r="I162" s="29"/>
    </row>
    <row r="163" spans="1:9" s="31" customFormat="1">
      <c r="A163" s="26"/>
      <c r="B163" s="26"/>
      <c r="C163" s="26"/>
      <c r="E163" s="26"/>
      <c r="F163" s="28"/>
      <c r="G163" s="28"/>
      <c r="H163" s="28"/>
      <c r="I163" s="29"/>
    </row>
    <row r="164" spans="1:9" s="31" customFormat="1">
      <c r="A164" s="26"/>
      <c r="B164" s="26"/>
      <c r="C164" s="26"/>
      <c r="E164" s="26"/>
      <c r="F164" s="28"/>
      <c r="G164" s="28"/>
      <c r="H164" s="28"/>
      <c r="I164" s="29"/>
    </row>
    <row r="165" spans="1:9" s="31" customFormat="1">
      <c r="A165" s="26"/>
      <c r="B165" s="26"/>
      <c r="C165" s="26"/>
      <c r="E165" s="26"/>
      <c r="F165" s="28"/>
      <c r="G165" s="28"/>
      <c r="H165" s="28"/>
      <c r="I165" s="29"/>
    </row>
    <row r="166" spans="1:9" s="31" customFormat="1">
      <c r="A166" s="26"/>
      <c r="B166" s="26"/>
      <c r="C166" s="26"/>
      <c r="E166" s="26"/>
      <c r="F166" s="28"/>
      <c r="G166" s="28"/>
      <c r="H166" s="28"/>
      <c r="I166" s="29"/>
    </row>
    <row r="167" spans="1:9" s="31" customFormat="1">
      <c r="A167" s="26"/>
      <c r="B167" s="26"/>
      <c r="C167" s="26"/>
      <c r="E167" s="26"/>
      <c r="F167" s="28"/>
      <c r="G167" s="28"/>
      <c r="H167" s="28"/>
      <c r="I167" s="29"/>
    </row>
    <row r="168" spans="1:9" s="31" customFormat="1">
      <c r="A168" s="26"/>
      <c r="B168" s="26"/>
      <c r="C168" s="26"/>
      <c r="E168" s="26"/>
      <c r="F168" s="28"/>
      <c r="G168" s="28"/>
      <c r="H168" s="28"/>
      <c r="I168" s="29"/>
    </row>
    <row r="169" spans="1:9" s="31" customFormat="1">
      <c r="A169" s="26"/>
      <c r="B169" s="26"/>
      <c r="C169" s="26"/>
      <c r="E169" s="26"/>
      <c r="F169" s="28"/>
      <c r="G169" s="28"/>
      <c r="H169" s="28"/>
      <c r="I169" s="29"/>
    </row>
    <row r="170" spans="1:9" s="31" customFormat="1">
      <c r="A170" s="26"/>
      <c r="B170" s="26"/>
      <c r="C170" s="26"/>
      <c r="E170" s="26"/>
      <c r="F170" s="28"/>
      <c r="G170" s="28"/>
      <c r="H170" s="28"/>
      <c r="I170" s="29"/>
    </row>
    <row r="171" spans="1:9" s="31" customFormat="1">
      <c r="A171" s="26"/>
      <c r="B171" s="26"/>
      <c r="C171" s="26"/>
      <c r="E171" s="26"/>
      <c r="F171" s="28"/>
      <c r="G171" s="28"/>
      <c r="H171" s="28"/>
      <c r="I171" s="29"/>
    </row>
    <row r="172" spans="1:9" s="31" customFormat="1">
      <c r="A172" s="26"/>
      <c r="B172" s="26"/>
      <c r="C172" s="26"/>
      <c r="E172" s="26"/>
      <c r="F172" s="28"/>
      <c r="G172" s="28"/>
      <c r="H172" s="28"/>
      <c r="I172" s="29"/>
    </row>
    <row r="173" spans="1:9" s="31" customFormat="1">
      <c r="A173" s="26"/>
      <c r="B173" s="26"/>
      <c r="C173" s="26"/>
      <c r="E173" s="26"/>
      <c r="F173" s="28"/>
      <c r="G173" s="28"/>
      <c r="H173" s="28"/>
      <c r="I173" s="29"/>
    </row>
    <row r="174" spans="1:9" s="31" customFormat="1">
      <c r="A174" s="26"/>
      <c r="B174" s="26"/>
      <c r="C174" s="26"/>
      <c r="E174" s="26"/>
      <c r="F174" s="28"/>
      <c r="G174" s="28"/>
      <c r="H174" s="28"/>
      <c r="I174" s="29"/>
    </row>
    <row r="175" spans="1:9" s="31" customFormat="1">
      <c r="A175" s="26"/>
      <c r="B175" s="26"/>
      <c r="C175" s="26"/>
      <c r="E175" s="26"/>
      <c r="F175" s="28"/>
      <c r="G175" s="28"/>
      <c r="H175" s="28"/>
      <c r="I175" s="29"/>
    </row>
    <row r="176" spans="1:9" s="31" customFormat="1">
      <c r="A176" s="26"/>
      <c r="B176" s="26"/>
      <c r="C176" s="26"/>
      <c r="E176" s="26"/>
      <c r="F176" s="28"/>
      <c r="G176" s="28"/>
      <c r="H176" s="28"/>
      <c r="I176" s="29"/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selection activeCell="F6" sqref="F6"/>
    </sheetView>
  </sheetViews>
  <sheetFormatPr defaultRowHeight="15"/>
  <cols>
    <col min="1" max="1" width="7.140625" bestFit="1" customWidth="1"/>
    <col min="2" max="2" width="8" bestFit="1" customWidth="1"/>
    <col min="3" max="3" width="12.5703125" customWidth="1"/>
    <col min="4" max="4" width="6" bestFit="1" customWidth="1"/>
    <col min="5" max="5" width="17.42578125" bestFit="1" customWidth="1"/>
    <col min="6" max="6" width="9.5703125" bestFit="1" customWidth="1"/>
    <col min="7" max="7" width="14.85546875" bestFit="1" customWidth="1"/>
    <col min="8" max="8" width="9.28515625" bestFit="1" customWidth="1"/>
    <col min="9" max="10" width="9.28515625" style="7" customWidth="1"/>
    <col min="11" max="11" width="11.85546875" bestFit="1" customWidth="1"/>
    <col min="12" max="12" width="12.7109375" style="7" bestFit="1" customWidth="1"/>
  </cols>
  <sheetData>
    <row r="1" spans="1:13">
      <c r="A1" s="25" t="s">
        <v>97</v>
      </c>
      <c r="B1" s="7"/>
      <c r="C1" s="7"/>
    </row>
    <row r="2" spans="1:13" ht="30">
      <c r="A2" s="19" t="s">
        <v>98</v>
      </c>
      <c r="B2" s="19" t="s">
        <v>18</v>
      </c>
      <c r="C2" s="21" t="s">
        <v>103</v>
      </c>
      <c r="E2" s="7" t="s">
        <v>124</v>
      </c>
      <c r="F2" s="7" t="s">
        <v>125</v>
      </c>
      <c r="G2" s="7"/>
    </row>
    <row r="3" spans="1:13">
      <c r="A3" s="7" t="s">
        <v>107</v>
      </c>
      <c r="B3" s="7">
        <v>263.3</v>
      </c>
      <c r="C3">
        <v>32.909999999999997</v>
      </c>
      <c r="E3" s="31"/>
      <c r="F3" s="31" t="s">
        <v>126</v>
      </c>
      <c r="G3" s="31"/>
      <c r="H3" s="25"/>
      <c r="I3" s="25"/>
      <c r="J3" s="25"/>
    </row>
    <row r="4" spans="1:13">
      <c r="A4" s="7" t="s">
        <v>108</v>
      </c>
      <c r="B4" s="7">
        <v>512.12</v>
      </c>
      <c r="C4">
        <v>64.02</v>
      </c>
      <c r="E4" s="96" t="s">
        <v>127</v>
      </c>
      <c r="F4" s="7">
        <f>C7</f>
        <v>316.65999999999997</v>
      </c>
      <c r="G4" s="7" t="s">
        <v>128</v>
      </c>
      <c r="H4" s="7"/>
    </row>
    <row r="5" spans="1:13">
      <c r="A5" s="7" t="s">
        <v>109</v>
      </c>
      <c r="B5" s="7">
        <v>1254.57</v>
      </c>
      <c r="C5">
        <v>156.83000000000001</v>
      </c>
      <c r="E5" s="7" t="s">
        <v>129</v>
      </c>
      <c r="F5" s="22">
        <f>'Built Up CDD 2, 3, 4, 5'!J163</f>
        <v>4883.4171840472345</v>
      </c>
      <c r="G5" s="7" t="s">
        <v>128</v>
      </c>
      <c r="H5" s="7"/>
    </row>
    <row r="6" spans="1:13">
      <c r="A6" s="7" t="s">
        <v>110</v>
      </c>
      <c r="B6" s="7">
        <v>503.12</v>
      </c>
      <c r="C6">
        <v>62.9</v>
      </c>
      <c r="E6" s="31" t="s">
        <v>130</v>
      </c>
      <c r="F6" s="7">
        <f>ROUND(F4/F5*365,0)</f>
        <v>24</v>
      </c>
      <c r="G6" s="7" t="s">
        <v>131</v>
      </c>
      <c r="H6" s="7"/>
    </row>
    <row r="7" spans="1:13">
      <c r="B7">
        <f>SUM(B3:B6)</f>
        <v>2533.11</v>
      </c>
      <c r="C7">
        <f>SUM(C3:C6)</f>
        <v>316.65999999999997</v>
      </c>
      <c r="E7" s="31" t="s">
        <v>132</v>
      </c>
      <c r="F7" s="20">
        <f>(ROUND((43.75*F6)/(4.38+F6),1))/100</f>
        <v>0.37</v>
      </c>
      <c r="G7" s="7"/>
    </row>
    <row r="8" spans="1:13">
      <c r="E8" s="31" t="s">
        <v>133</v>
      </c>
      <c r="F8" s="20">
        <f>(ROUND(44.53+6.146*LN(F6)+0.145*(LN(F6)^2),1))/100</f>
        <v>0.65500000000000003</v>
      </c>
      <c r="G8" s="7"/>
    </row>
    <row r="9" spans="1:13">
      <c r="D9" s="25"/>
    </row>
    <row r="10" spans="1:13" s="36" customFormat="1" ht="30">
      <c r="A10" s="21" t="s">
        <v>98</v>
      </c>
      <c r="B10" s="73" t="s">
        <v>104</v>
      </c>
      <c r="C10" s="83" t="s">
        <v>105</v>
      </c>
      <c r="D10" s="77" t="s">
        <v>134</v>
      </c>
      <c r="E10" s="91" t="s">
        <v>135</v>
      </c>
      <c r="F10" s="114" t="s">
        <v>136</v>
      </c>
      <c r="G10" s="75" t="s">
        <v>142</v>
      </c>
      <c r="H10" s="116" t="s">
        <v>137</v>
      </c>
      <c r="I10" s="75" t="s">
        <v>119</v>
      </c>
      <c r="J10" s="116" t="s">
        <v>145</v>
      </c>
      <c r="K10" s="107" t="s">
        <v>138</v>
      </c>
      <c r="L10" s="105" t="s">
        <v>143</v>
      </c>
      <c r="M10" s="21" t="s">
        <v>106</v>
      </c>
    </row>
    <row r="11" spans="1:13">
      <c r="A11" s="95">
        <v>1</v>
      </c>
      <c r="B11" s="72">
        <v>37.979999999999997</v>
      </c>
      <c r="C11" s="82">
        <v>8.2899999999999991</v>
      </c>
      <c r="D11" s="66">
        <v>30.07</v>
      </c>
      <c r="E11" s="89">
        <v>49.13</v>
      </c>
      <c r="F11" s="113">
        <v>10.44</v>
      </c>
      <c r="G11" s="44">
        <v>0</v>
      </c>
      <c r="H11" s="47">
        <v>67.02</v>
      </c>
      <c r="I11" s="44">
        <v>0</v>
      </c>
      <c r="J11" s="47">
        <v>0</v>
      </c>
      <c r="K11" s="52">
        <f>12.47+47.9</f>
        <v>60.37</v>
      </c>
      <c r="L11" s="101">
        <v>0</v>
      </c>
      <c r="M11">
        <f t="shared" ref="M11:M21" si="0">SUM(B11:L11)</f>
        <v>263.3</v>
      </c>
    </row>
    <row r="12" spans="1:13">
      <c r="A12" s="95" t="s">
        <v>139</v>
      </c>
      <c r="B12" s="72">
        <v>46.49</v>
      </c>
      <c r="C12" s="82">
        <v>9.82</v>
      </c>
      <c r="D12" s="66">
        <v>21.07</v>
      </c>
      <c r="E12" s="89">
        <v>68.83</v>
      </c>
      <c r="F12" s="113">
        <v>0</v>
      </c>
      <c r="G12" s="44">
        <v>57.41</v>
      </c>
      <c r="H12" s="47">
        <v>58.59</v>
      </c>
      <c r="I12" s="44">
        <v>0</v>
      </c>
      <c r="J12" s="47">
        <v>0</v>
      </c>
      <c r="K12" s="52">
        <v>0</v>
      </c>
      <c r="L12" s="101">
        <v>4.09</v>
      </c>
      <c r="M12" s="7">
        <f t="shared" si="0"/>
        <v>266.29999999999995</v>
      </c>
    </row>
    <row r="13" spans="1:13">
      <c r="A13" s="95" t="s">
        <v>140</v>
      </c>
      <c r="B13" s="72">
        <v>34.380000000000003</v>
      </c>
      <c r="C13" s="82">
        <v>8.44</v>
      </c>
      <c r="D13" s="66">
        <v>27.74</v>
      </c>
      <c r="E13" s="89">
        <v>74.83</v>
      </c>
      <c r="F13" s="113">
        <v>0</v>
      </c>
      <c r="G13" s="44">
        <v>0</v>
      </c>
      <c r="H13" s="47">
        <v>100.43</v>
      </c>
      <c r="I13" s="44">
        <v>0</v>
      </c>
      <c r="J13" s="47">
        <v>0</v>
      </c>
      <c r="K13" s="52">
        <v>0</v>
      </c>
      <c r="L13" s="101">
        <v>0</v>
      </c>
      <c r="M13" s="7">
        <f t="shared" si="0"/>
        <v>245.82</v>
      </c>
    </row>
    <row r="14" spans="1:13">
      <c r="A14" s="95" t="s">
        <v>141</v>
      </c>
      <c r="B14" s="72">
        <v>43.44</v>
      </c>
      <c r="C14" s="82">
        <v>6.81</v>
      </c>
      <c r="D14" s="99">
        <v>52.81</v>
      </c>
      <c r="E14" s="89">
        <v>0</v>
      </c>
      <c r="F14" s="113">
        <v>88.2</v>
      </c>
      <c r="G14" s="44">
        <v>65.55</v>
      </c>
      <c r="H14" s="47">
        <v>19.45</v>
      </c>
      <c r="I14" s="44">
        <v>0</v>
      </c>
      <c r="J14" s="47">
        <v>0</v>
      </c>
      <c r="K14" s="52">
        <v>0</v>
      </c>
      <c r="L14" s="101">
        <v>20.86</v>
      </c>
      <c r="M14" s="7">
        <f t="shared" si="0"/>
        <v>297.12</v>
      </c>
    </row>
    <row r="15" spans="1:13">
      <c r="A15" s="95" t="s">
        <v>144</v>
      </c>
      <c r="B15" s="72">
        <v>27.4</v>
      </c>
      <c r="C15" s="82">
        <v>5.61</v>
      </c>
      <c r="D15" s="66">
        <v>51.93</v>
      </c>
      <c r="E15" s="89">
        <v>0</v>
      </c>
      <c r="F15" s="113">
        <v>83.08</v>
      </c>
      <c r="G15" s="44">
        <v>0</v>
      </c>
      <c r="H15" s="47">
        <v>0</v>
      </c>
      <c r="I15" s="44">
        <v>16.05</v>
      </c>
      <c r="J15" s="47">
        <v>11.41</v>
      </c>
      <c r="K15" s="52">
        <v>0</v>
      </c>
      <c r="L15" s="101">
        <v>42.42</v>
      </c>
      <c r="M15" s="7">
        <f t="shared" si="0"/>
        <v>237.89999999999998</v>
      </c>
    </row>
    <row r="16" spans="1:13">
      <c r="A16" s="95" t="s">
        <v>146</v>
      </c>
      <c r="B16" s="72">
        <v>20.54</v>
      </c>
      <c r="C16" s="82">
        <v>4.66</v>
      </c>
      <c r="D16" s="66">
        <v>9.31</v>
      </c>
      <c r="E16" s="89">
        <v>27.13</v>
      </c>
      <c r="F16" s="113">
        <v>0</v>
      </c>
      <c r="G16" s="44">
        <v>0</v>
      </c>
      <c r="H16" s="47">
        <v>39.869999999999997</v>
      </c>
      <c r="I16" s="44">
        <v>0</v>
      </c>
      <c r="J16" s="47">
        <v>0</v>
      </c>
      <c r="K16" s="52">
        <v>0</v>
      </c>
      <c r="L16" s="101">
        <v>13.56</v>
      </c>
      <c r="M16">
        <f t="shared" si="0"/>
        <v>115.07</v>
      </c>
    </row>
    <row r="17" spans="1:13">
      <c r="A17" s="95" t="s">
        <v>147</v>
      </c>
      <c r="B17" s="72">
        <v>14.93</v>
      </c>
      <c r="C17" s="82">
        <v>4.3899999999999997</v>
      </c>
      <c r="D17" s="66">
        <v>8.2899999999999991</v>
      </c>
      <c r="E17" s="89">
        <v>27.06</v>
      </c>
      <c r="F17" s="113">
        <v>0</v>
      </c>
      <c r="G17" s="44">
        <v>0</v>
      </c>
      <c r="H17" s="47">
        <v>22.25</v>
      </c>
      <c r="I17" s="44">
        <v>0</v>
      </c>
      <c r="J17" s="47">
        <v>0</v>
      </c>
      <c r="K17" s="52">
        <v>0</v>
      </c>
      <c r="L17" s="101">
        <v>0</v>
      </c>
      <c r="M17">
        <f t="shared" si="0"/>
        <v>76.92</v>
      </c>
    </row>
    <row r="18" spans="1:13">
      <c r="A18" s="95" t="s">
        <v>148</v>
      </c>
      <c r="B18" s="72">
        <v>39.380000000000003</v>
      </c>
      <c r="C18" s="82">
        <v>8.17</v>
      </c>
      <c r="D18" s="66">
        <v>15.99</v>
      </c>
      <c r="E18" s="89">
        <v>56.54</v>
      </c>
      <c r="F18" s="113">
        <v>0</v>
      </c>
      <c r="G18" s="44">
        <v>62.43</v>
      </c>
      <c r="H18" s="47">
        <v>51.1</v>
      </c>
      <c r="I18" s="44">
        <v>0</v>
      </c>
      <c r="J18" s="47">
        <v>0</v>
      </c>
      <c r="K18" s="52">
        <v>0</v>
      </c>
      <c r="L18" s="101">
        <v>0</v>
      </c>
      <c r="M18">
        <f t="shared" si="0"/>
        <v>233.61</v>
      </c>
    </row>
    <row r="19" spans="1:13">
      <c r="A19" s="95" t="s">
        <v>149</v>
      </c>
      <c r="B19" s="72">
        <v>45.83</v>
      </c>
      <c r="C19" s="82">
        <v>9.4700000000000006</v>
      </c>
      <c r="D19" s="66">
        <v>39.9</v>
      </c>
      <c r="E19" s="89">
        <v>86.71</v>
      </c>
      <c r="F19" s="113">
        <v>0</v>
      </c>
      <c r="G19" s="44">
        <v>18.63</v>
      </c>
      <c r="H19" s="47">
        <v>88.01</v>
      </c>
      <c r="I19" s="44">
        <v>0</v>
      </c>
      <c r="J19" s="47">
        <v>0</v>
      </c>
      <c r="K19" s="52">
        <v>0</v>
      </c>
      <c r="L19" s="101">
        <v>0</v>
      </c>
      <c r="M19">
        <f t="shared" si="0"/>
        <v>288.54999999999995</v>
      </c>
    </row>
    <row r="20" spans="1:13">
      <c r="A20" s="95" t="s">
        <v>150</v>
      </c>
      <c r="B20" s="72">
        <v>3.08</v>
      </c>
      <c r="C20" s="82">
        <v>0.9</v>
      </c>
      <c r="D20" s="99">
        <v>0.48</v>
      </c>
      <c r="E20" s="89">
        <v>0</v>
      </c>
      <c r="F20" s="113">
        <v>0</v>
      </c>
      <c r="G20" s="44">
        <v>0</v>
      </c>
      <c r="H20" s="47">
        <v>0</v>
      </c>
      <c r="I20" s="44">
        <v>0.92</v>
      </c>
      <c r="J20" s="47">
        <v>0</v>
      </c>
      <c r="K20" s="52">
        <v>0</v>
      </c>
      <c r="L20" s="101">
        <v>0</v>
      </c>
      <c r="M20">
        <f t="shared" si="0"/>
        <v>5.38</v>
      </c>
    </row>
    <row r="21" spans="1:13">
      <c r="A21">
        <v>4</v>
      </c>
      <c r="B21" s="72">
        <v>45</v>
      </c>
      <c r="C21" s="82">
        <v>9.98</v>
      </c>
      <c r="D21" s="66">
        <v>31.57</v>
      </c>
      <c r="E21" s="89">
        <v>283.91000000000003</v>
      </c>
      <c r="F21" s="113">
        <v>0</v>
      </c>
      <c r="G21" s="44">
        <f>83.72+25.78</f>
        <v>109.5</v>
      </c>
      <c r="H21" s="47">
        <v>0</v>
      </c>
      <c r="I21" s="44">
        <v>23.16</v>
      </c>
      <c r="J21" s="47">
        <v>0</v>
      </c>
      <c r="K21" s="52">
        <v>0</v>
      </c>
      <c r="L21" s="101">
        <v>0</v>
      </c>
      <c r="M21" s="7">
        <f t="shared" si="0"/>
        <v>503.12000000000006</v>
      </c>
    </row>
    <row r="22" spans="1:13">
      <c r="A22" s="38" t="s">
        <v>106</v>
      </c>
      <c r="B22" s="74">
        <f>SUM(B11:B21)</f>
        <v>358.45</v>
      </c>
      <c r="C22" s="84">
        <f t="shared" ref="C22:L22" si="1">SUM(C11:C21)</f>
        <v>76.540000000000006</v>
      </c>
      <c r="D22" s="67">
        <f t="shared" si="1"/>
        <v>289.16000000000003</v>
      </c>
      <c r="E22" s="92">
        <f t="shared" si="1"/>
        <v>674.1400000000001</v>
      </c>
      <c r="F22" s="115">
        <f t="shared" si="1"/>
        <v>181.72</v>
      </c>
      <c r="G22" s="45">
        <f t="shared" si="1"/>
        <v>313.52</v>
      </c>
      <c r="H22" s="117">
        <f t="shared" si="1"/>
        <v>446.72</v>
      </c>
      <c r="I22" s="45">
        <f t="shared" si="1"/>
        <v>40.130000000000003</v>
      </c>
      <c r="J22" s="117">
        <f t="shared" si="1"/>
        <v>11.41</v>
      </c>
      <c r="K22" s="108">
        <f t="shared" si="1"/>
        <v>60.37</v>
      </c>
      <c r="L22" s="106">
        <f t="shared" si="1"/>
        <v>80.930000000000007</v>
      </c>
      <c r="M22" s="39">
        <f>SUM(M11:M21)</f>
        <v>2533.09</v>
      </c>
    </row>
    <row r="23" spans="1:13">
      <c r="D23" s="7"/>
      <c r="J23" s="3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0"/>
  <sheetViews>
    <sheetView workbookViewId="0">
      <pane ySplit="1" topLeftCell="A131" activePane="bottomLeft" state="frozen"/>
      <selection pane="bottomLeft" activeCell="M124" sqref="M124"/>
    </sheetView>
  </sheetViews>
  <sheetFormatPr defaultRowHeight="15"/>
  <cols>
    <col min="1" max="1" width="10.5703125" style="26" bestFit="1" customWidth="1"/>
    <col min="2" max="2" width="9" style="26" bestFit="1" customWidth="1"/>
    <col min="3" max="3" width="7.85546875" style="26" bestFit="1" customWidth="1"/>
    <col min="4" max="4" width="43.42578125" style="31" bestFit="1" customWidth="1"/>
    <col min="5" max="5" width="8.140625" style="26" bestFit="1" customWidth="1"/>
    <col min="6" max="8" width="8.140625" style="28" customWidth="1"/>
    <col min="9" max="9" width="23" style="29" bestFit="1" customWidth="1"/>
    <col min="10" max="10" width="13.42578125" style="31" customWidth="1"/>
    <col min="11" max="13" width="9.140625" style="31"/>
    <col min="14" max="14" width="23" style="31" bestFit="1" customWidth="1"/>
    <col min="15" max="16384" width="9.140625" style="31"/>
  </cols>
  <sheetData>
    <row r="1" spans="1:14">
      <c r="A1" s="26" t="s">
        <v>17</v>
      </c>
      <c r="B1" s="26" t="s">
        <v>27</v>
      </c>
      <c r="C1" s="26" t="s">
        <v>20</v>
      </c>
      <c r="D1" s="26" t="s">
        <v>28</v>
      </c>
      <c r="E1" s="26" t="s">
        <v>19</v>
      </c>
      <c r="F1" s="28" t="s">
        <v>29</v>
      </c>
      <c r="G1" s="28" t="s">
        <v>30</v>
      </c>
      <c r="H1" s="28" t="s">
        <v>31</v>
      </c>
      <c r="I1" s="29" t="s">
        <v>18</v>
      </c>
      <c r="J1" s="97" t="s">
        <v>93</v>
      </c>
      <c r="K1" s="98" t="s">
        <v>94</v>
      </c>
      <c r="L1" s="98" t="s">
        <v>95</v>
      </c>
    </row>
    <row r="2" spans="1:14">
      <c r="A2" s="26" t="s">
        <v>21</v>
      </c>
      <c r="B2" s="26" t="s">
        <v>23</v>
      </c>
      <c r="C2" s="26">
        <v>1110</v>
      </c>
      <c r="D2" s="27" t="s">
        <v>73</v>
      </c>
      <c r="E2" s="26" t="s">
        <v>22</v>
      </c>
      <c r="F2" s="28">
        <f>EMCs!$B$7</f>
        <v>0.96797880682585713</v>
      </c>
      <c r="G2" s="28">
        <f>EMCs!$C$7</f>
        <v>0.12452938169209543</v>
      </c>
      <c r="H2" s="28">
        <f>ROCs!$H$11</f>
        <v>0.28818180815488864</v>
      </c>
      <c r="I2" s="29">
        <v>1.9124650442095199</v>
      </c>
      <c r="J2" s="30">
        <f>Other!$C$4*H2*I2/12+(Other!$D$4*I2)</f>
        <v>3.7238082209231713</v>
      </c>
      <c r="K2" s="31">
        <f t="shared" ref="K2:K57" si="0">ROUND(2.721*J2*F2,1)</f>
        <v>9.8000000000000007</v>
      </c>
      <c r="L2" s="31">
        <f>ROUND((2.721*J2*G2)+(Other!$B$4*I2),1)</f>
        <v>2.5</v>
      </c>
    </row>
    <row r="3" spans="1:14">
      <c r="A3" s="26" t="s">
        <v>21</v>
      </c>
      <c r="B3" s="26" t="s">
        <v>23</v>
      </c>
      <c r="C3" s="26">
        <v>1110</v>
      </c>
      <c r="D3" s="27" t="s">
        <v>73</v>
      </c>
      <c r="E3" s="26" t="s">
        <v>22</v>
      </c>
      <c r="F3" s="28">
        <f>EMCs!$B$7</f>
        <v>0.96797880682585713</v>
      </c>
      <c r="G3" s="28">
        <f>EMCs!$C$7</f>
        <v>0.12452938169209543</v>
      </c>
      <c r="H3" s="28">
        <f>ROCs!$H$11</f>
        <v>0.28818180815488864</v>
      </c>
      <c r="I3" s="29">
        <v>12.268820816</v>
      </c>
      <c r="J3" s="30">
        <f>Other!$C$4*H3*I3/12+(Other!$D$4*I3)</f>
        <v>23.888925946114668</v>
      </c>
      <c r="K3" s="31">
        <f t="shared" si="0"/>
        <v>62.9</v>
      </c>
      <c r="L3" s="31">
        <f>ROUND((2.721*J3*G3)+(Other!$B$4*I3),1)</f>
        <v>15.8</v>
      </c>
    </row>
    <row r="4" spans="1:14">
      <c r="A4" s="26" t="s">
        <v>21</v>
      </c>
      <c r="B4" s="26" t="s">
        <v>23</v>
      </c>
      <c r="C4" s="26">
        <v>1110</v>
      </c>
      <c r="D4" s="27" t="s">
        <v>73</v>
      </c>
      <c r="E4" s="26" t="s">
        <v>22</v>
      </c>
      <c r="F4" s="28">
        <f>EMCs!$B$7</f>
        <v>0.96797880682585713</v>
      </c>
      <c r="G4" s="28">
        <f>EMCs!$C$7</f>
        <v>0.12452938169209543</v>
      </c>
      <c r="H4" s="28">
        <f>ROCs!$H$11</f>
        <v>0.28818180815488864</v>
      </c>
      <c r="I4" s="29">
        <v>19.8092058091</v>
      </c>
      <c r="J4" s="30">
        <f>Other!$C$4*H4*I4/12+(Other!$D$4*I4)</f>
        <v>38.570996978601109</v>
      </c>
      <c r="K4" s="31">
        <f t="shared" si="0"/>
        <v>101.6</v>
      </c>
      <c r="L4" s="31">
        <f>ROUND((2.721*J4*G4)+(Other!$B$4*I4),1)</f>
        <v>25.5</v>
      </c>
    </row>
    <row r="5" spans="1:14">
      <c r="A5" s="26" t="s">
        <v>21</v>
      </c>
      <c r="B5" s="26" t="s">
        <v>23</v>
      </c>
      <c r="C5" s="26">
        <v>1550</v>
      </c>
      <c r="D5" s="31" t="s">
        <v>75</v>
      </c>
      <c r="E5" s="26" t="s">
        <v>22</v>
      </c>
      <c r="F5" s="28">
        <f>EMCs!$B$6</f>
        <v>0.72147488707517293</v>
      </c>
      <c r="G5" s="28">
        <f>EMCs!$C$6</f>
        <v>0.16951643581122938</v>
      </c>
      <c r="H5" s="28">
        <f>ROCs!$H$12</f>
        <v>0.34081381503347608</v>
      </c>
      <c r="I5" s="29">
        <v>2.5496494262140499</v>
      </c>
      <c r="J5" s="30">
        <f>Other!$C$4*H5*I5/12+(Other!$D$4*I5)</f>
        <v>5.563881910102106</v>
      </c>
      <c r="K5" s="31">
        <f t="shared" si="0"/>
        <v>10.9</v>
      </c>
      <c r="L5" s="31">
        <f>ROUND((2.721*J5*G5)+(Other!$B$4*I5),1)</f>
        <v>4.2</v>
      </c>
    </row>
    <row r="6" spans="1:14">
      <c r="A6" s="26" t="s">
        <v>21</v>
      </c>
      <c r="B6" s="26" t="s">
        <v>23</v>
      </c>
      <c r="C6" s="26">
        <v>2110</v>
      </c>
      <c r="D6" s="26" t="s">
        <v>77</v>
      </c>
      <c r="E6" s="26" t="s">
        <v>22</v>
      </c>
      <c r="F6" s="28">
        <f>EMCs!$B$11</f>
        <v>2.0141173930848577</v>
      </c>
      <c r="G6" s="28">
        <f>EMCs!$C$11</f>
        <v>0.28687396829592665</v>
      </c>
      <c r="H6" s="28">
        <f>ROCs!$H$9</f>
        <v>0.31492922148662977</v>
      </c>
      <c r="I6" s="29">
        <v>7.0442128663389999E-4</v>
      </c>
      <c r="J6" s="30">
        <f>Other!$C$4*H6*I6/12+(Other!$D$4*I6)</f>
        <v>1.4557546599024626E-3</v>
      </c>
      <c r="K6" s="31">
        <f t="shared" si="0"/>
        <v>0</v>
      </c>
      <c r="L6" s="31">
        <f>ROUND((2.721*J6*G6)+(Other!$B$4*I6),1)</f>
        <v>0</v>
      </c>
    </row>
    <row r="7" spans="1:14">
      <c r="A7" s="26" t="s">
        <v>21</v>
      </c>
      <c r="B7" s="26" t="s">
        <v>23</v>
      </c>
      <c r="C7" s="26">
        <v>2110</v>
      </c>
      <c r="D7" s="26" t="s">
        <v>77</v>
      </c>
      <c r="E7" s="26" t="s">
        <v>22</v>
      </c>
      <c r="F7" s="28">
        <f>EMCs!$B$11</f>
        <v>2.0141173930848577</v>
      </c>
      <c r="G7" s="28">
        <f>EMCs!$C$11</f>
        <v>0.28687396829592665</v>
      </c>
      <c r="H7" s="28">
        <f>ROCs!$H$9</f>
        <v>0.31492922148662977</v>
      </c>
      <c r="I7" s="29">
        <v>1.89850783615889E-3</v>
      </c>
      <c r="J7" s="30">
        <f>Other!$C$4*H7*I7/12+(Other!$D$4*I7)</f>
        <v>3.9234499039010736E-3</v>
      </c>
      <c r="K7" s="31">
        <f t="shared" si="0"/>
        <v>0</v>
      </c>
      <c r="L7" s="31">
        <f>ROUND((2.721*J7*G7)+(Other!$B$4*I7),1)</f>
        <v>0</v>
      </c>
    </row>
    <row r="8" spans="1:14">
      <c r="A8" s="26" t="s">
        <v>21</v>
      </c>
      <c r="B8" s="26" t="s">
        <v>23</v>
      </c>
      <c r="C8" s="26">
        <v>2110</v>
      </c>
      <c r="D8" s="26" t="s">
        <v>77</v>
      </c>
      <c r="E8" s="26" t="s">
        <v>22</v>
      </c>
      <c r="F8" s="28">
        <f>EMCs!$B$11</f>
        <v>2.0141173930848577</v>
      </c>
      <c r="G8" s="28">
        <f>EMCs!$C$11</f>
        <v>0.28687396829592665</v>
      </c>
      <c r="H8" s="28">
        <f>ROCs!$H$9</f>
        <v>0.31492922148662977</v>
      </c>
      <c r="I8" s="29">
        <v>0.19873070404465601</v>
      </c>
      <c r="J8" s="30">
        <f>Other!$C$4*H8*I8/12+(Other!$D$4*I8)</f>
        <v>0.41069620405872415</v>
      </c>
      <c r="K8" s="31">
        <f t="shared" si="0"/>
        <v>2.2999999999999998</v>
      </c>
      <c r="L8" s="31">
        <f>ROUND((2.721*J8*G8)+(Other!$B$4*I8),1)</f>
        <v>0.4</v>
      </c>
    </row>
    <row r="9" spans="1:14">
      <c r="A9" s="26" t="s">
        <v>21</v>
      </c>
      <c r="B9" s="26" t="s">
        <v>23</v>
      </c>
      <c r="C9" s="26">
        <v>2110</v>
      </c>
      <c r="D9" s="26" t="s">
        <v>77</v>
      </c>
      <c r="E9" s="26" t="s">
        <v>22</v>
      </c>
      <c r="F9" s="28">
        <f>EMCs!$B$11</f>
        <v>2.0141173930848577</v>
      </c>
      <c r="G9" s="28">
        <f>EMCs!$C$11</f>
        <v>0.28687396829592665</v>
      </c>
      <c r="H9" s="28">
        <f>ROCs!$H$9</f>
        <v>0.31492922148662977</v>
      </c>
      <c r="I9" s="29">
        <v>0.29694855312359397</v>
      </c>
      <c r="J9" s="30">
        <f>Other!$C$4*H9*I9/12+(Other!$D$4*I9)</f>
        <v>0.61367288036772738</v>
      </c>
      <c r="K9" s="31">
        <f t="shared" si="0"/>
        <v>3.4</v>
      </c>
      <c r="L9" s="31">
        <f>ROUND((2.721*J9*G9)+(Other!$B$4*I9),1)</f>
        <v>0.7</v>
      </c>
    </row>
    <row r="10" spans="1:14">
      <c r="A10" s="26" t="s">
        <v>21</v>
      </c>
      <c r="B10" s="26" t="s">
        <v>23</v>
      </c>
      <c r="C10" s="26">
        <v>2110</v>
      </c>
      <c r="D10" s="26" t="s">
        <v>77</v>
      </c>
      <c r="E10" s="26" t="s">
        <v>22</v>
      </c>
      <c r="F10" s="28">
        <f>EMCs!$B$11</f>
        <v>2.0141173930848577</v>
      </c>
      <c r="G10" s="28">
        <f>EMCs!$C$11</f>
        <v>0.28687396829592665</v>
      </c>
      <c r="H10" s="28">
        <f>ROCs!$H$9</f>
        <v>0.31492922148662977</v>
      </c>
      <c r="I10" s="29">
        <v>2.59566561312753</v>
      </c>
      <c r="J10" s="30">
        <f>Other!$C$4*H10*I10/12+(Other!$D$4*I10)</f>
        <v>5.3641938191780065</v>
      </c>
      <c r="K10" s="31">
        <f t="shared" si="0"/>
        <v>29.4</v>
      </c>
      <c r="L10" s="31">
        <f>ROUND((2.721*J10*G10)+(Other!$B$4*I10),1)</f>
        <v>5.8</v>
      </c>
    </row>
    <row r="11" spans="1:14">
      <c r="A11" s="26" t="s">
        <v>21</v>
      </c>
      <c r="B11" s="26" t="s">
        <v>23</v>
      </c>
      <c r="C11" s="26">
        <v>2110</v>
      </c>
      <c r="D11" s="26" t="s">
        <v>77</v>
      </c>
      <c r="E11" s="26" t="s">
        <v>22</v>
      </c>
      <c r="F11" s="28">
        <f>EMCs!$B$11</f>
        <v>2.0141173930848577</v>
      </c>
      <c r="G11" s="28">
        <f>EMCs!$C$11</f>
        <v>0.28687396829592665</v>
      </c>
      <c r="H11" s="28">
        <f>ROCs!$H$9</f>
        <v>0.31492922148662977</v>
      </c>
      <c r="I11" s="29">
        <v>10.029867479</v>
      </c>
      <c r="J11" s="30">
        <f>Other!$C$4*H11*I11/12+(Other!$D$4*I11)</f>
        <v>20.72769037195042</v>
      </c>
      <c r="K11" s="31">
        <f t="shared" si="0"/>
        <v>113.6</v>
      </c>
      <c r="L11" s="31">
        <f>ROUND((2.721*J11*G11)+(Other!$B$4*I11),1)</f>
        <v>22.5</v>
      </c>
    </row>
    <row r="12" spans="1:14">
      <c r="A12" s="26" t="s">
        <v>21</v>
      </c>
      <c r="B12" s="26" t="s">
        <v>23</v>
      </c>
      <c r="C12" s="26">
        <v>2120</v>
      </c>
      <c r="D12" s="31" t="s">
        <v>64</v>
      </c>
      <c r="E12" s="26" t="s">
        <v>22</v>
      </c>
      <c r="F12" s="28">
        <f>EMCs!$B$15</f>
        <v>1.022089423356495</v>
      </c>
      <c r="G12" s="28">
        <f>EMCs!$C$15</f>
        <v>0.19559588747449544</v>
      </c>
      <c r="H12" s="28">
        <f>ROCs!$H$14</f>
        <v>0.26229721460804234</v>
      </c>
      <c r="I12" s="29">
        <v>1.98094157875632</v>
      </c>
      <c r="J12" s="30">
        <f>Other!$C$4*H12*I12/12+(Other!$D$4*I12)</f>
        <v>3.6281083746477436</v>
      </c>
      <c r="K12" s="31">
        <f t="shared" si="0"/>
        <v>10.1</v>
      </c>
      <c r="L12" s="31">
        <f>ROUND((2.721*J12*G12)+(Other!$B$4*I12),1)</f>
        <v>3.2</v>
      </c>
    </row>
    <row r="13" spans="1:14">
      <c r="A13" s="26" t="s">
        <v>21</v>
      </c>
      <c r="B13" s="26" t="s">
        <v>23</v>
      </c>
      <c r="C13" s="26">
        <v>2130</v>
      </c>
      <c r="D13" s="26" t="s">
        <v>78</v>
      </c>
      <c r="E13" s="26" t="s">
        <v>22</v>
      </c>
      <c r="F13" s="28">
        <f>EMCs!$B$15</f>
        <v>1.022089423356495</v>
      </c>
      <c r="G13" s="28">
        <f>EMCs!$C$15</f>
        <v>0.19559588747449544</v>
      </c>
      <c r="H13" s="28">
        <f>ROCs!$H$14</f>
        <v>0.26229721460804234</v>
      </c>
      <c r="I13" s="29">
        <v>1.9852961208654301E-2</v>
      </c>
      <c r="J13" s="30">
        <f>Other!$C$4*H13*I13/12+(Other!$D$4*I13)</f>
        <v>3.6360837490168038E-2</v>
      </c>
      <c r="K13" s="31">
        <f t="shared" si="0"/>
        <v>0.1</v>
      </c>
      <c r="L13" s="31">
        <f>ROUND((2.721*J13*G13)+(Other!$B$4*I13),1)</f>
        <v>0</v>
      </c>
    </row>
    <row r="14" spans="1:14">
      <c r="A14" s="26" t="s">
        <v>21</v>
      </c>
      <c r="B14" s="26" t="s">
        <v>23</v>
      </c>
      <c r="C14" s="26">
        <v>2130</v>
      </c>
      <c r="D14" s="26" t="s">
        <v>78</v>
      </c>
      <c r="E14" s="26" t="s">
        <v>22</v>
      </c>
      <c r="F14" s="28">
        <f>EMCs!$B$15</f>
        <v>1.022089423356495</v>
      </c>
      <c r="G14" s="28">
        <f>EMCs!$C$15</f>
        <v>0.19559588747449544</v>
      </c>
      <c r="H14" s="28">
        <f>ROCs!$H$14</f>
        <v>0.26229721460804234</v>
      </c>
      <c r="I14" s="29">
        <v>4.9440692197635201</v>
      </c>
      <c r="J14" s="30">
        <f>Other!$C$4*H14*I14/12+(Other!$D$4*I14)</f>
        <v>9.0550974008652023</v>
      </c>
      <c r="K14" s="31">
        <f t="shared" si="0"/>
        <v>25.2</v>
      </c>
      <c r="L14" s="31">
        <f>ROUND((2.721*J14*G14)+(Other!$B$4*I14),1)</f>
        <v>7.9</v>
      </c>
    </row>
    <row r="15" spans="1:14">
      <c r="A15" s="26" t="s">
        <v>21</v>
      </c>
      <c r="B15" s="26" t="s">
        <v>23</v>
      </c>
      <c r="C15" s="26">
        <v>2130</v>
      </c>
      <c r="D15" s="26" t="s">
        <v>78</v>
      </c>
      <c r="E15" s="26" t="s">
        <v>22</v>
      </c>
      <c r="F15" s="28">
        <f>EMCs!$B$15</f>
        <v>1.022089423356495</v>
      </c>
      <c r="G15" s="28">
        <f>EMCs!$C$15</f>
        <v>0.19559588747449544</v>
      </c>
      <c r="H15" s="28">
        <f>ROCs!$H$14</f>
        <v>0.26229721460804234</v>
      </c>
      <c r="I15" s="29">
        <v>10.684294707699999</v>
      </c>
      <c r="J15" s="30">
        <f>Other!$C$4*H15*I15/12+(Other!$D$4*I15)</f>
        <v>19.568360582621377</v>
      </c>
      <c r="K15" s="31">
        <f t="shared" si="0"/>
        <v>54.4</v>
      </c>
      <c r="L15" s="31">
        <f>ROUND((2.721*J15*G15)+(Other!$B$4*I15),1)</f>
        <v>17.100000000000001</v>
      </c>
    </row>
    <row r="16" spans="1:14">
      <c r="A16" s="26" t="s">
        <v>21</v>
      </c>
      <c r="B16" s="26" t="s">
        <v>23</v>
      </c>
      <c r="C16" s="26">
        <v>2130</v>
      </c>
      <c r="D16" s="26" t="s">
        <v>78</v>
      </c>
      <c r="E16" s="26" t="s">
        <v>22</v>
      </c>
      <c r="F16" s="28">
        <f>EMCs!$B$15</f>
        <v>1.022089423356495</v>
      </c>
      <c r="G16" s="28">
        <f>EMCs!$C$15</f>
        <v>0.19559588747449544</v>
      </c>
      <c r="H16" s="28">
        <f>ROCs!$H$14</f>
        <v>0.26229721460804234</v>
      </c>
      <c r="I16" s="29">
        <v>18.979359236800001</v>
      </c>
      <c r="J16" s="30">
        <f>Other!$C$4*H16*I16/12+(Other!$D$4*I16)</f>
        <v>34.760829360608113</v>
      </c>
      <c r="K16" s="31">
        <f t="shared" si="0"/>
        <v>96.7</v>
      </c>
      <c r="L16" s="31">
        <f>ROUND((2.721*J16*G16)+(Other!$B$4*I16),1)</f>
        <v>30.4</v>
      </c>
      <c r="N16" s="29"/>
    </row>
    <row r="17" spans="1:14">
      <c r="A17" s="26" t="s">
        <v>21</v>
      </c>
      <c r="B17" s="26" t="s">
        <v>23</v>
      </c>
      <c r="C17" s="26">
        <v>2210</v>
      </c>
      <c r="D17" s="26" t="s">
        <v>79</v>
      </c>
      <c r="E17" s="26" t="s">
        <v>22</v>
      </c>
      <c r="F17" s="28">
        <f>EMCs!$B$2</f>
        <v>1.3467531225403229</v>
      </c>
      <c r="G17" s="28">
        <f>EMCs!$C$2</f>
        <v>0.27383424246429361</v>
      </c>
      <c r="H17" s="28">
        <f>ROCs!$H$2</f>
        <v>0.31492922148662977</v>
      </c>
      <c r="I17" s="29">
        <v>1.8838007911760001E-5</v>
      </c>
      <c r="J17" s="30">
        <f>Other!$C$4*H17*I17/12+(Other!$D$4*I17)</f>
        <v>3.8930563742427849E-5</v>
      </c>
      <c r="K17" s="31">
        <f t="shared" si="0"/>
        <v>0</v>
      </c>
      <c r="L17" s="31">
        <f>ROUND((2.721*J17*G17)+(Other!$B$4*I17),1)</f>
        <v>0</v>
      </c>
      <c r="N17" s="29"/>
    </row>
    <row r="18" spans="1:14">
      <c r="A18" s="26" t="s">
        <v>21</v>
      </c>
      <c r="B18" s="26" t="s">
        <v>23</v>
      </c>
      <c r="C18" s="26">
        <v>2210</v>
      </c>
      <c r="D18" s="26" t="s">
        <v>79</v>
      </c>
      <c r="E18" s="26" t="s">
        <v>24</v>
      </c>
      <c r="F18" s="28">
        <f>EMCs!$B$2</f>
        <v>1.3467531225403229</v>
      </c>
      <c r="G18" s="28">
        <f>EMCs!$C$2</f>
        <v>0.27383424246429361</v>
      </c>
      <c r="H18" s="28">
        <f>ROCs!$F$2</f>
        <v>0.31492922148662977</v>
      </c>
      <c r="I18" s="29">
        <v>4.7297129344799998E-5</v>
      </c>
      <c r="J18" s="30">
        <f>Other!$C$4*H18*I18/12+(Other!$D$4*I18)</f>
        <v>9.7744088303632179E-5</v>
      </c>
      <c r="K18" s="31">
        <f t="shared" si="0"/>
        <v>0</v>
      </c>
      <c r="L18" s="31">
        <f>ROUND((2.721*J18*G18)+(Other!$B$4*I18),1)</f>
        <v>0</v>
      </c>
    </row>
    <row r="19" spans="1:14">
      <c r="A19" s="26" t="s">
        <v>21</v>
      </c>
      <c r="B19" s="26" t="s">
        <v>23</v>
      </c>
      <c r="C19" s="26">
        <v>2210</v>
      </c>
      <c r="D19" s="26" t="s">
        <v>79</v>
      </c>
      <c r="E19" s="26" t="s">
        <v>24</v>
      </c>
      <c r="F19" s="28">
        <f>EMCs!$B$2</f>
        <v>1.3467531225403229</v>
      </c>
      <c r="G19" s="28">
        <f>EMCs!$C$2</f>
        <v>0.27383424246429361</v>
      </c>
      <c r="H19" s="28">
        <f>ROCs!$F$2</f>
        <v>0.31492922148662977</v>
      </c>
      <c r="I19" s="29">
        <v>7.3194029154546002E-4</v>
      </c>
      <c r="J19" s="30">
        <f>Other!$C$4*H19*I19/12+(Other!$D$4*I19)</f>
        <v>1.512625342824773E-3</v>
      </c>
      <c r="K19" s="31">
        <f t="shared" si="0"/>
        <v>0</v>
      </c>
      <c r="L19" s="31">
        <f>ROUND((2.721*J19*G19)+(Other!$B$4*I19),1)</f>
        <v>0</v>
      </c>
    </row>
    <row r="20" spans="1:14">
      <c r="A20" s="26" t="s">
        <v>21</v>
      </c>
      <c r="B20" s="26" t="s">
        <v>23</v>
      </c>
      <c r="C20" s="26">
        <v>2210</v>
      </c>
      <c r="D20" s="26" t="s">
        <v>79</v>
      </c>
      <c r="E20" s="26" t="s">
        <v>74</v>
      </c>
      <c r="F20" s="28">
        <f>EMCs!$B$2</f>
        <v>1.3467531225403229</v>
      </c>
      <c r="G20" s="28">
        <f>EMCs!$C$2</f>
        <v>0.27383424246429361</v>
      </c>
      <c r="H20" s="28">
        <f>ROCs!$I$2</f>
        <v>0.31492922148662977</v>
      </c>
      <c r="I20" s="29">
        <v>1.21289615516892E-3</v>
      </c>
      <c r="J20" s="30">
        <f>Other!$C$4*H20*I20/12+(Other!$D$4*I20)</f>
        <v>2.506567111709942E-3</v>
      </c>
      <c r="K20" s="31">
        <f t="shared" si="0"/>
        <v>0</v>
      </c>
      <c r="L20" s="31">
        <f>ROUND((2.721*J20*G20)+(Other!$B$4*I20),1)</f>
        <v>0</v>
      </c>
    </row>
    <row r="21" spans="1:14">
      <c r="A21" s="26" t="s">
        <v>21</v>
      </c>
      <c r="B21" s="26" t="s">
        <v>23</v>
      </c>
      <c r="C21" s="26">
        <v>2210</v>
      </c>
      <c r="D21" s="26" t="s">
        <v>79</v>
      </c>
      <c r="E21" s="26" t="s">
        <v>24</v>
      </c>
      <c r="F21" s="28">
        <f>EMCs!$B$2</f>
        <v>1.3467531225403229</v>
      </c>
      <c r="G21" s="28">
        <f>EMCs!$C$2</f>
        <v>0.27383424246429361</v>
      </c>
      <c r="H21" s="28">
        <f>ROCs!$F$2</f>
        <v>0.31492922148662977</v>
      </c>
      <c r="I21" s="29">
        <v>1.2172312143154101E-3</v>
      </c>
      <c r="J21" s="30">
        <f>Other!$C$4*H21*I21/12+(Other!$D$4*I21)</f>
        <v>2.5155259303504349E-3</v>
      </c>
      <c r="K21" s="31">
        <f t="shared" si="0"/>
        <v>0</v>
      </c>
      <c r="L21" s="31">
        <f>ROUND((2.721*J21*G21)+(Other!$B$4*I21),1)</f>
        <v>0</v>
      </c>
    </row>
    <row r="22" spans="1:14">
      <c r="A22" s="26" t="s">
        <v>21</v>
      </c>
      <c r="B22" s="26" t="s">
        <v>23</v>
      </c>
      <c r="C22" s="26">
        <v>2210</v>
      </c>
      <c r="D22" s="26" t="s">
        <v>79</v>
      </c>
      <c r="E22" s="26" t="s">
        <v>24</v>
      </c>
      <c r="F22" s="28">
        <f>EMCs!$B$2</f>
        <v>1.3467531225403229</v>
      </c>
      <c r="G22" s="28">
        <f>EMCs!$C$2</f>
        <v>0.27383424246429361</v>
      </c>
      <c r="H22" s="28">
        <f>ROCs!$F$2</f>
        <v>0.31492922148662977</v>
      </c>
      <c r="I22" s="29">
        <v>1.7121109873980201E-3</v>
      </c>
      <c r="J22" s="30">
        <f>Other!$C$4*H22*I22/12+(Other!$D$4*I22)</f>
        <v>3.5382428036565355E-3</v>
      </c>
      <c r="K22" s="31">
        <f t="shared" si="0"/>
        <v>0</v>
      </c>
      <c r="L22" s="31">
        <f>ROUND((2.721*J22*G22)+(Other!$B$4*I22),1)</f>
        <v>0</v>
      </c>
    </row>
    <row r="23" spans="1:14">
      <c r="A23" s="26" t="s">
        <v>21</v>
      </c>
      <c r="B23" s="26" t="s">
        <v>23</v>
      </c>
      <c r="C23" s="26">
        <v>2210</v>
      </c>
      <c r="D23" s="26" t="s">
        <v>79</v>
      </c>
      <c r="E23" s="26" t="s">
        <v>24</v>
      </c>
      <c r="F23" s="28">
        <f>EMCs!$B$2</f>
        <v>1.3467531225403229</v>
      </c>
      <c r="G23" s="28">
        <f>EMCs!$C$2</f>
        <v>0.27383424246429361</v>
      </c>
      <c r="H23" s="28">
        <f>ROCs!$F$2</f>
        <v>0.31492922148662977</v>
      </c>
      <c r="I23" s="29">
        <v>2.2136828678815399E-3</v>
      </c>
      <c r="J23" s="30">
        <f>Other!$C$4*H23*I23/12+(Other!$D$4*I23)</f>
        <v>4.5747895635919788E-3</v>
      </c>
      <c r="K23" s="31">
        <f t="shared" si="0"/>
        <v>0</v>
      </c>
      <c r="L23" s="31">
        <f>ROUND((2.721*J23*G23)+(Other!$B$4*I23),1)</f>
        <v>0</v>
      </c>
    </row>
    <row r="24" spans="1:14">
      <c r="A24" s="26" t="s">
        <v>21</v>
      </c>
      <c r="B24" s="26" t="s">
        <v>23</v>
      </c>
      <c r="C24" s="26">
        <v>2210</v>
      </c>
      <c r="D24" s="26" t="s">
        <v>79</v>
      </c>
      <c r="E24" s="26" t="s">
        <v>74</v>
      </c>
      <c r="F24" s="28">
        <f>EMCs!$B$2</f>
        <v>1.3467531225403229</v>
      </c>
      <c r="G24" s="28">
        <f>EMCs!$C$2</f>
        <v>0.27383424246429361</v>
      </c>
      <c r="H24" s="28">
        <f>ROCs!$I$2</f>
        <v>0.31492922148662977</v>
      </c>
      <c r="I24" s="29">
        <v>2.42218995549563E-3</v>
      </c>
      <c r="J24" s="30">
        <f>Other!$C$4*H24*I24/12+(Other!$D$4*I24)</f>
        <v>5.0056896090283623E-3</v>
      </c>
      <c r="K24" s="31">
        <f t="shared" si="0"/>
        <v>0</v>
      </c>
      <c r="L24" s="31">
        <f>ROUND((2.721*J24*G24)+(Other!$B$4*I24),1)</f>
        <v>0</v>
      </c>
    </row>
    <row r="25" spans="1:14">
      <c r="A25" s="26" t="s">
        <v>21</v>
      </c>
      <c r="B25" s="26" t="s">
        <v>23</v>
      </c>
      <c r="C25" s="26">
        <v>2210</v>
      </c>
      <c r="D25" s="26" t="s">
        <v>79</v>
      </c>
      <c r="E25" s="26" t="s">
        <v>22</v>
      </c>
      <c r="F25" s="28">
        <f>EMCs!$B$2</f>
        <v>1.3467531225403229</v>
      </c>
      <c r="G25" s="28">
        <f>EMCs!$C$2</f>
        <v>0.27383424246429361</v>
      </c>
      <c r="H25" s="28">
        <f>ROCs!$H$2</f>
        <v>0.31492922148662977</v>
      </c>
      <c r="I25" s="29">
        <v>3.9139616277035503E-3</v>
      </c>
      <c r="J25" s="30">
        <f>Other!$C$4*H25*I25/12+(Other!$D$4*I25)</f>
        <v>8.0885799255667589E-3</v>
      </c>
      <c r="K25" s="31">
        <f t="shared" si="0"/>
        <v>0</v>
      </c>
      <c r="L25" s="31">
        <f>ROUND((2.721*J25*G25)+(Other!$B$4*I25),1)</f>
        <v>0</v>
      </c>
    </row>
    <row r="26" spans="1:14">
      <c r="A26" s="26" t="s">
        <v>21</v>
      </c>
      <c r="B26" s="26" t="s">
        <v>23</v>
      </c>
      <c r="C26" s="26">
        <v>2210</v>
      </c>
      <c r="D26" s="26" t="s">
        <v>79</v>
      </c>
      <c r="E26" s="26" t="s">
        <v>24</v>
      </c>
      <c r="F26" s="28">
        <f>EMCs!$B$2</f>
        <v>1.3467531225403229</v>
      </c>
      <c r="G26" s="28">
        <f>EMCs!$C$2</f>
        <v>0.27383424246429361</v>
      </c>
      <c r="H26" s="28">
        <f>ROCs!$F$2</f>
        <v>0.31492922148662977</v>
      </c>
      <c r="I26" s="29">
        <v>5.1414005466987201E-3</v>
      </c>
      <c r="J26" s="30">
        <f>Other!$C$4*H26*I26/12+(Other!$D$4*I26)</f>
        <v>1.0625201064049641E-2</v>
      </c>
      <c r="K26" s="31">
        <f t="shared" si="0"/>
        <v>0</v>
      </c>
      <c r="L26" s="31">
        <f>ROUND((2.721*J26*G26)+(Other!$B$4*I26),1)</f>
        <v>0</v>
      </c>
    </row>
    <row r="27" spans="1:14">
      <c r="A27" s="26" t="s">
        <v>21</v>
      </c>
      <c r="B27" s="26" t="s">
        <v>23</v>
      </c>
      <c r="C27" s="26">
        <v>2210</v>
      </c>
      <c r="D27" s="26" t="s">
        <v>79</v>
      </c>
      <c r="E27" s="26" t="s">
        <v>24</v>
      </c>
      <c r="F27" s="28">
        <f>EMCs!$B$2</f>
        <v>1.3467531225403229</v>
      </c>
      <c r="G27" s="28">
        <f>EMCs!$C$2</f>
        <v>0.27383424246429361</v>
      </c>
      <c r="H27" s="28">
        <f>ROCs!$F$2</f>
        <v>0.31492922148662977</v>
      </c>
      <c r="I27" s="29">
        <v>5.3524544878897603E-3</v>
      </c>
      <c r="J27" s="30">
        <f>Other!$C$4*H27*I27/12+(Other!$D$4*I27)</f>
        <v>1.1061364428515536E-2</v>
      </c>
      <c r="K27" s="31">
        <f t="shared" si="0"/>
        <v>0</v>
      </c>
      <c r="L27" s="31">
        <f>ROUND((2.721*J27*G27)+(Other!$B$4*I27),1)</f>
        <v>0</v>
      </c>
    </row>
    <row r="28" spans="1:14">
      <c r="A28" s="26" t="s">
        <v>21</v>
      </c>
      <c r="B28" s="26" t="s">
        <v>23</v>
      </c>
      <c r="C28" s="26">
        <v>2210</v>
      </c>
      <c r="D28" s="26" t="s">
        <v>79</v>
      </c>
      <c r="E28" s="26" t="s">
        <v>24</v>
      </c>
      <c r="F28" s="28">
        <f>EMCs!$B$2</f>
        <v>1.3467531225403229</v>
      </c>
      <c r="G28" s="28">
        <f>EMCs!$C$2</f>
        <v>0.27383424246429361</v>
      </c>
      <c r="H28" s="28">
        <f>ROCs!$F$2</f>
        <v>0.31492922148662977</v>
      </c>
      <c r="I28" s="29">
        <v>7.00450106466641E-3</v>
      </c>
      <c r="J28" s="30">
        <f>Other!$C$4*H28*I28/12+(Other!$D$4*I28)</f>
        <v>1.4475478323356463E-2</v>
      </c>
      <c r="K28" s="31">
        <f t="shared" si="0"/>
        <v>0.1</v>
      </c>
      <c r="L28" s="31">
        <f>ROUND((2.721*J28*G28)+(Other!$B$4*I28),1)</f>
        <v>0</v>
      </c>
    </row>
    <row r="29" spans="1:14">
      <c r="A29" s="26" t="s">
        <v>21</v>
      </c>
      <c r="B29" s="26" t="s">
        <v>23</v>
      </c>
      <c r="C29" s="26">
        <v>2210</v>
      </c>
      <c r="D29" s="26" t="s">
        <v>79</v>
      </c>
      <c r="E29" s="26" t="s">
        <v>74</v>
      </c>
      <c r="F29" s="28">
        <f>EMCs!$B$2</f>
        <v>1.3467531225403229</v>
      </c>
      <c r="G29" s="28">
        <f>EMCs!$C$2</f>
        <v>0.27383424246429361</v>
      </c>
      <c r="H29" s="28">
        <f>ROCs!$I$2</f>
        <v>0.31492922148662977</v>
      </c>
      <c r="I29" s="29">
        <v>8.2290913518610603E-3</v>
      </c>
      <c r="J29" s="30">
        <f>Other!$C$4*H29*I29/12+(Other!$D$4*I29)</f>
        <v>1.7006212488948777E-2</v>
      </c>
      <c r="K29" s="31">
        <f t="shared" si="0"/>
        <v>0.1</v>
      </c>
      <c r="L29" s="31">
        <f>ROUND((2.721*J29*G29)+(Other!$B$4*I29),1)</f>
        <v>0</v>
      </c>
    </row>
    <row r="30" spans="1:14">
      <c r="A30" s="26" t="s">
        <v>21</v>
      </c>
      <c r="B30" s="26" t="s">
        <v>23</v>
      </c>
      <c r="C30" s="26">
        <v>2210</v>
      </c>
      <c r="D30" s="26" t="s">
        <v>79</v>
      </c>
      <c r="E30" s="26" t="s">
        <v>74</v>
      </c>
      <c r="F30" s="28">
        <f>EMCs!$B$2</f>
        <v>1.3467531225403229</v>
      </c>
      <c r="G30" s="28">
        <f>EMCs!$C$2</f>
        <v>0.27383424246429361</v>
      </c>
      <c r="H30" s="28">
        <f>ROCs!$I$2</f>
        <v>0.31492922148662977</v>
      </c>
      <c r="I30" s="29">
        <v>1.0926268426771401E-2</v>
      </c>
      <c r="J30" s="30">
        <f>Other!$C$4*H30*I30/12+(Other!$D$4*I30)</f>
        <v>2.2580189553363432E-2</v>
      </c>
      <c r="K30" s="31">
        <f t="shared" si="0"/>
        <v>0.1</v>
      </c>
      <c r="L30" s="31">
        <f>ROUND((2.721*J30*G30)+(Other!$B$4*I30),1)</f>
        <v>0</v>
      </c>
    </row>
    <row r="31" spans="1:14">
      <c r="A31" s="26" t="s">
        <v>21</v>
      </c>
      <c r="B31" s="26" t="s">
        <v>23</v>
      </c>
      <c r="C31" s="26">
        <v>2210</v>
      </c>
      <c r="D31" s="26" t="s">
        <v>79</v>
      </c>
      <c r="E31" s="26" t="s">
        <v>24</v>
      </c>
      <c r="F31" s="28">
        <f>EMCs!$B$2</f>
        <v>1.3467531225403229</v>
      </c>
      <c r="G31" s="28">
        <f>EMCs!$C$2</f>
        <v>0.27383424246429361</v>
      </c>
      <c r="H31" s="28">
        <f>ROCs!$F$2</f>
        <v>0.31492922148662977</v>
      </c>
      <c r="I31" s="29">
        <v>1.25545696970177E-2</v>
      </c>
      <c r="J31" s="30">
        <f>Other!$C$4*H31*I31/12+(Other!$D$4*I31)</f>
        <v>2.594523147765453E-2</v>
      </c>
      <c r="K31" s="31">
        <f t="shared" si="0"/>
        <v>0.1</v>
      </c>
      <c r="L31" s="31">
        <f>ROUND((2.721*J31*G31)+(Other!$B$4*I31),1)</f>
        <v>0</v>
      </c>
    </row>
    <row r="32" spans="1:14">
      <c r="A32" s="26" t="s">
        <v>21</v>
      </c>
      <c r="B32" s="26" t="s">
        <v>23</v>
      </c>
      <c r="C32" s="26">
        <v>2210</v>
      </c>
      <c r="D32" s="26" t="s">
        <v>79</v>
      </c>
      <c r="E32" s="26" t="s">
        <v>24</v>
      </c>
      <c r="F32" s="28">
        <f>EMCs!$B$2</f>
        <v>1.3467531225403229</v>
      </c>
      <c r="G32" s="28">
        <f>EMCs!$C$2</f>
        <v>0.27383424246429361</v>
      </c>
      <c r="H32" s="28">
        <f>ROCs!$F$2</f>
        <v>0.31492922148662977</v>
      </c>
      <c r="I32" s="29">
        <v>1.27044000789078E-2</v>
      </c>
      <c r="J32" s="30">
        <f>Other!$C$4*H32*I32/12+(Other!$D$4*I32)</f>
        <v>2.6254870440545267E-2</v>
      </c>
      <c r="K32" s="31">
        <f t="shared" si="0"/>
        <v>0.1</v>
      </c>
      <c r="L32" s="31">
        <f>ROUND((2.721*J32*G32)+(Other!$B$4*I32),1)</f>
        <v>0</v>
      </c>
    </row>
    <row r="33" spans="1:12">
      <c r="A33" s="26" t="s">
        <v>21</v>
      </c>
      <c r="B33" s="26" t="s">
        <v>23</v>
      </c>
      <c r="C33" s="26">
        <v>2210</v>
      </c>
      <c r="D33" s="26" t="s">
        <v>79</v>
      </c>
      <c r="E33" s="26" t="s">
        <v>24</v>
      </c>
      <c r="F33" s="28">
        <f>EMCs!$B$2</f>
        <v>1.3467531225403229</v>
      </c>
      <c r="G33" s="28">
        <f>EMCs!$C$2</f>
        <v>0.27383424246429361</v>
      </c>
      <c r="H33" s="28">
        <f>ROCs!$F$2</f>
        <v>0.31492922148662977</v>
      </c>
      <c r="I33" s="29">
        <v>1.27215569087409E-2</v>
      </c>
      <c r="J33" s="30">
        <f>Other!$C$4*H33*I33/12+(Other!$D$4*I33)</f>
        <v>2.629032668732912E-2</v>
      </c>
      <c r="K33" s="31">
        <f t="shared" si="0"/>
        <v>0.1</v>
      </c>
      <c r="L33" s="31">
        <f>ROUND((2.721*J33*G33)+(Other!$B$4*I33),1)</f>
        <v>0</v>
      </c>
    </row>
    <row r="34" spans="1:12">
      <c r="A34" s="26" t="s">
        <v>21</v>
      </c>
      <c r="B34" s="26" t="s">
        <v>23</v>
      </c>
      <c r="C34" s="26">
        <v>2210</v>
      </c>
      <c r="D34" s="26" t="s">
        <v>79</v>
      </c>
      <c r="E34" s="26" t="s">
        <v>74</v>
      </c>
      <c r="F34" s="28">
        <f>EMCs!$B$2</f>
        <v>1.3467531225403229</v>
      </c>
      <c r="G34" s="28">
        <f>EMCs!$C$2</f>
        <v>0.27383424246429361</v>
      </c>
      <c r="H34" s="28">
        <f>ROCs!$I$2</f>
        <v>0.31492922148662977</v>
      </c>
      <c r="I34" s="29">
        <v>1.582862404464E-2</v>
      </c>
      <c r="J34" s="30">
        <f>Other!$C$4*H34*I34/12+(Other!$D$4*I34)</f>
        <v>3.2711381172108853E-2</v>
      </c>
      <c r="K34" s="31">
        <f t="shared" si="0"/>
        <v>0.1</v>
      </c>
      <c r="L34" s="31">
        <f>ROUND((2.721*J34*G34)+(Other!$B$4*I34),1)</f>
        <v>0</v>
      </c>
    </row>
    <row r="35" spans="1:12">
      <c r="A35" s="26" t="s">
        <v>21</v>
      </c>
      <c r="B35" s="26" t="s">
        <v>23</v>
      </c>
      <c r="C35" s="26">
        <v>2210</v>
      </c>
      <c r="D35" s="26" t="s">
        <v>79</v>
      </c>
      <c r="E35" s="26" t="s">
        <v>74</v>
      </c>
      <c r="F35" s="28">
        <f>EMCs!$B$2</f>
        <v>1.3467531225403229</v>
      </c>
      <c r="G35" s="28">
        <f>EMCs!$C$2</f>
        <v>0.27383424246429361</v>
      </c>
      <c r="H35" s="28">
        <f>ROCs!$I$2</f>
        <v>0.31492922148662977</v>
      </c>
      <c r="I35" s="29">
        <v>2.2818146742812202E-2</v>
      </c>
      <c r="J35" s="30">
        <f>Other!$C$4*H35*I35/12+(Other!$D$4*I35)</f>
        <v>4.7155905253684988E-2</v>
      </c>
      <c r="K35" s="31">
        <f t="shared" si="0"/>
        <v>0.2</v>
      </c>
      <c r="L35" s="31">
        <f>ROUND((2.721*J35*G35)+(Other!$B$4*I35),1)</f>
        <v>0</v>
      </c>
    </row>
    <row r="36" spans="1:12">
      <c r="A36" s="26" t="s">
        <v>21</v>
      </c>
      <c r="B36" s="26" t="s">
        <v>23</v>
      </c>
      <c r="C36" s="26">
        <v>2210</v>
      </c>
      <c r="D36" s="26" t="s">
        <v>79</v>
      </c>
      <c r="E36" s="26" t="s">
        <v>22</v>
      </c>
      <c r="F36" s="28">
        <f>EMCs!$B$2</f>
        <v>1.3467531225403229</v>
      </c>
      <c r="G36" s="28">
        <f>EMCs!$C$2</f>
        <v>0.27383424246429361</v>
      </c>
      <c r="H36" s="28">
        <f>ROCs!$H$2</f>
        <v>0.31492922148662977</v>
      </c>
      <c r="I36" s="29">
        <v>2.47398108824394E-2</v>
      </c>
      <c r="J36" s="30">
        <f>Other!$C$4*H36*I36/12+(Other!$D$4*I36)</f>
        <v>5.1127209896390441E-2</v>
      </c>
      <c r="K36" s="31">
        <f t="shared" si="0"/>
        <v>0.2</v>
      </c>
      <c r="L36" s="31">
        <f>ROUND((2.721*J36*G36)+(Other!$B$4*I36),1)</f>
        <v>0.1</v>
      </c>
    </row>
    <row r="37" spans="1:12">
      <c r="A37" s="26" t="s">
        <v>21</v>
      </c>
      <c r="B37" s="26" t="s">
        <v>23</v>
      </c>
      <c r="C37" s="26">
        <v>2210</v>
      </c>
      <c r="D37" s="26" t="s">
        <v>79</v>
      </c>
      <c r="E37" s="26" t="s">
        <v>22</v>
      </c>
      <c r="F37" s="28">
        <f>EMCs!$B$2</f>
        <v>1.3467531225403229</v>
      </c>
      <c r="G37" s="28">
        <f>EMCs!$C$2</f>
        <v>0.27383424246429361</v>
      </c>
      <c r="H37" s="28">
        <f>ROCs!$H$2</f>
        <v>0.31492922148662977</v>
      </c>
      <c r="I37" s="29">
        <v>2.6987784338084402E-2</v>
      </c>
      <c r="J37" s="30">
        <f>Other!$C$4*H37*I37/12+(Other!$D$4*I37)</f>
        <v>5.577286427323358E-2</v>
      </c>
      <c r="K37" s="31">
        <f t="shared" si="0"/>
        <v>0.2</v>
      </c>
      <c r="L37" s="31">
        <f>ROUND((2.721*J37*G37)+(Other!$B$4*I37),1)</f>
        <v>0.1</v>
      </c>
    </row>
    <row r="38" spans="1:12">
      <c r="A38" s="26" t="s">
        <v>21</v>
      </c>
      <c r="B38" s="26" t="s">
        <v>23</v>
      </c>
      <c r="C38" s="26">
        <v>2210</v>
      </c>
      <c r="D38" s="26" t="s">
        <v>79</v>
      </c>
      <c r="E38" s="26" t="s">
        <v>22</v>
      </c>
      <c r="F38" s="28">
        <f>EMCs!$B$2</f>
        <v>1.3467531225403229</v>
      </c>
      <c r="G38" s="28">
        <f>EMCs!$C$2</f>
        <v>0.27383424246429361</v>
      </c>
      <c r="H38" s="28">
        <f>ROCs!$H$2</f>
        <v>0.31492922148662977</v>
      </c>
      <c r="I38" s="29">
        <v>3.6505380764409297E-2</v>
      </c>
      <c r="J38" s="30">
        <f>Other!$C$4*H38*I38/12+(Other!$D$4*I38)</f>
        <v>7.5441897012010428E-2</v>
      </c>
      <c r="K38" s="31">
        <f t="shared" si="0"/>
        <v>0.3</v>
      </c>
      <c r="L38" s="31">
        <f>ROUND((2.721*J38*G38)+(Other!$B$4*I38),1)</f>
        <v>0.1</v>
      </c>
    </row>
    <row r="39" spans="1:12">
      <c r="A39" s="26" t="s">
        <v>21</v>
      </c>
      <c r="B39" s="26" t="s">
        <v>23</v>
      </c>
      <c r="C39" s="26">
        <v>2210</v>
      </c>
      <c r="D39" s="26" t="s">
        <v>79</v>
      </c>
      <c r="E39" s="26" t="s">
        <v>22</v>
      </c>
      <c r="F39" s="28">
        <f>EMCs!$B$2</f>
        <v>1.3467531225403229</v>
      </c>
      <c r="G39" s="28">
        <f>EMCs!$C$2</f>
        <v>0.27383424246429361</v>
      </c>
      <c r="H39" s="28">
        <f>ROCs!$H$2</f>
        <v>0.31492922148662977</v>
      </c>
      <c r="I39" s="29">
        <v>6.2892658424538797E-2</v>
      </c>
      <c r="J39" s="30">
        <f>Other!$C$4*H39*I39/12+(Other!$D$4*I39)</f>
        <v>0.12997375620586496</v>
      </c>
      <c r="K39" s="31">
        <f t="shared" si="0"/>
        <v>0.5</v>
      </c>
      <c r="L39" s="31">
        <f>ROUND((2.721*J39*G39)+(Other!$B$4*I39),1)</f>
        <v>0.1</v>
      </c>
    </row>
    <row r="40" spans="1:12">
      <c r="A40" s="26" t="s">
        <v>21</v>
      </c>
      <c r="B40" s="26" t="s">
        <v>23</v>
      </c>
      <c r="C40" s="26">
        <v>2210</v>
      </c>
      <c r="D40" s="26" t="s">
        <v>79</v>
      </c>
      <c r="E40" s="26" t="s">
        <v>22</v>
      </c>
      <c r="F40" s="28">
        <f>EMCs!$B$2</f>
        <v>1.3467531225403229</v>
      </c>
      <c r="G40" s="28">
        <f>EMCs!$C$2</f>
        <v>0.27383424246429361</v>
      </c>
      <c r="H40" s="28">
        <f>ROCs!$H$2</f>
        <v>0.31492922148662977</v>
      </c>
      <c r="I40" s="29">
        <v>7.8240355852968402E-2</v>
      </c>
      <c r="J40" s="30">
        <f>Other!$C$4*H40*I40/12+(Other!$D$4*I40)</f>
        <v>0.16169125605169404</v>
      </c>
      <c r="K40" s="31">
        <f t="shared" si="0"/>
        <v>0.6</v>
      </c>
      <c r="L40" s="31">
        <f>ROUND((2.721*J40*G40)+(Other!$B$4*I40),1)</f>
        <v>0.2</v>
      </c>
    </row>
    <row r="41" spans="1:12">
      <c r="A41" s="26" t="s">
        <v>21</v>
      </c>
      <c r="B41" s="26" t="s">
        <v>23</v>
      </c>
      <c r="C41" s="26">
        <v>2210</v>
      </c>
      <c r="D41" s="26" t="s">
        <v>79</v>
      </c>
      <c r="E41" s="26" t="s">
        <v>22</v>
      </c>
      <c r="F41" s="28">
        <f>EMCs!$B$2</f>
        <v>1.3467531225403229</v>
      </c>
      <c r="G41" s="28">
        <f>EMCs!$C$2</f>
        <v>0.27383424246429361</v>
      </c>
      <c r="H41" s="28">
        <f>ROCs!$H$2</f>
        <v>0.31492922148662977</v>
      </c>
      <c r="I41" s="29">
        <v>0.10387768972512</v>
      </c>
      <c r="J41" s="30">
        <f>Other!$C$4*H41*I41/12+(Other!$D$4*I41)</f>
        <v>0.21467328393759558</v>
      </c>
      <c r="K41" s="31">
        <f t="shared" si="0"/>
        <v>0.8</v>
      </c>
      <c r="L41" s="31">
        <f>ROUND((2.721*J41*G41)+(Other!$B$4*I41),1)</f>
        <v>0.2</v>
      </c>
    </row>
    <row r="42" spans="1:12">
      <c r="A42" s="26" t="s">
        <v>21</v>
      </c>
      <c r="B42" s="26" t="s">
        <v>23</v>
      </c>
      <c r="C42" s="26">
        <v>2210</v>
      </c>
      <c r="D42" s="26" t="s">
        <v>79</v>
      </c>
      <c r="E42" s="26" t="s">
        <v>22</v>
      </c>
      <c r="F42" s="28">
        <f>EMCs!$B$2</f>
        <v>1.3467531225403229</v>
      </c>
      <c r="G42" s="28">
        <f>EMCs!$C$2</f>
        <v>0.27383424246429361</v>
      </c>
      <c r="H42" s="28">
        <f>ROCs!$H$2</f>
        <v>0.31492922148662977</v>
      </c>
      <c r="I42" s="29">
        <v>0.106673949140517</v>
      </c>
      <c r="J42" s="30">
        <f>Other!$C$4*H42*I42/12+(Other!$D$4*I42)</f>
        <v>0.22045202423335261</v>
      </c>
      <c r="K42" s="31">
        <f t="shared" si="0"/>
        <v>0.8</v>
      </c>
      <c r="L42" s="31">
        <f>ROUND((2.721*J42*G42)+(Other!$B$4*I42),1)</f>
        <v>0.2</v>
      </c>
    </row>
    <row r="43" spans="1:12">
      <c r="A43" s="26" t="s">
        <v>21</v>
      </c>
      <c r="B43" s="26" t="s">
        <v>23</v>
      </c>
      <c r="C43" s="26">
        <v>2210</v>
      </c>
      <c r="D43" s="26" t="s">
        <v>79</v>
      </c>
      <c r="E43" s="26" t="s">
        <v>22</v>
      </c>
      <c r="F43" s="28">
        <f>EMCs!$B$2</f>
        <v>1.3467531225403229</v>
      </c>
      <c r="G43" s="28">
        <f>EMCs!$C$2</f>
        <v>0.27383424246429361</v>
      </c>
      <c r="H43" s="28">
        <f>ROCs!$H$2</f>
        <v>0.31492922148662977</v>
      </c>
      <c r="I43" s="29">
        <v>0.107342992705057</v>
      </c>
      <c r="J43" s="30">
        <f>Other!$C$4*H43*I43/12+(Other!$D$4*I43)</f>
        <v>0.22183466741185587</v>
      </c>
      <c r="K43" s="31">
        <f t="shared" si="0"/>
        <v>0.8</v>
      </c>
      <c r="L43" s="31">
        <f>ROUND((2.721*J43*G43)+(Other!$B$4*I43),1)</f>
        <v>0.2</v>
      </c>
    </row>
    <row r="44" spans="1:12">
      <c r="A44" s="26" t="s">
        <v>21</v>
      </c>
      <c r="B44" s="26" t="s">
        <v>23</v>
      </c>
      <c r="C44" s="26">
        <v>2210</v>
      </c>
      <c r="D44" s="26" t="s">
        <v>79</v>
      </c>
      <c r="E44" s="26" t="s">
        <v>24</v>
      </c>
      <c r="F44" s="28">
        <f>EMCs!$B$2</f>
        <v>1.3467531225403229</v>
      </c>
      <c r="G44" s="28">
        <f>EMCs!$C$2</f>
        <v>0.27383424246429361</v>
      </c>
      <c r="H44" s="28">
        <f>ROCs!$F$2</f>
        <v>0.31492922148662977</v>
      </c>
      <c r="I44" s="29">
        <v>0.18000902804235899</v>
      </c>
      <c r="J44" s="30">
        <f>Other!$C$4*H44*I44/12+(Other!$D$4*I44)</f>
        <v>0.3720060514488237</v>
      </c>
      <c r="K44" s="31">
        <f t="shared" si="0"/>
        <v>1.4</v>
      </c>
      <c r="L44" s="31">
        <f>ROUND((2.721*J44*G44)+(Other!$B$4*I44),1)</f>
        <v>0.4</v>
      </c>
    </row>
    <row r="45" spans="1:12">
      <c r="A45" s="26" t="s">
        <v>21</v>
      </c>
      <c r="B45" s="26" t="s">
        <v>23</v>
      </c>
      <c r="C45" s="26">
        <v>2210</v>
      </c>
      <c r="D45" s="26" t="s">
        <v>79</v>
      </c>
      <c r="E45" s="26" t="s">
        <v>24</v>
      </c>
      <c r="F45" s="28">
        <f>EMCs!$B$2</f>
        <v>1.3467531225403229</v>
      </c>
      <c r="G45" s="28">
        <f>EMCs!$C$2</f>
        <v>0.27383424246429361</v>
      </c>
      <c r="H45" s="28">
        <f>ROCs!$F$2</f>
        <v>0.31492922148662977</v>
      </c>
      <c r="I45" s="29">
        <v>0.18932643726828599</v>
      </c>
      <c r="J45" s="30">
        <f>Other!$C$4*H45*I45/12+(Other!$D$4*I45)</f>
        <v>0.39126137799308075</v>
      </c>
      <c r="K45" s="31">
        <f t="shared" si="0"/>
        <v>1.4</v>
      </c>
      <c r="L45" s="31">
        <f>ROUND((2.721*J45*G45)+(Other!$B$4*I45),1)</f>
        <v>0.4</v>
      </c>
    </row>
    <row r="46" spans="1:12">
      <c r="A46" s="26" t="s">
        <v>21</v>
      </c>
      <c r="B46" s="26" t="s">
        <v>23</v>
      </c>
      <c r="C46" s="26">
        <v>2210</v>
      </c>
      <c r="D46" s="26" t="s">
        <v>79</v>
      </c>
      <c r="E46" s="26" t="s">
        <v>74</v>
      </c>
      <c r="F46" s="28">
        <f>EMCs!$B$2</f>
        <v>1.3467531225403229</v>
      </c>
      <c r="G46" s="28">
        <f>EMCs!$C$2</f>
        <v>0.27383424246429361</v>
      </c>
      <c r="H46" s="28">
        <f>ROCs!$I$2</f>
        <v>0.31492922148662977</v>
      </c>
      <c r="I46" s="29">
        <v>0.309381811571531</v>
      </c>
      <c r="J46" s="30">
        <f>Other!$C$4*H46*I46/12+(Other!$D$4*I46)</f>
        <v>0.6393674104263608</v>
      </c>
      <c r="K46" s="31">
        <f t="shared" si="0"/>
        <v>2.2999999999999998</v>
      </c>
      <c r="L46" s="31">
        <f>ROUND((2.721*J46*G46)+(Other!$B$4*I46),1)</f>
        <v>0.7</v>
      </c>
    </row>
    <row r="47" spans="1:12">
      <c r="A47" s="26" t="s">
        <v>21</v>
      </c>
      <c r="B47" s="26" t="s">
        <v>23</v>
      </c>
      <c r="C47" s="26">
        <v>2210</v>
      </c>
      <c r="D47" s="26" t="s">
        <v>79</v>
      </c>
      <c r="E47" s="26" t="s">
        <v>74</v>
      </c>
      <c r="F47" s="28">
        <f>EMCs!$B$2</f>
        <v>1.3467531225403229</v>
      </c>
      <c r="G47" s="28">
        <f>EMCs!$C$2</f>
        <v>0.27383424246429361</v>
      </c>
      <c r="H47" s="28">
        <f>ROCs!$I$2</f>
        <v>0.31492922148662977</v>
      </c>
      <c r="I47" s="29">
        <v>0.56201317438487697</v>
      </c>
      <c r="J47" s="30">
        <f>Other!$C$4*H47*I47/12+(Other!$D$4*I47)</f>
        <v>1.1614545344689002</v>
      </c>
      <c r="K47" s="31">
        <f t="shared" si="0"/>
        <v>4.3</v>
      </c>
      <c r="L47" s="31">
        <f>ROUND((2.721*J47*G47)+(Other!$B$4*I47),1)</f>
        <v>1.2</v>
      </c>
    </row>
    <row r="48" spans="1:12">
      <c r="A48" s="26" t="s">
        <v>21</v>
      </c>
      <c r="B48" s="26" t="s">
        <v>23</v>
      </c>
      <c r="C48" s="26">
        <v>2210</v>
      </c>
      <c r="D48" s="26" t="s">
        <v>79</v>
      </c>
      <c r="E48" s="26" t="s">
        <v>22</v>
      </c>
      <c r="F48" s="28">
        <f>EMCs!$B$2</f>
        <v>1.3467531225403229</v>
      </c>
      <c r="G48" s="28">
        <f>EMCs!$C$2</f>
        <v>0.27383424246429361</v>
      </c>
      <c r="H48" s="28">
        <f>ROCs!$H$2</f>
        <v>0.31492922148662977</v>
      </c>
      <c r="I48" s="29">
        <v>1.2424713242315299</v>
      </c>
      <c r="J48" s="30">
        <f>Other!$C$4*H48*I48/12+(Other!$D$4*I48)</f>
        <v>2.5676870565458421</v>
      </c>
      <c r="K48" s="31">
        <f t="shared" si="0"/>
        <v>9.4</v>
      </c>
      <c r="L48" s="31">
        <f>ROUND((2.721*J48*G48)+(Other!$B$4*I48),1)</f>
        <v>2.7</v>
      </c>
    </row>
    <row r="49" spans="1:12">
      <c r="A49" s="26" t="s">
        <v>21</v>
      </c>
      <c r="B49" s="26" t="s">
        <v>23</v>
      </c>
      <c r="C49" s="26">
        <v>2210</v>
      </c>
      <c r="D49" s="26" t="s">
        <v>79</v>
      </c>
      <c r="E49" s="26" t="s">
        <v>25</v>
      </c>
      <c r="F49" s="28">
        <f>EMCs!$B$2</f>
        <v>1.3467531225403229</v>
      </c>
      <c r="G49" s="28">
        <f>EMCs!$C$2</f>
        <v>0.27383424246429361</v>
      </c>
      <c r="H49" s="28">
        <f>ROCs!$B$2</f>
        <v>0.31492922148662977</v>
      </c>
      <c r="I49" s="29">
        <v>2.1605890564083299</v>
      </c>
      <c r="J49" s="30">
        <f>Other!$C$4*H49*I49/12+(Other!$D$4*I49)</f>
        <v>4.4650660715131849</v>
      </c>
      <c r="K49" s="31">
        <f t="shared" si="0"/>
        <v>16.399999999999999</v>
      </c>
      <c r="L49" s="31">
        <f>ROUND((2.721*J49*G49)+(Other!$B$4*I49),1)</f>
        <v>4.7</v>
      </c>
    </row>
    <row r="50" spans="1:12">
      <c r="A50" s="26" t="s">
        <v>21</v>
      </c>
      <c r="B50" s="26" t="s">
        <v>23</v>
      </c>
      <c r="C50" s="26">
        <v>2210</v>
      </c>
      <c r="D50" s="26" t="s">
        <v>79</v>
      </c>
      <c r="E50" s="26" t="s">
        <v>24</v>
      </c>
      <c r="F50" s="28">
        <f>EMCs!$B$2</f>
        <v>1.3467531225403229</v>
      </c>
      <c r="G50" s="28">
        <f>EMCs!$C$2</f>
        <v>0.27383424246429361</v>
      </c>
      <c r="H50" s="28">
        <f>ROCs!$F$2</f>
        <v>0.31492922148662977</v>
      </c>
      <c r="I50" s="29">
        <v>2.4616613951152599</v>
      </c>
      <c r="J50" s="30">
        <f>Other!$C$4*H50*I50/12+(Other!$D$4*I50)</f>
        <v>5.0872611532869296</v>
      </c>
      <c r="K50" s="31">
        <f t="shared" si="0"/>
        <v>18.600000000000001</v>
      </c>
      <c r="L50" s="31">
        <f>ROUND((2.721*J50*G50)+(Other!$B$4*I50),1)</f>
        <v>5.3</v>
      </c>
    </row>
    <row r="51" spans="1:12">
      <c r="A51" s="26" t="s">
        <v>21</v>
      </c>
      <c r="B51" s="26" t="s">
        <v>23</v>
      </c>
      <c r="C51" s="26">
        <v>2210</v>
      </c>
      <c r="D51" s="26" t="s">
        <v>79</v>
      </c>
      <c r="E51" s="26" t="s">
        <v>22</v>
      </c>
      <c r="F51" s="28">
        <f>EMCs!$B$2</f>
        <v>1.3467531225403229</v>
      </c>
      <c r="G51" s="28">
        <f>EMCs!$C$2</f>
        <v>0.27383424246429361</v>
      </c>
      <c r="H51" s="28">
        <f>ROCs!$H$2</f>
        <v>0.31492922148662977</v>
      </c>
      <c r="I51" s="29">
        <v>3.2126243105745602</v>
      </c>
      <c r="J51" s="30">
        <f>Other!$C$4*H51*I51/12+(Other!$D$4*I51)</f>
        <v>6.6391985866626202</v>
      </c>
      <c r="K51" s="31">
        <f t="shared" si="0"/>
        <v>24.3</v>
      </c>
      <c r="L51" s="31">
        <f>ROUND((2.721*J51*G51)+(Other!$B$4*I51),1)</f>
        <v>7</v>
      </c>
    </row>
    <row r="52" spans="1:12">
      <c r="A52" s="26" t="s">
        <v>21</v>
      </c>
      <c r="B52" s="26" t="s">
        <v>23</v>
      </c>
      <c r="C52" s="26">
        <v>2210</v>
      </c>
      <c r="D52" s="26" t="s">
        <v>79</v>
      </c>
      <c r="E52" s="26" t="s">
        <v>22</v>
      </c>
      <c r="F52" s="28">
        <f>EMCs!$B$2</f>
        <v>1.3467531225403229</v>
      </c>
      <c r="G52" s="28">
        <f>EMCs!$C$2</f>
        <v>0.27383424246429361</v>
      </c>
      <c r="H52" s="28">
        <f>ROCs!$H$2</f>
        <v>0.31492922148662977</v>
      </c>
      <c r="I52" s="29">
        <v>4.0531203272368801</v>
      </c>
      <c r="J52" s="30">
        <f>Other!$C$4*H52*I52/12+(Other!$D$4*I52)</f>
        <v>8.376164825619469</v>
      </c>
      <c r="K52" s="31">
        <f t="shared" si="0"/>
        <v>30.7</v>
      </c>
      <c r="L52" s="31">
        <f>ROUND((2.721*J52*G52)+(Other!$B$4*I52),1)</f>
        <v>8.8000000000000007</v>
      </c>
    </row>
    <row r="53" spans="1:12">
      <c r="A53" s="26" t="s">
        <v>21</v>
      </c>
      <c r="B53" s="26" t="s">
        <v>23</v>
      </c>
      <c r="C53" s="26">
        <v>2210</v>
      </c>
      <c r="D53" s="26" t="s">
        <v>79</v>
      </c>
      <c r="E53" s="26" t="s">
        <v>22</v>
      </c>
      <c r="F53" s="28">
        <f>EMCs!$B$2</f>
        <v>1.3467531225403229</v>
      </c>
      <c r="G53" s="28">
        <f>EMCs!$C$2</f>
        <v>0.27383424246429361</v>
      </c>
      <c r="H53" s="28">
        <f>ROCs!$H$2</f>
        <v>0.31492922148662977</v>
      </c>
      <c r="I53" s="29">
        <v>4.3365815654020903</v>
      </c>
      <c r="J53" s="30">
        <f>Other!$C$4*H53*I53/12+(Other!$D$4*I53)</f>
        <v>8.9619648662919875</v>
      </c>
      <c r="K53" s="31">
        <f t="shared" si="0"/>
        <v>32.799999999999997</v>
      </c>
      <c r="L53" s="31">
        <f>ROUND((2.721*J53*G53)+(Other!$B$4*I53),1)</f>
        <v>9.4</v>
      </c>
    </row>
    <row r="54" spans="1:12">
      <c r="A54" s="26" t="s">
        <v>21</v>
      </c>
      <c r="B54" s="26" t="s">
        <v>23</v>
      </c>
      <c r="C54" s="26">
        <v>2210</v>
      </c>
      <c r="D54" s="26" t="s">
        <v>79</v>
      </c>
      <c r="E54" s="26" t="s">
        <v>22</v>
      </c>
      <c r="F54" s="28">
        <f>EMCs!$B$2</f>
        <v>1.3467531225403229</v>
      </c>
      <c r="G54" s="28">
        <f>EMCs!$C$2</f>
        <v>0.27383424246429361</v>
      </c>
      <c r="H54" s="28">
        <f>ROCs!$H$2</f>
        <v>0.31492922148662977</v>
      </c>
      <c r="I54" s="29">
        <v>4.6409107784883199</v>
      </c>
      <c r="J54" s="30">
        <f>Other!$C$4*H54*I54/12+(Other!$D$4*I54)</f>
        <v>9.5908905936954785</v>
      </c>
      <c r="K54" s="31">
        <f t="shared" si="0"/>
        <v>35.1</v>
      </c>
      <c r="L54" s="31">
        <f>ROUND((2.721*J54*G54)+(Other!$B$4*I54),1)</f>
        <v>10</v>
      </c>
    </row>
    <row r="55" spans="1:12">
      <c r="A55" s="26" t="s">
        <v>21</v>
      </c>
      <c r="B55" s="26" t="s">
        <v>23</v>
      </c>
      <c r="C55" s="26">
        <v>2210</v>
      </c>
      <c r="D55" s="26" t="s">
        <v>79</v>
      </c>
      <c r="E55" s="26" t="s">
        <v>22</v>
      </c>
      <c r="F55" s="28">
        <f>EMCs!$B$2</f>
        <v>1.3467531225403229</v>
      </c>
      <c r="G55" s="28">
        <f>EMCs!$C$2</f>
        <v>0.27383424246429361</v>
      </c>
      <c r="H55" s="28">
        <f>ROCs!$H$2</f>
        <v>0.31492922148662977</v>
      </c>
      <c r="I55" s="29">
        <v>4.6988403658514297</v>
      </c>
      <c r="J55" s="30">
        <f>Other!$C$4*H55*I55/12+(Other!$D$4*I55)</f>
        <v>9.7106076839513022</v>
      </c>
      <c r="K55" s="31">
        <f t="shared" si="0"/>
        <v>35.6</v>
      </c>
      <c r="L55" s="31">
        <f>ROUND((2.721*J55*G55)+(Other!$B$4*I55),1)</f>
        <v>10.199999999999999</v>
      </c>
    </row>
    <row r="56" spans="1:12">
      <c r="A56" s="26" t="s">
        <v>21</v>
      </c>
      <c r="B56" s="26" t="s">
        <v>23</v>
      </c>
      <c r="C56" s="26">
        <v>2210</v>
      </c>
      <c r="D56" s="26" t="s">
        <v>79</v>
      </c>
      <c r="E56" s="26" t="s">
        <v>22</v>
      </c>
      <c r="F56" s="28">
        <f>EMCs!$B$2</f>
        <v>1.3467531225403229</v>
      </c>
      <c r="G56" s="28">
        <f>EMCs!$C$2</f>
        <v>0.27383424246429361</v>
      </c>
      <c r="H56" s="28">
        <f>ROCs!$H$2</f>
        <v>0.31492922148662977</v>
      </c>
      <c r="I56" s="29">
        <v>5.0505178947948002</v>
      </c>
      <c r="J56" s="30">
        <f>Other!$C$4*H56*I56/12+(Other!$D$4*I56)</f>
        <v>10.437383281532536</v>
      </c>
      <c r="K56" s="31">
        <f t="shared" si="0"/>
        <v>38.200000000000003</v>
      </c>
      <c r="L56" s="31">
        <f>ROUND((2.721*J56*G56)+(Other!$B$4*I56),1)</f>
        <v>10.9</v>
      </c>
    </row>
    <row r="57" spans="1:12">
      <c r="A57" s="26" t="s">
        <v>21</v>
      </c>
      <c r="B57" s="26" t="s">
        <v>23</v>
      </c>
      <c r="C57" s="26">
        <v>2210</v>
      </c>
      <c r="D57" s="26" t="s">
        <v>79</v>
      </c>
      <c r="E57" s="26" t="s">
        <v>22</v>
      </c>
      <c r="F57" s="28">
        <f>EMCs!$B$2</f>
        <v>1.3467531225403229</v>
      </c>
      <c r="G57" s="28">
        <f>EMCs!$C$2</f>
        <v>0.27383424246429361</v>
      </c>
      <c r="H57" s="28">
        <f>ROCs!$H$2</f>
        <v>0.31492922148662977</v>
      </c>
      <c r="I57" s="29">
        <v>5.2735444200193902</v>
      </c>
      <c r="J57" s="30">
        <f>Other!$C$4*H57*I57/12+(Other!$D$4*I57)</f>
        <v>10.898289147862904</v>
      </c>
      <c r="K57" s="31">
        <f t="shared" si="0"/>
        <v>39.9</v>
      </c>
      <c r="L57" s="31">
        <f>ROUND((2.721*J57*G57)+(Other!$B$4*I57),1)</f>
        <v>11.4</v>
      </c>
    </row>
    <row r="58" spans="1:12">
      <c r="A58" s="26" t="s">
        <v>21</v>
      </c>
      <c r="B58" s="26" t="s">
        <v>23</v>
      </c>
      <c r="C58" s="26">
        <v>2210</v>
      </c>
      <c r="D58" s="26" t="s">
        <v>79</v>
      </c>
      <c r="E58" s="26" t="s">
        <v>74</v>
      </c>
      <c r="F58" s="28">
        <f>EMCs!$B$2</f>
        <v>1.3467531225403229</v>
      </c>
      <c r="G58" s="28">
        <f>EMCs!$C$2</f>
        <v>0.27383424246429361</v>
      </c>
      <c r="H58" s="28">
        <f>ROCs!$I$2</f>
        <v>0.31492922148662977</v>
      </c>
      <c r="I58" s="29">
        <v>5.4145514951882001</v>
      </c>
      <c r="J58" s="30">
        <f>Other!$C$4*H58*I58/12+(Other!$D$4*I58)</f>
        <v>11.189693894782337</v>
      </c>
      <c r="K58" s="31">
        <f t="shared" ref="K58:K86" si="1">ROUND(2.721*J58*F58,1)</f>
        <v>41</v>
      </c>
      <c r="L58" s="31">
        <f>ROUND((2.721*J58*G58)+(Other!$B$4*I58),1)</f>
        <v>11.7</v>
      </c>
    </row>
    <row r="59" spans="1:12">
      <c r="A59" s="26" t="s">
        <v>21</v>
      </c>
      <c r="B59" s="26" t="s">
        <v>23</v>
      </c>
      <c r="C59" s="26">
        <v>2210</v>
      </c>
      <c r="D59" s="26" t="s">
        <v>79</v>
      </c>
      <c r="E59" s="26" t="s">
        <v>25</v>
      </c>
      <c r="F59" s="28">
        <f>EMCs!$B$2</f>
        <v>1.3467531225403229</v>
      </c>
      <c r="G59" s="28">
        <f>EMCs!$C$2</f>
        <v>0.27383424246429361</v>
      </c>
      <c r="H59" s="28">
        <f>ROCs!$B$2</f>
        <v>0.31492922148662977</v>
      </c>
      <c r="I59" s="29">
        <v>7.0400450278264204</v>
      </c>
      <c r="J59" s="30">
        <f>Other!$C$4*H59*I59/12+(Other!$D$4*I59)</f>
        <v>14.548933357983316</v>
      </c>
      <c r="K59" s="31">
        <f t="shared" si="1"/>
        <v>53.3</v>
      </c>
      <c r="L59" s="31">
        <f>ROUND((2.721*J59*G59)+(Other!$B$4*I59),1)</f>
        <v>15.2</v>
      </c>
    </row>
    <row r="60" spans="1:12">
      <c r="A60" s="26" t="s">
        <v>21</v>
      </c>
      <c r="B60" s="26" t="s">
        <v>23</v>
      </c>
      <c r="C60" s="26">
        <v>2210</v>
      </c>
      <c r="D60" s="26" t="s">
        <v>79</v>
      </c>
      <c r="E60" s="26" t="s">
        <v>22</v>
      </c>
      <c r="F60" s="28">
        <f>EMCs!$B$2</f>
        <v>1.3467531225403229</v>
      </c>
      <c r="G60" s="28">
        <f>EMCs!$C$2</f>
        <v>0.27383424246429361</v>
      </c>
      <c r="H60" s="28">
        <f>ROCs!$H$2</f>
        <v>0.31492922148662977</v>
      </c>
      <c r="I60" s="29">
        <v>7.4338040788634103</v>
      </c>
      <c r="J60" s="30">
        <f>Other!$C$4*H60*I60/12+(Other!$D$4*I60)</f>
        <v>15.362674487478429</v>
      </c>
      <c r="K60" s="31">
        <f t="shared" si="1"/>
        <v>56.3</v>
      </c>
      <c r="L60" s="31">
        <f>ROUND((2.721*J60*G60)+(Other!$B$4*I60),1)</f>
        <v>16.100000000000001</v>
      </c>
    </row>
    <row r="61" spans="1:12">
      <c r="A61" s="26" t="s">
        <v>21</v>
      </c>
      <c r="B61" s="26" t="s">
        <v>23</v>
      </c>
      <c r="C61" s="26">
        <v>2210</v>
      </c>
      <c r="D61" s="26" t="s">
        <v>79</v>
      </c>
      <c r="E61" s="26" t="s">
        <v>74</v>
      </c>
      <c r="F61" s="28">
        <f>EMCs!$B$2</f>
        <v>1.3467531225403229</v>
      </c>
      <c r="G61" s="28">
        <f>EMCs!$C$2</f>
        <v>0.27383424246429361</v>
      </c>
      <c r="H61" s="28">
        <f>ROCs!$I$2</f>
        <v>0.31492922148662977</v>
      </c>
      <c r="I61" s="29">
        <v>7.9302342202235101</v>
      </c>
      <c r="J61" s="30">
        <f>Other!$C$4*H61*I61/12+(Other!$D$4*I61)</f>
        <v>16.388595346648309</v>
      </c>
      <c r="K61" s="31">
        <f t="shared" si="1"/>
        <v>60.1</v>
      </c>
      <c r="L61" s="31">
        <f>ROUND((2.721*J61*G61)+(Other!$B$4*I61),1)</f>
        <v>17.2</v>
      </c>
    </row>
    <row r="62" spans="1:12">
      <c r="A62" s="26" t="s">
        <v>21</v>
      </c>
      <c r="B62" s="26" t="s">
        <v>23</v>
      </c>
      <c r="C62" s="26">
        <v>2210</v>
      </c>
      <c r="D62" s="26" t="s">
        <v>79</v>
      </c>
      <c r="E62" s="26" t="s">
        <v>22</v>
      </c>
      <c r="F62" s="28">
        <f>EMCs!$B$2</f>
        <v>1.3467531225403229</v>
      </c>
      <c r="G62" s="28">
        <f>EMCs!$C$2</f>
        <v>0.27383424246429361</v>
      </c>
      <c r="H62" s="28">
        <f>ROCs!$H$2</f>
        <v>0.31492922148662977</v>
      </c>
      <c r="I62" s="29">
        <v>7.9874095538985301</v>
      </c>
      <c r="J62" s="30">
        <f>Other!$C$4*H62*I62/12+(Other!$D$4*I62)</f>
        <v>16.506753698771114</v>
      </c>
      <c r="K62" s="31">
        <f t="shared" si="1"/>
        <v>60.5</v>
      </c>
      <c r="L62" s="31">
        <f>ROUND((2.721*J62*G62)+(Other!$B$4*I62),1)</f>
        <v>17.3</v>
      </c>
    </row>
    <row r="63" spans="1:12">
      <c r="A63" s="26" t="s">
        <v>21</v>
      </c>
      <c r="B63" s="26" t="s">
        <v>23</v>
      </c>
      <c r="C63" s="26">
        <v>2210</v>
      </c>
      <c r="D63" s="26" t="s">
        <v>79</v>
      </c>
      <c r="E63" s="26" t="s">
        <v>22</v>
      </c>
      <c r="F63" s="28">
        <f>EMCs!$B$2</f>
        <v>1.3467531225403229</v>
      </c>
      <c r="G63" s="28">
        <f>EMCs!$C$2</f>
        <v>0.27383424246429361</v>
      </c>
      <c r="H63" s="28">
        <f>ROCs!$H$2</f>
        <v>0.31492922148662977</v>
      </c>
      <c r="I63" s="29">
        <v>8.1708620340857099</v>
      </c>
      <c r="J63" s="30">
        <f>Other!$C$4*H63*I63/12+(Other!$D$4*I63)</f>
        <v>16.885875976831898</v>
      </c>
      <c r="K63" s="31">
        <f t="shared" si="1"/>
        <v>61.9</v>
      </c>
      <c r="L63" s="31">
        <f>ROUND((2.721*J63*G63)+(Other!$B$4*I63),1)</f>
        <v>17.7</v>
      </c>
    </row>
    <row r="64" spans="1:12">
      <c r="A64" s="26" t="s">
        <v>21</v>
      </c>
      <c r="B64" s="26" t="s">
        <v>23</v>
      </c>
      <c r="C64" s="26">
        <v>2210</v>
      </c>
      <c r="D64" s="26" t="s">
        <v>79</v>
      </c>
      <c r="E64" s="26" t="s">
        <v>22</v>
      </c>
      <c r="F64" s="28">
        <f>EMCs!$B$2</f>
        <v>1.3467531225403229</v>
      </c>
      <c r="G64" s="28">
        <f>EMCs!$C$2</f>
        <v>0.27383424246429361</v>
      </c>
      <c r="H64" s="28">
        <f>ROCs!$H$2</f>
        <v>0.31492922148662977</v>
      </c>
      <c r="I64" s="29">
        <v>8.9757121041761092</v>
      </c>
      <c r="J64" s="30">
        <f>Other!$C$4*H64*I64/12+(Other!$D$4*I64)</f>
        <v>18.549176422586111</v>
      </c>
      <c r="K64" s="31">
        <f t="shared" si="1"/>
        <v>68</v>
      </c>
      <c r="L64" s="31">
        <f>ROUND((2.721*J64*G64)+(Other!$B$4*I64),1)</f>
        <v>19.399999999999999</v>
      </c>
    </row>
    <row r="65" spans="1:12">
      <c r="A65" s="26" t="s">
        <v>21</v>
      </c>
      <c r="B65" s="26" t="s">
        <v>23</v>
      </c>
      <c r="C65" s="26">
        <v>2210</v>
      </c>
      <c r="D65" s="26" t="s">
        <v>79</v>
      </c>
      <c r="E65" s="26" t="s">
        <v>22</v>
      </c>
      <c r="F65" s="28">
        <f>EMCs!$B$2</f>
        <v>1.3467531225403229</v>
      </c>
      <c r="G65" s="28">
        <f>EMCs!$C$2</f>
        <v>0.27383424246429361</v>
      </c>
      <c r="H65" s="28">
        <f>ROCs!$H$2</f>
        <v>0.31492922148662977</v>
      </c>
      <c r="I65" s="29">
        <v>9.1401005080696702</v>
      </c>
      <c r="J65" s="30">
        <f>Other!$C$4*H65*I65/12+(Other!$D$4*I65)</f>
        <v>18.888900944747455</v>
      </c>
      <c r="K65" s="31">
        <f t="shared" si="1"/>
        <v>69.2</v>
      </c>
      <c r="L65" s="31">
        <f>ROUND((2.721*J65*G65)+(Other!$B$4*I65),1)</f>
        <v>19.8</v>
      </c>
    </row>
    <row r="66" spans="1:12">
      <c r="A66" s="26" t="s">
        <v>21</v>
      </c>
      <c r="B66" s="26" t="s">
        <v>23</v>
      </c>
      <c r="C66" s="26">
        <v>2210</v>
      </c>
      <c r="D66" s="26" t="s">
        <v>79</v>
      </c>
      <c r="E66" s="26" t="s">
        <v>22</v>
      </c>
      <c r="F66" s="28">
        <f>EMCs!$B$2</f>
        <v>1.3467531225403229</v>
      </c>
      <c r="G66" s="28">
        <f>EMCs!$C$2</f>
        <v>0.27383424246429361</v>
      </c>
      <c r="H66" s="28">
        <f>ROCs!$H$2</f>
        <v>0.31492922148662977</v>
      </c>
      <c r="I66" s="29">
        <v>9.40223196618809</v>
      </c>
      <c r="J66" s="30">
        <f>Other!$C$4*H66*I66/12+(Other!$D$4*I66)</f>
        <v>19.430620933770498</v>
      </c>
      <c r="K66" s="31">
        <f t="shared" si="1"/>
        <v>71.2</v>
      </c>
      <c r="L66" s="31">
        <f>ROUND((2.721*J66*G66)+(Other!$B$4*I66),1)</f>
        <v>20.399999999999999</v>
      </c>
    </row>
    <row r="67" spans="1:12">
      <c r="A67" s="26" t="s">
        <v>21</v>
      </c>
      <c r="B67" s="26" t="s">
        <v>23</v>
      </c>
      <c r="C67" s="26">
        <v>2210</v>
      </c>
      <c r="D67" s="26" t="s">
        <v>79</v>
      </c>
      <c r="E67" s="26" t="s">
        <v>22</v>
      </c>
      <c r="F67" s="28">
        <f>EMCs!$B$2</f>
        <v>1.3467531225403229</v>
      </c>
      <c r="G67" s="28">
        <f>EMCs!$C$2</f>
        <v>0.27383424246429361</v>
      </c>
      <c r="H67" s="28">
        <f>ROCs!$H$2</f>
        <v>0.31492922148662977</v>
      </c>
      <c r="I67" s="29">
        <v>12.846159354099999</v>
      </c>
      <c r="J67" s="30">
        <f>Other!$C$4*H67*I67/12+(Other!$D$4*I67)</f>
        <v>26.547829681501156</v>
      </c>
      <c r="K67" s="31">
        <f t="shared" si="1"/>
        <v>97.3</v>
      </c>
      <c r="L67" s="31">
        <f>ROUND((2.721*J67*G67)+(Other!$B$4*I67),1)</f>
        <v>27.8</v>
      </c>
    </row>
    <row r="68" spans="1:12">
      <c r="A68" s="26" t="s">
        <v>21</v>
      </c>
      <c r="B68" s="26" t="s">
        <v>23</v>
      </c>
      <c r="C68" s="26">
        <v>2210</v>
      </c>
      <c r="D68" s="26" t="s">
        <v>79</v>
      </c>
      <c r="E68" s="26" t="s">
        <v>24</v>
      </c>
      <c r="F68" s="28">
        <f>EMCs!$B$2</f>
        <v>1.3467531225403229</v>
      </c>
      <c r="G68" s="28">
        <f>EMCs!$C$2</f>
        <v>0.27383424246429361</v>
      </c>
      <c r="H68" s="28">
        <f>ROCs!$F$2</f>
        <v>0.31492922148662977</v>
      </c>
      <c r="I68" s="29">
        <v>12.974149607799999</v>
      </c>
      <c r="J68" s="30">
        <f>Other!$C$4*H68*I68/12+(Other!$D$4*I68)</f>
        <v>26.81233390898727</v>
      </c>
      <c r="K68" s="31">
        <f t="shared" si="1"/>
        <v>98.3</v>
      </c>
      <c r="L68" s="31">
        <f>ROUND((2.721*J68*G68)+(Other!$B$4*I68),1)</f>
        <v>28.1</v>
      </c>
    </row>
    <row r="69" spans="1:12">
      <c r="A69" s="26" t="s">
        <v>21</v>
      </c>
      <c r="B69" s="26" t="s">
        <v>23</v>
      </c>
      <c r="C69" s="26">
        <v>2210</v>
      </c>
      <c r="D69" s="26" t="s">
        <v>79</v>
      </c>
      <c r="E69" s="26" t="s">
        <v>22</v>
      </c>
      <c r="F69" s="28">
        <f>EMCs!$B$2</f>
        <v>1.3467531225403229</v>
      </c>
      <c r="G69" s="28">
        <f>EMCs!$C$2</f>
        <v>0.27383424246429361</v>
      </c>
      <c r="H69" s="28">
        <f>ROCs!$H$2</f>
        <v>0.31492922148662977</v>
      </c>
      <c r="I69" s="29">
        <v>14.655657103099999</v>
      </c>
      <c r="J69" s="30">
        <f>Other!$C$4*H69*I69/12+(Other!$D$4*I69)</f>
        <v>30.287331638884226</v>
      </c>
      <c r="K69" s="31">
        <f t="shared" si="1"/>
        <v>111</v>
      </c>
      <c r="L69" s="31">
        <f>ROUND((2.721*J69*G69)+(Other!$B$4*I69),1)</f>
        <v>31.7</v>
      </c>
    </row>
    <row r="70" spans="1:12">
      <c r="A70" s="26" t="s">
        <v>21</v>
      </c>
      <c r="B70" s="26" t="s">
        <v>23</v>
      </c>
      <c r="C70" s="26">
        <v>2210</v>
      </c>
      <c r="D70" s="26" t="s">
        <v>79</v>
      </c>
      <c r="E70" s="26" t="s">
        <v>22</v>
      </c>
      <c r="F70" s="28">
        <f>EMCs!$B$2</f>
        <v>1.3467531225403229</v>
      </c>
      <c r="G70" s="28">
        <f>EMCs!$C$2</f>
        <v>0.27383424246429361</v>
      </c>
      <c r="H70" s="28">
        <f>ROCs!$H$2</f>
        <v>0.31492922148662977</v>
      </c>
      <c r="I70" s="29">
        <v>16.748398328699999</v>
      </c>
      <c r="J70" s="30">
        <f>Other!$C$4*H70*I70/12+(Other!$D$4*I70)</f>
        <v>34.612183611622122</v>
      </c>
      <c r="K70" s="31">
        <f t="shared" si="1"/>
        <v>126.8</v>
      </c>
      <c r="L70" s="31">
        <f>ROUND((2.721*J70*G70)+(Other!$B$4*I70),1)</f>
        <v>36.299999999999997</v>
      </c>
    </row>
    <row r="71" spans="1:12">
      <c r="A71" s="26" t="s">
        <v>21</v>
      </c>
      <c r="B71" s="26" t="s">
        <v>23</v>
      </c>
      <c r="C71" s="26">
        <v>2210</v>
      </c>
      <c r="D71" s="26" t="s">
        <v>79</v>
      </c>
      <c r="E71" s="26" t="s">
        <v>24</v>
      </c>
      <c r="F71" s="28">
        <f>EMCs!$B$2</f>
        <v>1.3467531225403229</v>
      </c>
      <c r="G71" s="28">
        <f>EMCs!$C$2</f>
        <v>0.27383424246429361</v>
      </c>
      <c r="H71" s="28">
        <f>ROCs!$F$2</f>
        <v>0.31492922148662977</v>
      </c>
      <c r="I71" s="29">
        <v>16.759242188999998</v>
      </c>
      <c r="J71" s="30">
        <f>Other!$C$4*H71*I71/12+(Other!$D$4*I71)</f>
        <v>34.634593496818084</v>
      </c>
      <c r="K71" s="31">
        <f t="shared" si="1"/>
        <v>126.9</v>
      </c>
      <c r="L71" s="31">
        <f>ROUND((2.721*J71*G71)+(Other!$B$4*I71),1)</f>
        <v>36.299999999999997</v>
      </c>
    </row>
    <row r="72" spans="1:12">
      <c r="A72" s="26" t="s">
        <v>21</v>
      </c>
      <c r="B72" s="26" t="s">
        <v>23</v>
      </c>
      <c r="C72" s="26">
        <v>2210</v>
      </c>
      <c r="D72" s="26" t="s">
        <v>79</v>
      </c>
      <c r="E72" s="26" t="s">
        <v>22</v>
      </c>
      <c r="F72" s="28">
        <f>EMCs!$B$2</f>
        <v>1.3467531225403229</v>
      </c>
      <c r="G72" s="28">
        <f>EMCs!$C$2</f>
        <v>0.27383424246429361</v>
      </c>
      <c r="H72" s="28">
        <f>ROCs!$H$2</f>
        <v>0.31492922148662977</v>
      </c>
      <c r="I72" s="29">
        <v>16.978616301700001</v>
      </c>
      <c r="J72" s="30">
        <f>Other!$C$4*H72*I72/12+(Other!$D$4*I72)</f>
        <v>35.087951299719023</v>
      </c>
      <c r="K72" s="31">
        <f t="shared" si="1"/>
        <v>128.6</v>
      </c>
      <c r="L72" s="31">
        <f>ROUND((2.721*J72*G72)+(Other!$B$4*I72),1)</f>
        <v>36.799999999999997</v>
      </c>
    </row>
    <row r="73" spans="1:12">
      <c r="A73" s="26" t="s">
        <v>21</v>
      </c>
      <c r="B73" s="26" t="s">
        <v>23</v>
      </c>
      <c r="C73" s="26">
        <v>2210</v>
      </c>
      <c r="D73" s="26" t="s">
        <v>79</v>
      </c>
      <c r="E73" s="26" t="s">
        <v>22</v>
      </c>
      <c r="F73" s="28">
        <f>EMCs!$B$2</f>
        <v>1.3467531225403229</v>
      </c>
      <c r="G73" s="28">
        <f>EMCs!$C$2</f>
        <v>0.27383424246429361</v>
      </c>
      <c r="H73" s="28">
        <f>ROCs!$H$2</f>
        <v>0.31492922148662977</v>
      </c>
      <c r="I73" s="29">
        <v>29.290351595699999</v>
      </c>
      <c r="J73" s="30">
        <f>Other!$C$4*H73*I73/12+(Other!$D$4*I73)</f>
        <v>60.531342017468496</v>
      </c>
      <c r="K73" s="31">
        <f t="shared" si="1"/>
        <v>221.8</v>
      </c>
      <c r="L73" s="31">
        <f>ROUND((2.721*J73*G73)+(Other!$B$4*I73),1)</f>
        <v>63.4</v>
      </c>
    </row>
    <row r="74" spans="1:12">
      <c r="A74" s="26" t="s">
        <v>21</v>
      </c>
      <c r="B74" s="26" t="s">
        <v>23</v>
      </c>
      <c r="C74" s="26">
        <v>2210</v>
      </c>
      <c r="D74" s="26" t="s">
        <v>79</v>
      </c>
      <c r="E74" s="26" t="s">
        <v>24</v>
      </c>
      <c r="F74" s="28">
        <f>EMCs!$B$2</f>
        <v>1.3467531225403229</v>
      </c>
      <c r="G74" s="28">
        <f>EMCs!$C$2</f>
        <v>0.27383424246429361</v>
      </c>
      <c r="H74" s="28">
        <f>ROCs!$F$2</f>
        <v>0.31492922148662977</v>
      </c>
      <c r="I74" s="29">
        <v>33.753803798</v>
      </c>
      <c r="J74" s="30">
        <f>Other!$C$4*H74*I74/12+(Other!$D$4*I74)</f>
        <v>69.755497314931986</v>
      </c>
      <c r="K74" s="31">
        <f t="shared" si="1"/>
        <v>255.6</v>
      </c>
      <c r="L74" s="31">
        <f>ROUND((2.721*J74*G74)+(Other!$B$4*I74),1)</f>
        <v>73.099999999999994</v>
      </c>
    </row>
    <row r="75" spans="1:12">
      <c r="A75" s="26" t="s">
        <v>21</v>
      </c>
      <c r="B75" s="26" t="s">
        <v>23</v>
      </c>
      <c r="C75" s="26">
        <v>2210</v>
      </c>
      <c r="D75" s="26" t="s">
        <v>79</v>
      </c>
      <c r="E75" s="26" t="s">
        <v>22</v>
      </c>
      <c r="F75" s="28">
        <f>EMCs!$B$2</f>
        <v>1.3467531225403229</v>
      </c>
      <c r="G75" s="28">
        <f>EMCs!$C$2</f>
        <v>0.27383424246429361</v>
      </c>
      <c r="H75" s="28">
        <f>ROCs!$H$2</f>
        <v>0.31492922148662977</v>
      </c>
      <c r="I75" s="29">
        <v>35.053926045499999</v>
      </c>
      <c r="J75" s="30">
        <f>Other!$C$4*H75*I75/12+(Other!$D$4*I75)</f>
        <v>72.442325575453651</v>
      </c>
      <c r="K75" s="31">
        <f t="shared" si="1"/>
        <v>265.5</v>
      </c>
      <c r="L75" s="31">
        <f>ROUND((2.721*J75*G75)+(Other!$B$4*I75),1)</f>
        <v>75.900000000000006</v>
      </c>
    </row>
    <row r="76" spans="1:12">
      <c r="A76" s="26" t="s">
        <v>21</v>
      </c>
      <c r="B76" s="26" t="s">
        <v>23</v>
      </c>
      <c r="C76" s="26">
        <v>2210</v>
      </c>
      <c r="D76" s="26" t="s">
        <v>79</v>
      </c>
      <c r="E76" s="26" t="s">
        <v>22</v>
      </c>
      <c r="F76" s="28">
        <f>EMCs!$B$2</f>
        <v>1.3467531225403229</v>
      </c>
      <c r="G76" s="28">
        <f>EMCs!$C$2</f>
        <v>0.27383424246429361</v>
      </c>
      <c r="H76" s="28">
        <f>ROCs!$H$2</f>
        <v>0.31492922148662977</v>
      </c>
      <c r="I76" s="29">
        <v>35.128476383299997</v>
      </c>
      <c r="J76" s="30">
        <f>Other!$C$4*H76*I76/12+(Other!$D$4*I76)</f>
        <v>72.59639105261752</v>
      </c>
      <c r="K76" s="31">
        <f t="shared" si="1"/>
        <v>266</v>
      </c>
      <c r="L76" s="31">
        <f>ROUND((2.721*J76*G76)+(Other!$B$4*I76),1)</f>
        <v>76.099999999999994</v>
      </c>
    </row>
    <row r="77" spans="1:12">
      <c r="A77" s="26" t="s">
        <v>21</v>
      </c>
      <c r="B77" s="26" t="s">
        <v>23</v>
      </c>
      <c r="C77" s="26">
        <v>2210</v>
      </c>
      <c r="D77" s="26" t="s">
        <v>79</v>
      </c>
      <c r="E77" s="26" t="s">
        <v>22</v>
      </c>
      <c r="F77" s="28">
        <f>EMCs!$B$2</f>
        <v>1.3467531225403229</v>
      </c>
      <c r="G77" s="28">
        <f>EMCs!$C$2</f>
        <v>0.27383424246429361</v>
      </c>
      <c r="H77" s="28">
        <f>ROCs!$H$2</f>
        <v>0.31492922148662977</v>
      </c>
      <c r="I77" s="29">
        <v>44.430162446099999</v>
      </c>
      <c r="J77" s="30">
        <f>Other!$C$4*H77*I77/12+(Other!$D$4*I77)</f>
        <v>91.819224160879884</v>
      </c>
      <c r="K77" s="31">
        <f t="shared" si="1"/>
        <v>336.5</v>
      </c>
      <c r="L77" s="31">
        <f>ROUND((2.721*J77*G77)+(Other!$B$4*I77),1)</f>
        <v>96.2</v>
      </c>
    </row>
    <row r="78" spans="1:12">
      <c r="A78" s="26" t="s">
        <v>21</v>
      </c>
      <c r="B78" s="26" t="s">
        <v>23</v>
      </c>
      <c r="C78" s="26">
        <v>2210</v>
      </c>
      <c r="D78" s="26" t="s">
        <v>79</v>
      </c>
      <c r="E78" s="26" t="s">
        <v>22</v>
      </c>
      <c r="F78" s="28">
        <f>EMCs!$B$2</f>
        <v>1.3467531225403229</v>
      </c>
      <c r="G78" s="28">
        <f>EMCs!$C$2</f>
        <v>0.27383424246429361</v>
      </c>
      <c r="H78" s="28">
        <f>ROCs!$H$2</f>
        <v>0.31492922148662977</v>
      </c>
      <c r="I78" s="29">
        <v>45.554442380099999</v>
      </c>
      <c r="J78" s="30">
        <f>Other!$C$4*H78*I78/12+(Other!$D$4*I78)</f>
        <v>94.142657288200951</v>
      </c>
      <c r="K78" s="31">
        <f t="shared" si="1"/>
        <v>345</v>
      </c>
      <c r="L78" s="31">
        <f>ROUND((2.721*J78*G78)+(Other!$B$4*I78),1)</f>
        <v>98.6</v>
      </c>
    </row>
    <row r="79" spans="1:12">
      <c r="A79" s="26" t="s">
        <v>21</v>
      </c>
      <c r="B79" s="26" t="s">
        <v>23</v>
      </c>
      <c r="C79" s="26">
        <v>2210</v>
      </c>
      <c r="D79" s="26" t="s">
        <v>79</v>
      </c>
      <c r="E79" s="26" t="s">
        <v>24</v>
      </c>
      <c r="F79" s="28">
        <f>EMCs!$B$2</f>
        <v>1.3467531225403229</v>
      </c>
      <c r="G79" s="28">
        <f>EMCs!$C$2</f>
        <v>0.27383424246429361</v>
      </c>
      <c r="H79" s="28">
        <f>ROCs!$F$2</f>
        <v>0.31492922148662977</v>
      </c>
      <c r="I79" s="29">
        <v>52.953824644199997</v>
      </c>
      <c r="J79" s="30">
        <f>Other!$C$4*H79*I79/12+(Other!$D$4*I79)</f>
        <v>109.43419576915181</v>
      </c>
      <c r="K79" s="31">
        <f t="shared" si="1"/>
        <v>401</v>
      </c>
      <c r="L79" s="31">
        <f>ROUND((2.721*J79*G79)+(Other!$B$4*I79),1)</f>
        <v>114.7</v>
      </c>
    </row>
    <row r="80" spans="1:12">
      <c r="A80" s="26" t="s">
        <v>21</v>
      </c>
      <c r="B80" s="26" t="s">
        <v>23</v>
      </c>
      <c r="C80" s="26">
        <v>2210</v>
      </c>
      <c r="D80" s="26" t="s">
        <v>79</v>
      </c>
      <c r="E80" s="26" t="s">
        <v>22</v>
      </c>
      <c r="F80" s="28">
        <f>EMCs!$B$2</f>
        <v>1.3467531225403229</v>
      </c>
      <c r="G80" s="28">
        <f>EMCs!$C$2</f>
        <v>0.27383424246429361</v>
      </c>
      <c r="H80" s="28">
        <f>ROCs!$H$2</f>
        <v>0.31492922148662977</v>
      </c>
      <c r="I80" s="29">
        <v>58.624530612000001</v>
      </c>
      <c r="J80" s="30">
        <f>Other!$C$4*H80*I80/12+(Other!$D$4*I80)</f>
        <v>121.15325763482754</v>
      </c>
      <c r="K80" s="31">
        <f t="shared" si="1"/>
        <v>444</v>
      </c>
      <c r="L80" s="31">
        <f>ROUND((2.721*J80*G80)+(Other!$B$4*I80),1)</f>
        <v>126.9</v>
      </c>
    </row>
    <row r="81" spans="1:12">
      <c r="A81" s="26" t="s">
        <v>21</v>
      </c>
      <c r="B81" s="26" t="s">
        <v>23</v>
      </c>
      <c r="C81" s="26">
        <v>2210</v>
      </c>
      <c r="D81" s="26" t="s">
        <v>79</v>
      </c>
      <c r="E81" s="26" t="s">
        <v>22</v>
      </c>
      <c r="F81" s="28">
        <f>EMCs!$B$2</f>
        <v>1.3467531225403229</v>
      </c>
      <c r="G81" s="28">
        <f>EMCs!$C$2</f>
        <v>0.27383424246429361</v>
      </c>
      <c r="H81" s="28">
        <f>ROCs!$H$2</f>
        <v>0.31492922148662977</v>
      </c>
      <c r="I81" s="29">
        <v>80.941824927599995</v>
      </c>
      <c r="J81" s="30">
        <f>Other!$C$4*H81*I81/12+(Other!$D$4*I81)</f>
        <v>167.27410294828593</v>
      </c>
      <c r="K81" s="31">
        <f t="shared" si="1"/>
        <v>613</v>
      </c>
      <c r="L81" s="31">
        <f>ROUND((2.721*J81*G81)+(Other!$B$4*I81),1)</f>
        <v>175.2</v>
      </c>
    </row>
    <row r="82" spans="1:12">
      <c r="A82" s="26" t="s">
        <v>21</v>
      </c>
      <c r="B82" s="26" t="s">
        <v>23</v>
      </c>
      <c r="C82" s="26">
        <v>2210</v>
      </c>
      <c r="D82" s="26" t="s">
        <v>79</v>
      </c>
      <c r="E82" s="26" t="s">
        <v>22</v>
      </c>
      <c r="F82" s="28">
        <f>EMCs!$B$2</f>
        <v>1.3467531225403229</v>
      </c>
      <c r="G82" s="28">
        <f>EMCs!$C$2</f>
        <v>0.27383424246429361</v>
      </c>
      <c r="H82" s="28">
        <f>ROCs!$H$2</f>
        <v>0.31492922148662977</v>
      </c>
      <c r="I82" s="29">
        <v>208.57857654399999</v>
      </c>
      <c r="J82" s="30">
        <f>Other!$C$4*H82*I82/12+(Other!$D$4*I82)</f>
        <v>431.04778421830554</v>
      </c>
      <c r="K82" s="31">
        <f t="shared" si="1"/>
        <v>1579.6</v>
      </c>
      <c r="L82" s="31">
        <f>ROUND((2.721*J82*G82)+(Other!$B$4*I82),1)</f>
        <v>451.6</v>
      </c>
    </row>
    <row r="83" spans="1:12">
      <c r="A83" s="26" t="s">
        <v>21</v>
      </c>
      <c r="B83" s="26" t="s">
        <v>23</v>
      </c>
      <c r="C83" s="26">
        <v>2210</v>
      </c>
      <c r="D83" s="26" t="s">
        <v>79</v>
      </c>
      <c r="E83" s="26" t="s">
        <v>22</v>
      </c>
      <c r="F83" s="28">
        <f>EMCs!$B$2</f>
        <v>1.3467531225403229</v>
      </c>
      <c r="G83" s="28">
        <f>EMCs!$C$2</f>
        <v>0.27383424246429361</v>
      </c>
      <c r="H83" s="28">
        <f>ROCs!$H$2</f>
        <v>0.31492922148662977</v>
      </c>
      <c r="I83" s="29">
        <v>303.233465787</v>
      </c>
      <c r="J83" s="30">
        <f>Other!$C$4*H83*I83/12+(Other!$D$4*I83)</f>
        <v>626.66125972314626</v>
      </c>
      <c r="K83" s="31">
        <f t="shared" si="1"/>
        <v>2296.4</v>
      </c>
      <c r="L83" s="31">
        <f>ROUND((2.721*J83*G83)+(Other!$B$4*I83),1)</f>
        <v>656.5</v>
      </c>
    </row>
    <row r="84" spans="1:12">
      <c r="A84" s="26" t="s">
        <v>21</v>
      </c>
      <c r="B84" s="26" t="s">
        <v>23</v>
      </c>
      <c r="C84" s="26">
        <v>2210</v>
      </c>
      <c r="D84" s="26" t="s">
        <v>79</v>
      </c>
      <c r="E84" s="26" t="s">
        <v>22</v>
      </c>
      <c r="F84" s="28">
        <f>EMCs!$B$2</f>
        <v>1.3467531225403229</v>
      </c>
      <c r="G84" s="28">
        <f>EMCs!$C$2</f>
        <v>0.27383424246429361</v>
      </c>
      <c r="H84" s="28">
        <f>ROCs!$H$2</f>
        <v>0.31492922148662977</v>
      </c>
      <c r="I84" s="29">
        <v>1151.00345178</v>
      </c>
      <c r="J84" s="30">
        <f>Other!$C$4*H84*I84/12+(Other!$D$4*I84)</f>
        <v>2378.6598592148766</v>
      </c>
      <c r="K84" s="31">
        <f t="shared" si="1"/>
        <v>8716.6</v>
      </c>
      <c r="L84" s="31">
        <f>ROUND((2.721*J84*G84)+(Other!$B$4*I84),1)</f>
        <v>2492.1</v>
      </c>
    </row>
    <row r="85" spans="1:12">
      <c r="A85" s="26" t="s">
        <v>21</v>
      </c>
      <c r="B85" s="26" t="s">
        <v>23</v>
      </c>
      <c r="C85" s="26">
        <v>3200</v>
      </c>
      <c r="D85" s="31" t="s">
        <v>81</v>
      </c>
      <c r="E85" s="26" t="s">
        <v>22</v>
      </c>
      <c r="F85" s="28">
        <f>EMCs!$B$14</f>
        <v>0.69141343344704065</v>
      </c>
      <c r="G85" s="28">
        <f>EMCs!$C$14</f>
        <v>3.5859246036990831E-2</v>
      </c>
      <c r="H85" s="28">
        <f>ROCs!$H$13</f>
        <v>0.26229721460804234</v>
      </c>
      <c r="I85" s="29">
        <v>0.16656803257019101</v>
      </c>
      <c r="J85" s="30">
        <f>Other!$C$4*H85*I85/12+(Other!$D$4*I85)</f>
        <v>0.30507051818051001</v>
      </c>
      <c r="K85" s="31">
        <f t="shared" si="1"/>
        <v>0.6</v>
      </c>
      <c r="L85" s="31">
        <f>ROUND((2.721*J85*G85)+(Other!$B$4*I85),1)</f>
        <v>0.1</v>
      </c>
    </row>
    <row r="86" spans="1:12">
      <c r="A86" s="26" t="s">
        <v>21</v>
      </c>
      <c r="B86" s="26" t="s">
        <v>23</v>
      </c>
      <c r="C86" s="26">
        <v>4110</v>
      </c>
      <c r="D86" s="26" t="s">
        <v>82</v>
      </c>
      <c r="E86" s="26" t="s">
        <v>22</v>
      </c>
      <c r="F86" s="28">
        <f>EMCs!$B$14</f>
        <v>0.69141343344704065</v>
      </c>
      <c r="G86" s="28">
        <f>EMCs!$C$14</f>
        <v>3.5859246036990831E-2</v>
      </c>
      <c r="H86" s="28">
        <f>ROCs!$H$13</f>
        <v>0.26229721460804234</v>
      </c>
      <c r="I86" s="29">
        <v>3.8118441693240999E-3</v>
      </c>
      <c r="J86" s="30">
        <f>Other!$C$4*H86*I86/12+(Other!$D$4*I86)</f>
        <v>6.9814192916580562E-3</v>
      </c>
      <c r="K86" s="31">
        <f t="shared" si="1"/>
        <v>0</v>
      </c>
      <c r="L86" s="31">
        <f>ROUND((2.721*J86*G86)+(Other!$B$4*I86),1)</f>
        <v>0</v>
      </c>
    </row>
    <row r="87" spans="1:12">
      <c r="A87" s="26" t="s">
        <v>21</v>
      </c>
      <c r="B87" s="26" t="s">
        <v>23</v>
      </c>
      <c r="C87" s="26">
        <v>4240</v>
      </c>
      <c r="D87" s="31" t="s">
        <v>83</v>
      </c>
      <c r="E87" s="26" t="s">
        <v>22</v>
      </c>
      <c r="F87" s="28">
        <f>EMCs!$B$14</f>
        <v>0.69141343344704065</v>
      </c>
      <c r="G87" s="28">
        <f>EMCs!$C$14</f>
        <v>3.5859246036990831E-2</v>
      </c>
      <c r="H87" s="28">
        <f>ROCs!$H$13</f>
        <v>0.26229721460804234</v>
      </c>
      <c r="I87" s="29">
        <v>1.38139247676027E-2</v>
      </c>
      <c r="J87" s="30">
        <f>Other!$C$4*H87*I87/12+(Other!$D$4*I87)</f>
        <v>2.5300299955114638E-2</v>
      </c>
      <c r="K87" s="31">
        <f t="shared" ref="K87:K133" si="2">ROUND(2.721*J87*F87,1)</f>
        <v>0</v>
      </c>
      <c r="L87" s="31">
        <f>ROUND((2.721*J87*G87)+(Other!$B$4*I87),1)</f>
        <v>0</v>
      </c>
    </row>
    <row r="88" spans="1:12">
      <c r="A88" s="26" t="s">
        <v>21</v>
      </c>
      <c r="B88" s="26" t="s">
        <v>23</v>
      </c>
      <c r="C88" s="26">
        <v>4240</v>
      </c>
      <c r="D88" s="31" t="s">
        <v>83</v>
      </c>
      <c r="E88" s="26" t="s">
        <v>22</v>
      </c>
      <c r="F88" s="28">
        <f>EMCs!$B$14</f>
        <v>0.69141343344704065</v>
      </c>
      <c r="G88" s="28">
        <f>EMCs!$C$14</f>
        <v>3.5859246036990831E-2</v>
      </c>
      <c r="H88" s="28">
        <f>ROCs!$H$13</f>
        <v>0.26229721460804234</v>
      </c>
      <c r="I88" s="29">
        <v>2.4101136114153598E-2</v>
      </c>
      <c r="J88" s="30">
        <f>Other!$C$4*H88*I88/12+(Other!$D$4*I88)</f>
        <v>4.4141399580892041E-2</v>
      </c>
      <c r="K88" s="31">
        <f t="shared" si="2"/>
        <v>0.1</v>
      </c>
      <c r="L88" s="31">
        <f>ROUND((2.721*J88*G88)+(Other!$B$4*I88),1)</f>
        <v>0</v>
      </c>
    </row>
    <row r="89" spans="1:12">
      <c r="A89" s="26" t="s">
        <v>21</v>
      </c>
      <c r="B89" s="26" t="s">
        <v>23</v>
      </c>
      <c r="C89" s="26">
        <v>4240</v>
      </c>
      <c r="D89" s="31" t="s">
        <v>83</v>
      </c>
      <c r="E89" s="26" t="s">
        <v>22</v>
      </c>
      <c r="F89" s="28">
        <f>EMCs!$B$14</f>
        <v>0.69141343344704065</v>
      </c>
      <c r="G89" s="28">
        <f>EMCs!$C$14</f>
        <v>3.5859246036990831E-2</v>
      </c>
      <c r="H89" s="28">
        <f>ROCs!$H$13</f>
        <v>0.26229721460804234</v>
      </c>
      <c r="I89" s="29">
        <v>0.43016249003513002</v>
      </c>
      <c r="J89" s="30">
        <f>Other!$C$4*H89*I89/12+(Other!$D$4*I89)</f>
        <v>0.78784561306225376</v>
      </c>
      <c r="K89" s="31">
        <f t="shared" si="2"/>
        <v>1.5</v>
      </c>
      <c r="L89" s="31">
        <f>ROUND((2.721*J89*G89)+(Other!$B$4*I89),1)</f>
        <v>0.3</v>
      </c>
    </row>
    <row r="90" spans="1:12">
      <c r="A90" s="26" t="s">
        <v>21</v>
      </c>
      <c r="B90" s="26" t="s">
        <v>23</v>
      </c>
      <c r="C90" s="26">
        <v>4240</v>
      </c>
      <c r="D90" s="31" t="s">
        <v>83</v>
      </c>
      <c r="E90" s="26" t="s">
        <v>22</v>
      </c>
      <c r="F90" s="28">
        <f>EMCs!$B$14</f>
        <v>0.69141343344704065</v>
      </c>
      <c r="G90" s="28">
        <f>EMCs!$C$14</f>
        <v>3.5859246036990831E-2</v>
      </c>
      <c r="H90" s="28">
        <f>ROCs!$H$13</f>
        <v>0.26229721460804234</v>
      </c>
      <c r="I90" s="29">
        <v>3.4131429261009001</v>
      </c>
      <c r="J90" s="30">
        <f>Other!$C$4*H90*I90/12+(Other!$D$4*I90)</f>
        <v>6.2511951724648362</v>
      </c>
      <c r="K90" s="31">
        <f t="shared" si="2"/>
        <v>11.8</v>
      </c>
      <c r="L90" s="31">
        <f>ROUND((2.721*J90*G90)+(Other!$B$4*I90),1)</f>
        <v>2.7</v>
      </c>
    </row>
    <row r="91" spans="1:12">
      <c r="A91" s="26" t="s">
        <v>21</v>
      </c>
      <c r="B91" s="26" t="s">
        <v>23</v>
      </c>
      <c r="C91" s="26">
        <v>5120</v>
      </c>
      <c r="D91" s="26" t="s">
        <v>84</v>
      </c>
      <c r="E91" s="26" t="s">
        <v>22</v>
      </c>
      <c r="F91" s="28">
        <f>EMCs!$B$16</f>
        <v>0.50503242095262102</v>
      </c>
      <c r="G91" s="28">
        <f>EMCs!$C$16</f>
        <v>6.8458560616073402E-2</v>
      </c>
      <c r="H91" s="28">
        <f>ROCs!$H$15</f>
        <v>5.2632006878587441E-2</v>
      </c>
      <c r="I91" s="29">
        <v>7.6868297892940798E-3</v>
      </c>
      <c r="J91" s="30">
        <f>Other!$C$4*H91*I91/12+(Other!$D$4*I91)</f>
        <v>6.8797311773686719E-3</v>
      </c>
      <c r="K91" s="31">
        <f t="shared" si="2"/>
        <v>0</v>
      </c>
      <c r="L91" s="31">
        <f>ROUND((2.721*J91*G91)+(Other!$B$4*I91),1)</f>
        <v>0</v>
      </c>
    </row>
    <row r="92" spans="1:12">
      <c r="A92" s="26" t="s">
        <v>21</v>
      </c>
      <c r="B92" s="26" t="s">
        <v>23</v>
      </c>
      <c r="C92" s="26">
        <v>5120</v>
      </c>
      <c r="D92" s="26" t="s">
        <v>84</v>
      </c>
      <c r="E92" s="26" t="s">
        <v>22</v>
      </c>
      <c r="F92" s="28">
        <f>EMCs!$B$16</f>
        <v>0.50503242095262102</v>
      </c>
      <c r="G92" s="28">
        <f>EMCs!$C$16</f>
        <v>6.8458560616073402E-2</v>
      </c>
      <c r="H92" s="28">
        <f>ROCs!$H$15</f>
        <v>5.2632006878587441E-2</v>
      </c>
      <c r="I92" s="29">
        <v>1.15783475289407E-2</v>
      </c>
      <c r="J92" s="30">
        <f>Other!$C$4*H92*I92/12+(Other!$D$4*I92)</f>
        <v>1.0362648928197233E-2</v>
      </c>
      <c r="K92" s="31">
        <f t="shared" si="2"/>
        <v>0</v>
      </c>
      <c r="L92" s="31">
        <f>ROUND((2.721*J92*G92)+(Other!$B$4*I92),1)</f>
        <v>0</v>
      </c>
    </row>
    <row r="93" spans="1:12">
      <c r="A93" s="26" t="s">
        <v>21</v>
      </c>
      <c r="B93" s="26" t="s">
        <v>23</v>
      </c>
      <c r="C93" s="26">
        <v>5120</v>
      </c>
      <c r="D93" s="26" t="s">
        <v>84</v>
      </c>
      <c r="E93" s="26" t="s">
        <v>22</v>
      </c>
      <c r="F93" s="28">
        <f>EMCs!$B$16</f>
        <v>0.50503242095262102</v>
      </c>
      <c r="G93" s="28">
        <f>EMCs!$C$16</f>
        <v>6.8458560616073402E-2</v>
      </c>
      <c r="H93" s="28">
        <f>ROCs!$H$15</f>
        <v>5.2632006878587441E-2</v>
      </c>
      <c r="I93" s="29">
        <v>2.9979826187320601E-2</v>
      </c>
      <c r="J93" s="30">
        <f>Other!$C$4*H93*I93/12+(Other!$D$4*I93)</f>
        <v>2.6832016652725253E-2</v>
      </c>
      <c r="K93" s="31">
        <f t="shared" si="2"/>
        <v>0</v>
      </c>
      <c r="L93" s="31">
        <f>ROUND((2.721*J93*G93)+(Other!$B$4*I93),1)</f>
        <v>0</v>
      </c>
    </row>
    <row r="94" spans="1:12">
      <c r="A94" s="26" t="s">
        <v>21</v>
      </c>
      <c r="B94" s="26" t="s">
        <v>23</v>
      </c>
      <c r="C94" s="26">
        <v>5120</v>
      </c>
      <c r="D94" s="26" t="s">
        <v>84</v>
      </c>
      <c r="E94" s="26" t="s">
        <v>22</v>
      </c>
      <c r="F94" s="28">
        <f>EMCs!$B$16</f>
        <v>0.50503242095262102</v>
      </c>
      <c r="G94" s="28">
        <f>EMCs!$C$16</f>
        <v>6.8458560616073402E-2</v>
      </c>
      <c r="H94" s="28">
        <f>ROCs!$H$15</f>
        <v>5.2632006878587441E-2</v>
      </c>
      <c r="I94" s="29">
        <v>0.12537636105727101</v>
      </c>
      <c r="J94" s="30">
        <f>Other!$C$4*H94*I94/12+(Other!$D$4*I94)</f>
        <v>0.11221214515144762</v>
      </c>
      <c r="K94" s="31">
        <f t="shared" si="2"/>
        <v>0.2</v>
      </c>
      <c r="L94" s="31">
        <f>ROUND((2.721*J94*G94)+(Other!$B$4*I94),1)</f>
        <v>0.1</v>
      </c>
    </row>
    <row r="95" spans="1:12">
      <c r="A95" s="26" t="s">
        <v>21</v>
      </c>
      <c r="B95" s="26" t="s">
        <v>23</v>
      </c>
      <c r="C95" s="26">
        <v>5120</v>
      </c>
      <c r="D95" s="26" t="s">
        <v>84</v>
      </c>
      <c r="E95" s="26" t="s">
        <v>22</v>
      </c>
      <c r="F95" s="28">
        <f>EMCs!$B$16</f>
        <v>0.50503242095262102</v>
      </c>
      <c r="G95" s="28">
        <f>EMCs!$C$16</f>
        <v>6.8458560616073402E-2</v>
      </c>
      <c r="H95" s="28">
        <f>ROCs!$H$15</f>
        <v>5.2632006878587441E-2</v>
      </c>
      <c r="I95" s="29">
        <v>0.163394829045761</v>
      </c>
      <c r="J95" s="30">
        <f>Other!$C$4*H95*I95/12+(Other!$D$4*I95)</f>
        <v>0.14623876557961082</v>
      </c>
      <c r="K95" s="31">
        <f t="shared" si="2"/>
        <v>0.2</v>
      </c>
      <c r="L95" s="31">
        <f>ROUND((2.721*J95*G95)+(Other!$B$4*I95),1)</f>
        <v>0.1</v>
      </c>
    </row>
    <row r="96" spans="1:12">
      <c r="A96" s="26" t="s">
        <v>21</v>
      </c>
      <c r="B96" s="26" t="s">
        <v>23</v>
      </c>
      <c r="C96" s="26">
        <v>5120</v>
      </c>
      <c r="D96" s="26" t="s">
        <v>84</v>
      </c>
      <c r="E96" s="26" t="s">
        <v>22</v>
      </c>
      <c r="F96" s="28">
        <f>EMCs!$B$16</f>
        <v>0.50503242095262102</v>
      </c>
      <c r="G96" s="28">
        <f>EMCs!$C$16</f>
        <v>6.8458560616073402E-2</v>
      </c>
      <c r="H96" s="28">
        <f>ROCs!$H$15</f>
        <v>5.2632006878587441E-2</v>
      </c>
      <c r="I96" s="29">
        <v>0.18710126697983401</v>
      </c>
      <c r="J96" s="30">
        <f>Other!$C$4*H96*I96/12+(Other!$D$4*I96)</f>
        <v>0.16745608463441133</v>
      </c>
      <c r="K96" s="31">
        <f t="shared" si="2"/>
        <v>0.2</v>
      </c>
      <c r="L96" s="31">
        <f>ROUND((2.721*J96*G96)+(Other!$B$4*I96),1)</f>
        <v>0.1</v>
      </c>
    </row>
    <row r="97" spans="1:12">
      <c r="A97" s="26" t="s">
        <v>21</v>
      </c>
      <c r="B97" s="26" t="s">
        <v>23</v>
      </c>
      <c r="C97" s="26">
        <v>5120</v>
      </c>
      <c r="D97" s="26" t="s">
        <v>84</v>
      </c>
      <c r="E97" s="26" t="s">
        <v>22</v>
      </c>
      <c r="F97" s="28">
        <f>EMCs!$B$16</f>
        <v>0.50503242095262102</v>
      </c>
      <c r="G97" s="28">
        <f>EMCs!$C$16</f>
        <v>6.8458560616073402E-2</v>
      </c>
      <c r="H97" s="28">
        <f>ROCs!$H$15</f>
        <v>5.2632006878587441E-2</v>
      </c>
      <c r="I97" s="29">
        <v>0.200363591258052</v>
      </c>
      <c r="J97" s="30">
        <f>Other!$C$4*H97*I97/12+(Other!$D$4*I97)</f>
        <v>0.1793258968095563</v>
      </c>
      <c r="K97" s="31">
        <f t="shared" si="2"/>
        <v>0.2</v>
      </c>
      <c r="L97" s="31">
        <f>ROUND((2.721*J97*G97)+(Other!$B$4*I97),1)</f>
        <v>0.2</v>
      </c>
    </row>
    <row r="98" spans="1:12">
      <c r="A98" s="26" t="s">
        <v>21</v>
      </c>
      <c r="B98" s="26" t="s">
        <v>23</v>
      </c>
      <c r="C98" s="26">
        <v>5120</v>
      </c>
      <c r="D98" s="26" t="s">
        <v>84</v>
      </c>
      <c r="E98" s="26" t="s">
        <v>22</v>
      </c>
      <c r="F98" s="28">
        <f>EMCs!$B$16</f>
        <v>0.50503242095262102</v>
      </c>
      <c r="G98" s="28">
        <f>EMCs!$C$16</f>
        <v>6.8458560616073402E-2</v>
      </c>
      <c r="H98" s="28">
        <f>ROCs!$H$15</f>
        <v>5.2632006878587441E-2</v>
      </c>
      <c r="I98" s="29">
        <v>0.24396298211109599</v>
      </c>
      <c r="J98" s="30">
        <f>Other!$C$4*H98*I98/12+(Other!$D$4*I98)</f>
        <v>0.21834745664476052</v>
      </c>
      <c r="K98" s="31">
        <f t="shared" si="2"/>
        <v>0.3</v>
      </c>
      <c r="L98" s="31">
        <f>ROUND((2.721*J98*G98)+(Other!$B$4*I98),1)</f>
        <v>0.2</v>
      </c>
    </row>
    <row r="99" spans="1:12">
      <c r="A99" s="26" t="s">
        <v>21</v>
      </c>
      <c r="B99" s="26" t="s">
        <v>23</v>
      </c>
      <c r="C99" s="26">
        <v>5120</v>
      </c>
      <c r="D99" s="26" t="s">
        <v>84</v>
      </c>
      <c r="E99" s="26" t="s">
        <v>22</v>
      </c>
      <c r="F99" s="28">
        <f>EMCs!$B$16</f>
        <v>0.50503242095262102</v>
      </c>
      <c r="G99" s="28">
        <f>EMCs!$C$16</f>
        <v>6.8458560616073402E-2</v>
      </c>
      <c r="H99" s="28">
        <f>ROCs!$H$15</f>
        <v>5.2632006878587441E-2</v>
      </c>
      <c r="I99" s="29">
        <v>0.32446471723463299</v>
      </c>
      <c r="J99" s="30">
        <f>Other!$C$4*H99*I99/12+(Other!$D$4*I99)</f>
        <v>0.29039670349201419</v>
      </c>
      <c r="K99" s="31">
        <f t="shared" si="2"/>
        <v>0.4</v>
      </c>
      <c r="L99" s="31">
        <f>ROUND((2.721*J99*G99)+(Other!$B$4*I99),1)</f>
        <v>0.3</v>
      </c>
    </row>
    <row r="100" spans="1:12">
      <c r="A100" s="26" t="s">
        <v>21</v>
      </c>
      <c r="B100" s="26" t="s">
        <v>23</v>
      </c>
      <c r="C100" s="26">
        <v>5120</v>
      </c>
      <c r="D100" s="26" t="s">
        <v>84</v>
      </c>
      <c r="E100" s="26" t="s">
        <v>22</v>
      </c>
      <c r="F100" s="28">
        <f>EMCs!$B$16</f>
        <v>0.50503242095262102</v>
      </c>
      <c r="G100" s="28">
        <f>EMCs!$C$16</f>
        <v>6.8458560616073402E-2</v>
      </c>
      <c r="H100" s="28">
        <f>ROCs!$H$15</f>
        <v>5.2632006878587441E-2</v>
      </c>
      <c r="I100" s="29">
        <v>0.34622505906932499</v>
      </c>
      <c r="J100" s="30">
        <f>Other!$C$4*H100*I100/12+(Other!$D$4*I100)</f>
        <v>0.30987226185013395</v>
      </c>
      <c r="K100" s="31">
        <f t="shared" si="2"/>
        <v>0.4</v>
      </c>
      <c r="L100" s="31">
        <f>ROUND((2.721*J100*G100)+(Other!$B$4*I100),1)</f>
        <v>0.3</v>
      </c>
    </row>
    <row r="101" spans="1:12">
      <c r="A101" s="26" t="s">
        <v>21</v>
      </c>
      <c r="B101" s="26" t="s">
        <v>23</v>
      </c>
      <c r="C101" s="26">
        <v>5120</v>
      </c>
      <c r="D101" s="26" t="s">
        <v>84</v>
      </c>
      <c r="E101" s="26" t="s">
        <v>74</v>
      </c>
      <c r="F101" s="28">
        <f>EMCs!$B$16</f>
        <v>0.50503242095262102</v>
      </c>
      <c r="G101" s="28">
        <f>EMCs!$C$16</f>
        <v>6.8458560616073402E-2</v>
      </c>
      <c r="H101" s="28">
        <f>ROCs!$I$15</f>
        <v>5.2632006878587441E-2</v>
      </c>
      <c r="I101" s="29">
        <v>4.9585403297958104</v>
      </c>
      <c r="J101" s="30">
        <f>Other!$C$4*H101*I101/12+(Other!$D$4*I101)</f>
        <v>4.4379055392442845</v>
      </c>
      <c r="K101" s="31">
        <f t="shared" si="2"/>
        <v>6.1</v>
      </c>
      <c r="L101" s="31">
        <f>ROUND((2.721*J101*G101)+(Other!$B$4*I101),1)</f>
        <v>3.9</v>
      </c>
    </row>
    <row r="102" spans="1:12">
      <c r="A102" s="26" t="s">
        <v>21</v>
      </c>
      <c r="B102" s="26" t="s">
        <v>23</v>
      </c>
      <c r="C102" s="26">
        <v>5120</v>
      </c>
      <c r="D102" s="26" t="s">
        <v>84</v>
      </c>
      <c r="E102" s="26" t="s">
        <v>74</v>
      </c>
      <c r="F102" s="28">
        <f>EMCs!$B$16</f>
        <v>0.50503242095262102</v>
      </c>
      <c r="G102" s="28">
        <f>EMCs!$C$16</f>
        <v>6.8458560616073402E-2</v>
      </c>
      <c r="H102" s="28">
        <f>ROCs!$I$15</f>
        <v>5.2632006878587441E-2</v>
      </c>
      <c r="I102" s="29">
        <v>5.3421058060833797</v>
      </c>
      <c r="J102" s="30">
        <f>Other!$C$4*H102*I102/12+(Other!$D$4*I102)</f>
        <v>4.7811975644499309</v>
      </c>
      <c r="K102" s="31">
        <f t="shared" si="2"/>
        <v>6.6</v>
      </c>
      <c r="L102" s="31">
        <f>ROUND((2.721*J102*G102)+(Other!$B$4*I102),1)</f>
        <v>4.2</v>
      </c>
    </row>
    <row r="103" spans="1:12">
      <c r="A103" s="26" t="s">
        <v>21</v>
      </c>
      <c r="B103" s="26" t="s">
        <v>23</v>
      </c>
      <c r="C103" s="26">
        <v>5300</v>
      </c>
      <c r="D103" s="26" t="s">
        <v>85</v>
      </c>
      <c r="E103" s="26" t="s">
        <v>22</v>
      </c>
      <c r="F103" s="28">
        <f>EMCs!$B$16</f>
        <v>0.50503242095262102</v>
      </c>
      <c r="G103" s="28">
        <f>EMCs!$C$16</f>
        <v>6.8458560616073402E-2</v>
      </c>
      <c r="H103" s="28">
        <f>ROCs!$H$15</f>
        <v>5.2632006878587441E-2</v>
      </c>
      <c r="I103" s="29">
        <v>4.7240360400024E-4</v>
      </c>
      <c r="J103" s="30">
        <f>Other!$C$4*H103*I103/12+(Other!$D$4*I103)</f>
        <v>4.2280236350078455E-4</v>
      </c>
      <c r="K103" s="31">
        <f t="shared" si="2"/>
        <v>0</v>
      </c>
      <c r="L103" s="31">
        <f>ROUND((2.721*J103*G103)+(Other!$B$4*I103),1)</f>
        <v>0</v>
      </c>
    </row>
    <row r="104" spans="1:12">
      <c r="A104" s="26" t="s">
        <v>21</v>
      </c>
      <c r="B104" s="26" t="s">
        <v>23</v>
      </c>
      <c r="C104" s="26">
        <v>5300</v>
      </c>
      <c r="D104" s="26" t="s">
        <v>85</v>
      </c>
      <c r="E104" s="26" t="s">
        <v>22</v>
      </c>
      <c r="F104" s="28">
        <f>EMCs!$B$16</f>
        <v>0.50503242095262102</v>
      </c>
      <c r="G104" s="28">
        <f>EMCs!$C$16</f>
        <v>6.8458560616073402E-2</v>
      </c>
      <c r="H104" s="28">
        <f>ROCs!$H$15</f>
        <v>5.2632006878587441E-2</v>
      </c>
      <c r="I104" s="29">
        <v>1.01072526781757E-2</v>
      </c>
      <c r="J104" s="30">
        <f>Other!$C$4*H104*I104/12+(Other!$D$4*I104)</f>
        <v>9.0460154932055729E-3</v>
      </c>
      <c r="K104" s="31">
        <f t="shared" si="2"/>
        <v>0</v>
      </c>
      <c r="L104" s="31">
        <f>ROUND((2.721*J104*G104)+(Other!$B$4*I104),1)</f>
        <v>0</v>
      </c>
    </row>
    <row r="105" spans="1:12">
      <c r="A105" s="26" t="s">
        <v>21</v>
      </c>
      <c r="B105" s="26" t="s">
        <v>23</v>
      </c>
      <c r="C105" s="26">
        <v>5300</v>
      </c>
      <c r="D105" s="26" t="s">
        <v>85</v>
      </c>
      <c r="E105" s="26" t="s">
        <v>22</v>
      </c>
      <c r="F105" s="28">
        <f>EMCs!$B$16</f>
        <v>0.50503242095262102</v>
      </c>
      <c r="G105" s="28">
        <f>EMCs!$C$16</f>
        <v>6.8458560616073402E-2</v>
      </c>
      <c r="H105" s="28">
        <f>ROCs!$H$15</f>
        <v>5.2632006878587441E-2</v>
      </c>
      <c r="I105" s="29">
        <v>2.6034127858636999E-2</v>
      </c>
      <c r="J105" s="30">
        <f>Other!$C$4*H105*I105/12+(Other!$D$4*I105)</f>
        <v>2.3300607144198991E-2</v>
      </c>
      <c r="K105" s="31">
        <f t="shared" si="2"/>
        <v>0</v>
      </c>
      <c r="L105" s="31">
        <f>ROUND((2.721*J105*G105)+(Other!$B$4*I105),1)</f>
        <v>0</v>
      </c>
    </row>
    <row r="106" spans="1:12">
      <c r="A106" s="26" t="s">
        <v>21</v>
      </c>
      <c r="B106" s="26" t="s">
        <v>23</v>
      </c>
      <c r="C106" s="26">
        <v>5300</v>
      </c>
      <c r="D106" s="26" t="s">
        <v>85</v>
      </c>
      <c r="E106" s="26" t="s">
        <v>22</v>
      </c>
      <c r="F106" s="28">
        <f>EMCs!$B$16</f>
        <v>0.50503242095262102</v>
      </c>
      <c r="G106" s="28">
        <f>EMCs!$C$16</f>
        <v>6.8458560616073402E-2</v>
      </c>
      <c r="H106" s="28">
        <f>ROCs!$H$15</f>
        <v>5.2632006878587441E-2</v>
      </c>
      <c r="I106" s="29">
        <v>0.10693504171500701</v>
      </c>
      <c r="J106" s="30">
        <f>Other!$C$4*H106*I106/12+(Other!$D$4*I106)</f>
        <v>9.5707119918875525E-2</v>
      </c>
      <c r="K106" s="31">
        <f t="shared" si="2"/>
        <v>0.1</v>
      </c>
      <c r="L106" s="31">
        <f>ROUND((2.721*J106*G106)+(Other!$B$4*I106),1)</f>
        <v>0.1</v>
      </c>
    </row>
    <row r="107" spans="1:12">
      <c r="A107" s="26" t="s">
        <v>21</v>
      </c>
      <c r="B107" s="26" t="s">
        <v>23</v>
      </c>
      <c r="C107" s="26">
        <v>5300</v>
      </c>
      <c r="D107" s="26" t="s">
        <v>85</v>
      </c>
      <c r="E107" s="26" t="s">
        <v>22</v>
      </c>
      <c r="F107" s="28">
        <f>EMCs!$B$16</f>
        <v>0.50503242095262102</v>
      </c>
      <c r="G107" s="28">
        <f>EMCs!$C$16</f>
        <v>6.8458560616073402E-2</v>
      </c>
      <c r="H107" s="28">
        <f>ROCs!$H$15</f>
        <v>5.2632006878587441E-2</v>
      </c>
      <c r="I107" s="29">
        <v>0.139713702435176</v>
      </c>
      <c r="J107" s="30">
        <f>Other!$C$4*H107*I107/12+(Other!$D$4*I107)</f>
        <v>0.12504410022030171</v>
      </c>
      <c r="K107" s="31">
        <f t="shared" si="2"/>
        <v>0.2</v>
      </c>
      <c r="L107" s="31">
        <f>ROUND((2.721*J107*G107)+(Other!$B$4*I107),1)</f>
        <v>0.1</v>
      </c>
    </row>
    <row r="108" spans="1:12">
      <c r="A108" s="26" t="s">
        <v>21</v>
      </c>
      <c r="B108" s="26" t="s">
        <v>23</v>
      </c>
      <c r="C108" s="26">
        <v>5300</v>
      </c>
      <c r="D108" s="26" t="s">
        <v>85</v>
      </c>
      <c r="E108" s="26" t="s">
        <v>22</v>
      </c>
      <c r="F108" s="28">
        <f>EMCs!$B$16</f>
        <v>0.50503242095262102</v>
      </c>
      <c r="G108" s="28">
        <f>EMCs!$C$16</f>
        <v>6.8458560616073402E-2</v>
      </c>
      <c r="H108" s="28">
        <f>ROCs!$H$15</f>
        <v>5.2632006878587441E-2</v>
      </c>
      <c r="I108" s="29">
        <v>0.22989018987203799</v>
      </c>
      <c r="J108" s="30">
        <f>Other!$C$4*H108*I108/12+(Other!$D$4*I108)</f>
        <v>0.20575227369241753</v>
      </c>
      <c r="K108" s="31">
        <f t="shared" si="2"/>
        <v>0.3</v>
      </c>
      <c r="L108" s="31">
        <f>ROUND((2.721*J108*G108)+(Other!$B$4*I108),1)</f>
        <v>0.2</v>
      </c>
    </row>
    <row r="109" spans="1:12">
      <c r="A109" s="26" t="s">
        <v>21</v>
      </c>
      <c r="B109" s="26" t="s">
        <v>23</v>
      </c>
      <c r="C109" s="26">
        <v>5300</v>
      </c>
      <c r="D109" s="26" t="s">
        <v>85</v>
      </c>
      <c r="E109" s="26" t="s">
        <v>22</v>
      </c>
      <c r="F109" s="28">
        <f>EMCs!$B$16</f>
        <v>0.50503242095262102</v>
      </c>
      <c r="G109" s="28">
        <f>EMCs!$C$16</f>
        <v>6.8458560616073402E-2</v>
      </c>
      <c r="H109" s="28">
        <f>ROCs!$H$15</f>
        <v>5.2632006878587441E-2</v>
      </c>
      <c r="I109" s="29">
        <v>0.291551256389806</v>
      </c>
      <c r="J109" s="30">
        <f>Other!$C$4*H109*I109/12+(Other!$D$4*I109)</f>
        <v>0.26093907675431405</v>
      </c>
      <c r="K109" s="31">
        <f t="shared" si="2"/>
        <v>0.4</v>
      </c>
      <c r="L109" s="31">
        <f>ROUND((2.721*J109*G109)+(Other!$B$4*I109),1)</f>
        <v>0.2</v>
      </c>
    </row>
    <row r="110" spans="1:12">
      <c r="A110" s="26" t="s">
        <v>21</v>
      </c>
      <c r="B110" s="26" t="s">
        <v>23</v>
      </c>
      <c r="C110" s="26">
        <v>5300</v>
      </c>
      <c r="D110" s="26" t="s">
        <v>85</v>
      </c>
      <c r="E110" s="26" t="s">
        <v>22</v>
      </c>
      <c r="F110" s="28">
        <f>EMCs!$B$16</f>
        <v>0.50503242095262102</v>
      </c>
      <c r="G110" s="28">
        <f>EMCs!$C$16</f>
        <v>6.8458560616073402E-2</v>
      </c>
      <c r="H110" s="28">
        <f>ROCs!$H$15</f>
        <v>5.2632006878587441E-2</v>
      </c>
      <c r="I110" s="29">
        <v>0.38653616246252698</v>
      </c>
      <c r="J110" s="30">
        <f>Other!$C$4*H110*I110/12+(Other!$D$4*I110)</f>
        <v>0.34595079648798921</v>
      </c>
      <c r="K110" s="31">
        <f t="shared" si="2"/>
        <v>0.5</v>
      </c>
      <c r="L110" s="31">
        <f>ROUND((2.721*J110*G110)+(Other!$B$4*I110),1)</f>
        <v>0.3</v>
      </c>
    </row>
    <row r="111" spans="1:12">
      <c r="A111" s="26" t="s">
        <v>21</v>
      </c>
      <c r="B111" s="26" t="s">
        <v>23</v>
      </c>
      <c r="C111" s="26">
        <v>5300</v>
      </c>
      <c r="D111" s="26" t="s">
        <v>85</v>
      </c>
      <c r="E111" s="26" t="s">
        <v>74</v>
      </c>
      <c r="F111" s="28">
        <f>EMCs!$B$16</f>
        <v>0.50503242095262102</v>
      </c>
      <c r="G111" s="28">
        <f>EMCs!$C$16</f>
        <v>6.8458560616073402E-2</v>
      </c>
      <c r="H111" s="28">
        <f>ROCs!$I$15</f>
        <v>5.2632006878587441E-2</v>
      </c>
      <c r="I111" s="29">
        <v>1.74883230606663</v>
      </c>
      <c r="J111" s="30">
        <f>Other!$C$4*H111*I111/12+(Other!$D$4*I111)</f>
        <v>1.5652091264975256</v>
      </c>
      <c r="K111" s="31">
        <f t="shared" si="2"/>
        <v>2.2000000000000002</v>
      </c>
      <c r="L111" s="31">
        <f>ROUND((2.721*J111*G111)+(Other!$B$4*I111),1)</f>
        <v>1.4</v>
      </c>
    </row>
    <row r="112" spans="1:12">
      <c r="A112" s="26" t="s">
        <v>21</v>
      </c>
      <c r="B112" s="26" t="s">
        <v>23</v>
      </c>
      <c r="C112" s="26">
        <v>5300</v>
      </c>
      <c r="D112" s="26" t="s">
        <v>85</v>
      </c>
      <c r="E112" s="26" t="s">
        <v>74</v>
      </c>
      <c r="F112" s="28">
        <f>EMCs!$B$16</f>
        <v>0.50503242095262102</v>
      </c>
      <c r="G112" s="28">
        <f>EMCs!$C$16</f>
        <v>6.8458560616073402E-2</v>
      </c>
      <c r="H112" s="28">
        <f>ROCs!$I$15</f>
        <v>5.2632006878587441E-2</v>
      </c>
      <c r="I112" s="29">
        <v>2.8624889080012301</v>
      </c>
      <c r="J112" s="30">
        <f>Other!$C$4*H112*I112/12+(Other!$D$4*I112)</f>
        <v>2.5619344677926827</v>
      </c>
      <c r="K112" s="31">
        <f t="shared" si="2"/>
        <v>3.5</v>
      </c>
      <c r="L112" s="31">
        <f>ROUND((2.721*J112*G112)+(Other!$B$4*I112),1)</f>
        <v>2.2999999999999998</v>
      </c>
    </row>
    <row r="113" spans="1:14">
      <c r="A113" s="26" t="s">
        <v>21</v>
      </c>
      <c r="B113" s="26" t="s">
        <v>23</v>
      </c>
      <c r="C113" s="26">
        <v>5300</v>
      </c>
      <c r="D113" s="26" t="s">
        <v>85</v>
      </c>
      <c r="E113" s="26" t="s">
        <v>74</v>
      </c>
      <c r="F113" s="28">
        <f>EMCs!$B$16</f>
        <v>0.50503242095262102</v>
      </c>
      <c r="G113" s="28">
        <f>EMCs!$C$16</f>
        <v>6.8458560616073402E-2</v>
      </c>
      <c r="H113" s="28">
        <f>ROCs!$I$15</f>
        <v>5.2632006878587441E-2</v>
      </c>
      <c r="I113" s="29">
        <v>5.5319321434078503</v>
      </c>
      <c r="J113" s="30">
        <f>Other!$C$4*H113*I113/12+(Other!$D$4*I113)</f>
        <v>4.9510925936069112</v>
      </c>
      <c r="K113" s="31">
        <f t="shared" si="2"/>
        <v>6.8</v>
      </c>
      <c r="L113" s="31">
        <f>ROUND((2.721*J113*G113)+(Other!$B$4*I113),1)</f>
        <v>4.4000000000000004</v>
      </c>
    </row>
    <row r="114" spans="1:14">
      <c r="A114" s="26" t="s">
        <v>21</v>
      </c>
      <c r="B114" s="26" t="s">
        <v>23</v>
      </c>
      <c r="C114" s="26">
        <v>6172</v>
      </c>
      <c r="D114" s="26" t="s">
        <v>86</v>
      </c>
      <c r="E114" s="26" t="s">
        <v>22</v>
      </c>
      <c r="F114" s="28">
        <f>EMCs!$B$17</f>
        <v>0.60724136328827061</v>
      </c>
      <c r="G114" s="28">
        <f>EMCs!$C$17</f>
        <v>3.2599314579082571E-2</v>
      </c>
      <c r="H114" s="28">
        <f>ROCs!$H$16</f>
        <v>2.5884593546846281E-2</v>
      </c>
      <c r="I114" s="29">
        <v>1.07390581729061E-2</v>
      </c>
      <c r="J114" s="30">
        <f>Other!$C$4*H114*I114/12+(Other!$D$4*I114)</f>
        <v>8.328468542284008E-3</v>
      </c>
      <c r="K114" s="31">
        <f t="shared" si="2"/>
        <v>0</v>
      </c>
      <c r="L114" s="31">
        <f>ROUND((2.721*J114*G114)+(Other!$B$4*I114),1)</f>
        <v>0</v>
      </c>
    </row>
    <row r="115" spans="1:14">
      <c r="A115" s="26" t="s">
        <v>21</v>
      </c>
      <c r="B115" s="26" t="s">
        <v>23</v>
      </c>
      <c r="C115" s="26">
        <v>6172</v>
      </c>
      <c r="D115" s="26" t="s">
        <v>86</v>
      </c>
      <c r="E115" s="26" t="s">
        <v>22</v>
      </c>
      <c r="F115" s="28">
        <f>EMCs!$B$17</f>
        <v>0.60724136328827061</v>
      </c>
      <c r="G115" s="28">
        <f>EMCs!$C$17</f>
        <v>3.2599314579082571E-2</v>
      </c>
      <c r="H115" s="28">
        <f>ROCs!$H$16</f>
        <v>2.5884593546846281E-2</v>
      </c>
      <c r="I115" s="29">
        <v>2.3942185210248199E-2</v>
      </c>
      <c r="J115" s="30">
        <f>Other!$C$4*H115*I115/12+(Other!$D$4*I115)</f>
        <v>1.8567897961495945E-2</v>
      </c>
      <c r="K115" s="31">
        <f t="shared" si="2"/>
        <v>0</v>
      </c>
      <c r="L115" s="31">
        <f>ROUND((2.721*J115*G115)+(Other!$B$4*I115),1)</f>
        <v>0</v>
      </c>
    </row>
    <row r="116" spans="1:14">
      <c r="A116" s="26" t="s">
        <v>21</v>
      </c>
      <c r="B116" s="26" t="s">
        <v>23</v>
      </c>
      <c r="C116" s="26">
        <v>6172</v>
      </c>
      <c r="D116" s="26" t="s">
        <v>86</v>
      </c>
      <c r="E116" s="26" t="s">
        <v>22</v>
      </c>
      <c r="F116" s="28">
        <f>EMCs!$B$17</f>
        <v>0.60724136328827061</v>
      </c>
      <c r="G116" s="28">
        <f>EMCs!$C$17</f>
        <v>3.2599314579082571E-2</v>
      </c>
      <c r="H116" s="28">
        <f>ROCs!$H$16</f>
        <v>2.5884593546846281E-2</v>
      </c>
      <c r="I116" s="29">
        <v>0.21909396322004099</v>
      </c>
      <c r="J116" s="30">
        <f>Other!$C$4*H116*I116/12+(Other!$D$4*I116)</f>
        <v>0.16991407915882936</v>
      </c>
      <c r="K116" s="31">
        <f t="shared" si="2"/>
        <v>0.3</v>
      </c>
      <c r="L116" s="31">
        <f>ROUND((2.721*J116*G116)+(Other!$B$4*I116),1)</f>
        <v>0.2</v>
      </c>
    </row>
    <row r="117" spans="1:14">
      <c r="A117" s="26" t="s">
        <v>21</v>
      </c>
      <c r="B117" s="26" t="s">
        <v>23</v>
      </c>
      <c r="C117" s="26">
        <v>6172</v>
      </c>
      <c r="D117" s="26" t="s">
        <v>86</v>
      </c>
      <c r="E117" s="26" t="s">
        <v>22</v>
      </c>
      <c r="F117" s="28">
        <f>EMCs!$B$17</f>
        <v>0.60724136328827061</v>
      </c>
      <c r="G117" s="28">
        <f>EMCs!$C$17</f>
        <v>3.2599314579082571E-2</v>
      </c>
      <c r="H117" s="28">
        <f>ROCs!$H$16</f>
        <v>2.5884593546846281E-2</v>
      </c>
      <c r="I117" s="29">
        <v>0.42173325303135201</v>
      </c>
      <c r="J117" s="30">
        <f>Other!$C$4*H117*I117/12+(Other!$D$4*I117)</f>
        <v>0.3270670550950398</v>
      </c>
      <c r="K117" s="31">
        <f t="shared" si="2"/>
        <v>0.5</v>
      </c>
      <c r="L117" s="31">
        <f>ROUND((2.721*J117*G117)+(Other!$B$4*I117),1)</f>
        <v>0.3</v>
      </c>
    </row>
    <row r="118" spans="1:14">
      <c r="A118" s="26" t="s">
        <v>21</v>
      </c>
      <c r="B118" s="26" t="s">
        <v>23</v>
      </c>
      <c r="C118" s="26">
        <v>6172</v>
      </c>
      <c r="D118" s="26" t="s">
        <v>86</v>
      </c>
      <c r="E118" s="26" t="s">
        <v>22</v>
      </c>
      <c r="F118" s="28">
        <f>EMCs!$B$17</f>
        <v>0.60724136328827061</v>
      </c>
      <c r="G118" s="28">
        <f>EMCs!$C$17</f>
        <v>3.2599314579082571E-2</v>
      </c>
      <c r="H118" s="28">
        <f>ROCs!$H$16</f>
        <v>2.5884593546846281E-2</v>
      </c>
      <c r="I118" s="29">
        <v>1.84589588018873</v>
      </c>
      <c r="J118" s="30">
        <f>Other!$C$4*H118*I118/12+(Other!$D$4*I118)</f>
        <v>1.4315487934751787</v>
      </c>
      <c r="K118" s="31">
        <f t="shared" si="2"/>
        <v>2.4</v>
      </c>
      <c r="L118" s="31">
        <f>ROUND((2.721*J118*G118)+(Other!$B$4*I118),1)</f>
        <v>1.3</v>
      </c>
    </row>
    <row r="119" spans="1:14">
      <c r="A119" s="26" t="s">
        <v>21</v>
      </c>
      <c r="B119" s="26" t="s">
        <v>23</v>
      </c>
      <c r="C119" s="26">
        <v>6172</v>
      </c>
      <c r="D119" s="26" t="s">
        <v>86</v>
      </c>
      <c r="E119" s="26" t="s">
        <v>22</v>
      </c>
      <c r="F119" s="28">
        <f>EMCs!$B$17</f>
        <v>0.60724136328827061</v>
      </c>
      <c r="G119" s="28">
        <f>EMCs!$C$17</f>
        <v>3.2599314579082571E-2</v>
      </c>
      <c r="H119" s="28">
        <f>ROCs!$H$16</f>
        <v>2.5884593546846281E-2</v>
      </c>
      <c r="I119" s="29">
        <v>2.05750638049033</v>
      </c>
      <c r="J119" s="30">
        <f>Other!$C$4*H119*I119/12+(Other!$D$4*I119)</f>
        <v>1.5956592179279721</v>
      </c>
      <c r="K119" s="31">
        <f t="shared" si="2"/>
        <v>2.6</v>
      </c>
      <c r="L119" s="31">
        <f>ROUND((2.721*J119*G119)+(Other!$B$4*I119),1)</f>
        <v>1.4</v>
      </c>
    </row>
    <row r="120" spans="1:14">
      <c r="A120" s="26" t="s">
        <v>21</v>
      </c>
      <c r="B120" s="26" t="s">
        <v>23</v>
      </c>
      <c r="C120" s="26">
        <v>6172</v>
      </c>
      <c r="D120" s="26" t="s">
        <v>86</v>
      </c>
      <c r="E120" s="26" t="s">
        <v>22</v>
      </c>
      <c r="F120" s="28">
        <f>EMCs!$B$17</f>
        <v>0.60724136328827061</v>
      </c>
      <c r="G120" s="28">
        <f>EMCs!$C$17</f>
        <v>3.2599314579082571E-2</v>
      </c>
      <c r="H120" s="28">
        <f>ROCs!$H$16</f>
        <v>2.5884593546846281E-2</v>
      </c>
      <c r="I120" s="29">
        <v>7.8963363934750097</v>
      </c>
      <c r="J120" s="30">
        <f>Other!$C$4*H120*I120/12+(Other!$D$4*I120)</f>
        <v>6.1238507319261917</v>
      </c>
      <c r="K120" s="31">
        <f t="shared" si="2"/>
        <v>10.1</v>
      </c>
      <c r="L120" s="31">
        <f>ROUND((2.721*J120*G120)+(Other!$B$4*I120),1)</f>
        <v>5.5</v>
      </c>
    </row>
    <row r="121" spans="1:14">
      <c r="A121" s="26" t="s">
        <v>21</v>
      </c>
      <c r="B121" s="26" t="s">
        <v>23</v>
      </c>
      <c r="C121" s="26">
        <v>6410</v>
      </c>
      <c r="D121" s="26" t="s">
        <v>87</v>
      </c>
      <c r="E121" s="26" t="s">
        <v>26</v>
      </c>
      <c r="F121" s="28">
        <f>EMCs!$B$17</f>
        <v>0.60724136328827061</v>
      </c>
      <c r="G121" s="28">
        <f>EMCs!$C$17</f>
        <v>3.2599314579082571E-2</v>
      </c>
      <c r="H121" s="28">
        <f>ROCs!$E$16</f>
        <v>2.5884593546846281E-2</v>
      </c>
      <c r="I121" s="29">
        <v>3.7564010716900001E-6</v>
      </c>
      <c r="J121" s="30">
        <f>Other!$C$4*H121*I121/12+(Other!$D$4*I121)</f>
        <v>2.9132040868073661E-6</v>
      </c>
      <c r="K121" s="31">
        <f t="shared" si="2"/>
        <v>0</v>
      </c>
      <c r="L121" s="31">
        <f>ROUND((2.721*J121*G121)+(Other!$B$4*I121),1)</f>
        <v>0</v>
      </c>
    </row>
    <row r="122" spans="1:14">
      <c r="A122" s="26" t="s">
        <v>21</v>
      </c>
      <c r="B122" s="26" t="s">
        <v>23</v>
      </c>
      <c r="C122" s="26">
        <v>6410</v>
      </c>
      <c r="D122" s="26" t="s">
        <v>87</v>
      </c>
      <c r="E122" s="26" t="s">
        <v>22</v>
      </c>
      <c r="F122" s="28">
        <f>EMCs!$B$17</f>
        <v>0.60724136328827061</v>
      </c>
      <c r="G122" s="28">
        <f>EMCs!$C$17</f>
        <v>3.2599314579082571E-2</v>
      </c>
      <c r="H122" s="28">
        <f>ROCs!$H$16</f>
        <v>2.5884593546846281E-2</v>
      </c>
      <c r="I122" s="29">
        <v>6.4063207932899998E-6</v>
      </c>
      <c r="J122" s="30">
        <f>Other!$C$4*H122*I122/12+(Other!$D$4*I122)</f>
        <v>4.968297995936577E-6</v>
      </c>
      <c r="K122" s="31">
        <f t="shared" si="2"/>
        <v>0</v>
      </c>
      <c r="L122" s="31">
        <f>ROUND((2.721*J122*G122)+(Other!$B$4*I122),1)</f>
        <v>0</v>
      </c>
    </row>
    <row r="123" spans="1:14">
      <c r="A123" s="26" t="s">
        <v>21</v>
      </c>
      <c r="B123" s="26" t="s">
        <v>23</v>
      </c>
      <c r="C123" s="26">
        <v>6410</v>
      </c>
      <c r="D123" s="26" t="s">
        <v>87</v>
      </c>
      <c r="E123" s="26" t="s">
        <v>22</v>
      </c>
      <c r="F123" s="28">
        <f>EMCs!$B$17</f>
        <v>0.60724136328827061</v>
      </c>
      <c r="G123" s="28">
        <f>EMCs!$C$17</f>
        <v>3.2599314579082571E-2</v>
      </c>
      <c r="H123" s="28">
        <f>ROCs!$H$16</f>
        <v>2.5884593546846281E-2</v>
      </c>
      <c r="I123" s="29">
        <v>9.0399779659400002E-6</v>
      </c>
      <c r="J123" s="30">
        <f>Other!$C$4*H123*I123/12+(Other!$D$4*I123)</f>
        <v>7.010779800245539E-6</v>
      </c>
      <c r="K123" s="31">
        <f t="shared" si="2"/>
        <v>0</v>
      </c>
      <c r="L123" s="31">
        <f>ROUND((2.721*J123*G123)+(Other!$B$4*I123),1)</f>
        <v>0</v>
      </c>
    </row>
    <row r="124" spans="1:14">
      <c r="A124" s="26" t="s">
        <v>21</v>
      </c>
      <c r="B124" s="26" t="s">
        <v>23</v>
      </c>
      <c r="C124" s="26">
        <v>6410</v>
      </c>
      <c r="D124" s="26" t="s">
        <v>87</v>
      </c>
      <c r="E124" s="26" t="s">
        <v>24</v>
      </c>
      <c r="F124" s="28">
        <f>EMCs!$B$17</f>
        <v>0.60724136328827061</v>
      </c>
      <c r="G124" s="28">
        <f>EMCs!$C$17</f>
        <v>3.2599314579082571E-2</v>
      </c>
      <c r="H124" s="28">
        <f>ROCs!$F$16</f>
        <v>2.5884593546846281E-2</v>
      </c>
      <c r="I124" s="29">
        <v>1.8904872974830001E-5</v>
      </c>
      <c r="J124" s="30">
        <f>Other!$C$4*H124*I124/12+(Other!$D$4*I124)</f>
        <v>1.4661308033881292E-5</v>
      </c>
      <c r="K124" s="31">
        <f t="shared" si="2"/>
        <v>0</v>
      </c>
      <c r="L124" s="31">
        <f>ROUND((2.721*J124*G124)+(Other!$B$4*I124),1)</f>
        <v>0</v>
      </c>
    </row>
    <row r="125" spans="1:14">
      <c r="A125" s="26" t="s">
        <v>21</v>
      </c>
      <c r="B125" s="26" t="s">
        <v>23</v>
      </c>
      <c r="C125" s="26">
        <v>6410</v>
      </c>
      <c r="D125" s="26" t="s">
        <v>87</v>
      </c>
      <c r="E125" s="26" t="s">
        <v>22</v>
      </c>
      <c r="F125" s="28">
        <f>EMCs!$B$17</f>
        <v>0.60724136328827061</v>
      </c>
      <c r="G125" s="28">
        <f>EMCs!$C$17</f>
        <v>3.2599314579082571E-2</v>
      </c>
      <c r="H125" s="28">
        <f>ROCs!$H$16</f>
        <v>2.5884593546846281E-2</v>
      </c>
      <c r="I125" s="29">
        <v>5.2249891735779999E-5</v>
      </c>
      <c r="J125" s="30">
        <f>Other!$C$4*H125*I125/12+(Other!$D$4*I125)</f>
        <v>4.0521391415596516E-5</v>
      </c>
      <c r="K125" s="31">
        <f t="shared" si="2"/>
        <v>0</v>
      </c>
      <c r="L125" s="31">
        <f>ROUND((2.721*J125*G125)+(Other!$B$4*I125),1)</f>
        <v>0</v>
      </c>
    </row>
    <row r="126" spans="1:14">
      <c r="A126" s="26" t="s">
        <v>21</v>
      </c>
      <c r="B126" s="26" t="s">
        <v>23</v>
      </c>
      <c r="C126" s="26">
        <v>6410</v>
      </c>
      <c r="D126" s="26" t="s">
        <v>87</v>
      </c>
      <c r="E126" s="26" t="s">
        <v>22</v>
      </c>
      <c r="F126" s="28">
        <f>EMCs!$B$17</f>
        <v>0.60724136328827061</v>
      </c>
      <c r="G126" s="28">
        <f>EMCs!$C$17</f>
        <v>3.2599314579082571E-2</v>
      </c>
      <c r="H126" s="28">
        <f>ROCs!$H$16</f>
        <v>2.5884593546846281E-2</v>
      </c>
      <c r="I126" s="29">
        <v>1.4975282451815E-4</v>
      </c>
      <c r="J126" s="30">
        <f>Other!$C$4*H126*I126/12+(Other!$D$4*I126)</f>
        <v>1.1613790222910033E-4</v>
      </c>
      <c r="K126" s="31">
        <f t="shared" si="2"/>
        <v>0</v>
      </c>
      <c r="L126" s="31">
        <f>ROUND((2.721*J126*G126)+(Other!$B$4*I126),1)</f>
        <v>0</v>
      </c>
    </row>
    <row r="127" spans="1:14">
      <c r="A127" s="26" t="s">
        <v>21</v>
      </c>
      <c r="B127" s="26" t="s">
        <v>23</v>
      </c>
      <c r="C127" s="26">
        <v>6410</v>
      </c>
      <c r="D127" s="26" t="s">
        <v>87</v>
      </c>
      <c r="E127" s="26" t="s">
        <v>22</v>
      </c>
      <c r="F127" s="28">
        <f>EMCs!$B$17</f>
        <v>0.60724136328827061</v>
      </c>
      <c r="G127" s="28">
        <f>EMCs!$C$17</f>
        <v>3.2599314579082571E-2</v>
      </c>
      <c r="H127" s="28">
        <f>ROCs!$H$16</f>
        <v>2.5884593546846281E-2</v>
      </c>
      <c r="I127" s="29">
        <v>6.4811093868768002E-4</v>
      </c>
      <c r="J127" s="30">
        <f>Other!$C$4*H127*I127/12+(Other!$D$4*I127)</f>
        <v>5.0262988409809583E-4</v>
      </c>
      <c r="K127" s="31">
        <f t="shared" si="2"/>
        <v>0</v>
      </c>
      <c r="L127" s="31">
        <f>ROUND((2.721*J127*G127)+(Other!$B$4*I127),1)</f>
        <v>0</v>
      </c>
    </row>
    <row r="128" spans="1:14">
      <c r="A128" s="26" t="s">
        <v>21</v>
      </c>
      <c r="B128" s="26" t="s">
        <v>23</v>
      </c>
      <c r="C128" s="26">
        <v>6410</v>
      </c>
      <c r="D128" s="26" t="s">
        <v>87</v>
      </c>
      <c r="E128" s="26" t="s">
        <v>22</v>
      </c>
      <c r="F128" s="28">
        <f>EMCs!$B$17</f>
        <v>0.60724136328827061</v>
      </c>
      <c r="G128" s="28">
        <f>EMCs!$C$17</f>
        <v>3.2599314579082571E-2</v>
      </c>
      <c r="H128" s="28">
        <f>ROCs!$H$16</f>
        <v>2.5884593546846281E-2</v>
      </c>
      <c r="I128" s="29">
        <v>1.93838769040511E-3</v>
      </c>
      <c r="J128" s="30">
        <f>Other!$C$4*H128*I128/12+(Other!$D$4*I128)</f>
        <v>1.5032790252518793E-3</v>
      </c>
      <c r="K128" s="31">
        <f t="shared" si="2"/>
        <v>0</v>
      </c>
      <c r="L128" s="31">
        <f>ROUND((2.721*J128*G128)+(Other!$B$4*I128),1)</f>
        <v>0</v>
      </c>
      <c r="N128" s="29"/>
    </row>
    <row r="129" spans="1:12">
      <c r="A129" s="26" t="s">
        <v>21</v>
      </c>
      <c r="B129" s="26" t="s">
        <v>23</v>
      </c>
      <c r="C129" s="26">
        <v>6410</v>
      </c>
      <c r="D129" s="26" t="s">
        <v>87</v>
      </c>
      <c r="E129" s="26" t="s">
        <v>22</v>
      </c>
      <c r="F129" s="28">
        <f>EMCs!$B$17</f>
        <v>0.60724136328827061</v>
      </c>
      <c r="G129" s="28">
        <f>EMCs!$C$17</f>
        <v>3.2599314579082571E-2</v>
      </c>
      <c r="H129" s="28">
        <f>ROCs!$H$16</f>
        <v>2.5884593546846281E-2</v>
      </c>
      <c r="I129" s="29">
        <v>3.0826424529139802E-3</v>
      </c>
      <c r="J129" s="30">
        <f>Other!$C$4*H129*I129/12+(Other!$D$4*I129)</f>
        <v>2.3906836412318018E-3</v>
      </c>
      <c r="K129" s="31">
        <f t="shared" si="2"/>
        <v>0</v>
      </c>
      <c r="L129" s="31">
        <f>ROUND((2.721*J129*G129)+(Other!$B$4*I129),1)</f>
        <v>0</v>
      </c>
    </row>
    <row r="130" spans="1:12">
      <c r="A130" s="26" t="s">
        <v>21</v>
      </c>
      <c r="B130" s="26" t="s">
        <v>23</v>
      </c>
      <c r="C130" s="26">
        <v>6410</v>
      </c>
      <c r="D130" s="26" t="s">
        <v>87</v>
      </c>
      <c r="E130" s="26" t="s">
        <v>22</v>
      </c>
      <c r="F130" s="28">
        <f>EMCs!$B$17</f>
        <v>0.60724136328827061</v>
      </c>
      <c r="G130" s="28">
        <f>EMCs!$C$17</f>
        <v>3.2599314579082571E-2</v>
      </c>
      <c r="H130" s="28">
        <f>ROCs!$H$16</f>
        <v>2.5884593546846281E-2</v>
      </c>
      <c r="I130" s="29">
        <v>4.6266951090345298E-3</v>
      </c>
      <c r="J130" s="30">
        <f>Other!$C$4*H130*I130/12+(Other!$D$4*I130)</f>
        <v>3.5881437692134089E-3</v>
      </c>
      <c r="K130" s="31">
        <f t="shared" si="2"/>
        <v>0</v>
      </c>
      <c r="L130" s="31">
        <f>ROUND((2.721*J130*G130)+(Other!$B$4*I130),1)</f>
        <v>0</v>
      </c>
    </row>
    <row r="131" spans="1:12">
      <c r="A131" s="26" t="s">
        <v>21</v>
      </c>
      <c r="B131" s="26" t="s">
        <v>23</v>
      </c>
      <c r="C131" s="26">
        <v>6410</v>
      </c>
      <c r="D131" s="26" t="s">
        <v>87</v>
      </c>
      <c r="E131" s="26" t="s">
        <v>22</v>
      </c>
      <c r="F131" s="28">
        <f>EMCs!$B$17</f>
        <v>0.60724136328827061</v>
      </c>
      <c r="G131" s="28">
        <f>EMCs!$C$17</f>
        <v>3.2599314579082571E-2</v>
      </c>
      <c r="H131" s="28">
        <f>ROCs!$H$16</f>
        <v>2.5884593546846281E-2</v>
      </c>
      <c r="I131" s="29">
        <v>6.6928826709388399E-3</v>
      </c>
      <c r="J131" s="30">
        <f>Other!$C$4*H131*I131/12+(Other!$D$4*I131)</f>
        <v>5.1905355092259162E-3</v>
      </c>
      <c r="K131" s="31">
        <f t="shared" si="2"/>
        <v>0</v>
      </c>
      <c r="L131" s="31">
        <f>ROUND((2.721*J131*G131)+(Other!$B$4*I131),1)</f>
        <v>0</v>
      </c>
    </row>
    <row r="132" spans="1:12">
      <c r="A132" s="26" t="s">
        <v>21</v>
      </c>
      <c r="B132" s="26" t="s">
        <v>23</v>
      </c>
      <c r="C132" s="26">
        <v>6410</v>
      </c>
      <c r="D132" s="26" t="s">
        <v>87</v>
      </c>
      <c r="E132" s="26" t="s">
        <v>24</v>
      </c>
      <c r="F132" s="28">
        <f>EMCs!$B$17</f>
        <v>0.60724136328827061</v>
      </c>
      <c r="G132" s="28">
        <f>EMCs!$C$17</f>
        <v>3.2599314579082571E-2</v>
      </c>
      <c r="H132" s="28">
        <f>ROCs!$F$16</f>
        <v>2.5884593546846281E-2</v>
      </c>
      <c r="I132" s="29">
        <v>9.7004182274698907E-3</v>
      </c>
      <c r="J132" s="30">
        <f>Other!$C$4*H132*I132/12+(Other!$D$4*I132)</f>
        <v>7.5229714518455643E-3</v>
      </c>
      <c r="K132" s="31">
        <f t="shared" si="2"/>
        <v>0</v>
      </c>
      <c r="L132" s="31">
        <f>ROUND((2.721*J132*G132)+(Other!$B$4*I132),1)</f>
        <v>0</v>
      </c>
    </row>
    <row r="133" spans="1:12">
      <c r="A133" s="26" t="s">
        <v>21</v>
      </c>
      <c r="B133" s="26" t="s">
        <v>23</v>
      </c>
      <c r="C133" s="26">
        <v>6410</v>
      </c>
      <c r="D133" s="26" t="s">
        <v>87</v>
      </c>
      <c r="E133" s="26" t="s">
        <v>22</v>
      </c>
      <c r="F133" s="28">
        <f>EMCs!$B$17</f>
        <v>0.60724136328827061</v>
      </c>
      <c r="G133" s="28">
        <f>EMCs!$C$17</f>
        <v>3.2599314579082571E-2</v>
      </c>
      <c r="H133" s="28">
        <f>ROCs!$H$16</f>
        <v>2.5884593546846281E-2</v>
      </c>
      <c r="I133" s="29">
        <v>1.03185667046416E-2</v>
      </c>
      <c r="J133" s="30">
        <f>Other!$C$4*H133*I133/12+(Other!$D$4*I133)</f>
        <v>8.0023645293105863E-3</v>
      </c>
      <c r="K133" s="31">
        <f t="shared" si="2"/>
        <v>0</v>
      </c>
      <c r="L133" s="31">
        <f>ROUND((2.721*J133*G133)+(Other!$B$4*I133),1)</f>
        <v>0</v>
      </c>
    </row>
    <row r="134" spans="1:12">
      <c r="A134" s="26" t="s">
        <v>21</v>
      </c>
      <c r="B134" s="26" t="s">
        <v>23</v>
      </c>
      <c r="C134" s="26">
        <v>6410</v>
      </c>
      <c r="D134" s="26" t="s">
        <v>87</v>
      </c>
      <c r="E134" s="26" t="s">
        <v>22</v>
      </c>
      <c r="F134" s="28">
        <f>EMCs!$B$17</f>
        <v>0.60724136328827061</v>
      </c>
      <c r="G134" s="28">
        <f>EMCs!$C$17</f>
        <v>3.2599314579082571E-2</v>
      </c>
      <c r="H134" s="28">
        <f>ROCs!$H$16</f>
        <v>2.5884593546846281E-2</v>
      </c>
      <c r="I134" s="29">
        <v>2.68351051510087E-2</v>
      </c>
      <c r="J134" s="30">
        <f>Other!$C$4*H134*I134/12+(Other!$D$4*I134)</f>
        <v>2.0811445983496275E-2</v>
      </c>
      <c r="K134" s="31">
        <f t="shared" ref="K134:K159" si="3">ROUND(2.721*J134*F134,1)</f>
        <v>0</v>
      </c>
      <c r="L134" s="31">
        <f>ROUND((2.721*J134*G134)+(Other!$B$4*I134),1)</f>
        <v>0</v>
      </c>
    </row>
    <row r="135" spans="1:12">
      <c r="A135" s="26" t="s">
        <v>21</v>
      </c>
      <c r="B135" s="26" t="s">
        <v>23</v>
      </c>
      <c r="C135" s="26">
        <v>6410</v>
      </c>
      <c r="D135" s="26" t="s">
        <v>87</v>
      </c>
      <c r="E135" s="26" t="s">
        <v>22</v>
      </c>
      <c r="F135" s="28">
        <f>EMCs!$B$17</f>
        <v>0.60724136328827061</v>
      </c>
      <c r="G135" s="28">
        <f>EMCs!$C$17</f>
        <v>3.2599314579082571E-2</v>
      </c>
      <c r="H135" s="28">
        <f>ROCs!$H$16</f>
        <v>2.5884593546846281E-2</v>
      </c>
      <c r="I135" s="29">
        <v>2.9980348280946499E-2</v>
      </c>
      <c r="J135" s="30">
        <f>Other!$C$4*H135*I135/12+(Other!$D$4*I135)</f>
        <v>2.3250678367171238E-2</v>
      </c>
      <c r="K135" s="31">
        <f t="shared" si="3"/>
        <v>0</v>
      </c>
      <c r="L135" s="31">
        <f>ROUND((2.721*J135*G135)+(Other!$B$4*I135),1)</f>
        <v>0</v>
      </c>
    </row>
    <row r="136" spans="1:12">
      <c r="A136" s="26" t="s">
        <v>21</v>
      </c>
      <c r="B136" s="26" t="s">
        <v>23</v>
      </c>
      <c r="C136" s="26">
        <v>6410</v>
      </c>
      <c r="D136" s="26" t="s">
        <v>87</v>
      </c>
      <c r="E136" s="26" t="s">
        <v>22</v>
      </c>
      <c r="F136" s="28">
        <f>EMCs!$B$17</f>
        <v>0.60724136328827061</v>
      </c>
      <c r="G136" s="28">
        <f>EMCs!$C$17</f>
        <v>3.2599314579082571E-2</v>
      </c>
      <c r="H136" s="28">
        <f>ROCs!$H$16</f>
        <v>2.5884593546846281E-2</v>
      </c>
      <c r="I136" s="29">
        <v>3.4602563599430099E-2</v>
      </c>
      <c r="J136" s="30">
        <f>Other!$C$4*H136*I136/12+(Other!$D$4*I136)</f>
        <v>2.683534792159982E-2</v>
      </c>
      <c r="K136" s="31">
        <f t="shared" si="3"/>
        <v>0</v>
      </c>
      <c r="L136" s="31">
        <f>ROUND((2.721*J136*G136)+(Other!$B$4*I136),1)</f>
        <v>0</v>
      </c>
    </row>
    <row r="137" spans="1:12">
      <c r="A137" s="26" t="s">
        <v>21</v>
      </c>
      <c r="B137" s="26" t="s">
        <v>23</v>
      </c>
      <c r="C137" s="26">
        <v>6410</v>
      </c>
      <c r="D137" s="26" t="s">
        <v>87</v>
      </c>
      <c r="E137" s="26" t="s">
        <v>22</v>
      </c>
      <c r="F137" s="28">
        <f>EMCs!$B$17</f>
        <v>0.60724136328827061</v>
      </c>
      <c r="G137" s="28">
        <f>EMCs!$C$17</f>
        <v>3.2599314579082571E-2</v>
      </c>
      <c r="H137" s="28">
        <f>ROCs!$H$16</f>
        <v>2.5884593546846281E-2</v>
      </c>
      <c r="I137" s="29">
        <v>4.7968292469791098E-2</v>
      </c>
      <c r="J137" s="30">
        <f>Other!$C$4*H137*I137/12+(Other!$D$4*I137)</f>
        <v>3.720088004268856E-2</v>
      </c>
      <c r="K137" s="31">
        <f t="shared" si="3"/>
        <v>0.1</v>
      </c>
      <c r="L137" s="31">
        <f>ROUND((2.721*J137*G137)+(Other!$B$4*I137),1)</f>
        <v>0</v>
      </c>
    </row>
    <row r="138" spans="1:12">
      <c r="A138" s="26" t="s">
        <v>21</v>
      </c>
      <c r="B138" s="26" t="s">
        <v>23</v>
      </c>
      <c r="C138" s="26">
        <v>6410</v>
      </c>
      <c r="D138" s="26" t="s">
        <v>87</v>
      </c>
      <c r="E138" s="26" t="s">
        <v>22</v>
      </c>
      <c r="F138" s="28">
        <f>EMCs!$B$17</f>
        <v>0.60724136328827061</v>
      </c>
      <c r="G138" s="28">
        <f>EMCs!$C$17</f>
        <v>3.2599314579082571E-2</v>
      </c>
      <c r="H138" s="28">
        <f>ROCs!$H$16</f>
        <v>2.5884593546846281E-2</v>
      </c>
      <c r="I138" s="29">
        <v>7.2299207626454504E-2</v>
      </c>
      <c r="J138" s="30">
        <f>Other!$C$4*H138*I138/12+(Other!$D$4*I138)</f>
        <v>5.6070249984132514E-2</v>
      </c>
      <c r="K138" s="31">
        <f t="shared" si="3"/>
        <v>0.1</v>
      </c>
      <c r="L138" s="31">
        <f>ROUND((2.721*J138*G138)+(Other!$B$4*I138),1)</f>
        <v>0.1</v>
      </c>
    </row>
    <row r="139" spans="1:12">
      <c r="A139" s="26" t="s">
        <v>21</v>
      </c>
      <c r="B139" s="26" t="s">
        <v>23</v>
      </c>
      <c r="C139" s="26">
        <v>6410</v>
      </c>
      <c r="D139" s="26" t="s">
        <v>87</v>
      </c>
      <c r="E139" s="26" t="s">
        <v>22</v>
      </c>
      <c r="F139" s="28">
        <f>EMCs!$B$17</f>
        <v>0.60724136328827061</v>
      </c>
      <c r="G139" s="28">
        <f>EMCs!$C$17</f>
        <v>3.2599314579082571E-2</v>
      </c>
      <c r="H139" s="28">
        <f>ROCs!$H$16</f>
        <v>2.5884593546846281E-2</v>
      </c>
      <c r="I139" s="29">
        <v>8.1537259356005296E-2</v>
      </c>
      <c r="J139" s="30">
        <f>Other!$C$4*H139*I139/12+(Other!$D$4*I139)</f>
        <v>6.3234642054907156E-2</v>
      </c>
      <c r="K139" s="31">
        <f t="shared" si="3"/>
        <v>0.1</v>
      </c>
      <c r="L139" s="31">
        <f>ROUND((2.721*J139*G139)+(Other!$B$4*I139),1)</f>
        <v>0.1</v>
      </c>
    </row>
    <row r="140" spans="1:12">
      <c r="A140" s="26" t="s">
        <v>21</v>
      </c>
      <c r="B140" s="26" t="s">
        <v>23</v>
      </c>
      <c r="C140" s="26">
        <v>6410</v>
      </c>
      <c r="D140" s="26" t="s">
        <v>87</v>
      </c>
      <c r="E140" s="26" t="s">
        <v>24</v>
      </c>
      <c r="F140" s="28">
        <f>EMCs!$B$17</f>
        <v>0.60724136328827061</v>
      </c>
      <c r="G140" s="28">
        <f>EMCs!$C$17</f>
        <v>3.2599314579082571E-2</v>
      </c>
      <c r="H140" s="28">
        <f>ROCs!$F$16</f>
        <v>2.5884593546846281E-2</v>
      </c>
      <c r="I140" s="29">
        <v>1.42539090744525</v>
      </c>
      <c r="J140" s="30">
        <f>Other!$C$4*H140*I140/12+(Other!$D$4*I140)</f>
        <v>1.1054343073646762</v>
      </c>
      <c r="K140" s="31">
        <f t="shared" si="3"/>
        <v>1.8</v>
      </c>
      <c r="L140" s="31">
        <f>ROUND((2.721*J140*G140)+(Other!$B$4*I140),1)</f>
        <v>1</v>
      </c>
    </row>
    <row r="141" spans="1:12">
      <c r="A141" s="26" t="s">
        <v>21</v>
      </c>
      <c r="B141" s="26" t="s">
        <v>23</v>
      </c>
      <c r="C141" s="26">
        <v>6410</v>
      </c>
      <c r="D141" s="26" t="s">
        <v>87</v>
      </c>
      <c r="E141" s="26" t="s">
        <v>22</v>
      </c>
      <c r="F141" s="28">
        <f>EMCs!$B$17</f>
        <v>0.60724136328827061</v>
      </c>
      <c r="G141" s="28">
        <f>EMCs!$C$17</f>
        <v>3.2599314579082571E-2</v>
      </c>
      <c r="H141" s="28">
        <f>ROCs!$H$16</f>
        <v>2.5884593546846281E-2</v>
      </c>
      <c r="I141" s="29">
        <v>1.68465417565639</v>
      </c>
      <c r="J141" s="30">
        <f>Other!$C$4*H141*I141/12+(Other!$D$4*I141)</f>
        <v>1.3065009128994054</v>
      </c>
      <c r="K141" s="31">
        <f t="shared" si="3"/>
        <v>2.2000000000000002</v>
      </c>
      <c r="L141" s="31">
        <f>ROUND((2.721*J141*G141)+(Other!$B$4*I141),1)</f>
        <v>1.2</v>
      </c>
    </row>
    <row r="142" spans="1:12">
      <c r="A142" s="26" t="s">
        <v>21</v>
      </c>
      <c r="B142" s="26" t="s">
        <v>23</v>
      </c>
      <c r="C142" s="26">
        <v>6410</v>
      </c>
      <c r="D142" s="26" t="s">
        <v>87</v>
      </c>
      <c r="E142" s="26" t="s">
        <v>24</v>
      </c>
      <c r="F142" s="28">
        <f>EMCs!$B$17</f>
        <v>0.60724136328827061</v>
      </c>
      <c r="G142" s="28">
        <f>EMCs!$C$17</f>
        <v>3.2599314579082571E-2</v>
      </c>
      <c r="H142" s="28">
        <f>ROCs!$F$16</f>
        <v>2.5884593546846281E-2</v>
      </c>
      <c r="I142" s="29">
        <v>2.2351608028196801</v>
      </c>
      <c r="J142" s="30">
        <f>Other!$C$4*H142*I142/12+(Other!$D$4*I142)</f>
        <v>1.7334356638644071</v>
      </c>
      <c r="K142" s="31">
        <f t="shared" si="3"/>
        <v>2.9</v>
      </c>
      <c r="L142" s="31">
        <f>ROUND((2.721*J142*G142)+(Other!$B$4*I142),1)</f>
        <v>1.6</v>
      </c>
    </row>
    <row r="143" spans="1:12">
      <c r="A143" s="26" t="s">
        <v>21</v>
      </c>
      <c r="B143" s="26" t="s">
        <v>23</v>
      </c>
      <c r="C143" s="26">
        <v>6410</v>
      </c>
      <c r="D143" s="26" t="s">
        <v>87</v>
      </c>
      <c r="E143" s="26" t="s">
        <v>24</v>
      </c>
      <c r="F143" s="28">
        <f>EMCs!$B$17</f>
        <v>0.60724136328827061</v>
      </c>
      <c r="G143" s="28">
        <f>EMCs!$C$17</f>
        <v>3.2599314579082571E-2</v>
      </c>
      <c r="H143" s="28">
        <f>ROCs!$F$16</f>
        <v>2.5884593546846281E-2</v>
      </c>
      <c r="I143" s="29">
        <v>3.5752940082703999</v>
      </c>
      <c r="J143" s="30">
        <f>Other!$C$4*H143*I143/12+(Other!$D$4*I143)</f>
        <v>2.7727500119536677</v>
      </c>
      <c r="K143" s="31">
        <f t="shared" si="3"/>
        <v>4.5999999999999996</v>
      </c>
      <c r="L143" s="31">
        <f>ROUND((2.721*J143*G143)+(Other!$B$4*I143),1)</f>
        <v>2.5</v>
      </c>
    </row>
    <row r="144" spans="1:12">
      <c r="A144" s="26" t="s">
        <v>21</v>
      </c>
      <c r="B144" s="26" t="s">
        <v>23</v>
      </c>
      <c r="C144" s="26">
        <v>6410</v>
      </c>
      <c r="D144" s="26" t="s">
        <v>87</v>
      </c>
      <c r="E144" s="26" t="s">
        <v>74</v>
      </c>
      <c r="F144" s="28">
        <f>EMCs!$B$17</f>
        <v>0.60724136328827061</v>
      </c>
      <c r="G144" s="28">
        <f>EMCs!$C$17</f>
        <v>3.2599314579082571E-2</v>
      </c>
      <c r="H144" s="28">
        <f>ROCs!$I$16</f>
        <v>2.5884593546846281E-2</v>
      </c>
      <c r="I144" s="29">
        <v>80.550367461799993</v>
      </c>
      <c r="J144" s="30">
        <f>Other!$C$4*H144*I144/12+(Other!$D$4*I144)</f>
        <v>62.469277163201788</v>
      </c>
      <c r="K144" s="31">
        <f t="shared" si="3"/>
        <v>103.2</v>
      </c>
      <c r="L144" s="31">
        <f>ROUND((2.721*J144*G144)+(Other!$B$4*I144),1)</f>
        <v>55.9</v>
      </c>
    </row>
    <row r="145" spans="1:12">
      <c r="A145" s="26" t="s">
        <v>21</v>
      </c>
      <c r="B145" s="26" t="s">
        <v>23</v>
      </c>
      <c r="C145" s="26">
        <v>6440</v>
      </c>
      <c r="D145" s="26" t="s">
        <v>89</v>
      </c>
      <c r="E145" s="26" t="s">
        <v>22</v>
      </c>
      <c r="F145" s="28">
        <f>EMCs!$B$17</f>
        <v>0.60724136328827061</v>
      </c>
      <c r="G145" s="28">
        <f>EMCs!$C$17</f>
        <v>3.2599314579082571E-2</v>
      </c>
      <c r="H145" s="28">
        <f>ROCs!$H$16</f>
        <v>2.5884593546846281E-2</v>
      </c>
      <c r="I145" s="29">
        <v>2.0834295585102E-4</v>
      </c>
      <c r="J145" s="30">
        <f>Other!$C$4*H145*I145/12+(Other!$D$4*I145)</f>
        <v>1.6157634364896348E-4</v>
      </c>
      <c r="K145" s="31">
        <f t="shared" si="3"/>
        <v>0</v>
      </c>
      <c r="L145" s="31">
        <f>ROUND((2.721*J145*G145)+(Other!$B$4*I145),1)</f>
        <v>0</v>
      </c>
    </row>
    <row r="146" spans="1:12">
      <c r="A146" s="26" t="s">
        <v>21</v>
      </c>
      <c r="B146" s="26" t="s">
        <v>23</v>
      </c>
      <c r="C146" s="26">
        <v>6440</v>
      </c>
      <c r="D146" s="26" t="s">
        <v>89</v>
      </c>
      <c r="E146" s="26" t="s">
        <v>22</v>
      </c>
      <c r="F146" s="28">
        <f>EMCs!$B$17</f>
        <v>0.60724136328827061</v>
      </c>
      <c r="G146" s="28">
        <f>EMCs!$C$17</f>
        <v>3.2599314579082571E-2</v>
      </c>
      <c r="H146" s="28">
        <f>ROCs!$H$16</f>
        <v>2.5884593546846281E-2</v>
      </c>
      <c r="I146" s="29">
        <v>0.34637040068672997</v>
      </c>
      <c r="J146" s="30">
        <f>Other!$C$4*H146*I146/12+(Other!$D$4*I146)</f>
        <v>0.26862085479485753</v>
      </c>
      <c r="K146" s="31">
        <f t="shared" si="3"/>
        <v>0.4</v>
      </c>
      <c r="L146" s="31">
        <f>ROUND((2.721*J146*G146)+(Other!$B$4*I146),1)</f>
        <v>0.2</v>
      </c>
    </row>
    <row r="147" spans="1:12">
      <c r="A147" s="26" t="s">
        <v>21</v>
      </c>
      <c r="B147" s="26" t="s">
        <v>23</v>
      </c>
      <c r="C147" s="26">
        <v>6440</v>
      </c>
      <c r="D147" s="26" t="s">
        <v>89</v>
      </c>
      <c r="E147" s="26" t="s">
        <v>22</v>
      </c>
      <c r="F147" s="28">
        <f>EMCs!$B$17</f>
        <v>0.60724136328827061</v>
      </c>
      <c r="G147" s="28">
        <f>EMCs!$C$17</f>
        <v>3.2599314579082571E-2</v>
      </c>
      <c r="H147" s="28">
        <f>ROCs!$H$16</f>
        <v>2.5884593546846281E-2</v>
      </c>
      <c r="I147" s="29">
        <v>0.45287291387390399</v>
      </c>
      <c r="J147" s="30">
        <f>Other!$C$4*H147*I147/12+(Other!$D$4*I147)</f>
        <v>0.35121681586259934</v>
      </c>
      <c r="K147" s="31">
        <f t="shared" si="3"/>
        <v>0.6</v>
      </c>
      <c r="L147" s="31">
        <f>ROUND((2.721*J147*G147)+(Other!$B$4*I147),1)</f>
        <v>0.3</v>
      </c>
    </row>
    <row r="148" spans="1:12">
      <c r="A148" s="26" t="s">
        <v>21</v>
      </c>
      <c r="B148" s="26" t="s">
        <v>23</v>
      </c>
      <c r="C148" s="26">
        <v>6440</v>
      </c>
      <c r="D148" s="26" t="s">
        <v>89</v>
      </c>
      <c r="E148" s="26" t="s">
        <v>22</v>
      </c>
      <c r="F148" s="28">
        <f>EMCs!$B$17</f>
        <v>0.60724136328827061</v>
      </c>
      <c r="G148" s="28">
        <f>EMCs!$C$17</f>
        <v>3.2599314579082571E-2</v>
      </c>
      <c r="H148" s="28">
        <f>ROCs!$H$16</f>
        <v>2.5884593546846281E-2</v>
      </c>
      <c r="I148" s="29">
        <v>0.58669482625941605</v>
      </c>
      <c r="J148" s="30">
        <f>Other!$C$4*H148*I148/12+(Other!$D$4*I148)</f>
        <v>0.45499980778110016</v>
      </c>
      <c r="K148" s="31">
        <f t="shared" si="3"/>
        <v>0.8</v>
      </c>
      <c r="L148" s="31">
        <f>ROUND((2.721*J148*G148)+(Other!$B$4*I148),1)</f>
        <v>0.4</v>
      </c>
    </row>
    <row r="149" spans="1:12">
      <c r="A149" s="26" t="s">
        <v>21</v>
      </c>
      <c r="B149" s="26" t="s">
        <v>23</v>
      </c>
      <c r="C149" s="26">
        <v>6440</v>
      </c>
      <c r="D149" s="26" t="s">
        <v>89</v>
      </c>
      <c r="E149" s="26" t="s">
        <v>22</v>
      </c>
      <c r="F149" s="28">
        <f>EMCs!$B$17</f>
        <v>0.60724136328827061</v>
      </c>
      <c r="G149" s="28">
        <f>EMCs!$C$17</f>
        <v>3.2599314579082571E-2</v>
      </c>
      <c r="H149" s="28">
        <f>ROCs!$H$16</f>
        <v>2.5884593546846281E-2</v>
      </c>
      <c r="I149" s="29">
        <v>0.82619365665881805</v>
      </c>
      <c r="J149" s="30">
        <f>Other!$C$4*H149*I149/12+(Other!$D$4*I149)</f>
        <v>0.64073848642310782</v>
      </c>
      <c r="K149" s="31">
        <f t="shared" si="3"/>
        <v>1.1000000000000001</v>
      </c>
      <c r="L149" s="31">
        <f>ROUND((2.721*J149*G149)+(Other!$B$4*I149),1)</f>
        <v>0.6</v>
      </c>
    </row>
    <row r="150" spans="1:12">
      <c r="A150" s="26" t="s">
        <v>21</v>
      </c>
      <c r="B150" s="26" t="s">
        <v>23</v>
      </c>
      <c r="C150" s="26">
        <v>6440</v>
      </c>
      <c r="D150" s="26" t="s">
        <v>89</v>
      </c>
      <c r="E150" s="26" t="s">
        <v>74</v>
      </c>
      <c r="F150" s="28">
        <f>EMCs!$B$17</f>
        <v>0.60724136328827061</v>
      </c>
      <c r="G150" s="28">
        <f>EMCs!$C$17</f>
        <v>3.2599314579082571E-2</v>
      </c>
      <c r="H150" s="28">
        <f>ROCs!$I$16</f>
        <v>2.5884593546846281E-2</v>
      </c>
      <c r="I150" s="29">
        <v>6.8755710910717598</v>
      </c>
      <c r="J150" s="30">
        <f>Other!$C$4*H150*I150/12+(Other!$D$4*I150)</f>
        <v>5.3322159746465481</v>
      </c>
      <c r="K150" s="31">
        <f t="shared" si="3"/>
        <v>8.8000000000000007</v>
      </c>
      <c r="L150" s="31">
        <f>ROUND((2.721*J150*G150)+(Other!$B$4*I150),1)</f>
        <v>4.8</v>
      </c>
    </row>
    <row r="151" spans="1:12">
      <c r="A151" s="26" t="s">
        <v>21</v>
      </c>
      <c r="B151" s="26" t="s">
        <v>23</v>
      </c>
      <c r="C151" s="26">
        <v>6440</v>
      </c>
      <c r="D151" s="26" t="s">
        <v>89</v>
      </c>
      <c r="E151" s="26" t="s">
        <v>74</v>
      </c>
      <c r="F151" s="28">
        <f>EMCs!$B$17</f>
        <v>0.60724136328827061</v>
      </c>
      <c r="G151" s="28">
        <f>EMCs!$C$17</f>
        <v>3.2599314579082571E-2</v>
      </c>
      <c r="H151" s="28">
        <f>ROCs!$I$16</f>
        <v>2.5884593546846281E-2</v>
      </c>
      <c r="I151" s="29">
        <v>31.971595521000001</v>
      </c>
      <c r="J151" s="30">
        <f>Other!$C$4*H151*I151/12+(Other!$D$4*I151)</f>
        <v>24.794951592223303</v>
      </c>
      <c r="K151" s="31">
        <f t="shared" si="3"/>
        <v>41</v>
      </c>
      <c r="L151" s="31">
        <f>ROUND((2.721*J151*G151)+(Other!$B$4*I151),1)</f>
        <v>22.2</v>
      </c>
    </row>
    <row r="152" spans="1:12">
      <c r="A152" s="26" t="s">
        <v>21</v>
      </c>
      <c r="B152" s="26" t="s">
        <v>23</v>
      </c>
      <c r="C152" s="26">
        <v>8100</v>
      </c>
      <c r="D152" s="31" t="s">
        <v>91</v>
      </c>
      <c r="E152" s="26" t="s">
        <v>22</v>
      </c>
      <c r="F152" s="28">
        <f>EMCs!$B$4</f>
        <v>1.4429497741503459</v>
      </c>
      <c r="G152" s="28">
        <f>EMCs!$C$4</f>
        <v>0.22493527059566973</v>
      </c>
      <c r="H152" s="28">
        <f>ROCs!$H$12</f>
        <v>0.34081381503347608</v>
      </c>
      <c r="I152" s="29">
        <v>3.4833520250520002E-5</v>
      </c>
      <c r="J152" s="30">
        <f>Other!$C$4*H152*I152/12+(Other!$D$4*I152)</f>
        <v>7.6014212461683251E-5</v>
      </c>
      <c r="K152" s="31">
        <f t="shared" si="3"/>
        <v>0</v>
      </c>
      <c r="L152" s="31">
        <f>ROUND((2.721*J152*G152)+(Other!$B$4*I152),1)</f>
        <v>0</v>
      </c>
    </row>
    <row r="153" spans="1:12">
      <c r="A153" s="26" t="s">
        <v>21</v>
      </c>
      <c r="B153" s="26" t="s">
        <v>23</v>
      </c>
      <c r="C153" s="26">
        <v>8100</v>
      </c>
      <c r="D153" s="31" t="s">
        <v>91</v>
      </c>
      <c r="E153" s="26" t="s">
        <v>22</v>
      </c>
      <c r="F153" s="28">
        <f>EMCs!$B$4</f>
        <v>1.4429497741503459</v>
      </c>
      <c r="G153" s="28">
        <f>EMCs!$C$4</f>
        <v>0.22493527059566973</v>
      </c>
      <c r="H153" s="28">
        <f>ROCs!$H$12</f>
        <v>0.34081381503347608</v>
      </c>
      <c r="I153" s="29">
        <v>5.9581668617260698E-3</v>
      </c>
      <c r="J153" s="30">
        <f>Other!$C$4*H153*I153/12+(Other!$D$4*I153)</f>
        <v>1.3001998030981234E-2</v>
      </c>
      <c r="K153" s="31">
        <f t="shared" si="3"/>
        <v>0.1</v>
      </c>
      <c r="L153" s="31">
        <f>ROUND((2.721*J153*G153)+(Other!$B$4*I153),1)</f>
        <v>0</v>
      </c>
    </row>
    <row r="154" spans="1:12">
      <c r="A154" s="26" t="s">
        <v>21</v>
      </c>
      <c r="B154" s="26" t="s">
        <v>23</v>
      </c>
      <c r="C154" s="26">
        <v>8100</v>
      </c>
      <c r="D154" s="31" t="s">
        <v>91</v>
      </c>
      <c r="E154" s="26" t="s">
        <v>22</v>
      </c>
      <c r="F154" s="28">
        <f>EMCs!$B$4</f>
        <v>1.4429497741503459</v>
      </c>
      <c r="G154" s="28">
        <f>EMCs!$C$4</f>
        <v>0.22493527059566973</v>
      </c>
      <c r="H154" s="28">
        <f>ROCs!$H$12</f>
        <v>0.34081381503347608</v>
      </c>
      <c r="I154" s="29">
        <v>2.5397455591669602E-2</v>
      </c>
      <c r="J154" s="30">
        <f>Other!$C$4*H154*I154/12+(Other!$D$4*I154)</f>
        <v>5.5422695479723116E-2</v>
      </c>
      <c r="K154" s="31">
        <f t="shared" si="3"/>
        <v>0.2</v>
      </c>
      <c r="L154" s="31">
        <f>ROUND((2.721*J154*G154)+(Other!$B$4*I154),1)</f>
        <v>0</v>
      </c>
    </row>
    <row r="155" spans="1:12">
      <c r="A155" s="26" t="s">
        <v>21</v>
      </c>
      <c r="B155" s="26" t="s">
        <v>23</v>
      </c>
      <c r="C155" s="26">
        <v>8100</v>
      </c>
      <c r="D155" s="31" t="s">
        <v>91</v>
      </c>
      <c r="E155" s="26" t="s">
        <v>22</v>
      </c>
      <c r="F155" s="28">
        <f>EMCs!$B$4</f>
        <v>1.4429497741503459</v>
      </c>
      <c r="G155" s="28">
        <f>EMCs!$C$4</f>
        <v>0.22493527059566973</v>
      </c>
      <c r="H155" s="28">
        <f>ROCs!$H$12</f>
        <v>0.34081381503347608</v>
      </c>
      <c r="I155" s="29">
        <v>4.61435788704182E-2</v>
      </c>
      <c r="J155" s="30">
        <f>Other!$C$4*H155*I155/12+(Other!$D$4*I155)</f>
        <v>0.10069518621064565</v>
      </c>
      <c r="K155" s="31">
        <f t="shared" si="3"/>
        <v>0.4</v>
      </c>
      <c r="L155" s="31">
        <f>ROUND((2.721*J155*G155)+(Other!$B$4*I155),1)</f>
        <v>0.1</v>
      </c>
    </row>
    <row r="156" spans="1:12">
      <c r="A156" s="26" t="s">
        <v>21</v>
      </c>
      <c r="B156" s="26" t="s">
        <v>23</v>
      </c>
      <c r="C156" s="26">
        <v>8100</v>
      </c>
      <c r="D156" s="31" t="s">
        <v>91</v>
      </c>
      <c r="E156" s="26" t="s">
        <v>24</v>
      </c>
      <c r="F156" s="28">
        <f>EMCs!$B$4</f>
        <v>1.4429497741503459</v>
      </c>
      <c r="G156" s="28">
        <f>EMCs!$C$4</f>
        <v>0.22493527059566973</v>
      </c>
      <c r="H156" s="28">
        <f>ROCs!$F$12</f>
        <v>0.34081381503347608</v>
      </c>
      <c r="I156" s="29">
        <v>0.24203201522788501</v>
      </c>
      <c r="J156" s="30">
        <f>Other!$C$4*H156*I156/12+(Other!$D$4*I156)</f>
        <v>0.52816576951584904</v>
      </c>
      <c r="K156" s="31">
        <f t="shared" si="3"/>
        <v>2.1</v>
      </c>
      <c r="L156" s="31">
        <f>ROUND((2.721*J156*G156)+(Other!$B$4*I156),1)</f>
        <v>0.5</v>
      </c>
    </row>
    <row r="157" spans="1:12">
      <c r="A157" s="26" t="s">
        <v>21</v>
      </c>
      <c r="B157" s="26" t="s">
        <v>23</v>
      </c>
      <c r="C157" s="26">
        <v>8100</v>
      </c>
      <c r="D157" s="31" t="s">
        <v>91</v>
      </c>
      <c r="E157" s="26" t="s">
        <v>22</v>
      </c>
      <c r="F157" s="28">
        <f>EMCs!$B$4</f>
        <v>1.4429497741503459</v>
      </c>
      <c r="G157" s="28">
        <f>EMCs!$C$4</f>
        <v>0.22493527059566973</v>
      </c>
      <c r="H157" s="28">
        <f>ROCs!$H$12</f>
        <v>0.34081381503347608</v>
      </c>
      <c r="I157" s="29">
        <v>0.58006198012471999</v>
      </c>
      <c r="J157" s="30">
        <f>Other!$C$4*H157*I157/12+(Other!$D$4*I157)</f>
        <v>1.2658196553501344</v>
      </c>
      <c r="K157" s="31">
        <f t="shared" si="3"/>
        <v>5</v>
      </c>
      <c r="L157" s="31">
        <f>ROUND((2.721*J157*G157)+(Other!$B$4*I157),1)</f>
        <v>1.1000000000000001</v>
      </c>
    </row>
    <row r="158" spans="1:12">
      <c r="A158" s="26" t="s">
        <v>21</v>
      </c>
      <c r="B158" s="26" t="s">
        <v>23</v>
      </c>
      <c r="C158" s="26">
        <v>8100</v>
      </c>
      <c r="D158" s="31" t="s">
        <v>91</v>
      </c>
      <c r="E158" s="26" t="s">
        <v>22</v>
      </c>
      <c r="F158" s="28">
        <f>EMCs!$B$4</f>
        <v>1.4429497741503459</v>
      </c>
      <c r="G158" s="28">
        <f>EMCs!$C$4</f>
        <v>0.22493527059566973</v>
      </c>
      <c r="H158" s="28">
        <f>ROCs!$H$12</f>
        <v>0.34081381503347608</v>
      </c>
      <c r="I158" s="29">
        <v>1.38450063473937</v>
      </c>
      <c r="J158" s="30">
        <f>Other!$C$4*H158*I158/12+(Other!$D$4*I158)</f>
        <v>3.0212773399163622</v>
      </c>
      <c r="K158" s="31">
        <f t="shared" si="3"/>
        <v>11.9</v>
      </c>
      <c r="L158" s="31">
        <f>ROUND((2.721*J158*G158)+(Other!$B$4*I158),1)</f>
        <v>2.7</v>
      </c>
    </row>
    <row r="159" spans="1:12">
      <c r="A159" s="26" t="s">
        <v>21</v>
      </c>
      <c r="B159" s="26" t="s">
        <v>23</v>
      </c>
      <c r="C159" s="26">
        <v>8100</v>
      </c>
      <c r="D159" s="31" t="s">
        <v>91</v>
      </c>
      <c r="E159" s="26" t="s">
        <v>22</v>
      </c>
      <c r="F159" s="28">
        <f>EMCs!$B$4</f>
        <v>1.4429497741503459</v>
      </c>
      <c r="G159" s="28">
        <f>EMCs!$C$4</f>
        <v>0.22493527059566973</v>
      </c>
      <c r="H159" s="28">
        <f>ROCs!$H$12</f>
        <v>0.34081381503347608</v>
      </c>
      <c r="I159" s="29">
        <v>4.9372976573815404</v>
      </c>
      <c r="J159" s="30">
        <f>Other!$C$4*H159*I159/12+(Other!$D$4*I159)</f>
        <v>10.774242465751614</v>
      </c>
      <c r="K159" s="31">
        <f t="shared" si="3"/>
        <v>42.3</v>
      </c>
      <c r="L159" s="31">
        <f>ROUND((2.721*J159*G159)+(Other!$B$4*I159),1)</f>
        <v>9.6999999999999993</v>
      </c>
    </row>
    <row r="160" spans="1:12">
      <c r="I160" s="29">
        <f>SUM(I2:I159)</f>
        <v>2544.2065004969568</v>
      </c>
      <c r="K160" s="31">
        <f>SUM(K2:K159)</f>
        <v>18075.499999999989</v>
      </c>
      <c r="L160" s="31">
        <f>SUM(L2:L159)</f>
        <v>5207.6000000000013</v>
      </c>
    </row>
  </sheetData>
  <sortState ref="A2:L253">
    <sortCondition ref="C2:C253"/>
    <sortCondition ref="I2:I253"/>
  </sortState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3"/>
  <sheetViews>
    <sheetView workbookViewId="0">
      <pane ySplit="1" topLeftCell="A143" activePane="bottomLeft" state="frozen"/>
      <selection pane="bottomLeft" activeCell="J2" sqref="J2:J163"/>
    </sheetView>
  </sheetViews>
  <sheetFormatPr defaultRowHeight="15"/>
  <cols>
    <col min="1" max="1" width="10.5703125" style="17" bestFit="1" customWidth="1"/>
    <col min="2" max="2" width="9" style="17" bestFit="1" customWidth="1"/>
    <col min="3" max="3" width="7.85546875" style="17" bestFit="1" customWidth="1"/>
    <col min="4" max="4" width="43.42578125" style="7" bestFit="1" customWidth="1"/>
    <col min="5" max="5" width="8.140625" style="17" bestFit="1" customWidth="1"/>
    <col min="6" max="8" width="8.140625" style="20" customWidth="1"/>
    <col min="9" max="9" width="23" style="18" bestFit="1" customWidth="1"/>
    <col min="10" max="10" width="13.42578125" style="7" customWidth="1"/>
    <col min="11" max="12" width="9.140625" style="7"/>
    <col min="13" max="14" width="23" style="7" bestFit="1" customWidth="1"/>
    <col min="15" max="16384" width="9.140625" style="7"/>
  </cols>
  <sheetData>
    <row r="1" spans="1:14">
      <c r="A1" s="17" t="s">
        <v>17</v>
      </c>
      <c r="B1" s="17" t="s">
        <v>27</v>
      </c>
      <c r="C1" s="17" t="s">
        <v>20</v>
      </c>
      <c r="D1" s="17" t="s">
        <v>28</v>
      </c>
      <c r="E1" s="17" t="s">
        <v>19</v>
      </c>
      <c r="F1" s="20" t="s">
        <v>29</v>
      </c>
      <c r="G1" s="20" t="s">
        <v>30</v>
      </c>
      <c r="H1" s="20" t="s">
        <v>31</v>
      </c>
      <c r="I1" s="18" t="s">
        <v>18</v>
      </c>
      <c r="J1" s="23" t="s">
        <v>93</v>
      </c>
      <c r="K1" s="24" t="s">
        <v>94</v>
      </c>
      <c r="L1" s="24" t="s">
        <v>95</v>
      </c>
    </row>
    <row r="2" spans="1:14">
      <c r="A2" s="85" t="s">
        <v>21</v>
      </c>
      <c r="B2" s="85" t="s">
        <v>23</v>
      </c>
      <c r="C2" s="85">
        <v>1110</v>
      </c>
      <c r="D2" s="90" t="s">
        <v>73</v>
      </c>
      <c r="E2" s="85" t="s">
        <v>22</v>
      </c>
      <c r="F2" s="86">
        <f>EMCs!$B$7</f>
        <v>0.96797880682585713</v>
      </c>
      <c r="G2" s="86">
        <f>EMCs!$C$7</f>
        <v>0.12452938169209543</v>
      </c>
      <c r="H2" s="86">
        <f>ROCs!$H$11</f>
        <v>0.28818180815488864</v>
      </c>
      <c r="I2" s="87">
        <v>1.9124650442095199</v>
      </c>
      <c r="J2" s="88">
        <f>Other!$C$4*H2*I2/12+(Other!$D$4*I2)</f>
        <v>3.7238082209231713</v>
      </c>
      <c r="K2" s="89">
        <f t="shared" ref="K2:K65" si="0">ROUND(2.721*J2*F2,1)</f>
        <v>9.8000000000000007</v>
      </c>
      <c r="L2" s="89">
        <f>ROUND((2.721*J2*G2)+(Other!$B$4*I2),1)</f>
        <v>2.5</v>
      </c>
    </row>
    <row r="3" spans="1:14">
      <c r="A3" s="85" t="s">
        <v>21</v>
      </c>
      <c r="B3" s="85" t="s">
        <v>23</v>
      </c>
      <c r="C3" s="85">
        <v>1110</v>
      </c>
      <c r="D3" s="90" t="s">
        <v>73</v>
      </c>
      <c r="E3" s="85" t="s">
        <v>22</v>
      </c>
      <c r="F3" s="86">
        <f>EMCs!$B$7</f>
        <v>0.96797880682585713</v>
      </c>
      <c r="G3" s="86">
        <f>EMCs!$C$7</f>
        <v>0.12452938169209543</v>
      </c>
      <c r="H3" s="86">
        <f>ROCs!$H$11</f>
        <v>0.28818180815488864</v>
      </c>
      <c r="I3" s="87">
        <v>12.268820816</v>
      </c>
      <c r="J3" s="88">
        <f>Other!$C$4*H3*I3/12+(Other!$D$4*I3)</f>
        <v>23.888925946114668</v>
      </c>
      <c r="K3" s="89">
        <f t="shared" si="0"/>
        <v>62.9</v>
      </c>
      <c r="L3" s="89">
        <f>ROUND((2.721*J3*G3)+(Other!$B$4*I3),1)</f>
        <v>15.8</v>
      </c>
    </row>
    <row r="4" spans="1:14" s="31" customFormat="1">
      <c r="A4" s="85" t="s">
        <v>21</v>
      </c>
      <c r="B4" s="85" t="s">
        <v>23</v>
      </c>
      <c r="C4" s="85">
        <v>1110</v>
      </c>
      <c r="D4" s="90" t="s">
        <v>73</v>
      </c>
      <c r="E4" s="85" t="s">
        <v>22</v>
      </c>
      <c r="F4" s="86">
        <f>EMCs!$B$7</f>
        <v>0.96797880682585713</v>
      </c>
      <c r="G4" s="86">
        <f>EMCs!$C$7</f>
        <v>0.12452938169209543</v>
      </c>
      <c r="H4" s="86">
        <f>ROCs!$H$11</f>
        <v>0.28818180815488864</v>
      </c>
      <c r="I4" s="87">
        <v>19.8092058091</v>
      </c>
      <c r="J4" s="88">
        <f>Other!$C$4*H4*I4/12+(Other!$D$4*I4)</f>
        <v>38.570996978601109</v>
      </c>
      <c r="K4" s="89">
        <f t="shared" si="0"/>
        <v>101.6</v>
      </c>
      <c r="L4" s="89">
        <f>ROUND((2.721*J4*G4)+(Other!$B$4*I4),1)</f>
        <v>25.5</v>
      </c>
      <c r="M4" s="29"/>
    </row>
    <row r="5" spans="1:14">
      <c r="A5" s="100" t="s">
        <v>21</v>
      </c>
      <c r="B5" s="100" t="s">
        <v>23</v>
      </c>
      <c r="C5" s="100">
        <v>1400</v>
      </c>
      <c r="D5" s="101" t="s">
        <v>121</v>
      </c>
      <c r="E5" s="100" t="s">
        <v>22</v>
      </c>
      <c r="F5" s="102">
        <f>EMCs!$B$8</f>
        <v>0.70945030562392009</v>
      </c>
      <c r="G5" s="102">
        <f>EMCs!$C$8</f>
        <v>0.1167055461931156</v>
      </c>
      <c r="H5" s="102">
        <f>ROCs!$H$3</f>
        <v>0.43140989244743805</v>
      </c>
      <c r="I5" s="103">
        <v>2.5496494262140499</v>
      </c>
      <c r="J5" s="104">
        <f>Other!$C$4*H5*I5/12+(Other!$D$4*I5)</f>
        <v>6.5956293677897975</v>
      </c>
      <c r="K5" s="101">
        <f t="shared" si="0"/>
        <v>12.7</v>
      </c>
      <c r="L5" s="101">
        <f>ROUND((2.721*J5*G5)+(Other!$B$4*I5),1)</f>
        <v>3.7</v>
      </c>
      <c r="M5" s="18"/>
    </row>
    <row r="6" spans="1:14">
      <c r="A6" s="100" t="s">
        <v>21</v>
      </c>
      <c r="B6" s="100" t="s">
        <v>23</v>
      </c>
      <c r="C6" s="100">
        <v>1400</v>
      </c>
      <c r="D6" s="101" t="s">
        <v>121</v>
      </c>
      <c r="E6" s="100" t="s">
        <v>22</v>
      </c>
      <c r="F6" s="102">
        <f>EMCs!$B$8</f>
        <v>0.70945030562392009</v>
      </c>
      <c r="G6" s="102">
        <f>EMCs!$C$8</f>
        <v>0.1167055461931156</v>
      </c>
      <c r="H6" s="102">
        <f>ROCs!$H$3</f>
        <v>0.43140989244743805</v>
      </c>
      <c r="I6" s="103">
        <v>7.0442128663389999E-4</v>
      </c>
      <c r="J6" s="104">
        <f>Other!$C$4*H6*I6/12+(Other!$D$4*I6)</f>
        <v>1.8222511995767891E-3</v>
      </c>
      <c r="K6" s="101">
        <f t="shared" si="0"/>
        <v>0</v>
      </c>
      <c r="L6" s="101">
        <f>ROUND((2.721*J6*G6)+(Other!$B$4*I6),1)</f>
        <v>0</v>
      </c>
    </row>
    <row r="7" spans="1:14">
      <c r="A7" s="100" t="s">
        <v>21</v>
      </c>
      <c r="B7" s="100" t="s">
        <v>23</v>
      </c>
      <c r="C7" s="100">
        <v>1400</v>
      </c>
      <c r="D7" s="101" t="s">
        <v>121</v>
      </c>
      <c r="E7" s="100" t="s">
        <v>22</v>
      </c>
      <c r="F7" s="102">
        <f>EMCs!$B$8</f>
        <v>0.70945030562392009</v>
      </c>
      <c r="G7" s="102">
        <f>EMCs!$C$8</f>
        <v>0.1167055461931156</v>
      </c>
      <c r="H7" s="102">
        <f>ROCs!$H$3</f>
        <v>0.43140989244743805</v>
      </c>
      <c r="I7" s="103">
        <v>1.89850783615889E-3</v>
      </c>
      <c r="J7" s="104">
        <f>Other!$C$4*H7*I7/12+(Other!$D$4*I7)</f>
        <v>4.9112061879590307E-3</v>
      </c>
      <c r="K7" s="101">
        <f t="shared" si="0"/>
        <v>0</v>
      </c>
      <c r="L7" s="101">
        <f>ROUND((2.721*J7*G7)+(Other!$B$4*I7),1)</f>
        <v>0</v>
      </c>
    </row>
    <row r="8" spans="1:14">
      <c r="A8" s="51" t="s">
        <v>21</v>
      </c>
      <c r="B8" s="51" t="s">
        <v>23</v>
      </c>
      <c r="C8" s="51">
        <v>1700</v>
      </c>
      <c r="D8" s="51" t="s">
        <v>138</v>
      </c>
      <c r="E8" s="51" t="s">
        <v>22</v>
      </c>
      <c r="F8" s="53">
        <f>EMCs!$B$7</f>
        <v>0.96797880682585713</v>
      </c>
      <c r="G8" s="53">
        <f>EMCs!$C$7</f>
        <v>0.12452938169209543</v>
      </c>
      <c r="H8" s="53">
        <f>ROCs!$H$12</f>
        <v>0.34081381503347608</v>
      </c>
      <c r="I8" s="54">
        <v>0.19873070404465601</v>
      </c>
      <c r="J8" s="55">
        <f>Other!$C$4*H8*I8/12+(Other!$D$4*I8)</f>
        <v>0.43367302102304367</v>
      </c>
      <c r="K8" s="52">
        <f t="shared" si="0"/>
        <v>1.1000000000000001</v>
      </c>
      <c r="L8" s="52">
        <f>ROUND((2.721*J8*G8)+(Other!$B$4*I8),1)</f>
        <v>0.3</v>
      </c>
    </row>
    <row r="9" spans="1:14">
      <c r="A9" s="100" t="s">
        <v>21</v>
      </c>
      <c r="B9" s="100" t="s">
        <v>23</v>
      </c>
      <c r="C9" s="100">
        <v>1400</v>
      </c>
      <c r="D9" s="101" t="s">
        <v>121</v>
      </c>
      <c r="E9" s="100" t="s">
        <v>22</v>
      </c>
      <c r="F9" s="102">
        <f>EMCs!$B$8</f>
        <v>0.70945030562392009</v>
      </c>
      <c r="G9" s="102">
        <f>EMCs!$C$8</f>
        <v>0.1167055461931156</v>
      </c>
      <c r="H9" s="102">
        <f>ROCs!$H$3</f>
        <v>0.43140989244743805</v>
      </c>
      <c r="I9" s="103">
        <v>0.29694855312359397</v>
      </c>
      <c r="J9" s="104">
        <f>Other!$C$4*H9*I9/12+(Other!$D$4*I9)</f>
        <v>0.76816937166648669</v>
      </c>
      <c r="K9" s="101">
        <f t="shared" si="0"/>
        <v>1.5</v>
      </c>
      <c r="L9" s="101">
        <f>ROUND((2.721*J9*G9)+(Other!$B$4*I9),1)</f>
        <v>0.4</v>
      </c>
    </row>
    <row r="10" spans="1:14">
      <c r="A10" s="51" t="s">
        <v>21</v>
      </c>
      <c r="B10" s="51" t="s">
        <v>23</v>
      </c>
      <c r="C10" s="51">
        <v>1700</v>
      </c>
      <c r="D10" s="51" t="s">
        <v>138</v>
      </c>
      <c r="E10" s="51" t="s">
        <v>22</v>
      </c>
      <c r="F10" s="53">
        <f>EMCs!$B$7</f>
        <v>0.96797880682585713</v>
      </c>
      <c r="G10" s="53">
        <f>EMCs!$C$7</f>
        <v>0.12452938169209543</v>
      </c>
      <c r="H10" s="53">
        <f>ROCs!$H$12</f>
        <v>0.34081381503347608</v>
      </c>
      <c r="I10" s="54">
        <v>2.59566561312753</v>
      </c>
      <c r="J10" s="55">
        <f>Other!$C$4*H10*I10/12+(Other!$D$4*I10)</f>
        <v>5.6642990997390212</v>
      </c>
      <c r="K10" s="52">
        <f t="shared" si="0"/>
        <v>14.9</v>
      </c>
      <c r="L10" s="52">
        <f>ROUND((2.721*J10*G10)+(Other!$B$4*I10),1)</f>
        <v>3.5</v>
      </c>
    </row>
    <row r="11" spans="1:14">
      <c r="A11" s="51" t="s">
        <v>21</v>
      </c>
      <c r="B11" s="51" t="s">
        <v>23</v>
      </c>
      <c r="C11" s="51">
        <v>1700</v>
      </c>
      <c r="D11" s="51" t="s">
        <v>138</v>
      </c>
      <c r="E11" s="51" t="s">
        <v>22</v>
      </c>
      <c r="F11" s="53">
        <f>EMCs!$B$7</f>
        <v>0.96797880682585713</v>
      </c>
      <c r="G11" s="53">
        <f>EMCs!$C$7</f>
        <v>0.12452938169209543</v>
      </c>
      <c r="H11" s="53">
        <f>ROCs!$H$12</f>
        <v>0.34081381503347608</v>
      </c>
      <c r="I11" s="54">
        <v>10.029867479</v>
      </c>
      <c r="J11" s="55">
        <f>Other!$C$4*H11*I11/12+(Other!$D$4*I11)</f>
        <v>21.887322097451577</v>
      </c>
      <c r="K11" s="52">
        <f t="shared" si="0"/>
        <v>57.6</v>
      </c>
      <c r="L11" s="52">
        <f>ROUND((2.721*J11*G11)+(Other!$B$4*I11),1)</f>
        <v>13.7</v>
      </c>
    </row>
    <row r="12" spans="1:14">
      <c r="A12" s="40" t="s">
        <v>21</v>
      </c>
      <c r="B12" s="40" t="s">
        <v>23</v>
      </c>
      <c r="C12" s="40">
        <v>1900</v>
      </c>
      <c r="D12" s="40" t="s">
        <v>151</v>
      </c>
      <c r="E12" s="40" t="s">
        <v>22</v>
      </c>
      <c r="F12" s="41">
        <f>EMCs!$B$14</f>
        <v>0.69141343344704065</v>
      </c>
      <c r="G12" s="41">
        <f>EMCs!$C$14</f>
        <v>3.5859246036990831E-2</v>
      </c>
      <c r="H12" s="41">
        <f>ROCs!$H$14</f>
        <v>0.26229721460804234</v>
      </c>
      <c r="I12" s="42">
        <v>1.98094157875632</v>
      </c>
      <c r="J12" s="43">
        <f>Other!$C$4*H12*I12/12+(Other!$D$4*I12)</f>
        <v>3.6281083746477436</v>
      </c>
      <c r="K12" s="44">
        <f t="shared" si="0"/>
        <v>6.8</v>
      </c>
      <c r="L12" s="44">
        <f>ROUND((2.721*J12*G12)+(Other!$B$4*I12),1)</f>
        <v>1.6</v>
      </c>
    </row>
    <row r="13" spans="1:14">
      <c r="A13" s="40" t="s">
        <v>21</v>
      </c>
      <c r="B13" s="40" t="s">
        <v>23</v>
      </c>
      <c r="C13" s="40">
        <v>1900</v>
      </c>
      <c r="D13" s="40" t="s">
        <v>151</v>
      </c>
      <c r="E13" s="40" t="s">
        <v>22</v>
      </c>
      <c r="F13" s="41">
        <f>EMCs!$B$14</f>
        <v>0.69141343344704065</v>
      </c>
      <c r="G13" s="41">
        <f>EMCs!$C$14</f>
        <v>3.5859246036990831E-2</v>
      </c>
      <c r="H13" s="41">
        <f>ROCs!$H$14</f>
        <v>0.26229721460804234</v>
      </c>
      <c r="I13" s="42">
        <v>1.9852961208654301E-2</v>
      </c>
      <c r="J13" s="43">
        <f>Other!$C$4*H13*I13/12+(Other!$D$4*I13)</f>
        <v>3.6360837490168038E-2</v>
      </c>
      <c r="K13" s="44">
        <f t="shared" si="0"/>
        <v>0.1</v>
      </c>
      <c r="L13" s="44">
        <f>ROUND((2.721*J13*G13)+(Other!$B$4*I13),1)</f>
        <v>0</v>
      </c>
    </row>
    <row r="14" spans="1:14">
      <c r="A14" s="51" t="s">
        <v>21</v>
      </c>
      <c r="B14" s="51" t="s">
        <v>23</v>
      </c>
      <c r="C14" s="51">
        <v>1700</v>
      </c>
      <c r="D14" s="51" t="s">
        <v>138</v>
      </c>
      <c r="E14" s="51" t="s">
        <v>22</v>
      </c>
      <c r="F14" s="53">
        <f>EMCs!$B$7</f>
        <v>0.96797880682585713</v>
      </c>
      <c r="G14" s="53">
        <f>EMCs!$C$7</f>
        <v>0.12452938169209543</v>
      </c>
      <c r="H14" s="53">
        <f>ROCs!$H$12</f>
        <v>0.34081381503347608</v>
      </c>
      <c r="I14" s="54">
        <v>4.9440692197635201</v>
      </c>
      <c r="J14" s="55">
        <f>Other!$C$4*H14*I14/12+(Other!$D$4*I14)</f>
        <v>10.789019467269103</v>
      </c>
      <c r="K14" s="52">
        <f t="shared" si="0"/>
        <v>28.4</v>
      </c>
      <c r="L14" s="52">
        <f>ROUND((2.721*J14*G14)+(Other!$B$4*I14),1)</f>
        <v>6.7</v>
      </c>
    </row>
    <row r="15" spans="1:14">
      <c r="A15" s="51" t="s">
        <v>21</v>
      </c>
      <c r="B15" s="51" t="s">
        <v>23</v>
      </c>
      <c r="C15" s="51">
        <v>1700</v>
      </c>
      <c r="D15" s="51" t="s">
        <v>138</v>
      </c>
      <c r="E15" s="51" t="s">
        <v>22</v>
      </c>
      <c r="F15" s="53">
        <f>EMCs!$B$7</f>
        <v>0.96797880682585713</v>
      </c>
      <c r="G15" s="53">
        <f>EMCs!$C$7</f>
        <v>0.12452938169209543</v>
      </c>
      <c r="H15" s="53">
        <f>ROCs!$H$12</f>
        <v>0.34081381503347608</v>
      </c>
      <c r="I15" s="54">
        <v>10.684294707699999</v>
      </c>
      <c r="J15" s="55">
        <f>Other!$C$4*H15*I15/12+(Other!$D$4*I15)</f>
        <v>23.315422675439233</v>
      </c>
      <c r="K15" s="52">
        <f t="shared" si="0"/>
        <v>61.4</v>
      </c>
      <c r="L15" s="52">
        <f>ROUND((2.721*J15*G15)+(Other!$B$4*I15),1)</f>
        <v>14.6</v>
      </c>
    </row>
    <row r="16" spans="1:14">
      <c r="A16" s="51" t="s">
        <v>21</v>
      </c>
      <c r="B16" s="51" t="s">
        <v>23</v>
      </c>
      <c r="C16" s="51">
        <v>1700</v>
      </c>
      <c r="D16" s="51" t="s">
        <v>138</v>
      </c>
      <c r="E16" s="51" t="s">
        <v>22</v>
      </c>
      <c r="F16" s="53">
        <f>EMCs!$B$7</f>
        <v>0.96797880682585713</v>
      </c>
      <c r="G16" s="53">
        <f>EMCs!$C$7</f>
        <v>0.12452938169209543</v>
      </c>
      <c r="H16" s="53">
        <f>ROCs!$H$12</f>
        <v>0.34081381503347608</v>
      </c>
      <c r="I16" s="54">
        <v>18.979359236800001</v>
      </c>
      <c r="J16" s="55">
        <f>Other!$C$4*H16*I16/12+(Other!$D$4*I16)</f>
        <v>41.417032646626893</v>
      </c>
      <c r="K16" s="52">
        <f t="shared" si="0"/>
        <v>109.1</v>
      </c>
      <c r="L16" s="52">
        <f>ROUND((2.721*J16*G16)+(Other!$B$4*I16),1)</f>
        <v>25.9</v>
      </c>
      <c r="N16" s="18"/>
    </row>
    <row r="17" spans="1:14">
      <c r="A17" s="40" t="s">
        <v>21</v>
      </c>
      <c r="B17" s="40" t="s">
        <v>23</v>
      </c>
      <c r="C17" s="40">
        <v>1900</v>
      </c>
      <c r="D17" s="40" t="s">
        <v>151</v>
      </c>
      <c r="E17" s="40" t="s">
        <v>22</v>
      </c>
      <c r="F17" s="41">
        <f>EMCs!$B$14</f>
        <v>0.69141343344704065</v>
      </c>
      <c r="G17" s="41">
        <f>EMCs!$C$14</f>
        <v>3.5859246036990831E-2</v>
      </c>
      <c r="H17" s="41">
        <f>ROCs!$H$14</f>
        <v>0.26229721460804234</v>
      </c>
      <c r="I17" s="42">
        <v>1.8838007911760001E-5</v>
      </c>
      <c r="J17" s="43">
        <f>Other!$C$4*H17*I17/12+(Other!$D$4*I17)</f>
        <v>3.4501943418869671E-5</v>
      </c>
      <c r="K17" s="44">
        <f t="shared" si="0"/>
        <v>0</v>
      </c>
      <c r="L17" s="44">
        <f>ROUND((2.721*J17*G17)+(Other!$B$4*I17),1)</f>
        <v>0</v>
      </c>
      <c r="N17" s="18"/>
    </row>
    <row r="18" spans="1:14">
      <c r="A18" s="40" t="s">
        <v>21</v>
      </c>
      <c r="B18" s="40" t="s">
        <v>23</v>
      </c>
      <c r="C18" s="40">
        <v>1900</v>
      </c>
      <c r="D18" s="40" t="s">
        <v>151</v>
      </c>
      <c r="E18" s="40" t="s">
        <v>24</v>
      </c>
      <c r="F18" s="41">
        <f>EMCs!$B$14</f>
        <v>0.69141343344704065</v>
      </c>
      <c r="G18" s="41">
        <f>EMCs!$C$14</f>
        <v>3.5859246036990831E-2</v>
      </c>
      <c r="H18" s="41">
        <f>ROCs!$H$14</f>
        <v>0.26229721460804234</v>
      </c>
      <c r="I18" s="42">
        <v>4.7297129344799998E-5</v>
      </c>
      <c r="J18" s="43">
        <f>Other!$C$4*H18*I18/12+(Other!$D$4*I18)</f>
        <v>8.6625023631640988E-5</v>
      </c>
      <c r="K18" s="44">
        <f t="shared" si="0"/>
        <v>0</v>
      </c>
      <c r="L18" s="44">
        <f>ROUND((2.721*J18*G18)+(Other!$B$4*I18),1)</f>
        <v>0</v>
      </c>
    </row>
    <row r="19" spans="1:14">
      <c r="A19" s="40" t="s">
        <v>21</v>
      </c>
      <c r="B19" s="40" t="s">
        <v>23</v>
      </c>
      <c r="C19" s="40">
        <v>1900</v>
      </c>
      <c r="D19" s="40" t="s">
        <v>151</v>
      </c>
      <c r="E19" s="40" t="s">
        <v>24</v>
      </c>
      <c r="F19" s="41">
        <f>EMCs!$B$14</f>
        <v>0.69141343344704065</v>
      </c>
      <c r="G19" s="41">
        <f>EMCs!$C$14</f>
        <v>3.5859246036990831E-2</v>
      </c>
      <c r="H19" s="41">
        <f>ROCs!$H$14</f>
        <v>0.26229721460804234</v>
      </c>
      <c r="I19" s="42">
        <v>7.3194029154546002E-4</v>
      </c>
      <c r="J19" s="43">
        <f>Other!$C$4*H19*I19/12+(Other!$D$4*I19)</f>
        <v>1.3405537699730723E-3</v>
      </c>
      <c r="K19" s="44">
        <f t="shared" si="0"/>
        <v>0</v>
      </c>
      <c r="L19" s="44">
        <f>ROUND((2.721*J19*G19)+(Other!$B$4*I19),1)</f>
        <v>0</v>
      </c>
    </row>
    <row r="20" spans="1:14">
      <c r="A20" s="40" t="s">
        <v>21</v>
      </c>
      <c r="B20" s="40" t="s">
        <v>23</v>
      </c>
      <c r="C20" s="40">
        <v>1900</v>
      </c>
      <c r="D20" s="40" t="s">
        <v>151</v>
      </c>
      <c r="E20" s="40" t="s">
        <v>74</v>
      </c>
      <c r="F20" s="41">
        <f>EMCs!$B$14</f>
        <v>0.69141343344704065</v>
      </c>
      <c r="G20" s="41">
        <f>EMCs!$C$14</f>
        <v>3.5859246036990831E-2</v>
      </c>
      <c r="H20" s="41">
        <f>ROCs!$H$14</f>
        <v>0.26229721460804234</v>
      </c>
      <c r="I20" s="42">
        <v>1.21289615516892E-3</v>
      </c>
      <c r="J20" s="43">
        <f>Other!$C$4*H20*I20/12+(Other!$D$4*I20)</f>
        <v>2.221427802484288E-3</v>
      </c>
      <c r="K20" s="44">
        <f t="shared" si="0"/>
        <v>0</v>
      </c>
      <c r="L20" s="44">
        <f>ROUND((2.721*J20*G20)+(Other!$B$4*I20),1)</f>
        <v>0</v>
      </c>
    </row>
    <row r="21" spans="1:14">
      <c r="A21" s="40" t="s">
        <v>21</v>
      </c>
      <c r="B21" s="40" t="s">
        <v>23</v>
      </c>
      <c r="C21" s="40">
        <v>1900</v>
      </c>
      <c r="D21" s="40" t="s">
        <v>151</v>
      </c>
      <c r="E21" s="40" t="s">
        <v>24</v>
      </c>
      <c r="F21" s="41">
        <f>EMCs!$B$14</f>
        <v>0.69141343344704065</v>
      </c>
      <c r="G21" s="41">
        <f>EMCs!$C$14</f>
        <v>3.5859246036990831E-2</v>
      </c>
      <c r="H21" s="41">
        <f>ROCs!$H$14</f>
        <v>0.26229721460804234</v>
      </c>
      <c r="I21" s="42">
        <v>1.2172312143154101E-3</v>
      </c>
      <c r="J21" s="43">
        <f>Other!$C$4*H21*I21/12+(Other!$D$4*I21)</f>
        <v>2.2293674936708641E-3</v>
      </c>
      <c r="K21" s="44">
        <f t="shared" si="0"/>
        <v>0</v>
      </c>
      <c r="L21" s="44">
        <f>ROUND((2.721*J21*G21)+(Other!$B$4*I21),1)</f>
        <v>0</v>
      </c>
    </row>
    <row r="22" spans="1:14">
      <c r="A22" s="40" t="s">
        <v>21</v>
      </c>
      <c r="B22" s="40" t="s">
        <v>23</v>
      </c>
      <c r="C22" s="40">
        <v>1900</v>
      </c>
      <c r="D22" s="40" t="s">
        <v>151</v>
      </c>
      <c r="E22" s="40" t="s">
        <v>24</v>
      </c>
      <c r="F22" s="41">
        <f>EMCs!$B$14</f>
        <v>0.69141343344704065</v>
      </c>
      <c r="G22" s="41">
        <f>EMCs!$C$14</f>
        <v>3.5859246036990831E-2</v>
      </c>
      <c r="H22" s="41">
        <f>ROCs!$H$14</f>
        <v>0.26229721460804234</v>
      </c>
      <c r="I22" s="42">
        <v>1.7121109873980201E-3</v>
      </c>
      <c r="J22" s="43">
        <f>Other!$C$4*H22*I22/12+(Other!$D$4*I22)</f>
        <v>3.1357432638700207E-3</v>
      </c>
      <c r="K22" s="44">
        <f t="shared" si="0"/>
        <v>0</v>
      </c>
      <c r="L22" s="44">
        <f>ROUND((2.721*J22*G22)+(Other!$B$4*I22),1)</f>
        <v>0</v>
      </c>
    </row>
    <row r="23" spans="1:14">
      <c r="A23" s="40" t="s">
        <v>21</v>
      </c>
      <c r="B23" s="40" t="s">
        <v>23</v>
      </c>
      <c r="C23" s="40">
        <v>1900</v>
      </c>
      <c r="D23" s="40" t="s">
        <v>151</v>
      </c>
      <c r="E23" s="40" t="s">
        <v>24</v>
      </c>
      <c r="F23" s="41">
        <f>EMCs!$B$14</f>
        <v>0.69141343344704065</v>
      </c>
      <c r="G23" s="41">
        <f>EMCs!$C$14</f>
        <v>3.5859246036990831E-2</v>
      </c>
      <c r="H23" s="41">
        <f>ROCs!$H$14</f>
        <v>0.26229721460804234</v>
      </c>
      <c r="I23" s="42">
        <v>2.2136828678815399E-3</v>
      </c>
      <c r="J23" s="43">
        <f>Other!$C$4*H23*I23/12+(Other!$D$4*I23)</f>
        <v>4.0543756756408721E-3</v>
      </c>
      <c r="K23" s="44">
        <f t="shared" si="0"/>
        <v>0</v>
      </c>
      <c r="L23" s="44">
        <f>ROUND((2.721*J23*G23)+(Other!$B$4*I23),1)</f>
        <v>0</v>
      </c>
    </row>
    <row r="24" spans="1:14">
      <c r="A24" s="40" t="s">
        <v>21</v>
      </c>
      <c r="B24" s="40" t="s">
        <v>23</v>
      </c>
      <c r="C24" s="40">
        <v>1900</v>
      </c>
      <c r="D24" s="40" t="s">
        <v>151</v>
      </c>
      <c r="E24" s="40" t="s">
        <v>74</v>
      </c>
      <c r="F24" s="41">
        <f>EMCs!$B$14</f>
        <v>0.69141343344704065</v>
      </c>
      <c r="G24" s="41">
        <f>EMCs!$C$14</f>
        <v>3.5859246036990831E-2</v>
      </c>
      <c r="H24" s="41">
        <f>ROCs!$H$14</f>
        <v>0.26229721460804234</v>
      </c>
      <c r="I24" s="42">
        <v>2.42218995549563E-3</v>
      </c>
      <c r="J24" s="43">
        <f>Other!$C$4*H24*I24/12+(Other!$D$4*I24)</f>
        <v>4.4362578668466464E-3</v>
      </c>
      <c r="K24" s="44">
        <f t="shared" si="0"/>
        <v>0</v>
      </c>
      <c r="L24" s="44">
        <f>ROUND((2.721*J24*G24)+(Other!$B$4*I24),1)</f>
        <v>0</v>
      </c>
    </row>
    <row r="25" spans="1:14">
      <c r="A25" s="40" t="s">
        <v>21</v>
      </c>
      <c r="B25" s="40" t="s">
        <v>23</v>
      </c>
      <c r="C25" s="40">
        <v>1900</v>
      </c>
      <c r="D25" s="40" t="s">
        <v>151</v>
      </c>
      <c r="E25" s="40" t="s">
        <v>22</v>
      </c>
      <c r="F25" s="41">
        <f>EMCs!$B$14</f>
        <v>0.69141343344704065</v>
      </c>
      <c r="G25" s="41">
        <f>EMCs!$C$14</f>
        <v>3.5859246036990831E-2</v>
      </c>
      <c r="H25" s="41">
        <f>ROCs!$H$14</f>
        <v>0.26229721460804234</v>
      </c>
      <c r="I25" s="42">
        <v>3.9139616277035503E-3</v>
      </c>
      <c r="J25" s="43">
        <f>Other!$C$4*H25*I25/12+(Other!$D$4*I25)</f>
        <v>7.168448131840627E-3</v>
      </c>
      <c r="K25" s="44">
        <f t="shared" si="0"/>
        <v>0</v>
      </c>
      <c r="L25" s="44">
        <f>ROUND((2.721*J25*G25)+(Other!$B$4*I25),1)</f>
        <v>0</v>
      </c>
    </row>
    <row r="26" spans="1:14">
      <c r="A26" s="40" t="s">
        <v>21</v>
      </c>
      <c r="B26" s="40" t="s">
        <v>23</v>
      </c>
      <c r="C26" s="40">
        <v>1900</v>
      </c>
      <c r="D26" s="40" t="s">
        <v>151</v>
      </c>
      <c r="E26" s="40" t="s">
        <v>24</v>
      </c>
      <c r="F26" s="41">
        <f>EMCs!$B$14</f>
        <v>0.69141343344704065</v>
      </c>
      <c r="G26" s="41">
        <f>EMCs!$C$14</f>
        <v>3.5859246036990831E-2</v>
      </c>
      <c r="H26" s="41">
        <f>ROCs!$H$14</f>
        <v>0.26229721460804234</v>
      </c>
      <c r="I26" s="42">
        <v>5.1414005466987201E-3</v>
      </c>
      <c r="J26" s="43">
        <f>Other!$C$4*H26*I26/12+(Other!$D$4*I26)</f>
        <v>9.4165111081202305E-3</v>
      </c>
      <c r="K26" s="44">
        <f t="shared" si="0"/>
        <v>0</v>
      </c>
      <c r="L26" s="44">
        <f>ROUND((2.721*J26*G26)+(Other!$B$4*I26),1)</f>
        <v>0</v>
      </c>
    </row>
    <row r="27" spans="1:14">
      <c r="A27" s="40" t="s">
        <v>21</v>
      </c>
      <c r="B27" s="40" t="s">
        <v>23</v>
      </c>
      <c r="C27" s="40">
        <v>1900</v>
      </c>
      <c r="D27" s="40" t="s">
        <v>151</v>
      </c>
      <c r="E27" s="40" t="s">
        <v>24</v>
      </c>
      <c r="F27" s="41">
        <f>EMCs!$B$14</f>
        <v>0.69141343344704065</v>
      </c>
      <c r="G27" s="41">
        <f>EMCs!$C$14</f>
        <v>3.5859246036990831E-2</v>
      </c>
      <c r="H27" s="41">
        <f>ROCs!$H$14</f>
        <v>0.26229721460804234</v>
      </c>
      <c r="I27" s="42">
        <v>5.3524544878897603E-3</v>
      </c>
      <c r="J27" s="43">
        <f>Other!$C$4*H27*I27/12+(Other!$D$4*I27)</f>
        <v>9.8030578794886039E-3</v>
      </c>
      <c r="K27" s="44">
        <f t="shared" si="0"/>
        <v>0</v>
      </c>
      <c r="L27" s="44">
        <f>ROUND((2.721*J27*G27)+(Other!$B$4*I27),1)</f>
        <v>0</v>
      </c>
    </row>
    <row r="28" spans="1:14">
      <c r="A28" s="40" t="s">
        <v>21</v>
      </c>
      <c r="B28" s="40" t="s">
        <v>23</v>
      </c>
      <c r="C28" s="40">
        <v>1900</v>
      </c>
      <c r="D28" s="40" t="s">
        <v>151</v>
      </c>
      <c r="E28" s="40" t="s">
        <v>24</v>
      </c>
      <c r="F28" s="41">
        <f>EMCs!$B$14</f>
        <v>0.69141343344704065</v>
      </c>
      <c r="G28" s="41">
        <f>EMCs!$C$14</f>
        <v>3.5859246036990831E-2</v>
      </c>
      <c r="H28" s="41">
        <f>ROCs!$H$14</f>
        <v>0.26229721460804234</v>
      </c>
      <c r="I28" s="42">
        <v>7.00450106466641E-3</v>
      </c>
      <c r="J28" s="43">
        <f>Other!$C$4*H28*I28/12+(Other!$D$4*I28)</f>
        <v>1.282879275465567E-2</v>
      </c>
      <c r="K28" s="44">
        <f t="shared" si="0"/>
        <v>0</v>
      </c>
      <c r="L28" s="44">
        <f>ROUND((2.721*J28*G28)+(Other!$B$4*I28),1)</f>
        <v>0</v>
      </c>
    </row>
    <row r="29" spans="1:14">
      <c r="A29" s="40" t="s">
        <v>21</v>
      </c>
      <c r="B29" s="40" t="s">
        <v>23</v>
      </c>
      <c r="C29" s="40">
        <v>1900</v>
      </c>
      <c r="D29" s="40" t="s">
        <v>151</v>
      </c>
      <c r="E29" s="40" t="s">
        <v>74</v>
      </c>
      <c r="F29" s="41">
        <f>EMCs!$B$14</f>
        <v>0.69141343344704065</v>
      </c>
      <c r="G29" s="41">
        <f>EMCs!$C$14</f>
        <v>3.5859246036990831E-2</v>
      </c>
      <c r="H29" s="41">
        <f>ROCs!$H$14</f>
        <v>0.26229721460804234</v>
      </c>
      <c r="I29" s="42">
        <v>8.2290913518610603E-3</v>
      </c>
      <c r="J29" s="43">
        <f>Other!$C$4*H29*I29/12+(Other!$D$4*I29)</f>
        <v>1.5071638441842759E-2</v>
      </c>
      <c r="K29" s="44">
        <f t="shared" si="0"/>
        <v>0</v>
      </c>
      <c r="L29" s="44">
        <f>ROUND((2.721*J29*G29)+(Other!$B$4*I29),1)</f>
        <v>0</v>
      </c>
    </row>
    <row r="30" spans="1:14">
      <c r="A30" s="40" t="s">
        <v>21</v>
      </c>
      <c r="B30" s="40" t="s">
        <v>23</v>
      </c>
      <c r="C30" s="40">
        <v>1900</v>
      </c>
      <c r="D30" s="40" t="s">
        <v>151</v>
      </c>
      <c r="E30" s="40" t="s">
        <v>74</v>
      </c>
      <c r="F30" s="41">
        <f>EMCs!$B$14</f>
        <v>0.69141343344704065</v>
      </c>
      <c r="G30" s="41">
        <f>EMCs!$C$14</f>
        <v>3.5859246036990831E-2</v>
      </c>
      <c r="H30" s="41">
        <f>ROCs!$H$14</f>
        <v>0.26229721460804234</v>
      </c>
      <c r="I30" s="42">
        <v>1.0926268426771401E-2</v>
      </c>
      <c r="J30" s="43">
        <f>Other!$C$4*H30*I30/12+(Other!$D$4*I30)</f>
        <v>2.001153714371854E-2</v>
      </c>
      <c r="K30" s="44">
        <f t="shared" si="0"/>
        <v>0</v>
      </c>
      <c r="L30" s="44">
        <f>ROUND((2.721*J30*G30)+(Other!$B$4*I30),1)</f>
        <v>0</v>
      </c>
    </row>
    <row r="31" spans="1:14">
      <c r="A31" s="40" t="s">
        <v>21</v>
      </c>
      <c r="B31" s="40" t="s">
        <v>23</v>
      </c>
      <c r="C31" s="40">
        <v>1900</v>
      </c>
      <c r="D31" s="40" t="s">
        <v>151</v>
      </c>
      <c r="E31" s="40" t="s">
        <v>24</v>
      </c>
      <c r="F31" s="41">
        <f>EMCs!$B$14</f>
        <v>0.69141343344704065</v>
      </c>
      <c r="G31" s="41">
        <f>EMCs!$C$14</f>
        <v>3.5859246036990831E-2</v>
      </c>
      <c r="H31" s="41">
        <f>ROCs!$H$14</f>
        <v>0.26229721460804234</v>
      </c>
      <c r="I31" s="42">
        <v>1.25545696970177E-2</v>
      </c>
      <c r="J31" s="43">
        <f>Other!$C$4*H31*I31/12+(Other!$D$4*I31)</f>
        <v>2.2993782323679435E-2</v>
      </c>
      <c r="K31" s="44">
        <f t="shared" si="0"/>
        <v>0</v>
      </c>
      <c r="L31" s="44">
        <f>ROUND((2.721*J31*G31)+(Other!$B$4*I31),1)</f>
        <v>0</v>
      </c>
    </row>
    <row r="32" spans="1:14">
      <c r="A32" s="40" t="s">
        <v>21</v>
      </c>
      <c r="B32" s="40" t="s">
        <v>23</v>
      </c>
      <c r="C32" s="40">
        <v>1900</v>
      </c>
      <c r="D32" s="40" t="s">
        <v>151</v>
      </c>
      <c r="E32" s="40" t="s">
        <v>24</v>
      </c>
      <c r="F32" s="41">
        <f>EMCs!$B$14</f>
        <v>0.69141343344704065</v>
      </c>
      <c r="G32" s="41">
        <f>EMCs!$C$14</f>
        <v>3.5859246036990831E-2</v>
      </c>
      <c r="H32" s="41">
        <f>ROCs!$H$14</f>
        <v>0.26229721460804234</v>
      </c>
      <c r="I32" s="42">
        <v>1.27044000789078E-2</v>
      </c>
      <c r="J32" s="43">
        <f>Other!$C$4*H32*I32/12+(Other!$D$4*I32)</f>
        <v>2.3268197717420336E-2</v>
      </c>
      <c r="K32" s="44">
        <f t="shared" si="0"/>
        <v>0</v>
      </c>
      <c r="L32" s="44">
        <f>ROUND((2.721*J32*G32)+(Other!$B$4*I32),1)</f>
        <v>0</v>
      </c>
    </row>
    <row r="33" spans="1:13">
      <c r="A33" s="40" t="s">
        <v>21</v>
      </c>
      <c r="B33" s="40" t="s">
        <v>23</v>
      </c>
      <c r="C33" s="40">
        <v>1900</v>
      </c>
      <c r="D33" s="40" t="s">
        <v>151</v>
      </c>
      <c r="E33" s="40" t="s">
        <v>24</v>
      </c>
      <c r="F33" s="41">
        <f>EMCs!$B$14</f>
        <v>0.69141343344704065</v>
      </c>
      <c r="G33" s="41">
        <f>EMCs!$C$14</f>
        <v>3.5859246036990831E-2</v>
      </c>
      <c r="H33" s="41">
        <f>ROCs!$H$14</f>
        <v>0.26229721460804234</v>
      </c>
      <c r="I33" s="42">
        <v>1.27215569087409E-2</v>
      </c>
      <c r="J33" s="43">
        <f>Other!$C$4*H33*I33/12+(Other!$D$4*I33)</f>
        <v>2.3299620571414326E-2</v>
      </c>
      <c r="K33" s="44">
        <f t="shared" si="0"/>
        <v>0</v>
      </c>
      <c r="L33" s="44">
        <f>ROUND((2.721*J33*G33)+(Other!$B$4*I33),1)</f>
        <v>0</v>
      </c>
    </row>
    <row r="34" spans="1:13">
      <c r="A34" s="40" t="s">
        <v>21</v>
      </c>
      <c r="B34" s="40" t="s">
        <v>23</v>
      </c>
      <c r="C34" s="40">
        <v>1900</v>
      </c>
      <c r="D34" s="40" t="s">
        <v>151</v>
      </c>
      <c r="E34" s="40" t="s">
        <v>74</v>
      </c>
      <c r="F34" s="41">
        <f>EMCs!$B$14</f>
        <v>0.69141343344704065</v>
      </c>
      <c r="G34" s="41">
        <f>EMCs!$C$14</f>
        <v>3.5859246036990831E-2</v>
      </c>
      <c r="H34" s="41">
        <f>ROCs!$H$14</f>
        <v>0.26229721460804234</v>
      </c>
      <c r="I34" s="42">
        <v>1.582862404464E-2</v>
      </c>
      <c r="J34" s="43">
        <f>Other!$C$4*H34*I34/12+(Other!$D$4*I34)</f>
        <v>2.8990235790579751E-2</v>
      </c>
      <c r="K34" s="44">
        <f t="shared" si="0"/>
        <v>0.1</v>
      </c>
      <c r="L34" s="44">
        <f>ROUND((2.721*J34*G34)+(Other!$B$4*I34),1)</f>
        <v>0</v>
      </c>
    </row>
    <row r="35" spans="1:13">
      <c r="A35" s="40" t="s">
        <v>21</v>
      </c>
      <c r="B35" s="40" t="s">
        <v>23</v>
      </c>
      <c r="C35" s="40">
        <v>1900</v>
      </c>
      <c r="D35" s="40" t="s">
        <v>151</v>
      </c>
      <c r="E35" s="40" t="s">
        <v>74</v>
      </c>
      <c r="F35" s="41">
        <f>EMCs!$B$14</f>
        <v>0.69141343344704065</v>
      </c>
      <c r="G35" s="41">
        <f>EMCs!$C$14</f>
        <v>3.5859246036990831E-2</v>
      </c>
      <c r="H35" s="41">
        <f>ROCs!$H$14</f>
        <v>0.26229721460804234</v>
      </c>
      <c r="I35" s="42">
        <v>2.2818146742812202E-2</v>
      </c>
      <c r="J35" s="43">
        <f>Other!$C$4*H35*I35/12+(Other!$D$4*I35)</f>
        <v>4.1791595562103073E-2</v>
      </c>
      <c r="K35" s="44">
        <f t="shared" si="0"/>
        <v>0.1</v>
      </c>
      <c r="L35" s="44">
        <f>ROUND((2.721*J35*G35)+(Other!$B$4*I35),1)</f>
        <v>0</v>
      </c>
    </row>
    <row r="36" spans="1:13">
      <c r="A36" s="40" t="s">
        <v>21</v>
      </c>
      <c r="B36" s="40" t="s">
        <v>23</v>
      </c>
      <c r="C36" s="40">
        <v>1900</v>
      </c>
      <c r="D36" s="40" t="s">
        <v>151</v>
      </c>
      <c r="E36" s="40" t="s">
        <v>22</v>
      </c>
      <c r="F36" s="41">
        <f>EMCs!$B$14</f>
        <v>0.69141343344704065</v>
      </c>
      <c r="G36" s="41">
        <f>EMCs!$C$14</f>
        <v>3.5859246036990831E-2</v>
      </c>
      <c r="H36" s="41">
        <f>ROCs!$H$14</f>
        <v>0.26229721460804234</v>
      </c>
      <c r="I36" s="42">
        <v>2.47398108824394E-2</v>
      </c>
      <c r="J36" s="43">
        <f>Other!$C$4*H36*I36/12+(Other!$D$4*I36)</f>
        <v>4.5311136891847327E-2</v>
      </c>
      <c r="K36" s="44">
        <f t="shared" si="0"/>
        <v>0.1</v>
      </c>
      <c r="L36" s="44">
        <f>ROUND((2.721*J36*G36)+(Other!$B$4*I36),1)</f>
        <v>0</v>
      </c>
    </row>
    <row r="37" spans="1:13">
      <c r="A37" s="40" t="s">
        <v>21</v>
      </c>
      <c r="B37" s="40" t="s">
        <v>23</v>
      </c>
      <c r="C37" s="40">
        <v>1900</v>
      </c>
      <c r="D37" s="40" t="s">
        <v>151</v>
      </c>
      <c r="E37" s="40" t="s">
        <v>22</v>
      </c>
      <c r="F37" s="41">
        <f>EMCs!$B$14</f>
        <v>0.69141343344704065</v>
      </c>
      <c r="G37" s="41">
        <f>EMCs!$C$14</f>
        <v>3.5859246036990831E-2</v>
      </c>
      <c r="H37" s="41">
        <f>ROCs!$H$14</f>
        <v>0.26229721460804234</v>
      </c>
      <c r="I37" s="42">
        <v>2.6987784338084402E-2</v>
      </c>
      <c r="J37" s="43">
        <f>Other!$C$4*H37*I37/12+(Other!$D$4*I37)</f>
        <v>4.9428316019124716E-2</v>
      </c>
      <c r="K37" s="44">
        <f t="shared" si="0"/>
        <v>0.1</v>
      </c>
      <c r="L37" s="44">
        <f>ROUND((2.721*J37*G37)+(Other!$B$4*I37),1)</f>
        <v>0</v>
      </c>
    </row>
    <row r="38" spans="1:13">
      <c r="A38" s="40" t="s">
        <v>21</v>
      </c>
      <c r="B38" s="40" t="s">
        <v>23</v>
      </c>
      <c r="C38" s="40">
        <v>1900</v>
      </c>
      <c r="D38" s="40" t="s">
        <v>151</v>
      </c>
      <c r="E38" s="40" t="s">
        <v>22</v>
      </c>
      <c r="F38" s="41">
        <f>EMCs!$B$14</f>
        <v>0.69141343344704065</v>
      </c>
      <c r="G38" s="41">
        <f>EMCs!$C$14</f>
        <v>3.5859246036990831E-2</v>
      </c>
      <c r="H38" s="41">
        <f>ROCs!$H$14</f>
        <v>0.26229721460804234</v>
      </c>
      <c r="I38" s="42">
        <v>3.6505380764409297E-2</v>
      </c>
      <c r="J38" s="43">
        <f>Other!$C$4*H38*I38/12+(Other!$D$4*I38)</f>
        <v>6.6859860528653392E-2</v>
      </c>
      <c r="K38" s="44">
        <f t="shared" si="0"/>
        <v>0.1</v>
      </c>
      <c r="L38" s="44">
        <f>ROUND((2.721*J38*G38)+(Other!$B$4*I38),1)</f>
        <v>0</v>
      </c>
    </row>
    <row r="39" spans="1:13">
      <c r="A39" s="40" t="s">
        <v>21</v>
      </c>
      <c r="B39" s="40" t="s">
        <v>23</v>
      </c>
      <c r="C39" s="40">
        <v>1900</v>
      </c>
      <c r="D39" s="40" t="s">
        <v>151</v>
      </c>
      <c r="E39" s="40" t="s">
        <v>22</v>
      </c>
      <c r="F39" s="41">
        <f>EMCs!$B$14</f>
        <v>0.69141343344704065</v>
      </c>
      <c r="G39" s="41">
        <f>EMCs!$C$14</f>
        <v>3.5859246036990831E-2</v>
      </c>
      <c r="H39" s="41">
        <f>ROCs!$H$14</f>
        <v>0.26229721460804234</v>
      </c>
      <c r="I39" s="42">
        <v>6.2892658424538797E-2</v>
      </c>
      <c r="J39" s="43">
        <f>Other!$C$4*H39*I39/12+(Other!$D$4*I39)</f>
        <v>0.115188344361567</v>
      </c>
      <c r="K39" s="44">
        <f t="shared" si="0"/>
        <v>0.2</v>
      </c>
      <c r="L39" s="44">
        <f>ROUND((2.721*J39*G39)+(Other!$B$4*I39),1)</f>
        <v>0.1</v>
      </c>
    </row>
    <row r="40" spans="1:13">
      <c r="A40" s="40" t="s">
        <v>21</v>
      </c>
      <c r="B40" s="40" t="s">
        <v>23</v>
      </c>
      <c r="C40" s="40">
        <v>1900</v>
      </c>
      <c r="D40" s="40" t="s">
        <v>151</v>
      </c>
      <c r="E40" s="40" t="s">
        <v>22</v>
      </c>
      <c r="F40" s="41">
        <f>EMCs!$B$14</f>
        <v>0.69141343344704065</v>
      </c>
      <c r="G40" s="41">
        <f>EMCs!$C$14</f>
        <v>3.5859246036990831E-2</v>
      </c>
      <c r="H40" s="41">
        <f>ROCs!$H$14</f>
        <v>0.26229721460804234</v>
      </c>
      <c r="I40" s="42">
        <v>7.8240355852968402E-2</v>
      </c>
      <c r="J40" s="43">
        <f>Other!$C$4*H40*I40/12+(Other!$D$4*I40)</f>
        <v>0.1432977596864774</v>
      </c>
      <c r="K40" s="44">
        <f t="shared" si="0"/>
        <v>0.3</v>
      </c>
      <c r="L40" s="44">
        <f>ROUND((2.721*J40*G40)+(Other!$B$4*I40),1)</f>
        <v>0.1</v>
      </c>
    </row>
    <row r="41" spans="1:13">
      <c r="A41" s="40" t="s">
        <v>21</v>
      </c>
      <c r="B41" s="40" t="s">
        <v>23</v>
      </c>
      <c r="C41" s="40">
        <v>1900</v>
      </c>
      <c r="D41" s="40" t="s">
        <v>151</v>
      </c>
      <c r="E41" s="40" t="s">
        <v>22</v>
      </c>
      <c r="F41" s="41">
        <f>EMCs!$B$14</f>
        <v>0.69141343344704065</v>
      </c>
      <c r="G41" s="41">
        <f>EMCs!$C$14</f>
        <v>3.5859246036990831E-2</v>
      </c>
      <c r="H41" s="41">
        <f>ROCs!$H$14</f>
        <v>0.26229721460804234</v>
      </c>
      <c r="I41" s="42">
        <v>0.10387768972512</v>
      </c>
      <c r="J41" s="43">
        <f>Other!$C$4*H41*I41/12+(Other!$D$4*I41)</f>
        <v>0.19025271621961776</v>
      </c>
      <c r="K41" s="44">
        <f t="shared" si="0"/>
        <v>0.4</v>
      </c>
      <c r="L41" s="44">
        <f>ROUND((2.721*J41*G41)+(Other!$B$4*I41),1)</f>
        <v>0.1</v>
      </c>
    </row>
    <row r="42" spans="1:13">
      <c r="A42" s="40" t="s">
        <v>21</v>
      </c>
      <c r="B42" s="40" t="s">
        <v>23</v>
      </c>
      <c r="C42" s="40">
        <v>1900</v>
      </c>
      <c r="D42" s="40" t="s">
        <v>151</v>
      </c>
      <c r="E42" s="40" t="s">
        <v>22</v>
      </c>
      <c r="F42" s="41">
        <f>EMCs!$B$14</f>
        <v>0.69141343344704065</v>
      </c>
      <c r="G42" s="41">
        <f>EMCs!$C$14</f>
        <v>3.5859246036990831E-2</v>
      </c>
      <c r="H42" s="41">
        <f>ROCs!$H$14</f>
        <v>0.26229721460804234</v>
      </c>
      <c r="I42" s="42">
        <v>0.106673949140517</v>
      </c>
      <c r="J42" s="43">
        <f>Other!$C$4*H42*I42/12+(Other!$D$4*I42)</f>
        <v>0.19537408492199959</v>
      </c>
      <c r="K42" s="44">
        <f t="shared" si="0"/>
        <v>0.4</v>
      </c>
      <c r="L42" s="44">
        <f>ROUND((2.721*J42*G42)+(Other!$B$4*I42),1)</f>
        <v>0.1</v>
      </c>
      <c r="M42" s="18"/>
    </row>
    <row r="43" spans="1:13">
      <c r="A43" s="40" t="s">
        <v>21</v>
      </c>
      <c r="B43" s="40" t="s">
        <v>23</v>
      </c>
      <c r="C43" s="40">
        <v>1900</v>
      </c>
      <c r="D43" s="40" t="s">
        <v>151</v>
      </c>
      <c r="E43" s="40" t="s">
        <v>22</v>
      </c>
      <c r="F43" s="41">
        <f>EMCs!$B$14</f>
        <v>0.69141343344704065</v>
      </c>
      <c r="G43" s="41">
        <f>EMCs!$C$14</f>
        <v>3.5859246036990831E-2</v>
      </c>
      <c r="H43" s="41">
        <f>ROCs!$H$14</f>
        <v>0.26229721460804234</v>
      </c>
      <c r="I43" s="42">
        <v>0.107342992705057</v>
      </c>
      <c r="J43" s="43">
        <f>Other!$C$4*H43*I43/12+(Other!$D$4*I43)</f>
        <v>0.19659944289597664</v>
      </c>
      <c r="K43" s="44">
        <f t="shared" si="0"/>
        <v>0.4</v>
      </c>
      <c r="L43" s="44">
        <f>ROUND((2.721*J43*G43)+(Other!$B$4*I43),1)</f>
        <v>0.1</v>
      </c>
    </row>
    <row r="44" spans="1:13">
      <c r="A44" s="40" t="s">
        <v>21</v>
      </c>
      <c r="B44" s="40" t="s">
        <v>23</v>
      </c>
      <c r="C44" s="40">
        <v>1900</v>
      </c>
      <c r="D44" s="40" t="s">
        <v>151</v>
      </c>
      <c r="E44" s="40" t="s">
        <v>24</v>
      </c>
      <c r="F44" s="41">
        <f>EMCs!$B$14</f>
        <v>0.69141343344704065</v>
      </c>
      <c r="G44" s="41">
        <f>EMCs!$C$14</f>
        <v>3.5859246036990831E-2</v>
      </c>
      <c r="H44" s="41">
        <f>ROCs!$H$14</f>
        <v>0.26229721460804234</v>
      </c>
      <c r="I44" s="42">
        <v>0.18000902804235899</v>
      </c>
      <c r="J44" s="43">
        <f>Other!$C$4*H44*I44/12+(Other!$D$4*I44)</f>
        <v>0.32968779551929506</v>
      </c>
      <c r="K44" s="44">
        <f t="shared" si="0"/>
        <v>0.6</v>
      </c>
      <c r="L44" s="44">
        <f>ROUND((2.721*J44*G44)+(Other!$B$4*I44),1)</f>
        <v>0.1</v>
      </c>
    </row>
    <row r="45" spans="1:13">
      <c r="A45" s="40" t="s">
        <v>21</v>
      </c>
      <c r="B45" s="40" t="s">
        <v>23</v>
      </c>
      <c r="C45" s="40">
        <v>1900</v>
      </c>
      <c r="D45" s="40" t="s">
        <v>151</v>
      </c>
      <c r="E45" s="40" t="s">
        <v>24</v>
      </c>
      <c r="F45" s="41">
        <f>EMCs!$B$14</f>
        <v>0.69141343344704065</v>
      </c>
      <c r="G45" s="41">
        <f>EMCs!$C$14</f>
        <v>3.5859246036990831E-2</v>
      </c>
      <c r="H45" s="41">
        <f>ROCs!$H$14</f>
        <v>0.26229721460804234</v>
      </c>
      <c r="I45" s="42">
        <v>0.18932643726828599</v>
      </c>
      <c r="J45" s="43">
        <f>Other!$C$4*H45*I45/12+(Other!$D$4*I45)</f>
        <v>0.34675269576932122</v>
      </c>
      <c r="K45" s="44">
        <f t="shared" si="0"/>
        <v>0.7</v>
      </c>
      <c r="L45" s="44">
        <f>ROUND((2.721*J45*G45)+(Other!$B$4*I45),1)</f>
        <v>0.2</v>
      </c>
    </row>
    <row r="46" spans="1:13">
      <c r="A46" s="40" t="s">
        <v>21</v>
      </c>
      <c r="B46" s="40" t="s">
        <v>23</v>
      </c>
      <c r="C46" s="40">
        <v>1900</v>
      </c>
      <c r="D46" s="40" t="s">
        <v>151</v>
      </c>
      <c r="E46" s="40" t="s">
        <v>74</v>
      </c>
      <c r="F46" s="41">
        <f>EMCs!$B$14</f>
        <v>0.69141343344704065</v>
      </c>
      <c r="G46" s="41">
        <f>EMCs!$C$14</f>
        <v>3.5859246036990831E-2</v>
      </c>
      <c r="H46" s="41">
        <f>ROCs!$H$14</f>
        <v>0.26229721460804234</v>
      </c>
      <c r="I46" s="42">
        <v>0.309381811571531</v>
      </c>
      <c r="J46" s="43">
        <f>Other!$C$4*H46*I46/12+(Other!$D$4*I46)</f>
        <v>0.56663495459117696</v>
      </c>
      <c r="K46" s="44">
        <f t="shared" si="0"/>
        <v>1.1000000000000001</v>
      </c>
      <c r="L46" s="44">
        <f>ROUND((2.721*J46*G46)+(Other!$B$4*I46),1)</f>
        <v>0.2</v>
      </c>
    </row>
    <row r="47" spans="1:13">
      <c r="A47" s="40" t="s">
        <v>21</v>
      </c>
      <c r="B47" s="40" t="s">
        <v>23</v>
      </c>
      <c r="C47" s="40">
        <v>1900</v>
      </c>
      <c r="D47" s="40" t="s">
        <v>151</v>
      </c>
      <c r="E47" s="40" t="s">
        <v>74</v>
      </c>
      <c r="F47" s="41">
        <f>EMCs!$B$14</f>
        <v>0.69141343344704065</v>
      </c>
      <c r="G47" s="41">
        <f>EMCs!$C$14</f>
        <v>3.5859246036990831E-2</v>
      </c>
      <c r="H47" s="41">
        <f>ROCs!$H$14</f>
        <v>0.26229721460804234</v>
      </c>
      <c r="I47" s="42">
        <v>0.56201317438487697</v>
      </c>
      <c r="J47" s="43">
        <f>Other!$C$4*H47*I47/12+(Other!$D$4*I47)</f>
        <v>1.0293310648405358</v>
      </c>
      <c r="K47" s="44">
        <f t="shared" si="0"/>
        <v>1.9</v>
      </c>
      <c r="L47" s="44">
        <f>ROUND((2.721*J47*G47)+(Other!$B$4*I47),1)</f>
        <v>0.5</v>
      </c>
    </row>
    <row r="48" spans="1:13">
      <c r="A48" s="40" t="s">
        <v>21</v>
      </c>
      <c r="B48" s="40" t="s">
        <v>23</v>
      </c>
      <c r="C48" s="40">
        <v>1900</v>
      </c>
      <c r="D48" s="40" t="s">
        <v>151</v>
      </c>
      <c r="E48" s="40" t="s">
        <v>22</v>
      </c>
      <c r="F48" s="41">
        <f>EMCs!$B$14</f>
        <v>0.69141343344704065</v>
      </c>
      <c r="G48" s="41">
        <f>EMCs!$C$14</f>
        <v>3.5859246036990831E-2</v>
      </c>
      <c r="H48" s="41">
        <f>ROCs!$H$14</f>
        <v>0.26229721460804234</v>
      </c>
      <c r="I48" s="42">
        <v>1.2424713242315299</v>
      </c>
      <c r="J48" s="43">
        <f>Other!$C$4*H48*I48/12+(Other!$D$4*I48)</f>
        <v>2.2755949317466486</v>
      </c>
      <c r="K48" s="44">
        <f t="shared" si="0"/>
        <v>4.3</v>
      </c>
      <c r="L48" s="44">
        <f>ROUND((2.721*J48*G48)+(Other!$B$4*I48),1)</f>
        <v>1</v>
      </c>
    </row>
    <row r="49" spans="1:13">
      <c r="A49" s="40" t="s">
        <v>21</v>
      </c>
      <c r="B49" s="40" t="s">
        <v>23</v>
      </c>
      <c r="C49" s="40">
        <v>1900</v>
      </c>
      <c r="D49" s="40" t="s">
        <v>151</v>
      </c>
      <c r="E49" s="40" t="s">
        <v>25</v>
      </c>
      <c r="F49" s="41">
        <f>EMCs!$B$14</f>
        <v>0.69141343344704065</v>
      </c>
      <c r="G49" s="41">
        <f>EMCs!$C$14</f>
        <v>3.5859246036990831E-2</v>
      </c>
      <c r="H49" s="41">
        <f>ROCs!$H$14</f>
        <v>0.26229721460804234</v>
      </c>
      <c r="I49" s="42">
        <v>2.1605890564083299</v>
      </c>
      <c r="J49" s="43">
        <f>Other!$C$4*H49*I49/12+(Other!$D$4*I49)</f>
        <v>3.9571339880950633</v>
      </c>
      <c r="K49" s="44">
        <f t="shared" si="0"/>
        <v>7.4</v>
      </c>
      <c r="L49" s="44">
        <f>ROUND((2.721*J49*G49)+(Other!$B$4*I49),1)</f>
        <v>1.7</v>
      </c>
    </row>
    <row r="50" spans="1:13">
      <c r="A50" s="40" t="s">
        <v>21</v>
      </c>
      <c r="B50" s="40" t="s">
        <v>23</v>
      </c>
      <c r="C50" s="40">
        <v>1900</v>
      </c>
      <c r="D50" s="40" t="s">
        <v>151</v>
      </c>
      <c r="E50" s="40" t="s">
        <v>24</v>
      </c>
      <c r="F50" s="41">
        <f>EMCs!$B$14</f>
        <v>0.69141343344704065</v>
      </c>
      <c r="G50" s="41">
        <f>EMCs!$C$14</f>
        <v>3.5859246036990831E-2</v>
      </c>
      <c r="H50" s="41">
        <f>ROCs!$H$14</f>
        <v>0.26229721460804234</v>
      </c>
      <c r="I50" s="42">
        <v>2.4616613951152599</v>
      </c>
      <c r="J50" s="43">
        <f>Other!$C$4*H50*I50/12+(Other!$D$4*I50)</f>
        <v>4.5085500849408779</v>
      </c>
      <c r="K50" s="44">
        <f t="shared" si="0"/>
        <v>8.5</v>
      </c>
      <c r="L50" s="44">
        <f>ROUND((2.721*J50*G50)+(Other!$B$4*I50),1)</f>
        <v>2</v>
      </c>
    </row>
    <row r="51" spans="1:13">
      <c r="A51" s="40" t="s">
        <v>21</v>
      </c>
      <c r="B51" s="40" t="s">
        <v>23</v>
      </c>
      <c r="C51" s="40">
        <v>1900</v>
      </c>
      <c r="D51" s="40" t="s">
        <v>151</v>
      </c>
      <c r="E51" s="40" t="s">
        <v>22</v>
      </c>
      <c r="F51" s="41">
        <f>EMCs!$B$14</f>
        <v>0.69141343344704065</v>
      </c>
      <c r="G51" s="41">
        <f>EMCs!$C$14</f>
        <v>3.5859246036990831E-2</v>
      </c>
      <c r="H51" s="41">
        <f>ROCs!$H$14</f>
        <v>0.26229721460804234</v>
      </c>
      <c r="I51" s="42">
        <v>3.2126243105745602</v>
      </c>
      <c r="J51" s="43">
        <f>Other!$C$4*H51*I51/12+(Other!$D$4*I51)</f>
        <v>5.883943923833554</v>
      </c>
      <c r="K51" s="44">
        <f t="shared" si="0"/>
        <v>11.1</v>
      </c>
      <c r="L51" s="44">
        <f>ROUND((2.721*J51*G51)+(Other!$B$4*I51),1)</f>
        <v>2.6</v>
      </c>
    </row>
    <row r="52" spans="1:13">
      <c r="A52" s="40" t="s">
        <v>21</v>
      </c>
      <c r="B52" s="40" t="s">
        <v>23</v>
      </c>
      <c r="C52" s="40">
        <v>1900</v>
      </c>
      <c r="D52" s="40" t="s">
        <v>151</v>
      </c>
      <c r="E52" s="40" t="s">
        <v>22</v>
      </c>
      <c r="F52" s="41">
        <f>EMCs!$B$14</f>
        <v>0.69141343344704065</v>
      </c>
      <c r="G52" s="41">
        <f>EMCs!$C$14</f>
        <v>3.5859246036990831E-2</v>
      </c>
      <c r="H52" s="41">
        <f>ROCs!$H$14</f>
        <v>0.26229721460804234</v>
      </c>
      <c r="I52" s="42">
        <v>4.0531203272368801</v>
      </c>
      <c r="J52" s="43">
        <f>Other!$C$4*H52*I52/12+(Other!$D$4*I52)</f>
        <v>7.4233182646079658</v>
      </c>
      <c r="K52" s="44">
        <f t="shared" si="0"/>
        <v>14</v>
      </c>
      <c r="L52" s="44">
        <f>ROUND((2.721*J52*G52)+(Other!$B$4*I52),1)</f>
        <v>3.3</v>
      </c>
    </row>
    <row r="53" spans="1:13">
      <c r="A53" s="40" t="s">
        <v>21</v>
      </c>
      <c r="B53" s="40" t="s">
        <v>23</v>
      </c>
      <c r="C53" s="40">
        <v>1900</v>
      </c>
      <c r="D53" s="40" t="s">
        <v>151</v>
      </c>
      <c r="E53" s="40" t="s">
        <v>22</v>
      </c>
      <c r="F53" s="41">
        <f>EMCs!$B$14</f>
        <v>0.69141343344704065</v>
      </c>
      <c r="G53" s="41">
        <f>EMCs!$C$14</f>
        <v>3.5859246036990831E-2</v>
      </c>
      <c r="H53" s="41">
        <f>ROCs!$H$14</f>
        <v>0.26229721460804234</v>
      </c>
      <c r="I53" s="42">
        <v>4.3365815654020903</v>
      </c>
      <c r="J53" s="43">
        <f>Other!$C$4*H53*I53/12+(Other!$D$4*I53)</f>
        <v>7.9424795074755554</v>
      </c>
      <c r="K53" s="44">
        <f t="shared" si="0"/>
        <v>14.9</v>
      </c>
      <c r="L53" s="44">
        <f>ROUND((2.721*J53*G53)+(Other!$B$4*I53),1)</f>
        <v>3.5</v>
      </c>
    </row>
    <row r="54" spans="1:13">
      <c r="A54" s="40" t="s">
        <v>21</v>
      </c>
      <c r="B54" s="40" t="s">
        <v>23</v>
      </c>
      <c r="C54" s="40">
        <v>1900</v>
      </c>
      <c r="D54" s="40" t="s">
        <v>151</v>
      </c>
      <c r="E54" s="40" t="s">
        <v>22</v>
      </c>
      <c r="F54" s="41">
        <f>EMCs!$B$14</f>
        <v>0.69141343344704065</v>
      </c>
      <c r="G54" s="41">
        <f>EMCs!$C$14</f>
        <v>3.5859246036990831E-2</v>
      </c>
      <c r="H54" s="41">
        <f>ROCs!$H$14</f>
        <v>0.26229721460804234</v>
      </c>
      <c r="I54" s="42">
        <v>4.6409107784883199</v>
      </c>
      <c r="J54" s="43">
        <f>Other!$C$4*H54*I54/12+(Other!$D$4*I54)</f>
        <v>8.4998605925559705</v>
      </c>
      <c r="K54" s="44">
        <f t="shared" si="0"/>
        <v>16</v>
      </c>
      <c r="L54" s="44">
        <f>ROUND((2.721*J54*G54)+(Other!$B$4*I54),1)</f>
        <v>3.7</v>
      </c>
      <c r="M54" s="18"/>
    </row>
    <row r="55" spans="1:13">
      <c r="A55" s="40" t="s">
        <v>21</v>
      </c>
      <c r="B55" s="40" t="s">
        <v>23</v>
      </c>
      <c r="C55" s="40">
        <v>1900</v>
      </c>
      <c r="D55" s="40" t="s">
        <v>151</v>
      </c>
      <c r="E55" s="40" t="s">
        <v>22</v>
      </c>
      <c r="F55" s="41">
        <f>EMCs!$B$14</f>
        <v>0.69141343344704065</v>
      </c>
      <c r="G55" s="41">
        <f>EMCs!$C$14</f>
        <v>3.5859246036990831E-2</v>
      </c>
      <c r="H55" s="41">
        <f>ROCs!$H$14</f>
        <v>0.26229721460804234</v>
      </c>
      <c r="I55" s="42">
        <v>4.6988403658514297</v>
      </c>
      <c r="J55" s="43">
        <f>Other!$C$4*H55*I55/12+(Other!$D$4*I55)</f>
        <v>8.6059590375105852</v>
      </c>
      <c r="K55" s="44">
        <f t="shared" si="0"/>
        <v>16.2</v>
      </c>
      <c r="L55" s="44">
        <f>ROUND((2.721*J55*G55)+(Other!$B$4*I55),1)</f>
        <v>3.8</v>
      </c>
      <c r="M55" s="18"/>
    </row>
    <row r="56" spans="1:13">
      <c r="A56" s="78" t="s">
        <v>21</v>
      </c>
      <c r="B56" s="78" t="s">
        <v>23</v>
      </c>
      <c r="C56" s="78">
        <v>1900</v>
      </c>
      <c r="D56" s="78" t="s">
        <v>151</v>
      </c>
      <c r="E56" s="78" t="s">
        <v>22</v>
      </c>
      <c r="F56" s="79">
        <f>EMCs!$B$14</f>
        <v>0.69141343344704065</v>
      </c>
      <c r="G56" s="79">
        <f>EMCs!$C$14</f>
        <v>3.5859246036990831E-2</v>
      </c>
      <c r="H56" s="79">
        <f>ROCs!$H$14</f>
        <v>0.26229721460804234</v>
      </c>
      <c r="I56" s="80">
        <v>5.0505178947948002</v>
      </c>
      <c r="J56" s="81">
        <f>Other!$C$4*H56*I56/12+(Other!$D$4*I56)</f>
        <v>9.2500588946784692</v>
      </c>
      <c r="K56" s="82">
        <f t="shared" si="0"/>
        <v>17.399999999999999</v>
      </c>
      <c r="L56" s="82">
        <f>ROUND((2.721*J56*G56)+(Other!$B$4*I56),1)</f>
        <v>4.0999999999999996</v>
      </c>
    </row>
    <row r="57" spans="1:13">
      <c r="A57" s="85" t="s">
        <v>21</v>
      </c>
      <c r="B57" s="85" t="s">
        <v>23</v>
      </c>
      <c r="C57" s="85">
        <v>1210</v>
      </c>
      <c r="D57" s="85" t="s">
        <v>123</v>
      </c>
      <c r="E57" s="85" t="s">
        <v>22</v>
      </c>
      <c r="F57" s="86">
        <f>EMCs!$B$13</f>
        <v>1.2445441802046733</v>
      </c>
      <c r="G57" s="86">
        <f>EMCs!$C$13</f>
        <v>0.21319951734720002</v>
      </c>
      <c r="H57" s="86">
        <f>ROCs!$H$11</f>
        <v>0.28818180815488864</v>
      </c>
      <c r="I57" s="87">
        <v>5.2735444200193902</v>
      </c>
      <c r="J57" s="88">
        <f>Other!$C$4*H57*I57/12+(Other!$D$4*I57)</f>
        <v>10.268249411475423</v>
      </c>
      <c r="K57" s="89">
        <f t="shared" si="0"/>
        <v>34.799999999999997</v>
      </c>
      <c r="L57" s="89">
        <f>ROUND((2.721*J57*G57)+(Other!$B$4*I57),1)</f>
        <v>9.3000000000000007</v>
      </c>
      <c r="M57" s="18"/>
    </row>
    <row r="58" spans="1:13">
      <c r="A58" s="51" t="s">
        <v>21</v>
      </c>
      <c r="B58" s="51" t="s">
        <v>23</v>
      </c>
      <c r="C58" s="51">
        <v>1700</v>
      </c>
      <c r="D58" s="51" t="s">
        <v>138</v>
      </c>
      <c r="E58" s="51" t="s">
        <v>74</v>
      </c>
      <c r="F58" s="53">
        <f>EMCs!$B$7</f>
        <v>0.96797880682585713</v>
      </c>
      <c r="G58" s="53">
        <f>EMCs!$C$7</f>
        <v>0.12452938169209543</v>
      </c>
      <c r="H58" s="53">
        <f>ROCs!$H$12</f>
        <v>0.34081381503347608</v>
      </c>
      <c r="I58" s="54">
        <v>5.4145514951882001</v>
      </c>
      <c r="J58" s="55">
        <f>Other!$C$4*H58*I58/12+(Other!$D$4*I58)</f>
        <v>11.815712703737326</v>
      </c>
      <c r="K58" s="52">
        <f t="shared" si="0"/>
        <v>31.1</v>
      </c>
      <c r="L58" s="52">
        <f>ROUND((2.721*J58*G58)+(Other!$B$4*I58),1)</f>
        <v>7.4</v>
      </c>
      <c r="M58" s="18"/>
    </row>
    <row r="59" spans="1:13">
      <c r="A59" s="85" t="s">
        <v>21</v>
      </c>
      <c r="B59" s="85" t="s">
        <v>23</v>
      </c>
      <c r="C59" s="85">
        <v>1210</v>
      </c>
      <c r="D59" s="85" t="s">
        <v>123</v>
      </c>
      <c r="E59" s="85" t="s">
        <v>25</v>
      </c>
      <c r="F59" s="86">
        <f>EMCs!$B$13</f>
        <v>1.2445441802046733</v>
      </c>
      <c r="G59" s="86">
        <f>EMCs!$C$13</f>
        <v>0.21319951734720002</v>
      </c>
      <c r="H59" s="86">
        <f>ROCs!$H$11</f>
        <v>0.28818180815488864</v>
      </c>
      <c r="I59" s="87">
        <v>7.0400450278264204</v>
      </c>
      <c r="J59" s="88">
        <f>Other!$C$4*H59*I59/12+(Other!$D$4*I59)</f>
        <v>13.707846650407721</v>
      </c>
      <c r="K59" s="89">
        <f t="shared" si="0"/>
        <v>46.4</v>
      </c>
      <c r="L59" s="89">
        <f>ROUND((2.721*J59*G59)+(Other!$B$4*I59),1)</f>
        <v>12.4</v>
      </c>
      <c r="M59" s="18"/>
    </row>
    <row r="60" spans="1:13">
      <c r="A60" s="51" t="s">
        <v>21</v>
      </c>
      <c r="B60" s="51" t="s">
        <v>23</v>
      </c>
      <c r="C60" s="51">
        <v>1700</v>
      </c>
      <c r="D60" s="51" t="s">
        <v>138</v>
      </c>
      <c r="E60" s="51" t="s">
        <v>22</v>
      </c>
      <c r="F60" s="53">
        <f>EMCs!$B$7</f>
        <v>0.96797880682585713</v>
      </c>
      <c r="G60" s="53">
        <f>EMCs!$C$7</f>
        <v>0.12452938169209543</v>
      </c>
      <c r="H60" s="53">
        <f>ROCs!$H$12</f>
        <v>0.34081381503347608</v>
      </c>
      <c r="I60" s="54">
        <v>7.4338040788634103</v>
      </c>
      <c r="J60" s="55">
        <f>Other!$C$4*H60*I60/12+(Other!$D$4*I60)</f>
        <v>16.222154941139358</v>
      </c>
      <c r="K60" s="52">
        <f t="shared" si="0"/>
        <v>42.7</v>
      </c>
      <c r="L60" s="52">
        <f>ROUND((2.721*J60*G60)+(Other!$B$4*I60),1)</f>
        <v>10.1</v>
      </c>
      <c r="M60" s="18"/>
    </row>
    <row r="61" spans="1:13">
      <c r="A61" s="100" t="s">
        <v>21</v>
      </c>
      <c r="B61" s="100" t="s">
        <v>23</v>
      </c>
      <c r="C61" s="100">
        <v>1400</v>
      </c>
      <c r="D61" s="101" t="s">
        <v>121</v>
      </c>
      <c r="E61" s="100" t="s">
        <v>74</v>
      </c>
      <c r="F61" s="102">
        <f>EMCs!$B$8</f>
        <v>0.70945030562392009</v>
      </c>
      <c r="G61" s="102">
        <f>EMCs!$C$8</f>
        <v>0.1167055461931156</v>
      </c>
      <c r="H61" s="102">
        <f>ROCs!$H$3</f>
        <v>0.43140989244743805</v>
      </c>
      <c r="I61" s="103">
        <v>7.9302342202235101</v>
      </c>
      <c r="J61" s="104">
        <f>Other!$C$4*H61*I61/12+(Other!$D$4*I61)</f>
        <v>20.514540226036026</v>
      </c>
      <c r="K61" s="101">
        <f t="shared" si="0"/>
        <v>39.6</v>
      </c>
      <c r="L61" s="101">
        <f>ROUND((2.721*J61*G61)+(Other!$B$4*I61),1)</f>
        <v>11.5</v>
      </c>
    </row>
    <row r="62" spans="1:13">
      <c r="A62" s="85" t="s">
        <v>21</v>
      </c>
      <c r="B62" s="85" t="s">
        <v>23</v>
      </c>
      <c r="C62" s="85">
        <v>1210</v>
      </c>
      <c r="D62" s="85" t="s">
        <v>123</v>
      </c>
      <c r="E62" s="85" t="s">
        <v>22</v>
      </c>
      <c r="F62" s="86">
        <f>EMCs!$B$13</f>
        <v>1.2445441802046733</v>
      </c>
      <c r="G62" s="86">
        <f>EMCs!$C$13</f>
        <v>0.21319951734720002</v>
      </c>
      <c r="H62" s="86">
        <f>ROCs!$H$11</f>
        <v>0.28818180815488864</v>
      </c>
      <c r="I62" s="87">
        <v>7.9874095538985301</v>
      </c>
      <c r="J62" s="88">
        <f>Other!$C$4*H62*I62/12+(Other!$D$4*I62)</f>
        <v>15.552483665384617</v>
      </c>
      <c r="K62" s="89">
        <f t="shared" si="0"/>
        <v>52.7</v>
      </c>
      <c r="L62" s="89">
        <f>ROUND((2.721*J62*G62)+(Other!$B$4*I62),1)</f>
        <v>14</v>
      </c>
    </row>
    <row r="63" spans="1:13">
      <c r="A63" s="85" t="s">
        <v>21</v>
      </c>
      <c r="B63" s="85" t="s">
        <v>23</v>
      </c>
      <c r="C63" s="85">
        <v>1210</v>
      </c>
      <c r="D63" s="85" t="s">
        <v>123</v>
      </c>
      <c r="E63" s="85" t="s">
        <v>22</v>
      </c>
      <c r="F63" s="86">
        <f>EMCs!$B$13</f>
        <v>1.2445441802046733</v>
      </c>
      <c r="G63" s="86">
        <f>EMCs!$C$13</f>
        <v>0.21319951734720002</v>
      </c>
      <c r="H63" s="86">
        <f>ROCs!$H$11</f>
        <v>0.28818180815488864</v>
      </c>
      <c r="I63" s="87">
        <v>8.1708620340857099</v>
      </c>
      <c r="J63" s="88">
        <f>Other!$C$4*H63*I63/12+(Other!$D$4*I63)</f>
        <v>15.909688549174861</v>
      </c>
      <c r="K63" s="89">
        <f t="shared" si="0"/>
        <v>53.9</v>
      </c>
      <c r="L63" s="89">
        <f>ROUND((2.721*J63*G63)+(Other!$B$4*I63),1)</f>
        <v>14.3</v>
      </c>
    </row>
    <row r="64" spans="1:13">
      <c r="A64" s="85" t="s">
        <v>21</v>
      </c>
      <c r="B64" s="85" t="s">
        <v>23</v>
      </c>
      <c r="C64" s="85">
        <v>1210</v>
      </c>
      <c r="D64" s="85" t="s">
        <v>123</v>
      </c>
      <c r="E64" s="85" t="s">
        <v>22</v>
      </c>
      <c r="F64" s="86">
        <f>EMCs!$B$13</f>
        <v>1.2445441802046733</v>
      </c>
      <c r="G64" s="86">
        <f>EMCs!$C$13</f>
        <v>0.21319951734720002</v>
      </c>
      <c r="H64" s="86">
        <f>ROCs!$H$11</f>
        <v>0.28818180815488864</v>
      </c>
      <c r="I64" s="87">
        <v>8.9757121041761092</v>
      </c>
      <c r="J64" s="88">
        <f>Other!$C$4*H64*I64/12+(Other!$D$4*I64)</f>
        <v>17.476832124785684</v>
      </c>
      <c r="K64" s="89">
        <f t="shared" si="0"/>
        <v>59.2</v>
      </c>
      <c r="L64" s="89">
        <f>ROUND((2.721*J64*G64)+(Other!$B$4*I64),1)</f>
        <v>15.8</v>
      </c>
    </row>
    <row r="65" spans="1:13">
      <c r="A65" s="85" t="s">
        <v>21</v>
      </c>
      <c r="B65" s="85" t="s">
        <v>23</v>
      </c>
      <c r="C65" s="85">
        <v>1210</v>
      </c>
      <c r="D65" s="85" t="s">
        <v>123</v>
      </c>
      <c r="E65" s="85" t="s">
        <v>22</v>
      </c>
      <c r="F65" s="86">
        <f>EMCs!$B$13</f>
        <v>1.2445441802046733</v>
      </c>
      <c r="G65" s="86">
        <f>EMCs!$C$13</f>
        <v>0.21319951734720002</v>
      </c>
      <c r="H65" s="86">
        <f>ROCs!$H$11</f>
        <v>0.28818180815488864</v>
      </c>
      <c r="I65" s="87">
        <v>9.1401005080696702</v>
      </c>
      <c r="J65" s="88">
        <f>Other!$C$4*H65*I65/12+(Other!$D$4*I65)</f>
        <v>17.796916871796736</v>
      </c>
      <c r="K65" s="89">
        <f t="shared" si="0"/>
        <v>60.3</v>
      </c>
      <c r="L65" s="89">
        <f>ROUND((2.721*J65*G65)+(Other!$B$4*I65),1)</f>
        <v>16</v>
      </c>
    </row>
    <row r="66" spans="1:13">
      <c r="A66" s="40" t="s">
        <v>21</v>
      </c>
      <c r="B66" s="40" t="s">
        <v>23</v>
      </c>
      <c r="C66" s="40">
        <v>1900</v>
      </c>
      <c r="D66" s="40" t="s">
        <v>151</v>
      </c>
      <c r="E66" s="40" t="s">
        <v>22</v>
      </c>
      <c r="F66" s="41">
        <f>EMCs!$B$14</f>
        <v>0.69141343344704065</v>
      </c>
      <c r="G66" s="41">
        <f>EMCs!$C$14</f>
        <v>3.5859246036990831E-2</v>
      </c>
      <c r="H66" s="41">
        <f>ROCs!$H$14</f>
        <v>0.26229721460804234</v>
      </c>
      <c r="I66" s="42">
        <v>9.40223196618809</v>
      </c>
      <c r="J66" s="43">
        <f>Other!$C$4*H66*I66/12+(Other!$D$4*I66)</f>
        <v>17.220253692854595</v>
      </c>
      <c r="K66" s="44">
        <f t="shared" ref="K66:K132" si="1">ROUND(2.721*J66*F66,1)</f>
        <v>32.4</v>
      </c>
      <c r="L66" s="44">
        <f>ROUND((2.721*J66*G66)+(Other!$B$4*I66),1)</f>
        <v>7.6</v>
      </c>
      <c r="M66" s="18"/>
    </row>
    <row r="67" spans="1:13">
      <c r="A67" s="85" t="s">
        <v>21</v>
      </c>
      <c r="B67" s="85" t="s">
        <v>23</v>
      </c>
      <c r="C67" s="85">
        <v>1210</v>
      </c>
      <c r="D67" s="85" t="s">
        <v>123</v>
      </c>
      <c r="E67" s="85" t="s">
        <v>22</v>
      </c>
      <c r="F67" s="86">
        <f>EMCs!$B$13</f>
        <v>1.2445441802046733</v>
      </c>
      <c r="G67" s="86">
        <f>EMCs!$C$13</f>
        <v>0.21319951734720002</v>
      </c>
      <c r="H67" s="86">
        <f>ROCs!$H$11</f>
        <v>0.28818180815488864</v>
      </c>
      <c r="I67" s="87">
        <v>12.846159354099999</v>
      </c>
      <c r="J67" s="88">
        <f>Other!$C$4*H67*I67/12+(Other!$D$4*I67)</f>
        <v>25.013076163103946</v>
      </c>
      <c r="K67" s="89">
        <f t="shared" si="1"/>
        <v>84.7</v>
      </c>
      <c r="L67" s="89">
        <f>ROUND((2.721*J67*G67)+(Other!$B$4*I67),1)</f>
        <v>22.5</v>
      </c>
    </row>
    <row r="68" spans="1:13">
      <c r="A68" s="78" t="s">
        <v>21</v>
      </c>
      <c r="B68" s="78" t="s">
        <v>23</v>
      </c>
      <c r="C68" s="78">
        <v>1900</v>
      </c>
      <c r="D68" s="78" t="s">
        <v>151</v>
      </c>
      <c r="E68" s="78" t="s">
        <v>24</v>
      </c>
      <c r="F68" s="79">
        <f>EMCs!$B$14</f>
        <v>0.69141343344704065</v>
      </c>
      <c r="G68" s="79">
        <f>EMCs!$C$14</f>
        <v>3.5859246036990831E-2</v>
      </c>
      <c r="H68" s="79">
        <f>ROCs!$H$14</f>
        <v>0.26229721460804234</v>
      </c>
      <c r="I68" s="80">
        <v>12.974149607799999</v>
      </c>
      <c r="J68" s="81">
        <f>Other!$C$4*H68*I68/12+(Other!$D$4*I68)</f>
        <v>23.762245868727007</v>
      </c>
      <c r="K68" s="82">
        <f t="shared" si="1"/>
        <v>44.7</v>
      </c>
      <c r="L68" s="82">
        <f>ROUND((2.721*J68*G68)+(Other!$B$4*I68),1)</f>
        <v>10.4</v>
      </c>
    </row>
    <row r="69" spans="1:13">
      <c r="A69" s="68" t="s">
        <v>21</v>
      </c>
      <c r="B69" s="68" t="s">
        <v>23</v>
      </c>
      <c r="C69" s="68">
        <v>1660</v>
      </c>
      <c r="D69" s="68" t="s">
        <v>122</v>
      </c>
      <c r="E69" s="68" t="s">
        <v>22</v>
      </c>
      <c r="F69" s="69">
        <f>EMCs!$B$16</f>
        <v>0.50503242095262102</v>
      </c>
      <c r="G69" s="69">
        <f>EMCs!$C$16</f>
        <v>6.8458560616073402E-2</v>
      </c>
      <c r="H69" s="69">
        <f>ROCs!$H$15</f>
        <v>5.2632006878587441E-2</v>
      </c>
      <c r="I69" s="70">
        <v>14.655657103099999</v>
      </c>
      <c r="J69" s="71">
        <f>Other!$C$4*H69*I69/12+(Other!$D$4*I69)</f>
        <v>13.116848409659029</v>
      </c>
      <c r="K69" s="72">
        <f t="shared" si="1"/>
        <v>18</v>
      </c>
      <c r="L69" s="72">
        <f>ROUND((2.721*J69*G69)+(Other!$B$4*I69),1)</f>
        <v>11.6</v>
      </c>
    </row>
    <row r="70" spans="1:13">
      <c r="A70" s="85" t="s">
        <v>21</v>
      </c>
      <c r="B70" s="85" t="s">
        <v>23</v>
      </c>
      <c r="C70" s="85">
        <v>1210</v>
      </c>
      <c r="D70" s="85" t="s">
        <v>123</v>
      </c>
      <c r="E70" s="85" t="s">
        <v>22</v>
      </c>
      <c r="F70" s="86">
        <f>EMCs!$B$13</f>
        <v>1.2445441802046733</v>
      </c>
      <c r="G70" s="86">
        <f>EMCs!$C$13</f>
        <v>0.21319951734720002</v>
      </c>
      <c r="H70" s="86">
        <f>ROCs!$H$11</f>
        <v>0.28818180815488864</v>
      </c>
      <c r="I70" s="87">
        <v>16.748398328699999</v>
      </c>
      <c r="J70" s="88">
        <f>Other!$C$4*H70*I70/12+(Other!$D$4*I70)</f>
        <v>32.611222658706154</v>
      </c>
      <c r="K70" s="89">
        <f t="shared" si="1"/>
        <v>110.4</v>
      </c>
      <c r="L70" s="89">
        <f>ROUND((2.721*J70*G70)+(Other!$B$4*I70),1)</f>
        <v>29.4</v>
      </c>
    </row>
    <row r="71" spans="1:13">
      <c r="A71" s="85" t="s">
        <v>21</v>
      </c>
      <c r="B71" s="85" t="s">
        <v>23</v>
      </c>
      <c r="C71" s="85">
        <v>1210</v>
      </c>
      <c r="D71" s="85" t="s">
        <v>123</v>
      </c>
      <c r="E71" s="85" t="s">
        <v>24</v>
      </c>
      <c r="F71" s="86">
        <f>EMCs!$B$13</f>
        <v>1.2445441802046733</v>
      </c>
      <c r="G71" s="86">
        <f>EMCs!$C$13</f>
        <v>0.21319951734720002</v>
      </c>
      <c r="H71" s="86">
        <f>ROCs!$H$11</f>
        <v>0.28818180815488864</v>
      </c>
      <c r="I71" s="87">
        <v>16.759242188999998</v>
      </c>
      <c r="J71" s="88">
        <f>Other!$C$4*H71*I71/12+(Other!$D$4*I71)</f>
        <v>32.632337008614897</v>
      </c>
      <c r="K71" s="89">
        <f t="shared" si="1"/>
        <v>110.5</v>
      </c>
      <c r="L71" s="89">
        <f>ROUND((2.721*J71*G71)+(Other!$B$4*I71),1)</f>
        <v>29.4</v>
      </c>
    </row>
    <row r="72" spans="1:13">
      <c r="A72" s="68" t="s">
        <v>21</v>
      </c>
      <c r="B72" s="68" t="s">
        <v>23</v>
      </c>
      <c r="C72" s="68">
        <v>1660</v>
      </c>
      <c r="D72" s="68" t="s">
        <v>122</v>
      </c>
      <c r="E72" s="68" t="s">
        <v>22</v>
      </c>
      <c r="F72" s="69">
        <f>EMCs!$B$16</f>
        <v>0.50503242095262102</v>
      </c>
      <c r="G72" s="69">
        <f>EMCs!$C$16</f>
        <v>6.8458560616073402E-2</v>
      </c>
      <c r="H72" s="69">
        <f>ROCs!$H$15</f>
        <v>5.2632006878587441E-2</v>
      </c>
      <c r="I72" s="70">
        <v>16.978616301700001</v>
      </c>
      <c r="J72" s="71">
        <f>Other!$C$4*H72*I72/12+(Other!$D$4*I72)</f>
        <v>15.195902487924423</v>
      </c>
      <c r="K72" s="72">
        <f t="shared" si="1"/>
        <v>20.9</v>
      </c>
      <c r="L72" s="72">
        <f>ROUND((2.721*J72*G72)+(Other!$B$4*I72),1)</f>
        <v>13.4</v>
      </c>
    </row>
    <row r="73" spans="1:13">
      <c r="A73" s="62" t="s">
        <v>21</v>
      </c>
      <c r="B73" s="62" t="s">
        <v>23</v>
      </c>
      <c r="C73" s="62">
        <v>8147</v>
      </c>
      <c r="D73" s="66" t="s">
        <v>152</v>
      </c>
      <c r="E73" s="62" t="s">
        <v>22</v>
      </c>
      <c r="F73" s="63">
        <f>EMCs!$B$5</f>
        <v>0.98601567900273634</v>
      </c>
      <c r="G73" s="63">
        <f>EMCs!$C$5</f>
        <v>0.14343698414796333</v>
      </c>
      <c r="H73" s="63">
        <f>ROCs!$H$6</f>
        <v>0.44607782879065094</v>
      </c>
      <c r="I73" s="64">
        <v>29.290351595699999</v>
      </c>
      <c r="J73" s="65">
        <f>Other!$C$4*H73*I73/12+(Other!$D$4*I73)</f>
        <v>77.689545409989719</v>
      </c>
      <c r="K73" s="66">
        <f t="shared" si="1"/>
        <v>208.4</v>
      </c>
      <c r="L73" s="66">
        <f>ROUND((2.721*J73*G73)+(Other!$B$4*I73),1)</f>
        <v>48.6</v>
      </c>
    </row>
    <row r="74" spans="1:13" s="31" customFormat="1">
      <c r="A74" s="85" t="s">
        <v>21</v>
      </c>
      <c r="B74" s="85" t="s">
        <v>23</v>
      </c>
      <c r="C74" s="85">
        <v>1210</v>
      </c>
      <c r="D74" s="85" t="s">
        <v>123</v>
      </c>
      <c r="E74" s="85" t="s">
        <v>24</v>
      </c>
      <c r="F74" s="86">
        <f>EMCs!$B$13</f>
        <v>1.2445441802046733</v>
      </c>
      <c r="G74" s="86">
        <f>EMCs!$C$13</f>
        <v>0.21319951734720002</v>
      </c>
      <c r="H74" s="86">
        <f>ROCs!$H$11</f>
        <v>0.28818180815488864</v>
      </c>
      <c r="I74" s="87">
        <v>33.753803798</v>
      </c>
      <c r="J74" s="88">
        <f>Other!$C$4*H74*I74/12+(Other!$D$4*I74)</f>
        <v>65.722870308655899</v>
      </c>
      <c r="K74" s="89">
        <f t="shared" si="1"/>
        <v>222.6</v>
      </c>
      <c r="L74" s="89">
        <f>ROUND((2.721*J74*G74)+(Other!$B$4*I74),1)</f>
        <v>59.2</v>
      </c>
    </row>
    <row r="75" spans="1:13">
      <c r="A75" s="100" t="s">
        <v>21</v>
      </c>
      <c r="B75" s="100" t="s">
        <v>23</v>
      </c>
      <c r="C75" s="100">
        <v>1400</v>
      </c>
      <c r="D75" s="101" t="s">
        <v>121</v>
      </c>
      <c r="E75" s="100" t="s">
        <v>22</v>
      </c>
      <c r="F75" s="102">
        <f>EMCs!$B$8</f>
        <v>0.70945030562392009</v>
      </c>
      <c r="G75" s="102">
        <f>EMCs!$C$8</f>
        <v>0.1167055461931156</v>
      </c>
      <c r="H75" s="102">
        <f>ROCs!$H$3</f>
        <v>0.43140989244743805</v>
      </c>
      <c r="I75" s="103">
        <v>35.053926045499999</v>
      </c>
      <c r="J75" s="104">
        <f>Other!$C$4*H75*I75/12+(Other!$D$4*I75)</f>
        <v>90.680193796424064</v>
      </c>
      <c r="K75" s="101">
        <f t="shared" si="1"/>
        <v>175.1</v>
      </c>
      <c r="L75" s="101">
        <f>ROUND((2.721*J75*G75)+(Other!$B$4*I75),1)</f>
        <v>50.7</v>
      </c>
    </row>
    <row r="76" spans="1:13">
      <c r="A76" s="100" t="s">
        <v>21</v>
      </c>
      <c r="B76" s="100" t="s">
        <v>23</v>
      </c>
      <c r="C76" s="100">
        <v>1400</v>
      </c>
      <c r="D76" s="101" t="s">
        <v>121</v>
      </c>
      <c r="E76" s="100" t="s">
        <v>22</v>
      </c>
      <c r="F76" s="102">
        <f>EMCs!$B$8</f>
        <v>0.70945030562392009</v>
      </c>
      <c r="G76" s="102">
        <f>EMCs!$C$8</f>
        <v>0.1167055461931156</v>
      </c>
      <c r="H76" s="102">
        <f>ROCs!$H$3</f>
        <v>0.43140989244743805</v>
      </c>
      <c r="I76" s="103">
        <v>35.128476383299997</v>
      </c>
      <c r="J76" s="104">
        <f>Other!$C$4*H76*I76/12+(Other!$D$4*I76)</f>
        <v>90.873046347961889</v>
      </c>
      <c r="K76" s="101">
        <f t="shared" si="1"/>
        <v>175.4</v>
      </c>
      <c r="L76" s="101">
        <f>ROUND((2.721*J76*G76)+(Other!$B$4*I76),1)</f>
        <v>50.8</v>
      </c>
    </row>
    <row r="77" spans="1:13">
      <c r="A77" s="62" t="s">
        <v>21</v>
      </c>
      <c r="B77" s="62" t="s">
        <v>23</v>
      </c>
      <c r="C77" s="62">
        <v>8147</v>
      </c>
      <c r="D77" s="66" t="s">
        <v>152</v>
      </c>
      <c r="E77" s="62" t="s">
        <v>22</v>
      </c>
      <c r="F77" s="63">
        <f>EMCs!$B$5</f>
        <v>0.98601567900273634</v>
      </c>
      <c r="G77" s="63">
        <f>EMCs!$C$5</f>
        <v>0.14343698414796333</v>
      </c>
      <c r="H77" s="63">
        <f>ROCs!$H$6</f>
        <v>0.44607782879065094</v>
      </c>
      <c r="I77" s="64">
        <v>44.430162446099999</v>
      </c>
      <c r="J77" s="65">
        <f>Other!$C$4*H77*I77/12+(Other!$D$4*I77)</f>
        <v>117.84628503524843</v>
      </c>
      <c r="K77" s="66">
        <f t="shared" si="1"/>
        <v>316.2</v>
      </c>
      <c r="L77" s="66">
        <f>ROUND((2.721*J77*G77)+(Other!$B$4*I77),1)</f>
        <v>73.8</v>
      </c>
    </row>
    <row r="78" spans="1:13">
      <c r="A78" s="85" t="s">
        <v>21</v>
      </c>
      <c r="B78" s="85" t="s">
        <v>23</v>
      </c>
      <c r="C78" s="85">
        <v>1210</v>
      </c>
      <c r="D78" s="85" t="s">
        <v>123</v>
      </c>
      <c r="E78" s="85" t="s">
        <v>22</v>
      </c>
      <c r="F78" s="86">
        <f>EMCs!$B$13</f>
        <v>1.2445441802046733</v>
      </c>
      <c r="G78" s="86">
        <f>EMCs!$C$13</f>
        <v>0.21319951734720002</v>
      </c>
      <c r="H78" s="86">
        <f>ROCs!$H$11</f>
        <v>0.28818180815488864</v>
      </c>
      <c r="I78" s="87">
        <v>45.554442380099999</v>
      </c>
      <c r="J78" s="88">
        <f>Other!$C$4*H78*I78/12+(Other!$D$4*I78)</f>
        <v>88.700186990713348</v>
      </c>
      <c r="K78" s="89">
        <f t="shared" si="1"/>
        <v>300.39999999999998</v>
      </c>
      <c r="L78" s="89">
        <f>ROUND((2.721*J78*G78)+(Other!$B$4*I78),1)</f>
        <v>79.900000000000006</v>
      </c>
    </row>
    <row r="79" spans="1:13">
      <c r="A79" s="85" t="s">
        <v>21</v>
      </c>
      <c r="B79" s="85" t="s">
        <v>23</v>
      </c>
      <c r="C79" s="85">
        <v>1210</v>
      </c>
      <c r="D79" s="85" t="s">
        <v>123</v>
      </c>
      <c r="E79" s="85" t="s">
        <v>24</v>
      </c>
      <c r="F79" s="86">
        <f>EMCs!$B$13</f>
        <v>1.2445441802046733</v>
      </c>
      <c r="G79" s="86">
        <f>EMCs!$C$13</f>
        <v>0.21319951734720002</v>
      </c>
      <c r="H79" s="86">
        <f>ROCs!$H$11</f>
        <v>0.28818180815488864</v>
      </c>
      <c r="I79" s="87">
        <v>52.953824644199997</v>
      </c>
      <c r="J79" s="88">
        <f>Other!$C$4*H79*I79/12+(Other!$D$4*I79)</f>
        <v>103.10770810501302</v>
      </c>
      <c r="K79" s="89">
        <f t="shared" si="1"/>
        <v>349.2</v>
      </c>
      <c r="L79" s="89">
        <f>ROUND((2.721*J79*G79)+(Other!$B$4*I79),1)</f>
        <v>92.9</v>
      </c>
    </row>
    <row r="80" spans="1:13">
      <c r="A80" s="78" t="s">
        <v>21</v>
      </c>
      <c r="B80" s="78" t="s">
        <v>23</v>
      </c>
      <c r="C80" s="78">
        <v>1900</v>
      </c>
      <c r="D80" s="78" t="s">
        <v>151</v>
      </c>
      <c r="E80" s="78" t="s">
        <v>22</v>
      </c>
      <c r="F80" s="79">
        <f>EMCs!$B$14</f>
        <v>0.69141343344704065</v>
      </c>
      <c r="G80" s="79">
        <f>EMCs!$C$14</f>
        <v>3.5859246036990831E-2</v>
      </c>
      <c r="H80" s="79">
        <f>ROCs!$H$14</f>
        <v>0.26229721460804234</v>
      </c>
      <c r="I80" s="80">
        <v>58.624530612000001</v>
      </c>
      <c r="J80" s="81">
        <f>Other!$C$4*H80*I80/12+(Other!$D$4*I80)</f>
        <v>107.37123838186368</v>
      </c>
      <c r="K80" s="82">
        <f t="shared" si="1"/>
        <v>202</v>
      </c>
      <c r="L80" s="82">
        <f>ROUND((2.721*J80*G80)+(Other!$B$4*I80),1)</f>
        <v>47.1</v>
      </c>
    </row>
    <row r="81" spans="1:13">
      <c r="A81" s="85" t="s">
        <v>21</v>
      </c>
      <c r="B81" s="85" t="s">
        <v>23</v>
      </c>
      <c r="C81" s="85">
        <v>1210</v>
      </c>
      <c r="D81" s="85" t="s">
        <v>123</v>
      </c>
      <c r="E81" s="85" t="s">
        <v>22</v>
      </c>
      <c r="F81" s="86">
        <f>EMCs!$B$13</f>
        <v>1.2445441802046733</v>
      </c>
      <c r="G81" s="86">
        <f>EMCs!$C$13</f>
        <v>0.21319951734720002</v>
      </c>
      <c r="H81" s="86">
        <f>ROCs!$H$11</f>
        <v>0.28818180815488864</v>
      </c>
      <c r="I81" s="87">
        <v>80.941824927599995</v>
      </c>
      <c r="J81" s="88">
        <f>Other!$C$4*H81*I81/12+(Other!$D$4*I81)</f>
        <v>157.60383908428696</v>
      </c>
      <c r="K81" s="89">
        <f t="shared" si="1"/>
        <v>533.70000000000005</v>
      </c>
      <c r="L81" s="89">
        <f>ROUND((2.721*J81*G81)+(Other!$B$4*I81),1)</f>
        <v>142</v>
      </c>
    </row>
    <row r="82" spans="1:13">
      <c r="A82" s="62" t="s">
        <v>21</v>
      </c>
      <c r="B82" s="62" t="s">
        <v>23</v>
      </c>
      <c r="C82" s="62">
        <v>8147</v>
      </c>
      <c r="D82" s="66" t="s">
        <v>152</v>
      </c>
      <c r="E82" s="62" t="s">
        <v>22</v>
      </c>
      <c r="F82" s="63">
        <f>EMCs!$B$5</f>
        <v>0.98601567900273634</v>
      </c>
      <c r="G82" s="63">
        <f>EMCs!$C$5</f>
        <v>0.14343698414796333</v>
      </c>
      <c r="H82" s="63">
        <f>ROCs!$H$6</f>
        <v>0.44607782879065094</v>
      </c>
      <c r="I82" s="64">
        <v>208.57857654399999</v>
      </c>
      <c r="J82" s="65">
        <f>Other!$C$4*H82*I82/12+(Other!$D$4*I82)</f>
        <v>553.23251211313573</v>
      </c>
      <c r="K82" s="66">
        <f t="shared" si="1"/>
        <v>1484.3</v>
      </c>
      <c r="L82" s="66">
        <f>ROUND((2.721*J82*G82)+(Other!$B$4*I82),1)</f>
        <v>346.3</v>
      </c>
    </row>
    <row r="83" spans="1:13">
      <c r="A83" s="68" t="s">
        <v>21</v>
      </c>
      <c r="B83" s="68" t="s">
        <v>23</v>
      </c>
      <c r="C83" s="68">
        <v>1660</v>
      </c>
      <c r="D83" s="68" t="s">
        <v>122</v>
      </c>
      <c r="E83" s="68" t="s">
        <v>22</v>
      </c>
      <c r="F83" s="69">
        <f>EMCs!$B$16</f>
        <v>0.50503242095262102</v>
      </c>
      <c r="G83" s="69">
        <f>EMCs!$C$16</f>
        <v>6.8458560616073402E-2</v>
      </c>
      <c r="H83" s="69">
        <f>ROCs!$H$15</f>
        <v>5.2632006878587441E-2</v>
      </c>
      <c r="I83" s="70">
        <v>303.233465787</v>
      </c>
      <c r="J83" s="71">
        <f>Other!$C$4*H83*I83/12+(Other!$D$4*I83)</f>
        <v>271.39468230477928</v>
      </c>
      <c r="K83" s="72">
        <f t="shared" si="1"/>
        <v>372.9</v>
      </c>
      <c r="L83" s="72">
        <f>ROUND((2.721*J83*G83)+(Other!$B$4*I83),1)</f>
        <v>240.2</v>
      </c>
    </row>
    <row r="84" spans="1:13">
      <c r="A84" s="40" t="s">
        <v>21</v>
      </c>
      <c r="B84" s="40" t="s">
        <v>23</v>
      </c>
      <c r="C84" s="40">
        <v>1900</v>
      </c>
      <c r="D84" s="40" t="s">
        <v>151</v>
      </c>
      <c r="E84" s="40" t="s">
        <v>22</v>
      </c>
      <c r="F84" s="41">
        <f>EMCs!$B$14</f>
        <v>0.69141343344704065</v>
      </c>
      <c r="G84" s="41">
        <f>EMCs!$C$14</f>
        <v>3.5859246036990831E-2</v>
      </c>
      <c r="H84" s="41">
        <f>ROCs!$H$14</f>
        <v>0.26229721460804234</v>
      </c>
      <c r="I84" s="42">
        <f>1151.00345178-334.004139060915-34.3323078333891-458.13</f>
        <v>324.53700488569586</v>
      </c>
      <c r="J84" s="43">
        <f>Other!$C$4*H84*I84/12+(Other!$D$4*I84)</f>
        <v>594.3917972826448</v>
      </c>
      <c r="K84" s="44">
        <f t="shared" si="1"/>
        <v>1118.3</v>
      </c>
      <c r="L84" s="44">
        <f>ROUND((2.721*J84*G84)+(Other!$B$4*I84),1)</f>
        <v>260.89999999999998</v>
      </c>
      <c r="M84" s="31"/>
    </row>
    <row r="85" spans="1:13">
      <c r="A85" s="46" t="s">
        <v>21</v>
      </c>
      <c r="B85" s="46" t="s">
        <v>23</v>
      </c>
      <c r="C85" s="46">
        <v>1820</v>
      </c>
      <c r="D85" s="46" t="s">
        <v>145</v>
      </c>
      <c r="E85" s="46" t="s">
        <v>22</v>
      </c>
      <c r="F85" s="48">
        <f>EMCs!$B$11</f>
        <v>2.0141173930848577</v>
      </c>
      <c r="G85" s="48">
        <f>EMCs!$C$11</f>
        <v>0.28687396829592665</v>
      </c>
      <c r="H85" s="48">
        <f>ROCs!$H$4</f>
        <v>0.28904462793978353</v>
      </c>
      <c r="I85" s="49">
        <v>458.13</v>
      </c>
      <c r="J85" s="50">
        <f>Other!$C$4*H85*I85/12+(Other!$D$4*I85)</f>
        <v>893.80190979269105</v>
      </c>
      <c r="K85" s="47">
        <f t="shared" ref="K85" si="2">ROUND(2.721*J85*F85,1)</f>
        <v>4898.3999999999996</v>
      </c>
      <c r="L85" s="47">
        <f>ROUND((2.721*J85*G85)+(Other!$B$4*I85),1)</f>
        <v>984.2</v>
      </c>
      <c r="M85" s="31"/>
    </row>
    <row r="86" spans="1:13">
      <c r="A86" s="109" t="s">
        <v>21</v>
      </c>
      <c r="B86" s="109" t="s">
        <v>23</v>
      </c>
      <c r="C86" s="109">
        <v>1330</v>
      </c>
      <c r="D86" s="109" t="s">
        <v>153</v>
      </c>
      <c r="E86" s="109" t="s">
        <v>22</v>
      </c>
      <c r="F86" s="110">
        <f>EMCs!$B$10</f>
        <v>1.3948514483453343</v>
      </c>
      <c r="G86" s="110">
        <f>EMCs!$C$10</f>
        <v>0.33903287162245876</v>
      </c>
      <c r="H86" s="110">
        <f>ROCs!$H$5</f>
        <v>0.39344582191206351</v>
      </c>
      <c r="I86" s="111">
        <v>34.332307833389102</v>
      </c>
      <c r="J86" s="112">
        <f>Other!$C$4*H86*I86/12+(Other!$D$4*I86)</f>
        <v>82.99162903531743</v>
      </c>
      <c r="K86" s="113">
        <f t="shared" ref="K86" si="3">ROUND(2.721*J86*F86,1)</f>
        <v>315</v>
      </c>
      <c r="L86" s="113">
        <f>ROUND((2.721*J86*G86)+(Other!$B$4*I86),1)</f>
        <v>98</v>
      </c>
      <c r="M86" s="31"/>
    </row>
    <row r="87" spans="1:13">
      <c r="A87" s="85" t="s">
        <v>21</v>
      </c>
      <c r="B87" s="85" t="s">
        <v>23</v>
      </c>
      <c r="C87" s="85">
        <v>1210</v>
      </c>
      <c r="D87" s="85" t="s">
        <v>123</v>
      </c>
      <c r="E87" s="85" t="s">
        <v>22</v>
      </c>
      <c r="F87" s="86">
        <f>EMCs!$B$13</f>
        <v>1.2445441802046733</v>
      </c>
      <c r="G87" s="86">
        <f>EMCs!$C$13</f>
        <v>0.21319951734720002</v>
      </c>
      <c r="H87" s="86">
        <f>ROCs!$H$11</f>
        <v>0.28818180815488864</v>
      </c>
      <c r="I87" s="87">
        <v>334.00413906091501</v>
      </c>
      <c r="J87" s="88">
        <f>Other!$C$4*H87*I87/12+(Other!$D$4*I87)</f>
        <v>650.34776066795428</v>
      </c>
      <c r="K87" s="89">
        <f t="shared" ref="K87" si="4">ROUND(2.721*J87*F87,1)</f>
        <v>2202.3000000000002</v>
      </c>
      <c r="L87" s="89">
        <f>ROUND((2.721*J87*G87)+(Other!$B$4*I87),1)</f>
        <v>586.1</v>
      </c>
      <c r="M87" s="29"/>
    </row>
    <row r="88" spans="1:13">
      <c r="A88" s="109" t="s">
        <v>21</v>
      </c>
      <c r="B88" s="109" t="s">
        <v>23</v>
      </c>
      <c r="C88" s="109">
        <v>1330</v>
      </c>
      <c r="D88" s="109" t="s">
        <v>153</v>
      </c>
      <c r="E88" s="109" t="s">
        <v>22</v>
      </c>
      <c r="F88" s="110">
        <f>EMCs!$B$10</f>
        <v>1.3948514483453343</v>
      </c>
      <c r="G88" s="110">
        <f>EMCs!$C$10</f>
        <v>0.33903287162245876</v>
      </c>
      <c r="H88" s="110">
        <f>ROCs!$H$5</f>
        <v>0.39344582191206351</v>
      </c>
      <c r="I88" s="111">
        <v>0.16656803257019101</v>
      </c>
      <c r="J88" s="112">
        <f>Other!$C$4*H88*I88/12+(Other!$D$4*I88)</f>
        <v>0.40264559071569295</v>
      </c>
      <c r="K88" s="113">
        <f t="shared" si="1"/>
        <v>1.5</v>
      </c>
      <c r="L88" s="113">
        <f>ROUND((2.721*J88*G88)+(Other!$B$4*I88),1)</f>
        <v>0.5</v>
      </c>
      <c r="M88" s="18"/>
    </row>
    <row r="89" spans="1:13">
      <c r="A89" s="109" t="s">
        <v>21</v>
      </c>
      <c r="B89" s="109" t="s">
        <v>23</v>
      </c>
      <c r="C89" s="109">
        <v>1330</v>
      </c>
      <c r="D89" s="109" t="s">
        <v>153</v>
      </c>
      <c r="E89" s="109" t="s">
        <v>22</v>
      </c>
      <c r="F89" s="110">
        <f>EMCs!$B$10</f>
        <v>1.3948514483453343</v>
      </c>
      <c r="G89" s="110">
        <f>EMCs!$C$10</f>
        <v>0.33903287162245876</v>
      </c>
      <c r="H89" s="110">
        <f>ROCs!$H$5</f>
        <v>0.39344582191206351</v>
      </c>
      <c r="I89" s="111">
        <v>3.8118441693240999E-3</v>
      </c>
      <c r="J89" s="112">
        <f>Other!$C$4*H89*I89/12+(Other!$D$4*I89)</f>
        <v>9.2143865998231371E-3</v>
      </c>
      <c r="K89" s="113">
        <f t="shared" si="1"/>
        <v>0</v>
      </c>
      <c r="L89" s="113">
        <f>ROUND((2.721*J89*G89)+(Other!$B$4*I89),1)</f>
        <v>0</v>
      </c>
      <c r="M89" s="18"/>
    </row>
    <row r="90" spans="1:13">
      <c r="A90" s="109" t="s">
        <v>21</v>
      </c>
      <c r="B90" s="109" t="s">
        <v>23</v>
      </c>
      <c r="C90" s="109">
        <v>1330</v>
      </c>
      <c r="D90" s="109" t="s">
        <v>153</v>
      </c>
      <c r="E90" s="109" t="s">
        <v>22</v>
      </c>
      <c r="F90" s="110">
        <f>EMCs!$B$10</f>
        <v>1.3948514483453343</v>
      </c>
      <c r="G90" s="110">
        <f>EMCs!$C$10</f>
        <v>0.33903287162245876</v>
      </c>
      <c r="H90" s="110">
        <f>ROCs!$H$5</f>
        <v>0.39344582191206351</v>
      </c>
      <c r="I90" s="111">
        <v>1.38139247676027E-2</v>
      </c>
      <c r="J90" s="112">
        <f>Other!$C$4*H90*I90/12+(Other!$D$4*I90)</f>
        <v>3.3392457197990132E-2</v>
      </c>
      <c r="K90" s="113">
        <f t="shared" si="1"/>
        <v>0.1</v>
      </c>
      <c r="L90" s="113">
        <f>ROUND((2.721*J90*G90)+(Other!$B$4*I90),1)</f>
        <v>0</v>
      </c>
      <c r="M90" s="18"/>
    </row>
    <row r="91" spans="1:13">
      <c r="A91" s="109" t="s">
        <v>21</v>
      </c>
      <c r="B91" s="109" t="s">
        <v>23</v>
      </c>
      <c r="C91" s="109">
        <v>1330</v>
      </c>
      <c r="D91" s="109" t="s">
        <v>153</v>
      </c>
      <c r="E91" s="109" t="s">
        <v>22</v>
      </c>
      <c r="F91" s="110">
        <f>EMCs!$B$10</f>
        <v>1.3948514483453343</v>
      </c>
      <c r="G91" s="110">
        <f>EMCs!$C$10</f>
        <v>0.33903287162245876</v>
      </c>
      <c r="H91" s="110">
        <f>ROCs!$H$5</f>
        <v>0.39344582191206351</v>
      </c>
      <c r="I91" s="111">
        <v>2.4101136114153598E-2</v>
      </c>
      <c r="J91" s="112">
        <f>Other!$C$4*H91*I91/12+(Other!$D$4*I91)</f>
        <v>5.8259775527536369E-2</v>
      </c>
      <c r="K91" s="113">
        <f t="shared" si="1"/>
        <v>0.2</v>
      </c>
      <c r="L91" s="113">
        <f>ROUND((2.721*J91*G91)+(Other!$B$4*I91),1)</f>
        <v>0.1</v>
      </c>
    </row>
    <row r="92" spans="1:13" s="31" customFormat="1">
      <c r="A92" s="109" t="s">
        <v>21</v>
      </c>
      <c r="B92" s="109" t="s">
        <v>23</v>
      </c>
      <c r="C92" s="109">
        <v>1330</v>
      </c>
      <c r="D92" s="109" t="s">
        <v>153</v>
      </c>
      <c r="E92" s="109" t="s">
        <v>22</v>
      </c>
      <c r="F92" s="110">
        <f>EMCs!$B$10</f>
        <v>1.3948514483453343</v>
      </c>
      <c r="G92" s="110">
        <f>EMCs!$C$10</f>
        <v>0.33903287162245876</v>
      </c>
      <c r="H92" s="110">
        <f>ROCs!$H$5</f>
        <v>0.39344582191206351</v>
      </c>
      <c r="I92" s="111">
        <v>0.43016249003513002</v>
      </c>
      <c r="J92" s="112">
        <f>Other!$C$4*H92*I92/12+(Other!$D$4*I92)</f>
        <v>1.0398335576842532</v>
      </c>
      <c r="K92" s="113">
        <f t="shared" si="1"/>
        <v>3.9</v>
      </c>
      <c r="L92" s="113">
        <f>ROUND((2.721*J92*G92)+(Other!$B$4*I92),1)</f>
        <v>1.2</v>
      </c>
    </row>
    <row r="93" spans="1:13">
      <c r="A93" s="109" t="s">
        <v>21</v>
      </c>
      <c r="B93" s="109" t="s">
        <v>23</v>
      </c>
      <c r="C93" s="109">
        <v>1330</v>
      </c>
      <c r="D93" s="109" t="s">
        <v>153</v>
      </c>
      <c r="E93" s="109" t="s">
        <v>22</v>
      </c>
      <c r="F93" s="110">
        <f>EMCs!$B$10</f>
        <v>1.3948514483453343</v>
      </c>
      <c r="G93" s="110">
        <f>EMCs!$C$10</f>
        <v>0.33903287162245876</v>
      </c>
      <c r="H93" s="110">
        <f>ROCs!$H$5</f>
        <v>0.39344582191206351</v>
      </c>
      <c r="I93" s="111">
        <v>3.4131429261009001</v>
      </c>
      <c r="J93" s="112">
        <f>Other!$C$4*H93*I93/12+(Other!$D$4*I93)</f>
        <v>8.2506044435499177</v>
      </c>
      <c r="K93" s="113">
        <f t="shared" si="1"/>
        <v>31.3</v>
      </c>
      <c r="L93" s="113">
        <f>ROUND((2.721*J93*G93)+(Other!$B$4*I93),1)</f>
        <v>9.6999999999999993</v>
      </c>
    </row>
    <row r="94" spans="1:13">
      <c r="A94" s="68" t="s">
        <v>21</v>
      </c>
      <c r="B94" s="68" t="s">
        <v>23</v>
      </c>
      <c r="C94" s="68">
        <v>1660</v>
      </c>
      <c r="D94" s="68" t="s">
        <v>122</v>
      </c>
      <c r="E94" s="68" t="s">
        <v>22</v>
      </c>
      <c r="F94" s="69">
        <f>EMCs!$B$16</f>
        <v>0.50503242095262102</v>
      </c>
      <c r="G94" s="69">
        <f>EMCs!$C$16</f>
        <v>6.8458560616073402E-2</v>
      </c>
      <c r="H94" s="69">
        <f>ROCs!$H$15</f>
        <v>5.2632006878587441E-2</v>
      </c>
      <c r="I94" s="70">
        <v>7.6868297892940798E-3</v>
      </c>
      <c r="J94" s="71">
        <f>Other!$C$4*H94*I94/12+(Other!$D$4*I94)</f>
        <v>6.8797311773686719E-3</v>
      </c>
      <c r="K94" s="72">
        <f t="shared" si="1"/>
        <v>0</v>
      </c>
      <c r="L94" s="72">
        <f>ROUND((2.721*J94*G94)+(Other!$B$4*I94),1)</f>
        <v>0</v>
      </c>
    </row>
    <row r="95" spans="1:13">
      <c r="A95" s="68" t="s">
        <v>21</v>
      </c>
      <c r="B95" s="68" t="s">
        <v>23</v>
      </c>
      <c r="C95" s="68">
        <v>1660</v>
      </c>
      <c r="D95" s="68" t="s">
        <v>122</v>
      </c>
      <c r="E95" s="68" t="s">
        <v>22</v>
      </c>
      <c r="F95" s="69">
        <f>EMCs!$B$16</f>
        <v>0.50503242095262102</v>
      </c>
      <c r="G95" s="69">
        <f>EMCs!$C$16</f>
        <v>6.8458560616073402E-2</v>
      </c>
      <c r="H95" s="69">
        <f>ROCs!$H$15</f>
        <v>5.2632006878587441E-2</v>
      </c>
      <c r="I95" s="70">
        <v>1.15783475289407E-2</v>
      </c>
      <c r="J95" s="71">
        <f>Other!$C$4*H95*I95/12+(Other!$D$4*I95)</f>
        <v>1.0362648928197233E-2</v>
      </c>
      <c r="K95" s="72">
        <f t="shared" si="1"/>
        <v>0</v>
      </c>
      <c r="L95" s="72">
        <f>ROUND((2.721*J95*G95)+(Other!$B$4*I95),1)</f>
        <v>0</v>
      </c>
    </row>
    <row r="96" spans="1:13">
      <c r="A96" s="68" t="s">
        <v>21</v>
      </c>
      <c r="B96" s="68" t="s">
        <v>23</v>
      </c>
      <c r="C96" s="68">
        <v>1660</v>
      </c>
      <c r="D96" s="68" t="s">
        <v>122</v>
      </c>
      <c r="E96" s="68" t="s">
        <v>22</v>
      </c>
      <c r="F96" s="69">
        <f>EMCs!$B$16</f>
        <v>0.50503242095262102</v>
      </c>
      <c r="G96" s="69">
        <f>EMCs!$C$16</f>
        <v>6.8458560616073402E-2</v>
      </c>
      <c r="H96" s="69">
        <f>ROCs!$H$15</f>
        <v>5.2632006878587441E-2</v>
      </c>
      <c r="I96" s="70">
        <v>2.9979826187320601E-2</v>
      </c>
      <c r="J96" s="71">
        <f>Other!$C$4*H96*I96/12+(Other!$D$4*I96)</f>
        <v>2.6832016652725253E-2</v>
      </c>
      <c r="K96" s="72">
        <f t="shared" si="1"/>
        <v>0</v>
      </c>
      <c r="L96" s="72">
        <f>ROUND((2.721*J96*G96)+(Other!$B$4*I96),1)</f>
        <v>0</v>
      </c>
    </row>
    <row r="97" spans="1:13">
      <c r="A97" s="68" t="s">
        <v>21</v>
      </c>
      <c r="B97" s="68" t="s">
        <v>23</v>
      </c>
      <c r="C97" s="68">
        <v>1660</v>
      </c>
      <c r="D97" s="68" t="s">
        <v>122</v>
      </c>
      <c r="E97" s="68" t="s">
        <v>22</v>
      </c>
      <c r="F97" s="69">
        <f>EMCs!$B$16</f>
        <v>0.50503242095262102</v>
      </c>
      <c r="G97" s="69">
        <f>EMCs!$C$16</f>
        <v>6.8458560616073402E-2</v>
      </c>
      <c r="H97" s="69">
        <f>ROCs!$H$15</f>
        <v>5.2632006878587441E-2</v>
      </c>
      <c r="I97" s="70">
        <v>0.12537636105727101</v>
      </c>
      <c r="J97" s="71">
        <f>Other!$C$4*H97*I97/12+(Other!$D$4*I97)</f>
        <v>0.11221214515144762</v>
      </c>
      <c r="K97" s="72">
        <f t="shared" si="1"/>
        <v>0.2</v>
      </c>
      <c r="L97" s="72">
        <f>ROUND((2.721*J97*G97)+(Other!$B$4*I97),1)</f>
        <v>0.1</v>
      </c>
    </row>
    <row r="98" spans="1:13">
      <c r="A98" s="68" t="s">
        <v>21</v>
      </c>
      <c r="B98" s="68" t="s">
        <v>23</v>
      </c>
      <c r="C98" s="68">
        <v>1660</v>
      </c>
      <c r="D98" s="68" t="s">
        <v>122</v>
      </c>
      <c r="E98" s="68" t="s">
        <v>22</v>
      </c>
      <c r="F98" s="69">
        <f>EMCs!$B$16</f>
        <v>0.50503242095262102</v>
      </c>
      <c r="G98" s="69">
        <f>EMCs!$C$16</f>
        <v>6.8458560616073402E-2</v>
      </c>
      <c r="H98" s="69">
        <f>ROCs!$H$15</f>
        <v>5.2632006878587441E-2</v>
      </c>
      <c r="I98" s="70">
        <v>0.163394829045761</v>
      </c>
      <c r="J98" s="71">
        <f>Other!$C$4*H98*I98/12+(Other!$D$4*I98)</f>
        <v>0.14623876557961082</v>
      </c>
      <c r="K98" s="72">
        <f t="shared" si="1"/>
        <v>0.2</v>
      </c>
      <c r="L98" s="72">
        <f>ROUND((2.721*J98*G98)+(Other!$B$4*I98),1)</f>
        <v>0.1</v>
      </c>
    </row>
    <row r="99" spans="1:13">
      <c r="A99" s="68" t="s">
        <v>21</v>
      </c>
      <c r="B99" s="68" t="s">
        <v>23</v>
      </c>
      <c r="C99" s="68">
        <v>1660</v>
      </c>
      <c r="D99" s="68" t="s">
        <v>122</v>
      </c>
      <c r="E99" s="68" t="s">
        <v>22</v>
      </c>
      <c r="F99" s="69">
        <f>EMCs!$B$16</f>
        <v>0.50503242095262102</v>
      </c>
      <c r="G99" s="69">
        <f>EMCs!$C$16</f>
        <v>6.8458560616073402E-2</v>
      </c>
      <c r="H99" s="69">
        <f>ROCs!$H$15</f>
        <v>5.2632006878587441E-2</v>
      </c>
      <c r="I99" s="70">
        <v>0.18710126697983401</v>
      </c>
      <c r="J99" s="71">
        <f>Other!$C$4*H99*I99/12+(Other!$D$4*I99)</f>
        <v>0.16745608463441133</v>
      </c>
      <c r="K99" s="72">
        <f t="shared" si="1"/>
        <v>0.2</v>
      </c>
      <c r="L99" s="72">
        <f>ROUND((2.721*J99*G99)+(Other!$B$4*I99),1)</f>
        <v>0.1</v>
      </c>
    </row>
    <row r="100" spans="1:13">
      <c r="A100" s="68" t="s">
        <v>21</v>
      </c>
      <c r="B100" s="68" t="s">
        <v>23</v>
      </c>
      <c r="C100" s="68">
        <v>1660</v>
      </c>
      <c r="D100" s="68" t="s">
        <v>122</v>
      </c>
      <c r="E100" s="68" t="s">
        <v>22</v>
      </c>
      <c r="F100" s="69">
        <f>EMCs!$B$16</f>
        <v>0.50503242095262102</v>
      </c>
      <c r="G100" s="69">
        <f>EMCs!$C$16</f>
        <v>6.8458560616073402E-2</v>
      </c>
      <c r="H100" s="69">
        <f>ROCs!$H$15</f>
        <v>5.2632006878587441E-2</v>
      </c>
      <c r="I100" s="70">
        <v>0.200363591258052</v>
      </c>
      <c r="J100" s="71">
        <f>Other!$C$4*H100*I100/12+(Other!$D$4*I100)</f>
        <v>0.1793258968095563</v>
      </c>
      <c r="K100" s="72">
        <f t="shared" si="1"/>
        <v>0.2</v>
      </c>
      <c r="L100" s="72">
        <f>ROUND((2.721*J100*G100)+(Other!$B$4*I100),1)</f>
        <v>0.2</v>
      </c>
    </row>
    <row r="101" spans="1:13">
      <c r="A101" s="68" t="s">
        <v>21</v>
      </c>
      <c r="B101" s="68" t="s">
        <v>23</v>
      </c>
      <c r="C101" s="68">
        <v>1660</v>
      </c>
      <c r="D101" s="68" t="s">
        <v>122</v>
      </c>
      <c r="E101" s="68" t="s">
        <v>22</v>
      </c>
      <c r="F101" s="69">
        <f>EMCs!$B$16</f>
        <v>0.50503242095262102</v>
      </c>
      <c r="G101" s="69">
        <f>EMCs!$C$16</f>
        <v>6.8458560616073402E-2</v>
      </c>
      <c r="H101" s="69">
        <f>ROCs!$H$15</f>
        <v>5.2632006878587441E-2</v>
      </c>
      <c r="I101" s="70">
        <v>0.24396298211109599</v>
      </c>
      <c r="J101" s="71">
        <f>Other!$C$4*H101*I101/12+(Other!$D$4*I101)</f>
        <v>0.21834745664476052</v>
      </c>
      <c r="K101" s="72">
        <f t="shared" si="1"/>
        <v>0.3</v>
      </c>
      <c r="L101" s="72">
        <f>ROUND((2.721*J101*G101)+(Other!$B$4*I101),1)</f>
        <v>0.2</v>
      </c>
    </row>
    <row r="102" spans="1:13">
      <c r="A102" s="68" t="s">
        <v>21</v>
      </c>
      <c r="B102" s="68" t="s">
        <v>23</v>
      </c>
      <c r="C102" s="68">
        <v>1660</v>
      </c>
      <c r="D102" s="68" t="s">
        <v>122</v>
      </c>
      <c r="E102" s="68" t="s">
        <v>22</v>
      </c>
      <c r="F102" s="69">
        <f>EMCs!$B$16</f>
        <v>0.50503242095262102</v>
      </c>
      <c r="G102" s="69">
        <f>EMCs!$C$16</f>
        <v>6.8458560616073402E-2</v>
      </c>
      <c r="H102" s="69">
        <f>ROCs!$H$15</f>
        <v>5.2632006878587441E-2</v>
      </c>
      <c r="I102" s="70">
        <v>0.32446471723463299</v>
      </c>
      <c r="J102" s="71">
        <f>Other!$C$4*H102*I102/12+(Other!$D$4*I102)</f>
        <v>0.29039670349201419</v>
      </c>
      <c r="K102" s="72">
        <f t="shared" si="1"/>
        <v>0.4</v>
      </c>
      <c r="L102" s="72">
        <f>ROUND((2.721*J102*G102)+(Other!$B$4*I102),1)</f>
        <v>0.3</v>
      </c>
    </row>
    <row r="103" spans="1:13">
      <c r="A103" s="68" t="s">
        <v>21</v>
      </c>
      <c r="B103" s="68" t="s">
        <v>23</v>
      </c>
      <c r="C103" s="68">
        <v>1660</v>
      </c>
      <c r="D103" s="68" t="s">
        <v>122</v>
      </c>
      <c r="E103" s="68" t="s">
        <v>22</v>
      </c>
      <c r="F103" s="69">
        <f>EMCs!$B$16</f>
        <v>0.50503242095262102</v>
      </c>
      <c r="G103" s="69">
        <f>EMCs!$C$16</f>
        <v>6.8458560616073402E-2</v>
      </c>
      <c r="H103" s="69">
        <f>ROCs!$H$15</f>
        <v>5.2632006878587441E-2</v>
      </c>
      <c r="I103" s="70">
        <v>0.34622505906932499</v>
      </c>
      <c r="J103" s="71">
        <f>Other!$C$4*H103*I103/12+(Other!$D$4*I103)</f>
        <v>0.30987226185013395</v>
      </c>
      <c r="K103" s="72">
        <f t="shared" si="1"/>
        <v>0.4</v>
      </c>
      <c r="L103" s="72">
        <f>ROUND((2.721*J103*G103)+(Other!$B$4*I103),1)</f>
        <v>0.3</v>
      </c>
    </row>
    <row r="104" spans="1:13">
      <c r="A104" s="68" t="s">
        <v>21</v>
      </c>
      <c r="B104" s="68" t="s">
        <v>23</v>
      </c>
      <c r="C104" s="68">
        <v>1660</v>
      </c>
      <c r="D104" s="68" t="s">
        <v>122</v>
      </c>
      <c r="E104" s="68" t="s">
        <v>74</v>
      </c>
      <c r="F104" s="69">
        <f>EMCs!$B$16</f>
        <v>0.50503242095262102</v>
      </c>
      <c r="G104" s="69">
        <f>EMCs!$C$16</f>
        <v>6.8458560616073402E-2</v>
      </c>
      <c r="H104" s="69">
        <f>ROCs!$I$15</f>
        <v>5.2632006878587441E-2</v>
      </c>
      <c r="I104" s="70">
        <v>4.9585403297958104</v>
      </c>
      <c r="J104" s="71">
        <f>Other!$C$4*H104*I104/12+(Other!$D$4*I104)</f>
        <v>4.4379055392442845</v>
      </c>
      <c r="K104" s="72">
        <f t="shared" si="1"/>
        <v>6.1</v>
      </c>
      <c r="L104" s="72">
        <f>ROUND((2.721*J104*G104)+(Other!$B$4*I104),1)</f>
        <v>3.9</v>
      </c>
    </row>
    <row r="105" spans="1:13">
      <c r="A105" s="68" t="s">
        <v>21</v>
      </c>
      <c r="B105" s="68" t="s">
        <v>23</v>
      </c>
      <c r="C105" s="68">
        <v>1660</v>
      </c>
      <c r="D105" s="68" t="s">
        <v>122</v>
      </c>
      <c r="E105" s="68" t="s">
        <v>74</v>
      </c>
      <c r="F105" s="69">
        <f>EMCs!$B$16</f>
        <v>0.50503242095262102</v>
      </c>
      <c r="G105" s="69">
        <f>EMCs!$C$16</f>
        <v>6.8458560616073402E-2</v>
      </c>
      <c r="H105" s="69">
        <f>ROCs!$I$15</f>
        <v>5.2632006878587441E-2</v>
      </c>
      <c r="I105" s="70">
        <v>5.3421058060833797</v>
      </c>
      <c r="J105" s="71">
        <f>Other!$C$4*H105*I105/12+(Other!$D$4*I105)</f>
        <v>4.7811975644499309</v>
      </c>
      <c r="K105" s="72">
        <f t="shared" si="1"/>
        <v>6.6</v>
      </c>
      <c r="L105" s="72">
        <f>ROUND((2.721*J105*G105)+(Other!$B$4*I105),1)</f>
        <v>4.2</v>
      </c>
    </row>
    <row r="106" spans="1:13">
      <c r="A106" s="68" t="s">
        <v>21</v>
      </c>
      <c r="B106" s="68" t="s">
        <v>23</v>
      </c>
      <c r="C106" s="68">
        <v>1660</v>
      </c>
      <c r="D106" s="68" t="s">
        <v>122</v>
      </c>
      <c r="E106" s="68" t="s">
        <v>22</v>
      </c>
      <c r="F106" s="69">
        <f>EMCs!$B$16</f>
        <v>0.50503242095262102</v>
      </c>
      <c r="G106" s="69">
        <f>EMCs!$C$16</f>
        <v>6.8458560616073402E-2</v>
      </c>
      <c r="H106" s="69">
        <f>ROCs!$H$15</f>
        <v>5.2632006878587441E-2</v>
      </c>
      <c r="I106" s="70">
        <v>4.7240360400024E-4</v>
      </c>
      <c r="J106" s="71">
        <f>Other!$C$4*H106*I106/12+(Other!$D$4*I106)</f>
        <v>4.2280236350078455E-4</v>
      </c>
      <c r="K106" s="72">
        <f t="shared" si="1"/>
        <v>0</v>
      </c>
      <c r="L106" s="72">
        <f>ROUND((2.721*J106*G106)+(Other!$B$4*I106),1)</f>
        <v>0</v>
      </c>
    </row>
    <row r="107" spans="1:13">
      <c r="A107" s="68" t="s">
        <v>21</v>
      </c>
      <c r="B107" s="68" t="s">
        <v>23</v>
      </c>
      <c r="C107" s="68">
        <v>1661</v>
      </c>
      <c r="D107" s="68" t="s">
        <v>122</v>
      </c>
      <c r="E107" s="68" t="s">
        <v>22</v>
      </c>
      <c r="F107" s="69">
        <f>EMCs!$B$16</f>
        <v>0.50503242095262102</v>
      </c>
      <c r="G107" s="69">
        <f>EMCs!$C$16</f>
        <v>6.8458560616073402E-2</v>
      </c>
      <c r="H107" s="69">
        <f>ROCs!$H$15</f>
        <v>5.2632006878587441E-2</v>
      </c>
      <c r="I107" s="70">
        <v>1.01072526781757E-2</v>
      </c>
      <c r="J107" s="71">
        <f>Other!$C$4*H107*I107/12+(Other!$D$4*I107)</f>
        <v>9.0460154932055729E-3</v>
      </c>
      <c r="K107" s="72">
        <f t="shared" si="1"/>
        <v>0</v>
      </c>
      <c r="L107" s="72">
        <f>ROUND((2.721*J107*G107)+(Other!$B$4*I107),1)</f>
        <v>0</v>
      </c>
    </row>
    <row r="108" spans="1:13">
      <c r="A108" s="68" t="s">
        <v>21</v>
      </c>
      <c r="B108" s="68" t="s">
        <v>23</v>
      </c>
      <c r="C108" s="68">
        <v>1662</v>
      </c>
      <c r="D108" s="68" t="s">
        <v>122</v>
      </c>
      <c r="E108" s="68" t="s">
        <v>22</v>
      </c>
      <c r="F108" s="69">
        <f>EMCs!$B$16</f>
        <v>0.50503242095262102</v>
      </c>
      <c r="G108" s="69">
        <f>EMCs!$C$16</f>
        <v>6.8458560616073402E-2</v>
      </c>
      <c r="H108" s="69">
        <f>ROCs!$H$15</f>
        <v>5.2632006878587441E-2</v>
      </c>
      <c r="I108" s="70">
        <v>2.6034127858636999E-2</v>
      </c>
      <c r="J108" s="71">
        <f>Other!$C$4*H108*I108/12+(Other!$D$4*I108)</f>
        <v>2.3300607144198991E-2</v>
      </c>
      <c r="K108" s="72">
        <f t="shared" si="1"/>
        <v>0</v>
      </c>
      <c r="L108" s="72">
        <f>ROUND((2.721*J108*G108)+(Other!$B$4*I108),1)</f>
        <v>0</v>
      </c>
    </row>
    <row r="109" spans="1:13">
      <c r="A109" s="68" t="s">
        <v>21</v>
      </c>
      <c r="B109" s="68" t="s">
        <v>23</v>
      </c>
      <c r="C109" s="68">
        <v>1663</v>
      </c>
      <c r="D109" s="68" t="s">
        <v>122</v>
      </c>
      <c r="E109" s="68" t="s">
        <v>22</v>
      </c>
      <c r="F109" s="69">
        <f>EMCs!$B$16</f>
        <v>0.50503242095262102</v>
      </c>
      <c r="G109" s="69">
        <f>EMCs!$C$16</f>
        <v>6.8458560616073402E-2</v>
      </c>
      <c r="H109" s="69">
        <f>ROCs!$H$15</f>
        <v>5.2632006878587441E-2</v>
      </c>
      <c r="I109" s="70">
        <v>0.10693504171500701</v>
      </c>
      <c r="J109" s="71">
        <f>Other!$C$4*H109*I109/12+(Other!$D$4*I109)</f>
        <v>9.5707119918875525E-2</v>
      </c>
      <c r="K109" s="72">
        <f t="shared" si="1"/>
        <v>0.1</v>
      </c>
      <c r="L109" s="72">
        <f>ROUND((2.721*J109*G109)+(Other!$B$4*I109),1)</f>
        <v>0.1</v>
      </c>
    </row>
    <row r="110" spans="1:13">
      <c r="A110" s="68" t="s">
        <v>21</v>
      </c>
      <c r="B110" s="68" t="s">
        <v>23</v>
      </c>
      <c r="C110" s="68">
        <v>1664</v>
      </c>
      <c r="D110" s="68" t="s">
        <v>122</v>
      </c>
      <c r="E110" s="68" t="s">
        <v>22</v>
      </c>
      <c r="F110" s="69">
        <f>EMCs!$B$16</f>
        <v>0.50503242095262102</v>
      </c>
      <c r="G110" s="69">
        <f>EMCs!$C$16</f>
        <v>6.8458560616073402E-2</v>
      </c>
      <c r="H110" s="69">
        <f>ROCs!$H$15</f>
        <v>5.2632006878587441E-2</v>
      </c>
      <c r="I110" s="70">
        <v>0.139713702435176</v>
      </c>
      <c r="J110" s="71">
        <f>Other!$C$4*H110*I110/12+(Other!$D$4*I110)</f>
        <v>0.12504410022030171</v>
      </c>
      <c r="K110" s="72">
        <f t="shared" si="1"/>
        <v>0.2</v>
      </c>
      <c r="L110" s="72">
        <f>ROUND((2.721*J110*G110)+(Other!$B$4*I110),1)</f>
        <v>0.1</v>
      </c>
      <c r="M110" s="18"/>
    </row>
    <row r="111" spans="1:13">
      <c r="A111" s="68" t="s">
        <v>21</v>
      </c>
      <c r="B111" s="68" t="s">
        <v>23</v>
      </c>
      <c r="C111" s="68">
        <v>1665</v>
      </c>
      <c r="D111" s="68" t="s">
        <v>122</v>
      </c>
      <c r="E111" s="68" t="s">
        <v>22</v>
      </c>
      <c r="F111" s="69">
        <f>EMCs!$B$16</f>
        <v>0.50503242095262102</v>
      </c>
      <c r="G111" s="69">
        <f>EMCs!$C$16</f>
        <v>6.8458560616073402E-2</v>
      </c>
      <c r="H111" s="69">
        <f>ROCs!$H$15</f>
        <v>5.2632006878587441E-2</v>
      </c>
      <c r="I111" s="70">
        <v>0.22989018987203799</v>
      </c>
      <c r="J111" s="71">
        <f>Other!$C$4*H111*I111/12+(Other!$D$4*I111)</f>
        <v>0.20575227369241753</v>
      </c>
      <c r="K111" s="72">
        <f t="shared" si="1"/>
        <v>0.3</v>
      </c>
      <c r="L111" s="72">
        <f>ROUND((2.721*J111*G111)+(Other!$B$4*I111),1)</f>
        <v>0.2</v>
      </c>
      <c r="M111" s="18"/>
    </row>
    <row r="112" spans="1:13">
      <c r="A112" s="68" t="s">
        <v>21</v>
      </c>
      <c r="B112" s="68" t="s">
        <v>23</v>
      </c>
      <c r="C112" s="68">
        <v>1666</v>
      </c>
      <c r="D112" s="68" t="s">
        <v>122</v>
      </c>
      <c r="E112" s="68" t="s">
        <v>22</v>
      </c>
      <c r="F112" s="69">
        <f>EMCs!$B$16</f>
        <v>0.50503242095262102</v>
      </c>
      <c r="G112" s="69">
        <f>EMCs!$C$16</f>
        <v>6.8458560616073402E-2</v>
      </c>
      <c r="H112" s="69">
        <f>ROCs!$H$15</f>
        <v>5.2632006878587441E-2</v>
      </c>
      <c r="I112" s="70">
        <v>0.291551256389806</v>
      </c>
      <c r="J112" s="71">
        <f>Other!$C$4*H112*I112/12+(Other!$D$4*I112)</f>
        <v>0.26093907675431405</v>
      </c>
      <c r="K112" s="72">
        <f t="shared" si="1"/>
        <v>0.4</v>
      </c>
      <c r="L112" s="72">
        <f>ROUND((2.721*J112*G112)+(Other!$B$4*I112),1)</f>
        <v>0.2</v>
      </c>
    </row>
    <row r="113" spans="1:12">
      <c r="A113" s="68" t="s">
        <v>21</v>
      </c>
      <c r="B113" s="68" t="s">
        <v>23</v>
      </c>
      <c r="C113" s="68">
        <v>1667</v>
      </c>
      <c r="D113" s="68" t="s">
        <v>122</v>
      </c>
      <c r="E113" s="68" t="s">
        <v>22</v>
      </c>
      <c r="F113" s="69">
        <f>EMCs!$B$16</f>
        <v>0.50503242095262102</v>
      </c>
      <c r="G113" s="69">
        <f>EMCs!$C$16</f>
        <v>6.8458560616073402E-2</v>
      </c>
      <c r="H113" s="69">
        <f>ROCs!$H$15</f>
        <v>5.2632006878587441E-2</v>
      </c>
      <c r="I113" s="70">
        <v>0.38653616246252698</v>
      </c>
      <c r="J113" s="71">
        <f>Other!$C$4*H113*I113/12+(Other!$D$4*I113)</f>
        <v>0.34595079648798921</v>
      </c>
      <c r="K113" s="72">
        <f t="shared" si="1"/>
        <v>0.5</v>
      </c>
      <c r="L113" s="72">
        <f>ROUND((2.721*J113*G113)+(Other!$B$4*I113),1)</f>
        <v>0.3</v>
      </c>
    </row>
    <row r="114" spans="1:12">
      <c r="A114" s="68" t="s">
        <v>21</v>
      </c>
      <c r="B114" s="68" t="s">
        <v>23</v>
      </c>
      <c r="C114" s="68">
        <v>1668</v>
      </c>
      <c r="D114" s="68" t="s">
        <v>122</v>
      </c>
      <c r="E114" s="68" t="s">
        <v>74</v>
      </c>
      <c r="F114" s="69">
        <f>EMCs!$B$16</f>
        <v>0.50503242095262102</v>
      </c>
      <c r="G114" s="69">
        <f>EMCs!$C$16</f>
        <v>6.8458560616073402E-2</v>
      </c>
      <c r="H114" s="69">
        <f>ROCs!$I$15</f>
        <v>5.2632006878587441E-2</v>
      </c>
      <c r="I114" s="70">
        <v>1.74883230606663</v>
      </c>
      <c r="J114" s="71">
        <f>Other!$C$4*H114*I114/12+(Other!$D$4*I114)</f>
        <v>1.5652091264975256</v>
      </c>
      <c r="K114" s="72">
        <f t="shared" si="1"/>
        <v>2.2000000000000002</v>
      </c>
      <c r="L114" s="72">
        <f>ROUND((2.721*J114*G114)+(Other!$B$4*I114),1)</f>
        <v>1.4</v>
      </c>
    </row>
    <row r="115" spans="1:12">
      <c r="A115" s="68" t="s">
        <v>21</v>
      </c>
      <c r="B115" s="68" t="s">
        <v>23</v>
      </c>
      <c r="C115" s="68">
        <v>1669</v>
      </c>
      <c r="D115" s="68" t="s">
        <v>122</v>
      </c>
      <c r="E115" s="68" t="s">
        <v>74</v>
      </c>
      <c r="F115" s="69">
        <f>EMCs!$B$16</f>
        <v>0.50503242095262102</v>
      </c>
      <c r="G115" s="69">
        <f>EMCs!$C$16</f>
        <v>6.8458560616073402E-2</v>
      </c>
      <c r="H115" s="69">
        <f>ROCs!$I$15</f>
        <v>5.2632006878587441E-2</v>
      </c>
      <c r="I115" s="70">
        <v>2.8624889080012301</v>
      </c>
      <c r="J115" s="71">
        <f>Other!$C$4*H115*I115/12+(Other!$D$4*I115)</f>
        <v>2.5619344677926827</v>
      </c>
      <c r="K115" s="72">
        <f t="shared" si="1"/>
        <v>3.5</v>
      </c>
      <c r="L115" s="72">
        <f>ROUND((2.721*J115*G115)+(Other!$B$4*I115),1)</f>
        <v>2.2999999999999998</v>
      </c>
    </row>
    <row r="116" spans="1:12">
      <c r="A116" s="68" t="s">
        <v>21</v>
      </c>
      <c r="B116" s="68" t="s">
        <v>23</v>
      </c>
      <c r="C116" s="68">
        <v>1670</v>
      </c>
      <c r="D116" s="68" t="s">
        <v>122</v>
      </c>
      <c r="E116" s="68" t="s">
        <v>74</v>
      </c>
      <c r="F116" s="69">
        <f>EMCs!$B$16</f>
        <v>0.50503242095262102</v>
      </c>
      <c r="G116" s="69">
        <f>EMCs!$C$16</f>
        <v>6.8458560616073402E-2</v>
      </c>
      <c r="H116" s="69">
        <f>ROCs!$I$15</f>
        <v>5.2632006878587441E-2</v>
      </c>
      <c r="I116" s="70">
        <v>5.5319321434078503</v>
      </c>
      <c r="J116" s="71">
        <f>Other!$C$4*H116*I116/12+(Other!$D$4*I116)</f>
        <v>4.9510925936069112</v>
      </c>
      <c r="K116" s="72">
        <f t="shared" si="1"/>
        <v>6.8</v>
      </c>
      <c r="L116" s="72">
        <f>ROUND((2.721*J116*G116)+(Other!$B$4*I116),1)</f>
        <v>4.4000000000000004</v>
      </c>
    </row>
    <row r="117" spans="1:12" s="31" customFormat="1">
      <c r="A117" s="109" t="s">
        <v>21</v>
      </c>
      <c r="B117" s="109" t="s">
        <v>23</v>
      </c>
      <c r="C117" s="109">
        <v>1330</v>
      </c>
      <c r="D117" s="109" t="s">
        <v>153</v>
      </c>
      <c r="E117" s="109" t="s">
        <v>22</v>
      </c>
      <c r="F117" s="110">
        <f>EMCs!$B$10</f>
        <v>1.3948514483453343</v>
      </c>
      <c r="G117" s="110">
        <f>EMCs!$C$10</f>
        <v>0.33903287162245876</v>
      </c>
      <c r="H117" s="110">
        <f>ROCs!$H$5</f>
        <v>0.39344582191206351</v>
      </c>
      <c r="I117" s="111">
        <v>1.07390581729061E-2</v>
      </c>
      <c r="J117" s="112">
        <f>Other!$C$4*H117*I117/12+(Other!$D$4*I117)</f>
        <v>2.595956952266839E-2</v>
      </c>
      <c r="K117" s="113">
        <f t="shared" si="1"/>
        <v>0.1</v>
      </c>
      <c r="L117" s="113">
        <f>ROUND((2.721*J117*G117)+(Other!$B$4*I117),1)</f>
        <v>0</v>
      </c>
    </row>
    <row r="118" spans="1:12" s="31" customFormat="1">
      <c r="A118" s="109" t="s">
        <v>21</v>
      </c>
      <c r="B118" s="109" t="s">
        <v>23</v>
      </c>
      <c r="C118" s="109">
        <v>1330</v>
      </c>
      <c r="D118" s="109" t="s">
        <v>153</v>
      </c>
      <c r="E118" s="109" t="s">
        <v>22</v>
      </c>
      <c r="F118" s="110">
        <f>EMCs!$B$10</f>
        <v>1.3948514483453343</v>
      </c>
      <c r="G118" s="110">
        <f>EMCs!$C$10</f>
        <v>0.33903287162245876</v>
      </c>
      <c r="H118" s="110">
        <f>ROCs!$H$5</f>
        <v>0.39344582191206351</v>
      </c>
      <c r="I118" s="111">
        <v>2.3942185210248199E-2</v>
      </c>
      <c r="J118" s="112">
        <f>Other!$C$4*H118*I118/12+(Other!$D$4*I118)</f>
        <v>5.7875542853293702E-2</v>
      </c>
      <c r="K118" s="113">
        <f t="shared" si="1"/>
        <v>0.2</v>
      </c>
      <c r="L118" s="113">
        <f>ROUND((2.721*J118*G118)+(Other!$B$4*I118),1)</f>
        <v>0.1</v>
      </c>
    </row>
    <row r="119" spans="1:12" s="31" customFormat="1">
      <c r="A119" s="109" t="s">
        <v>21</v>
      </c>
      <c r="B119" s="109" t="s">
        <v>23</v>
      </c>
      <c r="C119" s="109">
        <v>1330</v>
      </c>
      <c r="D119" s="109" t="s">
        <v>153</v>
      </c>
      <c r="E119" s="109" t="s">
        <v>22</v>
      </c>
      <c r="F119" s="110">
        <f>EMCs!$B$10</f>
        <v>1.3948514483453343</v>
      </c>
      <c r="G119" s="110">
        <f>EMCs!$C$10</f>
        <v>0.33903287162245876</v>
      </c>
      <c r="H119" s="110">
        <f>ROCs!$H$5</f>
        <v>0.39344582191206351</v>
      </c>
      <c r="I119" s="111">
        <v>0.21909396322004099</v>
      </c>
      <c r="J119" s="112">
        <f>Other!$C$4*H119*I119/12+(Other!$D$4*I119)</f>
        <v>0.52961673906907292</v>
      </c>
      <c r="K119" s="113">
        <f t="shared" si="1"/>
        <v>2</v>
      </c>
      <c r="L119" s="113">
        <f>ROUND((2.721*J119*G119)+(Other!$B$4*I119),1)</f>
        <v>0.6</v>
      </c>
    </row>
    <row r="120" spans="1:12" s="31" customFormat="1">
      <c r="A120" s="109" t="s">
        <v>21</v>
      </c>
      <c r="B120" s="109" t="s">
        <v>23</v>
      </c>
      <c r="C120" s="109">
        <v>1330</v>
      </c>
      <c r="D120" s="109" t="s">
        <v>153</v>
      </c>
      <c r="E120" s="109" t="s">
        <v>22</v>
      </c>
      <c r="F120" s="110">
        <f>EMCs!$B$10</f>
        <v>1.3948514483453343</v>
      </c>
      <c r="G120" s="110">
        <f>EMCs!$C$10</f>
        <v>0.33903287162245876</v>
      </c>
      <c r="H120" s="110">
        <f>ROCs!$H$5</f>
        <v>0.39344582191206351</v>
      </c>
      <c r="I120" s="111">
        <v>0.42173325303135201</v>
      </c>
      <c r="J120" s="112">
        <f>Other!$C$4*H120*I120/12+(Other!$D$4*I120)</f>
        <v>1.0194575283807998</v>
      </c>
      <c r="K120" s="113">
        <f t="shared" si="1"/>
        <v>3.9</v>
      </c>
      <c r="L120" s="113">
        <f>ROUND((2.721*J120*G120)+(Other!$B$4*I120),1)</f>
        <v>1.2</v>
      </c>
    </row>
    <row r="121" spans="1:12" s="31" customFormat="1">
      <c r="A121" s="109" t="s">
        <v>21</v>
      </c>
      <c r="B121" s="109" t="s">
        <v>23</v>
      </c>
      <c r="C121" s="109">
        <v>1330</v>
      </c>
      <c r="D121" s="109" t="s">
        <v>153</v>
      </c>
      <c r="E121" s="109" t="s">
        <v>22</v>
      </c>
      <c r="F121" s="110">
        <f>EMCs!$B$10</f>
        <v>1.3948514483453343</v>
      </c>
      <c r="G121" s="110">
        <f>EMCs!$C$10</f>
        <v>0.33903287162245876</v>
      </c>
      <c r="H121" s="110">
        <f>ROCs!$H$5</f>
        <v>0.39344582191206351</v>
      </c>
      <c r="I121" s="111">
        <v>1.84589588018873</v>
      </c>
      <c r="J121" s="112">
        <f>Other!$C$4*H121*I121/12+(Other!$D$4*I121)</f>
        <v>4.4620917087740484</v>
      </c>
      <c r="K121" s="113">
        <f t="shared" si="1"/>
        <v>16.899999999999999</v>
      </c>
      <c r="L121" s="113">
        <f>ROUND((2.721*J121*G121)+(Other!$B$4*I121),1)</f>
        <v>5.3</v>
      </c>
    </row>
    <row r="122" spans="1:12" s="31" customFormat="1">
      <c r="A122" s="109" t="s">
        <v>21</v>
      </c>
      <c r="B122" s="109" t="s">
        <v>23</v>
      </c>
      <c r="C122" s="109">
        <v>1330</v>
      </c>
      <c r="D122" s="109" t="s">
        <v>153</v>
      </c>
      <c r="E122" s="109" t="s">
        <v>22</v>
      </c>
      <c r="F122" s="110">
        <f>EMCs!$B$10</f>
        <v>1.3948514483453343</v>
      </c>
      <c r="G122" s="110">
        <f>EMCs!$C$10</f>
        <v>0.33903287162245876</v>
      </c>
      <c r="H122" s="110">
        <f>ROCs!$H$5</f>
        <v>0.39344582191206351</v>
      </c>
      <c r="I122" s="111">
        <v>2.05750638049033</v>
      </c>
      <c r="J122" s="112">
        <f>Other!$C$4*H122*I122/12+(Other!$D$4*I122)</f>
        <v>4.9736186421289013</v>
      </c>
      <c r="K122" s="113">
        <f t="shared" si="1"/>
        <v>18.899999999999999</v>
      </c>
      <c r="L122" s="113">
        <f>ROUND((2.721*J122*G122)+(Other!$B$4*I122),1)</f>
        <v>5.9</v>
      </c>
    </row>
    <row r="123" spans="1:12" s="31" customFormat="1">
      <c r="A123" s="109" t="s">
        <v>21</v>
      </c>
      <c r="B123" s="109" t="s">
        <v>23</v>
      </c>
      <c r="C123" s="109">
        <v>1330</v>
      </c>
      <c r="D123" s="109" t="s">
        <v>153</v>
      </c>
      <c r="E123" s="109" t="s">
        <v>22</v>
      </c>
      <c r="F123" s="110">
        <f>EMCs!$B$10</f>
        <v>1.3948514483453343</v>
      </c>
      <c r="G123" s="110">
        <f>EMCs!$C$10</f>
        <v>0.33903287162245876</v>
      </c>
      <c r="H123" s="110">
        <f>ROCs!$H$5</f>
        <v>0.39344582191206351</v>
      </c>
      <c r="I123" s="111">
        <v>7.8963363934750097</v>
      </c>
      <c r="J123" s="112">
        <f>Other!$C$4*H123*I123/12+(Other!$D$4*I123)</f>
        <v>19.087846464781734</v>
      </c>
      <c r="K123" s="113">
        <f t="shared" si="1"/>
        <v>72.400000000000006</v>
      </c>
      <c r="L123" s="113">
        <f>ROUND((2.721*J123*G123)+(Other!$B$4*I123),1)</f>
        <v>22.5</v>
      </c>
    </row>
    <row r="124" spans="1:12" s="31" customFormat="1">
      <c r="A124" s="109" t="s">
        <v>21</v>
      </c>
      <c r="B124" s="109" t="s">
        <v>23</v>
      </c>
      <c r="C124" s="109">
        <v>1330</v>
      </c>
      <c r="D124" s="109" t="s">
        <v>153</v>
      </c>
      <c r="E124" s="109" t="s">
        <v>26</v>
      </c>
      <c r="F124" s="110">
        <f>EMCs!$B$10</f>
        <v>1.3948514483453343</v>
      </c>
      <c r="G124" s="110">
        <f>EMCs!$C$10</f>
        <v>0.33903287162245876</v>
      </c>
      <c r="H124" s="110">
        <f>ROCs!$H$5</f>
        <v>0.39344582191206351</v>
      </c>
      <c r="I124" s="111">
        <v>3.7564010716900001E-6</v>
      </c>
      <c r="J124" s="112">
        <f>Other!$C$4*H124*I124/12+(Other!$D$4*I124)</f>
        <v>9.0803637717118493E-6</v>
      </c>
      <c r="K124" s="113">
        <f t="shared" si="1"/>
        <v>0</v>
      </c>
      <c r="L124" s="113">
        <f>ROUND((2.721*J124*G124)+(Other!$B$4*I124),1)</f>
        <v>0</v>
      </c>
    </row>
    <row r="125" spans="1:12" s="31" customFormat="1">
      <c r="A125" s="109" t="s">
        <v>21</v>
      </c>
      <c r="B125" s="109" t="s">
        <v>23</v>
      </c>
      <c r="C125" s="109">
        <v>1330</v>
      </c>
      <c r="D125" s="109" t="s">
        <v>153</v>
      </c>
      <c r="E125" s="109" t="s">
        <v>22</v>
      </c>
      <c r="F125" s="110">
        <f>EMCs!$B$10</f>
        <v>1.3948514483453343</v>
      </c>
      <c r="G125" s="110">
        <f>EMCs!$C$10</f>
        <v>0.33903287162245876</v>
      </c>
      <c r="H125" s="110">
        <f>ROCs!$H$5</f>
        <v>0.39344582191206351</v>
      </c>
      <c r="I125" s="111">
        <v>6.4063207932899998E-6</v>
      </c>
      <c r="J125" s="112">
        <f>Other!$C$4*H125*I125/12+(Other!$D$4*I125)</f>
        <v>1.5486025621642005E-5</v>
      </c>
      <c r="K125" s="113">
        <f t="shared" si="1"/>
        <v>0</v>
      </c>
      <c r="L125" s="113">
        <f>ROUND((2.721*J125*G125)+(Other!$B$4*I125),1)</f>
        <v>0</v>
      </c>
    </row>
    <row r="126" spans="1:12" s="31" customFormat="1">
      <c r="A126" s="109" t="s">
        <v>21</v>
      </c>
      <c r="B126" s="109" t="s">
        <v>23</v>
      </c>
      <c r="C126" s="109">
        <v>1330</v>
      </c>
      <c r="D126" s="109" t="s">
        <v>153</v>
      </c>
      <c r="E126" s="109" t="s">
        <v>22</v>
      </c>
      <c r="F126" s="110">
        <f>EMCs!$B$10</f>
        <v>1.3948514483453343</v>
      </c>
      <c r="G126" s="110">
        <f>EMCs!$C$10</f>
        <v>0.33903287162245876</v>
      </c>
      <c r="H126" s="110">
        <f>ROCs!$H$5</f>
        <v>0.39344582191206351</v>
      </c>
      <c r="I126" s="111">
        <v>9.0399779659400002E-6</v>
      </c>
      <c r="J126" s="112">
        <f>Other!$C$4*H126*I126/12+(Other!$D$4*I126)</f>
        <v>2.185237594505968E-5</v>
      </c>
      <c r="K126" s="113">
        <f t="shared" si="1"/>
        <v>0</v>
      </c>
      <c r="L126" s="113">
        <f>ROUND((2.721*J126*G126)+(Other!$B$4*I126),1)</f>
        <v>0</v>
      </c>
    </row>
    <row r="127" spans="1:12" s="31" customFormat="1">
      <c r="A127" s="109" t="s">
        <v>21</v>
      </c>
      <c r="B127" s="109" t="s">
        <v>23</v>
      </c>
      <c r="C127" s="109">
        <v>1330</v>
      </c>
      <c r="D127" s="109" t="s">
        <v>153</v>
      </c>
      <c r="E127" s="109" t="s">
        <v>24</v>
      </c>
      <c r="F127" s="110">
        <f>EMCs!$B$10</f>
        <v>1.3948514483453343</v>
      </c>
      <c r="G127" s="110">
        <f>EMCs!$C$10</f>
        <v>0.33903287162245876</v>
      </c>
      <c r="H127" s="110">
        <f>ROCs!$H$5</f>
        <v>0.39344582191206351</v>
      </c>
      <c r="I127" s="111">
        <v>1.8904872974830001E-5</v>
      </c>
      <c r="J127" s="112">
        <f>Other!$C$4*H127*I127/12+(Other!$D$4*I127)</f>
        <v>4.5698827253350181E-5</v>
      </c>
      <c r="K127" s="113">
        <f t="shared" si="1"/>
        <v>0</v>
      </c>
      <c r="L127" s="113">
        <f>ROUND((2.721*J127*G127)+(Other!$B$4*I127),1)</f>
        <v>0</v>
      </c>
    </row>
    <row r="128" spans="1:12" s="31" customFormat="1">
      <c r="A128" s="109" t="s">
        <v>21</v>
      </c>
      <c r="B128" s="109" t="s">
        <v>23</v>
      </c>
      <c r="C128" s="109">
        <v>1330</v>
      </c>
      <c r="D128" s="109" t="s">
        <v>153</v>
      </c>
      <c r="E128" s="109" t="s">
        <v>22</v>
      </c>
      <c r="F128" s="110">
        <f>EMCs!$B$10</f>
        <v>1.3948514483453343</v>
      </c>
      <c r="G128" s="110">
        <f>EMCs!$C$10</f>
        <v>0.33903287162245876</v>
      </c>
      <c r="H128" s="110">
        <f>ROCs!$H$5</f>
        <v>0.39344582191206351</v>
      </c>
      <c r="I128" s="111">
        <v>5.2249891735779999E-5</v>
      </c>
      <c r="J128" s="112">
        <f>Other!$C$4*H128*I128/12+(Other!$D$4*I128)</f>
        <v>1.2630387835023952E-4</v>
      </c>
      <c r="K128" s="113">
        <f t="shared" si="1"/>
        <v>0</v>
      </c>
      <c r="L128" s="113">
        <f>ROUND((2.721*J128*G128)+(Other!$B$4*I128),1)</f>
        <v>0</v>
      </c>
    </row>
    <row r="129" spans="1:14" s="31" customFormat="1">
      <c r="A129" s="109" t="s">
        <v>21</v>
      </c>
      <c r="B129" s="109" t="s">
        <v>23</v>
      </c>
      <c r="C129" s="109">
        <v>1330</v>
      </c>
      <c r="D129" s="109" t="s">
        <v>153</v>
      </c>
      <c r="E129" s="109" t="s">
        <v>22</v>
      </c>
      <c r="F129" s="110">
        <f>EMCs!$B$10</f>
        <v>1.3948514483453343</v>
      </c>
      <c r="G129" s="110">
        <f>EMCs!$C$10</f>
        <v>0.33903287162245876</v>
      </c>
      <c r="H129" s="110">
        <f>ROCs!$H$5</f>
        <v>0.39344582191206351</v>
      </c>
      <c r="I129" s="111">
        <v>1.4975282451815E-4</v>
      </c>
      <c r="J129" s="112">
        <f>Other!$C$4*H129*I129/12+(Other!$D$4*I129)</f>
        <v>3.6199811908113274E-4</v>
      </c>
      <c r="K129" s="113">
        <f t="shared" si="1"/>
        <v>0</v>
      </c>
      <c r="L129" s="113">
        <f>ROUND((2.721*J129*G129)+(Other!$B$4*I129),1)</f>
        <v>0</v>
      </c>
    </row>
    <row r="130" spans="1:14" s="31" customFormat="1">
      <c r="A130" s="109" t="s">
        <v>21</v>
      </c>
      <c r="B130" s="109" t="s">
        <v>23</v>
      </c>
      <c r="C130" s="109">
        <v>1330</v>
      </c>
      <c r="D130" s="109" t="s">
        <v>153</v>
      </c>
      <c r="E130" s="109" t="s">
        <v>22</v>
      </c>
      <c r="F130" s="110">
        <f>EMCs!$B$10</f>
        <v>1.3948514483453343</v>
      </c>
      <c r="G130" s="110">
        <f>EMCs!$C$10</f>
        <v>0.33903287162245876</v>
      </c>
      <c r="H130" s="110">
        <f>ROCs!$H$5</f>
        <v>0.39344582191206351</v>
      </c>
      <c r="I130" s="111">
        <v>6.4811093868768002E-4</v>
      </c>
      <c r="J130" s="112">
        <f>Other!$C$4*H130*I130/12+(Other!$D$4*I130)</f>
        <v>1.5666812396744627E-3</v>
      </c>
      <c r="K130" s="113">
        <f t="shared" si="1"/>
        <v>0</v>
      </c>
      <c r="L130" s="113">
        <f>ROUND((2.721*J130*G130)+(Other!$B$4*I130),1)</f>
        <v>0</v>
      </c>
    </row>
    <row r="131" spans="1:14" s="31" customFormat="1">
      <c r="A131" s="109" t="s">
        <v>21</v>
      </c>
      <c r="B131" s="109" t="s">
        <v>23</v>
      </c>
      <c r="C131" s="109">
        <v>1330</v>
      </c>
      <c r="D131" s="109" t="s">
        <v>153</v>
      </c>
      <c r="E131" s="109" t="s">
        <v>22</v>
      </c>
      <c r="F131" s="110">
        <f>EMCs!$B$10</f>
        <v>1.3948514483453343</v>
      </c>
      <c r="G131" s="110">
        <f>EMCs!$C$10</f>
        <v>0.33903287162245876</v>
      </c>
      <c r="H131" s="110">
        <f>ROCs!$H$5</f>
        <v>0.39344582191206351</v>
      </c>
      <c r="I131" s="111">
        <v>1.93838769040511E-3</v>
      </c>
      <c r="J131" s="112">
        <f>Other!$C$4*H131*I131/12+(Other!$D$4*I131)</f>
        <v>4.6856725423007027E-3</v>
      </c>
      <c r="K131" s="113">
        <f t="shared" si="1"/>
        <v>0</v>
      </c>
      <c r="L131" s="113">
        <f>ROUND((2.721*J131*G131)+(Other!$B$4*I131),1)</f>
        <v>0</v>
      </c>
      <c r="N131" s="29"/>
    </row>
    <row r="132" spans="1:14" s="31" customFormat="1">
      <c r="A132" s="109" t="s">
        <v>21</v>
      </c>
      <c r="B132" s="109" t="s">
        <v>23</v>
      </c>
      <c r="C132" s="109">
        <v>1330</v>
      </c>
      <c r="D132" s="109" t="s">
        <v>153</v>
      </c>
      <c r="E132" s="109" t="s">
        <v>22</v>
      </c>
      <c r="F132" s="110">
        <f>EMCs!$B$10</f>
        <v>1.3948514483453343</v>
      </c>
      <c r="G132" s="110">
        <f>EMCs!$C$10</f>
        <v>0.33903287162245876</v>
      </c>
      <c r="H132" s="110">
        <f>ROCs!$H$5</f>
        <v>0.39344582191206351</v>
      </c>
      <c r="I132" s="111">
        <v>3.0826424529139802E-3</v>
      </c>
      <c r="J132" s="112">
        <f>Other!$C$4*H132*I132/12+(Other!$D$4*I132)</f>
        <v>7.4516842893955701E-3</v>
      </c>
      <c r="K132" s="113">
        <f t="shared" si="1"/>
        <v>0</v>
      </c>
      <c r="L132" s="113">
        <f>ROUND((2.721*J132*G132)+(Other!$B$4*I132),1)</f>
        <v>0</v>
      </c>
    </row>
    <row r="133" spans="1:14" s="31" customFormat="1">
      <c r="A133" s="109" t="s">
        <v>21</v>
      </c>
      <c r="B133" s="109" t="s">
        <v>23</v>
      </c>
      <c r="C133" s="109">
        <v>1330</v>
      </c>
      <c r="D133" s="109" t="s">
        <v>153</v>
      </c>
      <c r="E133" s="109" t="s">
        <v>22</v>
      </c>
      <c r="F133" s="110">
        <f>EMCs!$B$10</f>
        <v>1.3948514483453343</v>
      </c>
      <c r="G133" s="110">
        <f>EMCs!$C$10</f>
        <v>0.33903287162245876</v>
      </c>
      <c r="H133" s="110">
        <f>ROCs!$H$5</f>
        <v>0.39344582191206351</v>
      </c>
      <c r="I133" s="111">
        <v>4.6266951090345298E-3</v>
      </c>
      <c r="J133" s="112">
        <f>Other!$C$4*H133*I133/12+(Other!$D$4*I133)</f>
        <v>1.1184129130261474E-2</v>
      </c>
      <c r="K133" s="113">
        <f t="shared" ref="K133:K162" si="5">ROUND(2.721*J133*F133,1)</f>
        <v>0</v>
      </c>
      <c r="L133" s="113">
        <f>ROUND((2.721*J133*G133)+(Other!$B$4*I133),1)</f>
        <v>0</v>
      </c>
    </row>
    <row r="134" spans="1:14" s="31" customFormat="1">
      <c r="A134" s="109" t="s">
        <v>21</v>
      </c>
      <c r="B134" s="109" t="s">
        <v>23</v>
      </c>
      <c r="C134" s="109">
        <v>1330</v>
      </c>
      <c r="D134" s="109" t="s">
        <v>153</v>
      </c>
      <c r="E134" s="109" t="s">
        <v>22</v>
      </c>
      <c r="F134" s="110">
        <f>EMCs!$B$10</f>
        <v>1.3948514483453343</v>
      </c>
      <c r="G134" s="110">
        <f>EMCs!$C$10</f>
        <v>0.33903287162245876</v>
      </c>
      <c r="H134" s="110">
        <f>ROCs!$H$5</f>
        <v>0.39344582191206351</v>
      </c>
      <c r="I134" s="111">
        <v>6.6928826709388399E-3</v>
      </c>
      <c r="J134" s="112">
        <f>Other!$C$4*H134*I134/12+(Other!$D$4*I134)</f>
        <v>1.6178732827953599E-2</v>
      </c>
      <c r="K134" s="113">
        <f t="shared" si="5"/>
        <v>0.1</v>
      </c>
      <c r="L134" s="113">
        <f>ROUND((2.721*J134*G134)+(Other!$B$4*I134),1)</f>
        <v>0</v>
      </c>
    </row>
    <row r="135" spans="1:14" s="31" customFormat="1">
      <c r="A135" s="109" t="s">
        <v>21</v>
      </c>
      <c r="B135" s="109" t="s">
        <v>23</v>
      </c>
      <c r="C135" s="109">
        <v>1330</v>
      </c>
      <c r="D135" s="109" t="s">
        <v>153</v>
      </c>
      <c r="E135" s="109" t="s">
        <v>24</v>
      </c>
      <c r="F135" s="110">
        <f>EMCs!$B$10</f>
        <v>1.3948514483453343</v>
      </c>
      <c r="G135" s="110">
        <f>EMCs!$C$10</f>
        <v>0.33903287162245876</v>
      </c>
      <c r="H135" s="110">
        <f>ROCs!$H$5</f>
        <v>0.39344582191206351</v>
      </c>
      <c r="I135" s="111">
        <v>9.7004182274698907E-3</v>
      </c>
      <c r="J135" s="112">
        <f>Other!$C$4*H135*I135/12+(Other!$D$4*I135)</f>
        <v>2.3448860907587351E-2</v>
      </c>
      <c r="K135" s="113">
        <f t="shared" si="5"/>
        <v>0.1</v>
      </c>
      <c r="L135" s="113">
        <f>ROUND((2.721*J135*G135)+(Other!$B$4*I135),1)</f>
        <v>0</v>
      </c>
    </row>
    <row r="136" spans="1:14" s="31" customFormat="1">
      <c r="A136" s="109" t="s">
        <v>21</v>
      </c>
      <c r="B136" s="109" t="s">
        <v>23</v>
      </c>
      <c r="C136" s="109">
        <v>1330</v>
      </c>
      <c r="D136" s="109" t="s">
        <v>153</v>
      </c>
      <c r="E136" s="109" t="s">
        <v>22</v>
      </c>
      <c r="F136" s="110">
        <f>EMCs!$B$10</f>
        <v>1.3948514483453343</v>
      </c>
      <c r="G136" s="110">
        <f>EMCs!$C$10</f>
        <v>0.33903287162245876</v>
      </c>
      <c r="H136" s="110">
        <f>ROCs!$H$5</f>
        <v>0.39344582191206351</v>
      </c>
      <c r="I136" s="111">
        <v>1.03185667046416E-2</v>
      </c>
      <c r="J136" s="112">
        <f>Other!$C$4*H136*I136/12+(Other!$D$4*I136)</f>
        <v>2.4943113765715612E-2</v>
      </c>
      <c r="K136" s="113">
        <f t="shared" si="5"/>
        <v>0.1</v>
      </c>
      <c r="L136" s="113">
        <f>ROUND((2.721*J136*G136)+(Other!$B$4*I136),1)</f>
        <v>0</v>
      </c>
    </row>
    <row r="137" spans="1:14" s="31" customFormat="1">
      <c r="A137" s="109" t="s">
        <v>21</v>
      </c>
      <c r="B137" s="109" t="s">
        <v>23</v>
      </c>
      <c r="C137" s="109">
        <v>1330</v>
      </c>
      <c r="D137" s="109" t="s">
        <v>153</v>
      </c>
      <c r="E137" s="109" t="s">
        <v>22</v>
      </c>
      <c r="F137" s="110">
        <f>EMCs!$B$10</f>
        <v>1.3948514483453343</v>
      </c>
      <c r="G137" s="110">
        <f>EMCs!$C$10</f>
        <v>0.33903287162245876</v>
      </c>
      <c r="H137" s="110">
        <f>ROCs!$H$5</f>
        <v>0.39344582191206351</v>
      </c>
      <c r="I137" s="111">
        <v>2.68351051510087E-2</v>
      </c>
      <c r="J137" s="112">
        <f>Other!$C$4*H137*I137/12+(Other!$D$4*I137)</f>
        <v>6.4868610133174492E-2</v>
      </c>
      <c r="K137" s="113">
        <f t="shared" si="5"/>
        <v>0.2</v>
      </c>
      <c r="L137" s="113">
        <f>ROUND((2.721*J137*G137)+(Other!$B$4*I137),1)</f>
        <v>0.1</v>
      </c>
    </row>
    <row r="138" spans="1:14" s="31" customFormat="1">
      <c r="A138" s="109" t="s">
        <v>21</v>
      </c>
      <c r="B138" s="109" t="s">
        <v>23</v>
      </c>
      <c r="C138" s="109">
        <v>1330</v>
      </c>
      <c r="D138" s="109" t="s">
        <v>153</v>
      </c>
      <c r="E138" s="109" t="s">
        <v>22</v>
      </c>
      <c r="F138" s="110">
        <f>EMCs!$B$10</f>
        <v>1.3948514483453343</v>
      </c>
      <c r="G138" s="110">
        <f>EMCs!$C$10</f>
        <v>0.33903287162245876</v>
      </c>
      <c r="H138" s="110">
        <f>ROCs!$H$5</f>
        <v>0.39344582191206351</v>
      </c>
      <c r="I138" s="111">
        <v>2.9980348280946499E-2</v>
      </c>
      <c r="J138" s="112">
        <f>Other!$C$4*H138*I138/12+(Other!$D$4*I138)</f>
        <v>7.2471619296800266E-2</v>
      </c>
      <c r="K138" s="113">
        <f t="shared" si="5"/>
        <v>0.3</v>
      </c>
      <c r="L138" s="113">
        <f>ROUND((2.721*J138*G138)+(Other!$B$4*I138),1)</f>
        <v>0.1</v>
      </c>
    </row>
    <row r="139" spans="1:14" s="31" customFormat="1">
      <c r="A139" s="109" t="s">
        <v>21</v>
      </c>
      <c r="B139" s="109" t="s">
        <v>23</v>
      </c>
      <c r="C139" s="109">
        <v>1330</v>
      </c>
      <c r="D139" s="109" t="s">
        <v>153</v>
      </c>
      <c r="E139" s="109" t="s">
        <v>22</v>
      </c>
      <c r="F139" s="110">
        <f>EMCs!$B$10</f>
        <v>1.3948514483453343</v>
      </c>
      <c r="G139" s="110">
        <f>EMCs!$C$10</f>
        <v>0.33903287162245876</v>
      </c>
      <c r="H139" s="110">
        <f>ROCs!$H$5</f>
        <v>0.39344582191206351</v>
      </c>
      <c r="I139" s="111">
        <v>3.4602563599430099E-2</v>
      </c>
      <c r="J139" s="112">
        <f>Other!$C$4*H139*I139/12+(Other!$D$4*I139)</f>
        <v>8.3644919410924432E-2</v>
      </c>
      <c r="K139" s="113">
        <f t="shared" si="5"/>
        <v>0.3</v>
      </c>
      <c r="L139" s="113">
        <f>ROUND((2.721*J139*G139)+(Other!$B$4*I139),1)</f>
        <v>0.1</v>
      </c>
    </row>
    <row r="140" spans="1:14" s="31" customFormat="1">
      <c r="A140" s="109" t="s">
        <v>21</v>
      </c>
      <c r="B140" s="109" t="s">
        <v>23</v>
      </c>
      <c r="C140" s="109">
        <v>1330</v>
      </c>
      <c r="D140" s="109" t="s">
        <v>153</v>
      </c>
      <c r="E140" s="109" t="s">
        <v>22</v>
      </c>
      <c r="F140" s="110">
        <f>EMCs!$B$10</f>
        <v>1.3948514483453343</v>
      </c>
      <c r="G140" s="110">
        <f>EMCs!$C$10</f>
        <v>0.33903287162245876</v>
      </c>
      <c r="H140" s="110">
        <f>ROCs!$H$5</f>
        <v>0.39344582191206351</v>
      </c>
      <c r="I140" s="111">
        <v>4.7968292469791098E-2</v>
      </c>
      <c r="J140" s="112">
        <f>Other!$C$4*H140*I140/12+(Other!$D$4*I140)</f>
        <v>0.11595395082176548</v>
      </c>
      <c r="K140" s="113">
        <f t="shared" si="5"/>
        <v>0.4</v>
      </c>
      <c r="L140" s="113">
        <f>ROUND((2.721*J140*G140)+(Other!$B$4*I140),1)</f>
        <v>0.1</v>
      </c>
    </row>
    <row r="141" spans="1:14" s="31" customFormat="1">
      <c r="A141" s="109" t="s">
        <v>21</v>
      </c>
      <c r="B141" s="109" t="s">
        <v>23</v>
      </c>
      <c r="C141" s="109">
        <v>1330</v>
      </c>
      <c r="D141" s="109" t="s">
        <v>153</v>
      </c>
      <c r="E141" s="109" t="s">
        <v>22</v>
      </c>
      <c r="F141" s="110">
        <f>EMCs!$B$10</f>
        <v>1.3948514483453343</v>
      </c>
      <c r="G141" s="110">
        <f>EMCs!$C$10</f>
        <v>0.33903287162245876</v>
      </c>
      <c r="H141" s="110">
        <f>ROCs!$H$5</f>
        <v>0.39344582191206351</v>
      </c>
      <c r="I141" s="111">
        <v>7.2299207626454504E-2</v>
      </c>
      <c r="J141" s="112">
        <f>Other!$C$4*H141*I141/12+(Other!$D$4*I141)</f>
        <v>0.17476917217451721</v>
      </c>
      <c r="K141" s="113">
        <f t="shared" si="5"/>
        <v>0.7</v>
      </c>
      <c r="L141" s="113">
        <f>ROUND((2.721*J141*G141)+(Other!$B$4*I141),1)</f>
        <v>0.2</v>
      </c>
    </row>
    <row r="142" spans="1:14" s="31" customFormat="1">
      <c r="A142" s="109" t="s">
        <v>21</v>
      </c>
      <c r="B142" s="109" t="s">
        <v>23</v>
      </c>
      <c r="C142" s="109">
        <v>1330</v>
      </c>
      <c r="D142" s="109" t="s">
        <v>153</v>
      </c>
      <c r="E142" s="109" t="s">
        <v>22</v>
      </c>
      <c r="F142" s="110">
        <f>EMCs!$B$10</f>
        <v>1.3948514483453343</v>
      </c>
      <c r="G142" s="110">
        <f>EMCs!$C$10</f>
        <v>0.33903287162245876</v>
      </c>
      <c r="H142" s="110">
        <f>ROCs!$H$5</f>
        <v>0.39344582191206351</v>
      </c>
      <c r="I142" s="111">
        <v>8.1537259356005296E-2</v>
      </c>
      <c r="J142" s="112">
        <f>Other!$C$4*H142*I142/12+(Other!$D$4*I142)</f>
        <v>0.19710035264361267</v>
      </c>
      <c r="K142" s="113">
        <f t="shared" si="5"/>
        <v>0.7</v>
      </c>
      <c r="L142" s="113">
        <f>ROUND((2.721*J142*G142)+(Other!$B$4*I142),1)</f>
        <v>0.2</v>
      </c>
    </row>
    <row r="143" spans="1:14" s="31" customFormat="1">
      <c r="A143" s="109" t="s">
        <v>21</v>
      </c>
      <c r="B143" s="109" t="s">
        <v>23</v>
      </c>
      <c r="C143" s="109">
        <v>1330</v>
      </c>
      <c r="D143" s="109" t="s">
        <v>153</v>
      </c>
      <c r="E143" s="109" t="s">
        <v>24</v>
      </c>
      <c r="F143" s="110">
        <f>EMCs!$B$10</f>
        <v>1.3948514483453343</v>
      </c>
      <c r="G143" s="110">
        <f>EMCs!$C$10</f>
        <v>0.33903287162245876</v>
      </c>
      <c r="H143" s="110">
        <f>ROCs!$H$5</f>
        <v>0.39344582191206351</v>
      </c>
      <c r="I143" s="111">
        <v>1.42539090744525</v>
      </c>
      <c r="J143" s="112">
        <f>Other!$C$4*H143*I143/12+(Other!$D$4*I143)</f>
        <v>3.4456033073886485</v>
      </c>
      <c r="K143" s="113">
        <f t="shared" si="5"/>
        <v>13.1</v>
      </c>
      <c r="L143" s="113">
        <f>ROUND((2.721*J143*G143)+(Other!$B$4*I143),1)</f>
        <v>4.0999999999999996</v>
      </c>
    </row>
    <row r="144" spans="1:14" s="31" customFormat="1">
      <c r="A144" s="109" t="s">
        <v>21</v>
      </c>
      <c r="B144" s="109" t="s">
        <v>23</v>
      </c>
      <c r="C144" s="109">
        <v>1330</v>
      </c>
      <c r="D144" s="109" t="s">
        <v>153</v>
      </c>
      <c r="E144" s="109" t="s">
        <v>22</v>
      </c>
      <c r="F144" s="110">
        <f>EMCs!$B$10</f>
        <v>1.3948514483453343</v>
      </c>
      <c r="G144" s="110">
        <f>EMCs!$C$10</f>
        <v>0.33903287162245876</v>
      </c>
      <c r="H144" s="110">
        <f>ROCs!$H$5</f>
        <v>0.39344582191206351</v>
      </c>
      <c r="I144" s="111">
        <v>1.68465417565639</v>
      </c>
      <c r="J144" s="112">
        <f>Other!$C$4*H144*I144/12+(Other!$D$4*I144)</f>
        <v>4.0723214727470918</v>
      </c>
      <c r="K144" s="113">
        <f t="shared" si="5"/>
        <v>15.5</v>
      </c>
      <c r="L144" s="113">
        <f>ROUND((2.721*J144*G144)+(Other!$B$4*I144),1)</f>
        <v>4.8</v>
      </c>
    </row>
    <row r="145" spans="1:12" s="31" customFormat="1">
      <c r="A145" s="109" t="s">
        <v>21</v>
      </c>
      <c r="B145" s="109" t="s">
        <v>23</v>
      </c>
      <c r="C145" s="109">
        <v>1330</v>
      </c>
      <c r="D145" s="109" t="s">
        <v>153</v>
      </c>
      <c r="E145" s="109" t="s">
        <v>24</v>
      </c>
      <c r="F145" s="110">
        <f>EMCs!$B$10</f>
        <v>1.3948514483453343</v>
      </c>
      <c r="G145" s="110">
        <f>EMCs!$C$10</f>
        <v>0.33903287162245876</v>
      </c>
      <c r="H145" s="110">
        <f>ROCs!$H$5</f>
        <v>0.39344582191206351</v>
      </c>
      <c r="I145" s="111">
        <v>2.2351608028196801</v>
      </c>
      <c r="J145" s="112">
        <f>Other!$C$4*H145*I145/12+(Other!$D$4*I145)</f>
        <v>5.4030634084403077</v>
      </c>
      <c r="K145" s="113">
        <f t="shared" si="5"/>
        <v>20.5</v>
      </c>
      <c r="L145" s="113">
        <f>ROUND((2.721*J145*G145)+(Other!$B$4*I145),1)</f>
        <v>6.4</v>
      </c>
    </row>
    <row r="146" spans="1:12" s="31" customFormat="1">
      <c r="A146" s="109" t="s">
        <v>21</v>
      </c>
      <c r="B146" s="109" t="s">
        <v>23</v>
      </c>
      <c r="C146" s="109">
        <v>1330</v>
      </c>
      <c r="D146" s="109" t="s">
        <v>153</v>
      </c>
      <c r="E146" s="109" t="s">
        <v>24</v>
      </c>
      <c r="F146" s="110">
        <f>EMCs!$B$10</f>
        <v>1.3948514483453343</v>
      </c>
      <c r="G146" s="110">
        <f>EMCs!$C$10</f>
        <v>0.33903287162245876</v>
      </c>
      <c r="H146" s="110">
        <f>ROCs!$H$5</f>
        <v>0.39344582191206351</v>
      </c>
      <c r="I146" s="111">
        <v>3.5752940082703999</v>
      </c>
      <c r="J146" s="112">
        <f>Other!$C$4*H146*I146/12+(Other!$D$4*I146)</f>
        <v>8.6425729218821239</v>
      </c>
      <c r="K146" s="113">
        <f t="shared" si="5"/>
        <v>32.799999999999997</v>
      </c>
      <c r="L146" s="113">
        <f>ROUND((2.721*J146*G146)+(Other!$B$4*I146),1)</f>
        <v>10.199999999999999</v>
      </c>
    </row>
    <row r="147" spans="1:12" s="31" customFormat="1">
      <c r="A147" s="109" t="s">
        <v>21</v>
      </c>
      <c r="B147" s="109" t="s">
        <v>23</v>
      </c>
      <c r="C147" s="109">
        <v>1330</v>
      </c>
      <c r="D147" s="109" t="s">
        <v>153</v>
      </c>
      <c r="E147" s="109" t="s">
        <v>74</v>
      </c>
      <c r="F147" s="110">
        <f>EMCs!$B$10</f>
        <v>1.3948514483453343</v>
      </c>
      <c r="G147" s="110">
        <f>EMCs!$C$10</f>
        <v>0.33903287162245876</v>
      </c>
      <c r="H147" s="110">
        <f>ROCs!$H$5</f>
        <v>0.39344582191206351</v>
      </c>
      <c r="I147" s="111">
        <v>80.550367461799993</v>
      </c>
      <c r="J147" s="112">
        <f>Other!$C$4*H147*I147/12+(Other!$D$4*I147)</f>
        <v>194.7147348057639</v>
      </c>
      <c r="K147" s="113">
        <f t="shared" si="5"/>
        <v>739</v>
      </c>
      <c r="L147" s="113">
        <f>ROUND((2.721*J147*G147)+(Other!$B$4*I147),1)</f>
        <v>230</v>
      </c>
    </row>
    <row r="148" spans="1:12" s="31" customFormat="1">
      <c r="A148" s="109" t="s">
        <v>21</v>
      </c>
      <c r="B148" s="109" t="s">
        <v>23</v>
      </c>
      <c r="C148" s="109">
        <v>1330</v>
      </c>
      <c r="D148" s="109" t="s">
        <v>153</v>
      </c>
      <c r="E148" s="109" t="s">
        <v>22</v>
      </c>
      <c r="F148" s="110">
        <f>EMCs!$B$10</f>
        <v>1.3948514483453343</v>
      </c>
      <c r="G148" s="110">
        <f>EMCs!$C$10</f>
        <v>0.33903287162245876</v>
      </c>
      <c r="H148" s="110">
        <f>ROCs!$H$5</f>
        <v>0.39344582191206351</v>
      </c>
      <c r="I148" s="111">
        <v>2.0834295585102E-4</v>
      </c>
      <c r="J148" s="112">
        <f>Other!$C$4*H148*I148/12+(Other!$D$4*I148)</f>
        <v>5.0362828470545387E-4</v>
      </c>
      <c r="K148" s="113">
        <f t="shared" si="5"/>
        <v>0</v>
      </c>
      <c r="L148" s="113">
        <f>ROUND((2.721*J148*G148)+(Other!$B$4*I148),1)</f>
        <v>0</v>
      </c>
    </row>
    <row r="149" spans="1:12" s="31" customFormat="1">
      <c r="A149" s="109" t="s">
        <v>21</v>
      </c>
      <c r="B149" s="109" t="s">
        <v>23</v>
      </c>
      <c r="C149" s="109">
        <v>1330</v>
      </c>
      <c r="D149" s="109" t="s">
        <v>153</v>
      </c>
      <c r="E149" s="109" t="s">
        <v>22</v>
      </c>
      <c r="F149" s="110">
        <f>EMCs!$B$10</f>
        <v>1.3948514483453343</v>
      </c>
      <c r="G149" s="110">
        <f>EMCs!$C$10</f>
        <v>0.33903287162245876</v>
      </c>
      <c r="H149" s="110">
        <f>ROCs!$H$5</f>
        <v>0.39344582191206351</v>
      </c>
      <c r="I149" s="111">
        <v>0.34637040068672997</v>
      </c>
      <c r="J149" s="112">
        <f>Other!$C$4*H149*I149/12+(Other!$D$4*I149)</f>
        <v>0.83728259521928328</v>
      </c>
      <c r="K149" s="113">
        <f t="shared" si="5"/>
        <v>3.2</v>
      </c>
      <c r="L149" s="113">
        <f>ROUND((2.721*J149*G149)+(Other!$B$4*I149),1)</f>
        <v>1</v>
      </c>
    </row>
    <row r="150" spans="1:12" s="31" customFormat="1">
      <c r="A150" s="109" t="s">
        <v>21</v>
      </c>
      <c r="B150" s="109" t="s">
        <v>23</v>
      </c>
      <c r="C150" s="109">
        <v>1330</v>
      </c>
      <c r="D150" s="109" t="s">
        <v>153</v>
      </c>
      <c r="E150" s="109" t="s">
        <v>22</v>
      </c>
      <c r="F150" s="110">
        <f>EMCs!$B$10</f>
        <v>1.3948514483453343</v>
      </c>
      <c r="G150" s="110">
        <f>EMCs!$C$10</f>
        <v>0.33903287162245876</v>
      </c>
      <c r="H150" s="110">
        <f>ROCs!$H$5</f>
        <v>0.39344582191206351</v>
      </c>
      <c r="I150" s="111">
        <v>0.45287291387390399</v>
      </c>
      <c r="J150" s="112">
        <f>Other!$C$4*H150*I150/12+(Other!$D$4*I150)</f>
        <v>1.0947315587044284</v>
      </c>
      <c r="K150" s="113">
        <f t="shared" si="5"/>
        <v>4.2</v>
      </c>
      <c r="L150" s="113">
        <f>ROUND((2.721*J150*G150)+(Other!$B$4*I150),1)</f>
        <v>1.3</v>
      </c>
    </row>
    <row r="151" spans="1:12" s="31" customFormat="1">
      <c r="A151" s="109" t="s">
        <v>21</v>
      </c>
      <c r="B151" s="109" t="s">
        <v>23</v>
      </c>
      <c r="C151" s="109">
        <v>1330</v>
      </c>
      <c r="D151" s="109" t="s">
        <v>153</v>
      </c>
      <c r="E151" s="109" t="s">
        <v>22</v>
      </c>
      <c r="F151" s="110">
        <f>EMCs!$B$10</f>
        <v>1.3948514483453343</v>
      </c>
      <c r="G151" s="110">
        <f>EMCs!$C$10</f>
        <v>0.33903287162245876</v>
      </c>
      <c r="H151" s="110">
        <f>ROCs!$H$5</f>
        <v>0.39344582191206351</v>
      </c>
      <c r="I151" s="111">
        <v>0.58669482625941605</v>
      </c>
      <c r="J151" s="112">
        <f>Other!$C$4*H151*I151/12+(Other!$D$4*I151)</f>
        <v>1.4182198183166816</v>
      </c>
      <c r="K151" s="113">
        <f t="shared" si="5"/>
        <v>5.4</v>
      </c>
      <c r="L151" s="113">
        <f>ROUND((2.721*J151*G151)+(Other!$B$4*I151),1)</f>
        <v>1.7</v>
      </c>
    </row>
    <row r="152" spans="1:12" s="31" customFormat="1">
      <c r="A152" s="109" t="s">
        <v>21</v>
      </c>
      <c r="B152" s="109" t="s">
        <v>23</v>
      </c>
      <c r="C152" s="109">
        <v>1330</v>
      </c>
      <c r="D152" s="109" t="s">
        <v>153</v>
      </c>
      <c r="E152" s="109" t="s">
        <v>22</v>
      </c>
      <c r="F152" s="110">
        <f>EMCs!$B$10</f>
        <v>1.3948514483453343</v>
      </c>
      <c r="G152" s="110">
        <f>EMCs!$C$10</f>
        <v>0.33903287162245876</v>
      </c>
      <c r="H152" s="110">
        <f>ROCs!$H$5</f>
        <v>0.39344582191206351</v>
      </c>
      <c r="I152" s="111">
        <v>0.82619365665881805</v>
      </c>
      <c r="J152" s="112">
        <f>Other!$C$4*H152*I152/12+(Other!$D$4*I152)</f>
        <v>1.9971613268036013</v>
      </c>
      <c r="K152" s="113">
        <f t="shared" si="5"/>
        <v>7.6</v>
      </c>
      <c r="L152" s="113">
        <f>ROUND((2.721*J152*G152)+(Other!$B$4*I152),1)</f>
        <v>2.4</v>
      </c>
    </row>
    <row r="153" spans="1:12" s="31" customFormat="1">
      <c r="A153" s="109" t="s">
        <v>21</v>
      </c>
      <c r="B153" s="109" t="s">
        <v>23</v>
      </c>
      <c r="C153" s="109">
        <v>1330</v>
      </c>
      <c r="D153" s="109" t="s">
        <v>153</v>
      </c>
      <c r="E153" s="109" t="s">
        <v>74</v>
      </c>
      <c r="F153" s="110">
        <f>EMCs!$B$10</f>
        <v>1.3948514483453343</v>
      </c>
      <c r="G153" s="110">
        <f>EMCs!$C$10</f>
        <v>0.33903287162245876</v>
      </c>
      <c r="H153" s="110">
        <f>ROCs!$H$5</f>
        <v>0.39344582191206351</v>
      </c>
      <c r="I153" s="111">
        <v>6.8755710910717598</v>
      </c>
      <c r="J153" s="112">
        <f>Other!$C$4*H153*I153/12+(Other!$D$4*I153)</f>
        <v>16.620346297875201</v>
      </c>
      <c r="K153" s="113">
        <f t="shared" si="5"/>
        <v>63.1</v>
      </c>
      <c r="L153" s="113">
        <f>ROUND((2.721*J153*G153)+(Other!$B$4*I153),1)</f>
        <v>19.600000000000001</v>
      </c>
    </row>
    <row r="154" spans="1:12" s="31" customFormat="1">
      <c r="A154" s="109" t="s">
        <v>21</v>
      </c>
      <c r="B154" s="109" t="s">
        <v>23</v>
      </c>
      <c r="C154" s="109">
        <v>1330</v>
      </c>
      <c r="D154" s="109" t="s">
        <v>153</v>
      </c>
      <c r="E154" s="109" t="s">
        <v>74</v>
      </c>
      <c r="F154" s="110">
        <f>EMCs!$B$10</f>
        <v>1.3948514483453343</v>
      </c>
      <c r="G154" s="110">
        <f>EMCs!$C$10</f>
        <v>0.33903287162245876</v>
      </c>
      <c r="H154" s="110">
        <f>ROCs!$H$5</f>
        <v>0.39344582191206351</v>
      </c>
      <c r="I154" s="111">
        <v>31.971595521000001</v>
      </c>
      <c r="J154" s="112">
        <f>Other!$C$4*H154*I154/12+(Other!$D$4*I154)</f>
        <v>77.285069446032679</v>
      </c>
      <c r="K154" s="113">
        <f t="shared" si="5"/>
        <v>293.3</v>
      </c>
      <c r="L154" s="113">
        <f>ROUND((2.721*J154*G154)+(Other!$B$4*I154),1)</f>
        <v>91.3</v>
      </c>
    </row>
    <row r="155" spans="1:12">
      <c r="A155" s="62" t="s">
        <v>21</v>
      </c>
      <c r="B155" s="62" t="s">
        <v>23</v>
      </c>
      <c r="C155" s="62">
        <v>8140</v>
      </c>
      <c r="D155" s="66" t="s">
        <v>152</v>
      </c>
      <c r="E155" s="62" t="s">
        <v>22</v>
      </c>
      <c r="F155" s="63">
        <f>EMCs!$B$5</f>
        <v>0.98601567900273634</v>
      </c>
      <c r="G155" s="63">
        <f>EMCs!$C$5</f>
        <v>0.14343698414796333</v>
      </c>
      <c r="H155" s="63">
        <f>ROCs!$H$6</f>
        <v>0.44607782879065094</v>
      </c>
      <c r="I155" s="64">
        <v>3.4833520250520002E-5</v>
      </c>
      <c r="J155" s="65">
        <f>Other!$C$4*H155*I155/12+(Other!$D$4*I155)</f>
        <v>9.2392211286731592E-5</v>
      </c>
      <c r="K155" s="66">
        <f t="shared" si="5"/>
        <v>0</v>
      </c>
      <c r="L155" s="66">
        <f>ROUND((2.721*J155*G155)+(Other!$B$4*I155),1)</f>
        <v>0</v>
      </c>
    </row>
    <row r="156" spans="1:12">
      <c r="A156" s="62" t="s">
        <v>21</v>
      </c>
      <c r="B156" s="62" t="s">
        <v>23</v>
      </c>
      <c r="C156" s="62">
        <v>8141</v>
      </c>
      <c r="D156" s="66" t="s">
        <v>152</v>
      </c>
      <c r="E156" s="62" t="s">
        <v>22</v>
      </c>
      <c r="F156" s="63">
        <f>EMCs!$B$5</f>
        <v>0.98601567900273634</v>
      </c>
      <c r="G156" s="63">
        <f>EMCs!$C$5</f>
        <v>0.14343698414796333</v>
      </c>
      <c r="H156" s="63">
        <f>ROCs!$H$6</f>
        <v>0.44607782879065094</v>
      </c>
      <c r="I156" s="64">
        <v>5.9581668617260698E-3</v>
      </c>
      <c r="J156" s="65">
        <f>Other!$C$4*H156*I156/12+(Other!$D$4*I156)</f>
        <v>1.5803404525615801E-2</v>
      </c>
      <c r="K156" s="66">
        <f t="shared" si="5"/>
        <v>0</v>
      </c>
      <c r="L156" s="66">
        <f>ROUND((2.721*J156*G156)+(Other!$B$4*I156),1)</f>
        <v>0</v>
      </c>
    </row>
    <row r="157" spans="1:12">
      <c r="A157" s="62" t="s">
        <v>21</v>
      </c>
      <c r="B157" s="62" t="s">
        <v>23</v>
      </c>
      <c r="C157" s="62">
        <v>8142</v>
      </c>
      <c r="D157" s="66" t="s">
        <v>152</v>
      </c>
      <c r="E157" s="62" t="s">
        <v>22</v>
      </c>
      <c r="F157" s="63">
        <f>EMCs!$B$5</f>
        <v>0.98601567900273634</v>
      </c>
      <c r="G157" s="63">
        <f>EMCs!$C$5</f>
        <v>0.14343698414796333</v>
      </c>
      <c r="H157" s="63">
        <f>ROCs!$H$6</f>
        <v>0.44607782879065094</v>
      </c>
      <c r="I157" s="64">
        <v>2.5397455591669602E-2</v>
      </c>
      <c r="J157" s="65">
        <f>Other!$C$4*H157*I157/12+(Other!$D$4*I157)</f>
        <v>6.7364052392490853E-2</v>
      </c>
      <c r="K157" s="66">
        <f t="shared" si="5"/>
        <v>0.2</v>
      </c>
      <c r="L157" s="66">
        <f>ROUND((2.721*J157*G157)+(Other!$B$4*I157),1)</f>
        <v>0</v>
      </c>
    </row>
    <row r="158" spans="1:12">
      <c r="A158" s="62" t="s">
        <v>21</v>
      </c>
      <c r="B158" s="62" t="s">
        <v>23</v>
      </c>
      <c r="C158" s="62">
        <v>8143</v>
      </c>
      <c r="D158" s="66" t="s">
        <v>152</v>
      </c>
      <c r="E158" s="62" t="s">
        <v>22</v>
      </c>
      <c r="F158" s="63">
        <f>EMCs!$B$5</f>
        <v>0.98601567900273634</v>
      </c>
      <c r="G158" s="63">
        <f>EMCs!$C$5</f>
        <v>0.14343698414796333</v>
      </c>
      <c r="H158" s="63">
        <f>ROCs!$H$6</f>
        <v>0.44607782879065094</v>
      </c>
      <c r="I158" s="64">
        <v>4.61435788704182E-2</v>
      </c>
      <c r="J158" s="65">
        <f>Other!$C$4*H158*I158/12+(Other!$D$4*I158)</f>
        <v>0.12239094004453938</v>
      </c>
      <c r="K158" s="66">
        <f t="shared" si="5"/>
        <v>0.3</v>
      </c>
      <c r="L158" s="66">
        <f>ROUND((2.721*J158*G158)+(Other!$B$4*I158),1)</f>
        <v>0.1</v>
      </c>
    </row>
    <row r="159" spans="1:12">
      <c r="A159" s="62" t="s">
        <v>21</v>
      </c>
      <c r="B159" s="62" t="s">
        <v>23</v>
      </c>
      <c r="C159" s="62">
        <v>8144</v>
      </c>
      <c r="D159" s="66" t="s">
        <v>152</v>
      </c>
      <c r="E159" s="62" t="s">
        <v>24</v>
      </c>
      <c r="F159" s="63">
        <f>EMCs!$B$5</f>
        <v>0.98601567900273634</v>
      </c>
      <c r="G159" s="63">
        <f>EMCs!$C$5</f>
        <v>0.14343698414796333</v>
      </c>
      <c r="H159" s="63">
        <f>ROCs!$H$6</f>
        <v>0.44607782879065094</v>
      </c>
      <c r="I159" s="64">
        <v>0.24203201522788501</v>
      </c>
      <c r="J159" s="65">
        <f>Other!$C$4*H159*I159/12+(Other!$D$4*I159)</f>
        <v>0.64196420368264007</v>
      </c>
      <c r="K159" s="66">
        <f t="shared" si="5"/>
        <v>1.7</v>
      </c>
      <c r="L159" s="66">
        <f>ROUND((2.721*J159*G159)+(Other!$B$4*I159),1)</f>
        <v>0.4</v>
      </c>
    </row>
    <row r="160" spans="1:12">
      <c r="A160" s="62" t="s">
        <v>21</v>
      </c>
      <c r="B160" s="62" t="s">
        <v>23</v>
      </c>
      <c r="C160" s="62">
        <v>8145</v>
      </c>
      <c r="D160" s="66" t="s">
        <v>152</v>
      </c>
      <c r="E160" s="62" t="s">
        <v>22</v>
      </c>
      <c r="F160" s="63">
        <f>EMCs!$B$5</f>
        <v>0.98601567900273634</v>
      </c>
      <c r="G160" s="63">
        <f>EMCs!$C$5</f>
        <v>0.14343698414796333</v>
      </c>
      <c r="H160" s="63">
        <f>ROCs!$H$6</f>
        <v>0.44607782879065094</v>
      </c>
      <c r="I160" s="64">
        <v>0.58006198012471999</v>
      </c>
      <c r="J160" s="65">
        <f>Other!$C$4*H160*I160/12+(Other!$D$4*I160)</f>
        <v>1.5385527687596541</v>
      </c>
      <c r="K160" s="66">
        <f t="shared" si="5"/>
        <v>4.0999999999999996</v>
      </c>
      <c r="L160" s="66">
        <f>ROUND((2.721*J160*G160)+(Other!$B$4*I160),1)</f>
        <v>1</v>
      </c>
    </row>
    <row r="161" spans="1:12">
      <c r="A161" s="62" t="s">
        <v>21</v>
      </c>
      <c r="B161" s="62" t="s">
        <v>23</v>
      </c>
      <c r="C161" s="62">
        <v>8146</v>
      </c>
      <c r="D161" s="66" t="s">
        <v>152</v>
      </c>
      <c r="E161" s="62" t="s">
        <v>22</v>
      </c>
      <c r="F161" s="63">
        <f>EMCs!$B$5</f>
        <v>0.98601567900273634</v>
      </c>
      <c r="G161" s="63">
        <f>EMCs!$C$5</f>
        <v>0.14343698414796333</v>
      </c>
      <c r="H161" s="63">
        <f>ROCs!$H$6</f>
        <v>0.44607782879065094</v>
      </c>
      <c r="I161" s="64">
        <v>1.38450063473937</v>
      </c>
      <c r="J161" s="65">
        <f>Other!$C$4*H161*I161/12+(Other!$D$4*I161)</f>
        <v>3.6722408258333954</v>
      </c>
      <c r="K161" s="66">
        <f t="shared" si="5"/>
        <v>9.9</v>
      </c>
      <c r="L161" s="66">
        <f>ROUND((2.721*J161*G161)+(Other!$B$4*I161),1)</f>
        <v>2.2999999999999998</v>
      </c>
    </row>
    <row r="162" spans="1:12">
      <c r="A162" s="62" t="s">
        <v>21</v>
      </c>
      <c r="B162" s="62" t="s">
        <v>23</v>
      </c>
      <c r="C162" s="62">
        <v>8147</v>
      </c>
      <c r="D162" s="66" t="s">
        <v>152</v>
      </c>
      <c r="E162" s="62" t="s">
        <v>22</v>
      </c>
      <c r="F162" s="63">
        <f>EMCs!$B$5</f>
        <v>0.98601567900273634</v>
      </c>
      <c r="G162" s="63">
        <f>EMCs!$C$5</f>
        <v>0.14343698414796333</v>
      </c>
      <c r="H162" s="63">
        <f>ROCs!$H$6</f>
        <v>0.44607782879065094</v>
      </c>
      <c r="I162" s="64">
        <v>4.9372976573815404</v>
      </c>
      <c r="J162" s="65">
        <f>Other!$C$4*H162*I162/12+(Other!$D$4*I162)</f>
        <v>13.095657431851734</v>
      </c>
      <c r="K162" s="66">
        <f t="shared" si="5"/>
        <v>35.1</v>
      </c>
      <c r="L162" s="66">
        <f>ROUND((2.721*J162*G162)+(Other!$B$4*I162),1)</f>
        <v>8.1999999999999993</v>
      </c>
    </row>
    <row r="163" spans="1:12">
      <c r="I163" s="18">
        <f>SUM(I2:I162)</f>
        <v>2544.2065004969568</v>
      </c>
      <c r="J163" s="22">
        <f>SUM(J2:J162)</f>
        <v>4883.4171840472345</v>
      </c>
      <c r="K163" s="7">
        <f>SUM(K2:K162)</f>
        <v>15732.600000000006</v>
      </c>
      <c r="L163" s="7">
        <f>SUM(L2:L162)</f>
        <v>3988.2999999999988</v>
      </c>
    </row>
  </sheetData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N163"/>
  <sheetViews>
    <sheetView workbookViewId="0">
      <pane ySplit="1" topLeftCell="A145" activePane="bottomLeft" state="frozen"/>
      <selection pane="bottomLeft" activeCell="L117" sqref="L117:L154"/>
    </sheetView>
  </sheetViews>
  <sheetFormatPr defaultRowHeight="15"/>
  <cols>
    <col min="1" max="1" width="10.5703125" style="17" bestFit="1" customWidth="1"/>
    <col min="2" max="2" width="9" style="17" bestFit="1" customWidth="1"/>
    <col min="3" max="3" width="7.85546875" style="17" bestFit="1" customWidth="1"/>
    <col min="4" max="4" width="43.42578125" style="7" bestFit="1" customWidth="1"/>
    <col min="5" max="5" width="8.140625" style="17" bestFit="1" customWidth="1"/>
    <col min="6" max="8" width="8.140625" style="20" customWidth="1"/>
    <col min="9" max="9" width="23" style="18" bestFit="1" customWidth="1"/>
    <col min="10" max="10" width="13.42578125" style="7" customWidth="1"/>
    <col min="11" max="11" width="9.140625" style="128"/>
    <col min="12" max="12" width="9.140625" style="7"/>
    <col min="13" max="14" width="23" style="7" bestFit="1" customWidth="1"/>
    <col min="15" max="16384" width="9.140625" style="7"/>
  </cols>
  <sheetData>
    <row r="1" spans="1:14">
      <c r="A1" s="17" t="s">
        <v>17</v>
      </c>
      <c r="B1" s="17" t="s">
        <v>27</v>
      </c>
      <c r="C1" s="17" t="s">
        <v>20</v>
      </c>
      <c r="D1" s="17" t="s">
        <v>28</v>
      </c>
      <c r="E1" s="17" t="s">
        <v>19</v>
      </c>
      <c r="F1" s="20" t="s">
        <v>29</v>
      </c>
      <c r="G1" s="20" t="s">
        <v>30</v>
      </c>
      <c r="H1" s="20" t="s">
        <v>31</v>
      </c>
      <c r="I1" s="18" t="s">
        <v>18</v>
      </c>
      <c r="J1" s="23" t="s">
        <v>93</v>
      </c>
      <c r="K1" s="118" t="s">
        <v>94</v>
      </c>
      <c r="L1" s="24" t="s">
        <v>95</v>
      </c>
    </row>
    <row r="2" spans="1:14">
      <c r="A2" s="85" t="s">
        <v>21</v>
      </c>
      <c r="B2" s="85" t="s">
        <v>23</v>
      </c>
      <c r="C2" s="85">
        <v>1110</v>
      </c>
      <c r="D2" s="90" t="s">
        <v>73</v>
      </c>
      <c r="E2" s="85" t="s">
        <v>22</v>
      </c>
      <c r="F2" s="86">
        <f>EMCs!$B$7</f>
        <v>0.96797880682585713</v>
      </c>
      <c r="G2" s="86">
        <f>EMCs!$C$7</f>
        <v>0.12452938169209543</v>
      </c>
      <c r="H2" s="86">
        <f>ROCs!$H$11</f>
        <v>0.28818180815488864</v>
      </c>
      <c r="I2" s="87">
        <v>1.9124650442095199</v>
      </c>
      <c r="J2" s="88">
        <f>Other!$C$4*H2*I2/12+(Other!$D$4*I2)</f>
        <v>3.7238082209231713</v>
      </c>
      <c r="K2" s="119">
        <f>ROUND((2.721*J2*F2)*(1-'CDD 2, 3, 4, 5 Calcs'!$F$7),1)</f>
        <v>6.2</v>
      </c>
      <c r="L2" s="89">
        <f>ROUND(((2.721*J2*G2)+(Other!$B$4*I2))*(1-'CDD 2, 3, 4, 5 Calcs'!$F$8),1)</f>
        <v>0.8</v>
      </c>
    </row>
    <row r="3" spans="1:14">
      <c r="A3" s="85" t="s">
        <v>21</v>
      </c>
      <c r="B3" s="85" t="s">
        <v>23</v>
      </c>
      <c r="C3" s="85">
        <v>1110</v>
      </c>
      <c r="D3" s="90" t="s">
        <v>73</v>
      </c>
      <c r="E3" s="85" t="s">
        <v>22</v>
      </c>
      <c r="F3" s="86">
        <f>EMCs!$B$7</f>
        <v>0.96797880682585713</v>
      </c>
      <c r="G3" s="86">
        <f>EMCs!$C$7</f>
        <v>0.12452938169209543</v>
      </c>
      <c r="H3" s="86">
        <f>ROCs!$H$11</f>
        <v>0.28818180815488864</v>
      </c>
      <c r="I3" s="87">
        <v>12.268820816</v>
      </c>
      <c r="J3" s="88">
        <f>Other!$C$4*H3*I3/12+(Other!$D$4*I3)</f>
        <v>23.888925946114668</v>
      </c>
      <c r="K3" s="119">
        <f>ROUND((2.721*J3*F3)*(1-'CDD 2, 3, 4, 5 Calcs'!$F$7),1)</f>
        <v>39.6</v>
      </c>
      <c r="L3" s="89">
        <f>ROUND(((2.721*J3*G3)+(Other!$B$4*I3))*(1-'CDD 2, 3, 4, 5 Calcs'!$F$8),1)</f>
        <v>5.4</v>
      </c>
    </row>
    <row r="4" spans="1:14" s="31" customFormat="1">
      <c r="A4" s="85" t="s">
        <v>21</v>
      </c>
      <c r="B4" s="85" t="s">
        <v>23</v>
      </c>
      <c r="C4" s="85">
        <v>1110</v>
      </c>
      <c r="D4" s="90" t="s">
        <v>73</v>
      </c>
      <c r="E4" s="85" t="s">
        <v>22</v>
      </c>
      <c r="F4" s="86">
        <f>EMCs!$B$7</f>
        <v>0.96797880682585713</v>
      </c>
      <c r="G4" s="86">
        <f>EMCs!$C$7</f>
        <v>0.12452938169209543</v>
      </c>
      <c r="H4" s="86">
        <f>ROCs!$H$11</f>
        <v>0.28818180815488864</v>
      </c>
      <c r="I4" s="87">
        <v>19.8092058091</v>
      </c>
      <c r="J4" s="88">
        <f>Other!$C$4*H4*I4/12+(Other!$D$4*I4)</f>
        <v>38.570996978601109</v>
      </c>
      <c r="K4" s="119">
        <f>ROUND((2.721*J4*F4)*(1-'CDD 2, 3, 4, 5 Calcs'!$F$7),1)</f>
        <v>64</v>
      </c>
      <c r="L4" s="89">
        <f>ROUND(((2.721*J4*G4)+(Other!$B$4*I4))*(1-'CDD 2, 3, 4, 5 Calcs'!$F$8),1)</f>
        <v>8.8000000000000007</v>
      </c>
      <c r="M4" s="29"/>
    </row>
    <row r="5" spans="1:14">
      <c r="A5" s="100" t="s">
        <v>21</v>
      </c>
      <c r="B5" s="100" t="s">
        <v>23</v>
      </c>
      <c r="C5" s="100">
        <v>1400</v>
      </c>
      <c r="D5" s="101" t="s">
        <v>121</v>
      </c>
      <c r="E5" s="100" t="s">
        <v>22</v>
      </c>
      <c r="F5" s="102">
        <f>EMCs!$B$8</f>
        <v>0.70945030562392009</v>
      </c>
      <c r="G5" s="102">
        <f>EMCs!$C$8</f>
        <v>0.1167055461931156</v>
      </c>
      <c r="H5" s="102">
        <f>ROCs!$H$3</f>
        <v>0.43140989244743805</v>
      </c>
      <c r="I5" s="103">
        <v>2.5496494262140499</v>
      </c>
      <c r="J5" s="104">
        <f>Other!$C$4*H5*I5/12+(Other!$D$4*I5)</f>
        <v>6.5956293677897975</v>
      </c>
      <c r="K5" s="120">
        <f>ROUND((2.721*J5*F5)*(1-'CDD 2, 3, 4, 5 Calcs'!$F$7),1)</f>
        <v>8</v>
      </c>
      <c r="L5" s="101">
        <f>ROUND(((2.721*J5*G5)+(Other!$B$4*I5))*(1-'CDD 2, 3, 4, 5 Calcs'!$F$8),1)</f>
        <v>1.3</v>
      </c>
      <c r="M5" s="18"/>
    </row>
    <row r="6" spans="1:14">
      <c r="A6" s="100" t="s">
        <v>21</v>
      </c>
      <c r="B6" s="100" t="s">
        <v>23</v>
      </c>
      <c r="C6" s="100">
        <v>1400</v>
      </c>
      <c r="D6" s="101" t="s">
        <v>121</v>
      </c>
      <c r="E6" s="100" t="s">
        <v>22</v>
      </c>
      <c r="F6" s="102">
        <f>EMCs!$B$8</f>
        <v>0.70945030562392009</v>
      </c>
      <c r="G6" s="102">
        <f>EMCs!$C$8</f>
        <v>0.1167055461931156</v>
      </c>
      <c r="H6" s="102">
        <f>ROCs!$H$3</f>
        <v>0.43140989244743805</v>
      </c>
      <c r="I6" s="103">
        <v>7.0442128663389999E-4</v>
      </c>
      <c r="J6" s="104">
        <f>Other!$C$4*H6*I6/12+(Other!$D$4*I6)</f>
        <v>1.8222511995767891E-3</v>
      </c>
      <c r="K6" s="120">
        <f>ROUND((2.721*J6*F6)*(1-'CDD 2, 3, 4, 5 Calcs'!$F$7),1)</f>
        <v>0</v>
      </c>
      <c r="L6" s="101">
        <f>ROUND(((2.721*J6*G6)+(Other!$B$4*I6))*(1-'CDD 2, 3, 4, 5 Calcs'!$F$8),1)</f>
        <v>0</v>
      </c>
    </row>
    <row r="7" spans="1:14">
      <c r="A7" s="100" t="s">
        <v>21</v>
      </c>
      <c r="B7" s="100" t="s">
        <v>23</v>
      </c>
      <c r="C7" s="100">
        <v>1400</v>
      </c>
      <c r="D7" s="101" t="s">
        <v>121</v>
      </c>
      <c r="E7" s="100" t="s">
        <v>22</v>
      </c>
      <c r="F7" s="102">
        <f>EMCs!$B$8</f>
        <v>0.70945030562392009</v>
      </c>
      <c r="G7" s="102">
        <f>EMCs!$C$8</f>
        <v>0.1167055461931156</v>
      </c>
      <c r="H7" s="102">
        <f>ROCs!$H$3</f>
        <v>0.43140989244743805</v>
      </c>
      <c r="I7" s="103">
        <v>1.89850783615889E-3</v>
      </c>
      <c r="J7" s="104">
        <f>Other!$C$4*H7*I7/12+(Other!$D$4*I7)</f>
        <v>4.9112061879590307E-3</v>
      </c>
      <c r="K7" s="120">
        <f>ROUND((2.721*J7*F7)*(1-'CDD 2, 3, 4, 5 Calcs'!$F$7),1)</f>
        <v>0</v>
      </c>
      <c r="L7" s="101">
        <f>ROUND(((2.721*J7*G7)+(Other!$B$4*I7))*(1-'CDD 2, 3, 4, 5 Calcs'!$F$8),1)</f>
        <v>0</v>
      </c>
    </row>
    <row r="8" spans="1:14">
      <c r="A8" s="51" t="s">
        <v>21</v>
      </c>
      <c r="B8" s="51" t="s">
        <v>23</v>
      </c>
      <c r="C8" s="51">
        <v>1700</v>
      </c>
      <c r="D8" s="51" t="s">
        <v>138</v>
      </c>
      <c r="E8" s="51" t="s">
        <v>22</v>
      </c>
      <c r="F8" s="53">
        <f>EMCs!$B$7</f>
        <v>0.96797880682585713</v>
      </c>
      <c r="G8" s="53">
        <f>EMCs!$C$7</f>
        <v>0.12452938169209543</v>
      </c>
      <c r="H8" s="53">
        <f>ROCs!$H$12</f>
        <v>0.34081381503347608</v>
      </c>
      <c r="I8" s="54">
        <v>0.19873070404465601</v>
      </c>
      <c r="J8" s="55">
        <f>Other!$C$4*H8*I8/12+(Other!$D$4*I8)</f>
        <v>0.43367302102304367</v>
      </c>
      <c r="K8" s="121">
        <f>ROUND((2.721*J8*F8)*(1-'CDD 2, 3, 4, 5 Calcs'!$F$7),1)</f>
        <v>0.7</v>
      </c>
      <c r="L8" s="52">
        <f>ROUND(((2.721*J8*G8)+(Other!$B$4*I8))*(1-'CDD 2, 3, 4, 5 Calcs'!$F$8),1)</f>
        <v>0.1</v>
      </c>
    </row>
    <row r="9" spans="1:14">
      <c r="A9" s="100" t="s">
        <v>21</v>
      </c>
      <c r="B9" s="100" t="s">
        <v>23</v>
      </c>
      <c r="C9" s="100">
        <v>1400</v>
      </c>
      <c r="D9" s="101" t="s">
        <v>121</v>
      </c>
      <c r="E9" s="100" t="s">
        <v>22</v>
      </c>
      <c r="F9" s="102">
        <f>EMCs!$B$8</f>
        <v>0.70945030562392009</v>
      </c>
      <c r="G9" s="102">
        <f>EMCs!$C$8</f>
        <v>0.1167055461931156</v>
      </c>
      <c r="H9" s="102">
        <f>ROCs!$H$3</f>
        <v>0.43140989244743805</v>
      </c>
      <c r="I9" s="103">
        <v>0.29694855312359397</v>
      </c>
      <c r="J9" s="104">
        <f>Other!$C$4*H9*I9/12+(Other!$D$4*I9)</f>
        <v>0.76816937166648669</v>
      </c>
      <c r="K9" s="120">
        <f>ROUND((2.721*J9*F9)*(1-'CDD 2, 3, 4, 5 Calcs'!$F$7),1)</f>
        <v>0.9</v>
      </c>
      <c r="L9" s="101">
        <f>ROUND(((2.721*J9*G9)+(Other!$B$4*I9))*(1-'CDD 2, 3, 4, 5 Calcs'!$F$8),1)</f>
        <v>0.1</v>
      </c>
    </row>
    <row r="10" spans="1:14">
      <c r="A10" s="51" t="s">
        <v>21</v>
      </c>
      <c r="B10" s="51" t="s">
        <v>23</v>
      </c>
      <c r="C10" s="51">
        <v>1700</v>
      </c>
      <c r="D10" s="51" t="s">
        <v>138</v>
      </c>
      <c r="E10" s="51" t="s">
        <v>22</v>
      </c>
      <c r="F10" s="53">
        <f>EMCs!$B$7</f>
        <v>0.96797880682585713</v>
      </c>
      <c r="G10" s="53">
        <f>EMCs!$C$7</f>
        <v>0.12452938169209543</v>
      </c>
      <c r="H10" s="53">
        <f>ROCs!$H$12</f>
        <v>0.34081381503347608</v>
      </c>
      <c r="I10" s="54">
        <v>2.59566561312753</v>
      </c>
      <c r="J10" s="55">
        <f>Other!$C$4*H10*I10/12+(Other!$D$4*I10)</f>
        <v>5.6642990997390212</v>
      </c>
      <c r="K10" s="121">
        <f>ROUND((2.721*J10*F10)*(1-'CDD 2, 3, 4, 5 Calcs'!$F$7),1)</f>
        <v>9.4</v>
      </c>
      <c r="L10" s="52">
        <f>ROUND(((2.721*J10*G10)+(Other!$B$4*I10))*(1-'CDD 2, 3, 4, 5 Calcs'!$F$8),1)</f>
        <v>1.2</v>
      </c>
    </row>
    <row r="11" spans="1:14">
      <c r="A11" s="51" t="s">
        <v>21</v>
      </c>
      <c r="B11" s="51" t="s">
        <v>23</v>
      </c>
      <c r="C11" s="51">
        <v>1700</v>
      </c>
      <c r="D11" s="51" t="s">
        <v>138</v>
      </c>
      <c r="E11" s="51" t="s">
        <v>22</v>
      </c>
      <c r="F11" s="53">
        <f>EMCs!$B$7</f>
        <v>0.96797880682585713</v>
      </c>
      <c r="G11" s="53">
        <f>EMCs!$C$7</f>
        <v>0.12452938169209543</v>
      </c>
      <c r="H11" s="53">
        <f>ROCs!$H$12</f>
        <v>0.34081381503347608</v>
      </c>
      <c r="I11" s="54">
        <v>10.029867479</v>
      </c>
      <c r="J11" s="55">
        <f>Other!$C$4*H11*I11/12+(Other!$D$4*I11)</f>
        <v>21.887322097451577</v>
      </c>
      <c r="K11" s="121">
        <f>ROUND((2.721*J11*F11)*(1-'CDD 2, 3, 4, 5 Calcs'!$F$7),1)</f>
        <v>36.299999999999997</v>
      </c>
      <c r="L11" s="52">
        <f>ROUND(((2.721*J11*G11)+(Other!$B$4*I11))*(1-'CDD 2, 3, 4, 5 Calcs'!$F$8),1)</f>
        <v>4.7</v>
      </c>
    </row>
    <row r="12" spans="1:14">
      <c r="A12" s="40" t="s">
        <v>21</v>
      </c>
      <c r="B12" s="40" t="s">
        <v>23</v>
      </c>
      <c r="C12" s="40">
        <v>1900</v>
      </c>
      <c r="D12" s="40" t="s">
        <v>151</v>
      </c>
      <c r="E12" s="40" t="s">
        <v>22</v>
      </c>
      <c r="F12" s="41">
        <f>EMCs!$B$14</f>
        <v>0.69141343344704065</v>
      </c>
      <c r="G12" s="41">
        <f>EMCs!$C$14</f>
        <v>3.5859246036990831E-2</v>
      </c>
      <c r="H12" s="41">
        <f>ROCs!$H$14</f>
        <v>0.26229721460804234</v>
      </c>
      <c r="I12" s="42">
        <v>1.98094157875632</v>
      </c>
      <c r="J12" s="43">
        <f>Other!$C$4*H12*I12/12+(Other!$D$4*I12)</f>
        <v>3.6281083746477436</v>
      </c>
      <c r="K12" s="122">
        <f t="shared" ref="K12:K56" si="0">ROUND(2.721*J12*F12,1)</f>
        <v>6.8</v>
      </c>
      <c r="L12" s="44">
        <f>ROUND((2.721*J12*G12)+(Other!$B$4*I12),1)</f>
        <v>1.6</v>
      </c>
    </row>
    <row r="13" spans="1:14">
      <c r="A13" s="40" t="s">
        <v>21</v>
      </c>
      <c r="B13" s="40" t="s">
        <v>23</v>
      </c>
      <c r="C13" s="40">
        <v>1900</v>
      </c>
      <c r="D13" s="40" t="s">
        <v>151</v>
      </c>
      <c r="E13" s="40" t="s">
        <v>22</v>
      </c>
      <c r="F13" s="41">
        <f>EMCs!$B$14</f>
        <v>0.69141343344704065</v>
      </c>
      <c r="G13" s="41">
        <f>EMCs!$C$14</f>
        <v>3.5859246036990831E-2</v>
      </c>
      <c r="H13" s="41">
        <f>ROCs!$H$14</f>
        <v>0.26229721460804234</v>
      </c>
      <c r="I13" s="42">
        <v>1.9852961208654301E-2</v>
      </c>
      <c r="J13" s="43">
        <f>Other!$C$4*H13*I13/12+(Other!$D$4*I13)</f>
        <v>3.6360837490168038E-2</v>
      </c>
      <c r="K13" s="122">
        <f t="shared" si="0"/>
        <v>0.1</v>
      </c>
      <c r="L13" s="44">
        <f>ROUND((2.721*J13*G13)+(Other!$B$4*I13),1)</f>
        <v>0</v>
      </c>
    </row>
    <row r="14" spans="1:14">
      <c r="A14" s="51" t="s">
        <v>21</v>
      </c>
      <c r="B14" s="51" t="s">
        <v>23</v>
      </c>
      <c r="C14" s="51">
        <v>1700</v>
      </c>
      <c r="D14" s="51" t="s">
        <v>138</v>
      </c>
      <c r="E14" s="51" t="s">
        <v>22</v>
      </c>
      <c r="F14" s="53">
        <f>EMCs!$B$7</f>
        <v>0.96797880682585713</v>
      </c>
      <c r="G14" s="53">
        <f>EMCs!$C$7</f>
        <v>0.12452938169209543</v>
      </c>
      <c r="H14" s="53">
        <f>ROCs!$H$12</f>
        <v>0.34081381503347608</v>
      </c>
      <c r="I14" s="54">
        <v>4.9440692197635201</v>
      </c>
      <c r="J14" s="55">
        <f>Other!$C$4*H14*I14/12+(Other!$D$4*I14)</f>
        <v>10.789019467269103</v>
      </c>
      <c r="K14" s="121">
        <f>ROUND((2.721*J14*F14)*(1-'CDD 2, 3, 4, 5 Calcs'!$F$7),1)</f>
        <v>17.899999999999999</v>
      </c>
      <c r="L14" s="52">
        <f>ROUND(((2.721*J14*G14)+(Other!$B$4*I14))*(1-'CDD 2, 3, 4, 5 Calcs'!$F$8),1)</f>
        <v>2.2999999999999998</v>
      </c>
    </row>
    <row r="15" spans="1:14">
      <c r="A15" s="51" t="s">
        <v>21</v>
      </c>
      <c r="B15" s="51" t="s">
        <v>23</v>
      </c>
      <c r="C15" s="51">
        <v>1700</v>
      </c>
      <c r="D15" s="51" t="s">
        <v>138</v>
      </c>
      <c r="E15" s="51" t="s">
        <v>22</v>
      </c>
      <c r="F15" s="53">
        <f>EMCs!$B$7</f>
        <v>0.96797880682585713</v>
      </c>
      <c r="G15" s="53">
        <f>EMCs!$C$7</f>
        <v>0.12452938169209543</v>
      </c>
      <c r="H15" s="53">
        <f>ROCs!$H$12</f>
        <v>0.34081381503347608</v>
      </c>
      <c r="I15" s="54">
        <v>10.684294707699999</v>
      </c>
      <c r="J15" s="55">
        <f>Other!$C$4*H15*I15/12+(Other!$D$4*I15)</f>
        <v>23.315422675439233</v>
      </c>
      <c r="K15" s="121">
        <f>ROUND((2.721*J15*F15)*(1-'CDD 2, 3, 4, 5 Calcs'!$F$7),1)</f>
        <v>38.700000000000003</v>
      </c>
      <c r="L15" s="52">
        <f>ROUND(((2.721*J15*G15)+(Other!$B$4*I15))*(1-'CDD 2, 3, 4, 5 Calcs'!$F$8),1)</f>
        <v>5</v>
      </c>
    </row>
    <row r="16" spans="1:14">
      <c r="A16" s="51" t="s">
        <v>21</v>
      </c>
      <c r="B16" s="51" t="s">
        <v>23</v>
      </c>
      <c r="C16" s="51">
        <v>1700</v>
      </c>
      <c r="D16" s="51" t="s">
        <v>138</v>
      </c>
      <c r="E16" s="51" t="s">
        <v>22</v>
      </c>
      <c r="F16" s="53">
        <f>EMCs!$B$7</f>
        <v>0.96797880682585713</v>
      </c>
      <c r="G16" s="53">
        <f>EMCs!$C$7</f>
        <v>0.12452938169209543</v>
      </c>
      <c r="H16" s="53">
        <f>ROCs!$H$12</f>
        <v>0.34081381503347608</v>
      </c>
      <c r="I16" s="54">
        <v>18.979359236800001</v>
      </c>
      <c r="J16" s="55">
        <f>Other!$C$4*H16*I16/12+(Other!$D$4*I16)</f>
        <v>41.417032646626893</v>
      </c>
      <c r="K16" s="121">
        <f>ROUND((2.721*J16*F16)*(1-'CDD 2, 3, 4, 5 Calcs'!$F$7),1)</f>
        <v>68.7</v>
      </c>
      <c r="L16" s="52">
        <f>ROUND(((2.721*J16*G16)+(Other!$B$4*I16))*(1-'CDD 2, 3, 4, 5 Calcs'!$F$8),1)</f>
        <v>8.9</v>
      </c>
      <c r="N16" s="18"/>
    </row>
    <row r="17" spans="1:14">
      <c r="A17" s="40" t="s">
        <v>21</v>
      </c>
      <c r="B17" s="40" t="s">
        <v>23</v>
      </c>
      <c r="C17" s="40">
        <v>1900</v>
      </c>
      <c r="D17" s="40" t="s">
        <v>151</v>
      </c>
      <c r="E17" s="40" t="s">
        <v>22</v>
      </c>
      <c r="F17" s="41">
        <f>EMCs!$B$14</f>
        <v>0.69141343344704065</v>
      </c>
      <c r="G17" s="41">
        <f>EMCs!$C$14</f>
        <v>3.5859246036990831E-2</v>
      </c>
      <c r="H17" s="41">
        <f>ROCs!$H$14</f>
        <v>0.26229721460804234</v>
      </c>
      <c r="I17" s="42">
        <v>1.8838007911760001E-5</v>
      </c>
      <c r="J17" s="43">
        <f>Other!$C$4*H17*I17/12+(Other!$D$4*I17)</f>
        <v>3.4501943418869671E-5</v>
      </c>
      <c r="K17" s="122">
        <f t="shared" si="0"/>
        <v>0</v>
      </c>
      <c r="L17" s="44">
        <f>ROUND((2.721*J17*G17)+(Other!$B$4*I17),1)</f>
        <v>0</v>
      </c>
      <c r="N17" s="18"/>
    </row>
    <row r="18" spans="1:14">
      <c r="A18" s="40" t="s">
        <v>21</v>
      </c>
      <c r="B18" s="40" t="s">
        <v>23</v>
      </c>
      <c r="C18" s="40">
        <v>1900</v>
      </c>
      <c r="D18" s="40" t="s">
        <v>151</v>
      </c>
      <c r="E18" s="40" t="s">
        <v>24</v>
      </c>
      <c r="F18" s="41">
        <f>EMCs!$B$14</f>
        <v>0.69141343344704065</v>
      </c>
      <c r="G18" s="41">
        <f>EMCs!$C$14</f>
        <v>3.5859246036990831E-2</v>
      </c>
      <c r="H18" s="41">
        <f>ROCs!$H$14</f>
        <v>0.26229721460804234</v>
      </c>
      <c r="I18" s="42">
        <v>4.7297129344799998E-5</v>
      </c>
      <c r="J18" s="43">
        <f>Other!$C$4*H18*I18/12+(Other!$D$4*I18)</f>
        <v>8.6625023631640988E-5</v>
      </c>
      <c r="K18" s="122">
        <f t="shared" si="0"/>
        <v>0</v>
      </c>
      <c r="L18" s="44">
        <f>ROUND((2.721*J18*G18)+(Other!$B$4*I18),1)</f>
        <v>0</v>
      </c>
    </row>
    <row r="19" spans="1:14">
      <c r="A19" s="40" t="s">
        <v>21</v>
      </c>
      <c r="B19" s="40" t="s">
        <v>23</v>
      </c>
      <c r="C19" s="40">
        <v>1900</v>
      </c>
      <c r="D19" s="40" t="s">
        <v>151</v>
      </c>
      <c r="E19" s="40" t="s">
        <v>24</v>
      </c>
      <c r="F19" s="41">
        <f>EMCs!$B$14</f>
        <v>0.69141343344704065</v>
      </c>
      <c r="G19" s="41">
        <f>EMCs!$C$14</f>
        <v>3.5859246036990831E-2</v>
      </c>
      <c r="H19" s="41">
        <f>ROCs!$H$14</f>
        <v>0.26229721460804234</v>
      </c>
      <c r="I19" s="42">
        <v>7.3194029154546002E-4</v>
      </c>
      <c r="J19" s="43">
        <f>Other!$C$4*H19*I19/12+(Other!$D$4*I19)</f>
        <v>1.3405537699730723E-3</v>
      </c>
      <c r="K19" s="122">
        <f t="shared" si="0"/>
        <v>0</v>
      </c>
      <c r="L19" s="44">
        <f>ROUND((2.721*J19*G19)+(Other!$B$4*I19),1)</f>
        <v>0</v>
      </c>
    </row>
    <row r="20" spans="1:14">
      <c r="A20" s="40" t="s">
        <v>21</v>
      </c>
      <c r="B20" s="40" t="s">
        <v>23</v>
      </c>
      <c r="C20" s="40">
        <v>1900</v>
      </c>
      <c r="D20" s="40" t="s">
        <v>151</v>
      </c>
      <c r="E20" s="40" t="s">
        <v>74</v>
      </c>
      <c r="F20" s="41">
        <f>EMCs!$B$14</f>
        <v>0.69141343344704065</v>
      </c>
      <c r="G20" s="41">
        <f>EMCs!$C$14</f>
        <v>3.5859246036990831E-2</v>
      </c>
      <c r="H20" s="41">
        <f>ROCs!$H$14</f>
        <v>0.26229721460804234</v>
      </c>
      <c r="I20" s="42">
        <v>1.21289615516892E-3</v>
      </c>
      <c r="J20" s="43">
        <f>Other!$C$4*H20*I20/12+(Other!$D$4*I20)</f>
        <v>2.221427802484288E-3</v>
      </c>
      <c r="K20" s="122">
        <f t="shared" si="0"/>
        <v>0</v>
      </c>
      <c r="L20" s="44">
        <f>ROUND((2.721*J20*G20)+(Other!$B$4*I20),1)</f>
        <v>0</v>
      </c>
    </row>
    <row r="21" spans="1:14">
      <c r="A21" s="40" t="s">
        <v>21</v>
      </c>
      <c r="B21" s="40" t="s">
        <v>23</v>
      </c>
      <c r="C21" s="40">
        <v>1900</v>
      </c>
      <c r="D21" s="40" t="s">
        <v>151</v>
      </c>
      <c r="E21" s="40" t="s">
        <v>24</v>
      </c>
      <c r="F21" s="41">
        <f>EMCs!$B$14</f>
        <v>0.69141343344704065</v>
      </c>
      <c r="G21" s="41">
        <f>EMCs!$C$14</f>
        <v>3.5859246036990831E-2</v>
      </c>
      <c r="H21" s="41">
        <f>ROCs!$H$14</f>
        <v>0.26229721460804234</v>
      </c>
      <c r="I21" s="42">
        <v>1.2172312143154101E-3</v>
      </c>
      <c r="J21" s="43">
        <f>Other!$C$4*H21*I21/12+(Other!$D$4*I21)</f>
        <v>2.2293674936708641E-3</v>
      </c>
      <c r="K21" s="122">
        <f t="shared" si="0"/>
        <v>0</v>
      </c>
      <c r="L21" s="44">
        <f>ROUND((2.721*J21*G21)+(Other!$B$4*I21),1)</f>
        <v>0</v>
      </c>
    </row>
    <row r="22" spans="1:14">
      <c r="A22" s="40" t="s">
        <v>21</v>
      </c>
      <c r="B22" s="40" t="s">
        <v>23</v>
      </c>
      <c r="C22" s="40">
        <v>1900</v>
      </c>
      <c r="D22" s="40" t="s">
        <v>151</v>
      </c>
      <c r="E22" s="40" t="s">
        <v>24</v>
      </c>
      <c r="F22" s="41">
        <f>EMCs!$B$14</f>
        <v>0.69141343344704065</v>
      </c>
      <c r="G22" s="41">
        <f>EMCs!$C$14</f>
        <v>3.5859246036990831E-2</v>
      </c>
      <c r="H22" s="41">
        <f>ROCs!$H$14</f>
        <v>0.26229721460804234</v>
      </c>
      <c r="I22" s="42">
        <v>1.7121109873980201E-3</v>
      </c>
      <c r="J22" s="43">
        <f>Other!$C$4*H22*I22/12+(Other!$D$4*I22)</f>
        <v>3.1357432638700207E-3</v>
      </c>
      <c r="K22" s="122">
        <f t="shared" si="0"/>
        <v>0</v>
      </c>
      <c r="L22" s="44">
        <f>ROUND((2.721*J22*G22)+(Other!$B$4*I22),1)</f>
        <v>0</v>
      </c>
    </row>
    <row r="23" spans="1:14">
      <c r="A23" s="40" t="s">
        <v>21</v>
      </c>
      <c r="B23" s="40" t="s">
        <v>23</v>
      </c>
      <c r="C23" s="40">
        <v>1900</v>
      </c>
      <c r="D23" s="40" t="s">
        <v>151</v>
      </c>
      <c r="E23" s="40" t="s">
        <v>24</v>
      </c>
      <c r="F23" s="41">
        <f>EMCs!$B$14</f>
        <v>0.69141343344704065</v>
      </c>
      <c r="G23" s="41">
        <f>EMCs!$C$14</f>
        <v>3.5859246036990831E-2</v>
      </c>
      <c r="H23" s="41">
        <f>ROCs!$H$14</f>
        <v>0.26229721460804234</v>
      </c>
      <c r="I23" s="42">
        <v>2.2136828678815399E-3</v>
      </c>
      <c r="J23" s="43">
        <f>Other!$C$4*H23*I23/12+(Other!$D$4*I23)</f>
        <v>4.0543756756408721E-3</v>
      </c>
      <c r="K23" s="122">
        <f t="shared" si="0"/>
        <v>0</v>
      </c>
      <c r="L23" s="44">
        <f>ROUND((2.721*J23*G23)+(Other!$B$4*I23),1)</f>
        <v>0</v>
      </c>
    </row>
    <row r="24" spans="1:14">
      <c r="A24" s="40" t="s">
        <v>21</v>
      </c>
      <c r="B24" s="40" t="s">
        <v>23</v>
      </c>
      <c r="C24" s="40">
        <v>1900</v>
      </c>
      <c r="D24" s="40" t="s">
        <v>151</v>
      </c>
      <c r="E24" s="40" t="s">
        <v>74</v>
      </c>
      <c r="F24" s="41">
        <f>EMCs!$B$14</f>
        <v>0.69141343344704065</v>
      </c>
      <c r="G24" s="41">
        <f>EMCs!$C$14</f>
        <v>3.5859246036990831E-2</v>
      </c>
      <c r="H24" s="41">
        <f>ROCs!$H$14</f>
        <v>0.26229721460804234</v>
      </c>
      <c r="I24" s="42">
        <v>2.42218995549563E-3</v>
      </c>
      <c r="J24" s="43">
        <f>Other!$C$4*H24*I24/12+(Other!$D$4*I24)</f>
        <v>4.4362578668466464E-3</v>
      </c>
      <c r="K24" s="122">
        <f t="shared" si="0"/>
        <v>0</v>
      </c>
      <c r="L24" s="44">
        <f>ROUND((2.721*J24*G24)+(Other!$B$4*I24),1)</f>
        <v>0</v>
      </c>
    </row>
    <row r="25" spans="1:14">
      <c r="A25" s="40" t="s">
        <v>21</v>
      </c>
      <c r="B25" s="40" t="s">
        <v>23</v>
      </c>
      <c r="C25" s="40">
        <v>1900</v>
      </c>
      <c r="D25" s="40" t="s">
        <v>151</v>
      </c>
      <c r="E25" s="40" t="s">
        <v>22</v>
      </c>
      <c r="F25" s="41">
        <f>EMCs!$B$14</f>
        <v>0.69141343344704065</v>
      </c>
      <c r="G25" s="41">
        <f>EMCs!$C$14</f>
        <v>3.5859246036990831E-2</v>
      </c>
      <c r="H25" s="41">
        <f>ROCs!$H$14</f>
        <v>0.26229721460804234</v>
      </c>
      <c r="I25" s="42">
        <v>3.9139616277035503E-3</v>
      </c>
      <c r="J25" s="43">
        <f>Other!$C$4*H25*I25/12+(Other!$D$4*I25)</f>
        <v>7.168448131840627E-3</v>
      </c>
      <c r="K25" s="122">
        <f t="shared" si="0"/>
        <v>0</v>
      </c>
      <c r="L25" s="44">
        <f>ROUND((2.721*J25*G25)+(Other!$B$4*I25),1)</f>
        <v>0</v>
      </c>
    </row>
    <row r="26" spans="1:14">
      <c r="A26" s="40" t="s">
        <v>21</v>
      </c>
      <c r="B26" s="40" t="s">
        <v>23</v>
      </c>
      <c r="C26" s="40">
        <v>1900</v>
      </c>
      <c r="D26" s="40" t="s">
        <v>151</v>
      </c>
      <c r="E26" s="40" t="s">
        <v>24</v>
      </c>
      <c r="F26" s="41">
        <f>EMCs!$B$14</f>
        <v>0.69141343344704065</v>
      </c>
      <c r="G26" s="41">
        <f>EMCs!$C$14</f>
        <v>3.5859246036990831E-2</v>
      </c>
      <c r="H26" s="41">
        <f>ROCs!$H$14</f>
        <v>0.26229721460804234</v>
      </c>
      <c r="I26" s="42">
        <v>5.1414005466987201E-3</v>
      </c>
      <c r="J26" s="43">
        <f>Other!$C$4*H26*I26/12+(Other!$D$4*I26)</f>
        <v>9.4165111081202305E-3</v>
      </c>
      <c r="K26" s="122">
        <f t="shared" si="0"/>
        <v>0</v>
      </c>
      <c r="L26" s="44">
        <f>ROUND((2.721*J26*G26)+(Other!$B$4*I26),1)</f>
        <v>0</v>
      </c>
    </row>
    <row r="27" spans="1:14">
      <c r="A27" s="40" t="s">
        <v>21</v>
      </c>
      <c r="B27" s="40" t="s">
        <v>23</v>
      </c>
      <c r="C27" s="40">
        <v>1900</v>
      </c>
      <c r="D27" s="40" t="s">
        <v>151</v>
      </c>
      <c r="E27" s="40" t="s">
        <v>24</v>
      </c>
      <c r="F27" s="41">
        <f>EMCs!$B$14</f>
        <v>0.69141343344704065</v>
      </c>
      <c r="G27" s="41">
        <f>EMCs!$C$14</f>
        <v>3.5859246036990831E-2</v>
      </c>
      <c r="H27" s="41">
        <f>ROCs!$H$14</f>
        <v>0.26229721460804234</v>
      </c>
      <c r="I27" s="42">
        <v>5.3524544878897603E-3</v>
      </c>
      <c r="J27" s="43">
        <f>Other!$C$4*H27*I27/12+(Other!$D$4*I27)</f>
        <v>9.8030578794886039E-3</v>
      </c>
      <c r="K27" s="122">
        <f t="shared" si="0"/>
        <v>0</v>
      </c>
      <c r="L27" s="44">
        <f>ROUND((2.721*J27*G27)+(Other!$B$4*I27),1)</f>
        <v>0</v>
      </c>
    </row>
    <row r="28" spans="1:14">
      <c r="A28" s="40" t="s">
        <v>21</v>
      </c>
      <c r="B28" s="40" t="s">
        <v>23</v>
      </c>
      <c r="C28" s="40">
        <v>1900</v>
      </c>
      <c r="D28" s="40" t="s">
        <v>151</v>
      </c>
      <c r="E28" s="40" t="s">
        <v>24</v>
      </c>
      <c r="F28" s="41">
        <f>EMCs!$B$14</f>
        <v>0.69141343344704065</v>
      </c>
      <c r="G28" s="41">
        <f>EMCs!$C$14</f>
        <v>3.5859246036990831E-2</v>
      </c>
      <c r="H28" s="41">
        <f>ROCs!$H$14</f>
        <v>0.26229721460804234</v>
      </c>
      <c r="I28" s="42">
        <v>7.00450106466641E-3</v>
      </c>
      <c r="J28" s="43">
        <f>Other!$C$4*H28*I28/12+(Other!$D$4*I28)</f>
        <v>1.282879275465567E-2</v>
      </c>
      <c r="K28" s="122">
        <f t="shared" si="0"/>
        <v>0</v>
      </c>
      <c r="L28" s="44">
        <f>ROUND((2.721*J28*G28)+(Other!$B$4*I28),1)</f>
        <v>0</v>
      </c>
    </row>
    <row r="29" spans="1:14">
      <c r="A29" s="40" t="s">
        <v>21</v>
      </c>
      <c r="B29" s="40" t="s">
        <v>23</v>
      </c>
      <c r="C29" s="40">
        <v>1900</v>
      </c>
      <c r="D29" s="40" t="s">
        <v>151</v>
      </c>
      <c r="E29" s="40" t="s">
        <v>74</v>
      </c>
      <c r="F29" s="41">
        <f>EMCs!$B$14</f>
        <v>0.69141343344704065</v>
      </c>
      <c r="G29" s="41">
        <f>EMCs!$C$14</f>
        <v>3.5859246036990831E-2</v>
      </c>
      <c r="H29" s="41">
        <f>ROCs!$H$14</f>
        <v>0.26229721460804234</v>
      </c>
      <c r="I29" s="42">
        <v>8.2290913518610603E-3</v>
      </c>
      <c r="J29" s="43">
        <f>Other!$C$4*H29*I29/12+(Other!$D$4*I29)</f>
        <v>1.5071638441842759E-2</v>
      </c>
      <c r="K29" s="122">
        <f t="shared" si="0"/>
        <v>0</v>
      </c>
      <c r="L29" s="44">
        <f>ROUND((2.721*J29*G29)+(Other!$B$4*I29),1)</f>
        <v>0</v>
      </c>
    </row>
    <row r="30" spans="1:14">
      <c r="A30" s="40" t="s">
        <v>21</v>
      </c>
      <c r="B30" s="40" t="s">
        <v>23</v>
      </c>
      <c r="C30" s="40">
        <v>1900</v>
      </c>
      <c r="D30" s="40" t="s">
        <v>151</v>
      </c>
      <c r="E30" s="40" t="s">
        <v>74</v>
      </c>
      <c r="F30" s="41">
        <f>EMCs!$B$14</f>
        <v>0.69141343344704065</v>
      </c>
      <c r="G30" s="41">
        <f>EMCs!$C$14</f>
        <v>3.5859246036990831E-2</v>
      </c>
      <c r="H30" s="41">
        <f>ROCs!$H$14</f>
        <v>0.26229721460804234</v>
      </c>
      <c r="I30" s="42">
        <v>1.0926268426771401E-2</v>
      </c>
      <c r="J30" s="43">
        <f>Other!$C$4*H30*I30/12+(Other!$D$4*I30)</f>
        <v>2.001153714371854E-2</v>
      </c>
      <c r="K30" s="122">
        <f t="shared" si="0"/>
        <v>0</v>
      </c>
      <c r="L30" s="44">
        <f>ROUND((2.721*J30*G30)+(Other!$B$4*I30),1)</f>
        <v>0</v>
      </c>
    </row>
    <row r="31" spans="1:14">
      <c r="A31" s="40" t="s">
        <v>21</v>
      </c>
      <c r="B31" s="40" t="s">
        <v>23</v>
      </c>
      <c r="C31" s="40">
        <v>1900</v>
      </c>
      <c r="D31" s="40" t="s">
        <v>151</v>
      </c>
      <c r="E31" s="40" t="s">
        <v>24</v>
      </c>
      <c r="F31" s="41">
        <f>EMCs!$B$14</f>
        <v>0.69141343344704065</v>
      </c>
      <c r="G31" s="41">
        <f>EMCs!$C$14</f>
        <v>3.5859246036990831E-2</v>
      </c>
      <c r="H31" s="41">
        <f>ROCs!$H$14</f>
        <v>0.26229721460804234</v>
      </c>
      <c r="I31" s="42">
        <v>1.25545696970177E-2</v>
      </c>
      <c r="J31" s="43">
        <f>Other!$C$4*H31*I31/12+(Other!$D$4*I31)</f>
        <v>2.2993782323679435E-2</v>
      </c>
      <c r="K31" s="122">
        <f t="shared" si="0"/>
        <v>0</v>
      </c>
      <c r="L31" s="44">
        <f>ROUND((2.721*J31*G31)+(Other!$B$4*I31),1)</f>
        <v>0</v>
      </c>
    </row>
    <row r="32" spans="1:14">
      <c r="A32" s="40" t="s">
        <v>21</v>
      </c>
      <c r="B32" s="40" t="s">
        <v>23</v>
      </c>
      <c r="C32" s="40">
        <v>1900</v>
      </c>
      <c r="D32" s="40" t="s">
        <v>151</v>
      </c>
      <c r="E32" s="40" t="s">
        <v>24</v>
      </c>
      <c r="F32" s="41">
        <f>EMCs!$B$14</f>
        <v>0.69141343344704065</v>
      </c>
      <c r="G32" s="41">
        <f>EMCs!$C$14</f>
        <v>3.5859246036990831E-2</v>
      </c>
      <c r="H32" s="41">
        <f>ROCs!$H$14</f>
        <v>0.26229721460804234</v>
      </c>
      <c r="I32" s="42">
        <v>1.27044000789078E-2</v>
      </c>
      <c r="J32" s="43">
        <f>Other!$C$4*H32*I32/12+(Other!$D$4*I32)</f>
        <v>2.3268197717420336E-2</v>
      </c>
      <c r="K32" s="122">
        <f t="shared" si="0"/>
        <v>0</v>
      </c>
      <c r="L32" s="44">
        <f>ROUND((2.721*J32*G32)+(Other!$B$4*I32),1)</f>
        <v>0</v>
      </c>
    </row>
    <row r="33" spans="1:13">
      <c r="A33" s="40" t="s">
        <v>21</v>
      </c>
      <c r="B33" s="40" t="s">
        <v>23</v>
      </c>
      <c r="C33" s="40">
        <v>1900</v>
      </c>
      <c r="D33" s="40" t="s">
        <v>151</v>
      </c>
      <c r="E33" s="40" t="s">
        <v>24</v>
      </c>
      <c r="F33" s="41">
        <f>EMCs!$B$14</f>
        <v>0.69141343344704065</v>
      </c>
      <c r="G33" s="41">
        <f>EMCs!$C$14</f>
        <v>3.5859246036990831E-2</v>
      </c>
      <c r="H33" s="41">
        <f>ROCs!$H$14</f>
        <v>0.26229721460804234</v>
      </c>
      <c r="I33" s="42">
        <v>1.27215569087409E-2</v>
      </c>
      <c r="J33" s="43">
        <f>Other!$C$4*H33*I33/12+(Other!$D$4*I33)</f>
        <v>2.3299620571414326E-2</v>
      </c>
      <c r="K33" s="122">
        <f t="shared" si="0"/>
        <v>0</v>
      </c>
      <c r="L33" s="44">
        <f>ROUND((2.721*J33*G33)+(Other!$B$4*I33),1)</f>
        <v>0</v>
      </c>
    </row>
    <row r="34" spans="1:13">
      <c r="A34" s="40" t="s">
        <v>21</v>
      </c>
      <c r="B34" s="40" t="s">
        <v>23</v>
      </c>
      <c r="C34" s="40">
        <v>1900</v>
      </c>
      <c r="D34" s="40" t="s">
        <v>151</v>
      </c>
      <c r="E34" s="40" t="s">
        <v>74</v>
      </c>
      <c r="F34" s="41">
        <f>EMCs!$B$14</f>
        <v>0.69141343344704065</v>
      </c>
      <c r="G34" s="41">
        <f>EMCs!$C$14</f>
        <v>3.5859246036990831E-2</v>
      </c>
      <c r="H34" s="41">
        <f>ROCs!$H$14</f>
        <v>0.26229721460804234</v>
      </c>
      <c r="I34" s="42">
        <v>1.582862404464E-2</v>
      </c>
      <c r="J34" s="43">
        <f>Other!$C$4*H34*I34/12+(Other!$D$4*I34)</f>
        <v>2.8990235790579751E-2</v>
      </c>
      <c r="K34" s="122">
        <f t="shared" si="0"/>
        <v>0.1</v>
      </c>
      <c r="L34" s="44">
        <f>ROUND((2.721*J34*G34)+(Other!$B$4*I34),1)</f>
        <v>0</v>
      </c>
    </row>
    <row r="35" spans="1:13">
      <c r="A35" s="40" t="s">
        <v>21</v>
      </c>
      <c r="B35" s="40" t="s">
        <v>23</v>
      </c>
      <c r="C35" s="40">
        <v>1900</v>
      </c>
      <c r="D35" s="40" t="s">
        <v>151</v>
      </c>
      <c r="E35" s="40" t="s">
        <v>74</v>
      </c>
      <c r="F35" s="41">
        <f>EMCs!$B$14</f>
        <v>0.69141343344704065</v>
      </c>
      <c r="G35" s="41">
        <f>EMCs!$C$14</f>
        <v>3.5859246036990831E-2</v>
      </c>
      <c r="H35" s="41">
        <f>ROCs!$H$14</f>
        <v>0.26229721460804234</v>
      </c>
      <c r="I35" s="42">
        <v>2.2818146742812202E-2</v>
      </c>
      <c r="J35" s="43">
        <f>Other!$C$4*H35*I35/12+(Other!$D$4*I35)</f>
        <v>4.1791595562103073E-2</v>
      </c>
      <c r="K35" s="122">
        <f t="shared" si="0"/>
        <v>0.1</v>
      </c>
      <c r="L35" s="44">
        <f>ROUND((2.721*J35*G35)+(Other!$B$4*I35),1)</f>
        <v>0</v>
      </c>
    </row>
    <row r="36" spans="1:13">
      <c r="A36" s="40" t="s">
        <v>21</v>
      </c>
      <c r="B36" s="40" t="s">
        <v>23</v>
      </c>
      <c r="C36" s="40">
        <v>1900</v>
      </c>
      <c r="D36" s="40" t="s">
        <v>151</v>
      </c>
      <c r="E36" s="40" t="s">
        <v>22</v>
      </c>
      <c r="F36" s="41">
        <f>EMCs!$B$14</f>
        <v>0.69141343344704065</v>
      </c>
      <c r="G36" s="41">
        <f>EMCs!$C$14</f>
        <v>3.5859246036990831E-2</v>
      </c>
      <c r="H36" s="41">
        <f>ROCs!$H$14</f>
        <v>0.26229721460804234</v>
      </c>
      <c r="I36" s="42">
        <v>2.47398108824394E-2</v>
      </c>
      <c r="J36" s="43">
        <f>Other!$C$4*H36*I36/12+(Other!$D$4*I36)</f>
        <v>4.5311136891847327E-2</v>
      </c>
      <c r="K36" s="122">
        <f t="shared" si="0"/>
        <v>0.1</v>
      </c>
      <c r="L36" s="44">
        <f>ROUND((2.721*J36*G36)+(Other!$B$4*I36),1)</f>
        <v>0</v>
      </c>
    </row>
    <row r="37" spans="1:13">
      <c r="A37" s="40" t="s">
        <v>21</v>
      </c>
      <c r="B37" s="40" t="s">
        <v>23</v>
      </c>
      <c r="C37" s="40">
        <v>1900</v>
      </c>
      <c r="D37" s="40" t="s">
        <v>151</v>
      </c>
      <c r="E37" s="40" t="s">
        <v>22</v>
      </c>
      <c r="F37" s="41">
        <f>EMCs!$B$14</f>
        <v>0.69141343344704065</v>
      </c>
      <c r="G37" s="41">
        <f>EMCs!$C$14</f>
        <v>3.5859246036990831E-2</v>
      </c>
      <c r="H37" s="41">
        <f>ROCs!$H$14</f>
        <v>0.26229721460804234</v>
      </c>
      <c r="I37" s="42">
        <v>2.6987784338084402E-2</v>
      </c>
      <c r="J37" s="43">
        <f>Other!$C$4*H37*I37/12+(Other!$D$4*I37)</f>
        <v>4.9428316019124716E-2</v>
      </c>
      <c r="K37" s="122">
        <f t="shared" si="0"/>
        <v>0.1</v>
      </c>
      <c r="L37" s="44">
        <f>ROUND((2.721*J37*G37)+(Other!$B$4*I37),1)</f>
        <v>0</v>
      </c>
    </row>
    <row r="38" spans="1:13">
      <c r="A38" s="40" t="s">
        <v>21</v>
      </c>
      <c r="B38" s="40" t="s">
        <v>23</v>
      </c>
      <c r="C38" s="40">
        <v>1900</v>
      </c>
      <c r="D38" s="40" t="s">
        <v>151</v>
      </c>
      <c r="E38" s="40" t="s">
        <v>22</v>
      </c>
      <c r="F38" s="41">
        <f>EMCs!$B$14</f>
        <v>0.69141343344704065</v>
      </c>
      <c r="G38" s="41">
        <f>EMCs!$C$14</f>
        <v>3.5859246036990831E-2</v>
      </c>
      <c r="H38" s="41">
        <f>ROCs!$H$14</f>
        <v>0.26229721460804234</v>
      </c>
      <c r="I38" s="42">
        <v>3.6505380764409297E-2</v>
      </c>
      <c r="J38" s="43">
        <f>Other!$C$4*H38*I38/12+(Other!$D$4*I38)</f>
        <v>6.6859860528653392E-2</v>
      </c>
      <c r="K38" s="122">
        <f t="shared" si="0"/>
        <v>0.1</v>
      </c>
      <c r="L38" s="44">
        <f>ROUND((2.721*J38*G38)+(Other!$B$4*I38),1)</f>
        <v>0</v>
      </c>
    </row>
    <row r="39" spans="1:13">
      <c r="A39" s="40" t="s">
        <v>21</v>
      </c>
      <c r="B39" s="40" t="s">
        <v>23</v>
      </c>
      <c r="C39" s="40">
        <v>1900</v>
      </c>
      <c r="D39" s="40" t="s">
        <v>151</v>
      </c>
      <c r="E39" s="40" t="s">
        <v>22</v>
      </c>
      <c r="F39" s="41">
        <f>EMCs!$B$14</f>
        <v>0.69141343344704065</v>
      </c>
      <c r="G39" s="41">
        <f>EMCs!$C$14</f>
        <v>3.5859246036990831E-2</v>
      </c>
      <c r="H39" s="41">
        <f>ROCs!$H$14</f>
        <v>0.26229721460804234</v>
      </c>
      <c r="I39" s="42">
        <v>6.2892658424538797E-2</v>
      </c>
      <c r="J39" s="43">
        <f>Other!$C$4*H39*I39/12+(Other!$D$4*I39)</f>
        <v>0.115188344361567</v>
      </c>
      <c r="K39" s="122">
        <f t="shared" si="0"/>
        <v>0.2</v>
      </c>
      <c r="L39" s="44">
        <f>ROUND((2.721*J39*G39)+(Other!$B$4*I39),1)</f>
        <v>0.1</v>
      </c>
    </row>
    <row r="40" spans="1:13">
      <c r="A40" s="40" t="s">
        <v>21</v>
      </c>
      <c r="B40" s="40" t="s">
        <v>23</v>
      </c>
      <c r="C40" s="40">
        <v>1900</v>
      </c>
      <c r="D40" s="40" t="s">
        <v>151</v>
      </c>
      <c r="E40" s="40" t="s">
        <v>22</v>
      </c>
      <c r="F40" s="41">
        <f>EMCs!$B$14</f>
        <v>0.69141343344704065</v>
      </c>
      <c r="G40" s="41">
        <f>EMCs!$C$14</f>
        <v>3.5859246036990831E-2</v>
      </c>
      <c r="H40" s="41">
        <f>ROCs!$H$14</f>
        <v>0.26229721460804234</v>
      </c>
      <c r="I40" s="42">
        <v>7.8240355852968402E-2</v>
      </c>
      <c r="J40" s="43">
        <f>Other!$C$4*H40*I40/12+(Other!$D$4*I40)</f>
        <v>0.1432977596864774</v>
      </c>
      <c r="K40" s="122">
        <f t="shared" si="0"/>
        <v>0.3</v>
      </c>
      <c r="L40" s="44">
        <f>ROUND((2.721*J40*G40)+(Other!$B$4*I40),1)</f>
        <v>0.1</v>
      </c>
    </row>
    <row r="41" spans="1:13">
      <c r="A41" s="40" t="s">
        <v>21</v>
      </c>
      <c r="B41" s="40" t="s">
        <v>23</v>
      </c>
      <c r="C41" s="40">
        <v>1900</v>
      </c>
      <c r="D41" s="40" t="s">
        <v>151</v>
      </c>
      <c r="E41" s="40" t="s">
        <v>22</v>
      </c>
      <c r="F41" s="41">
        <f>EMCs!$B$14</f>
        <v>0.69141343344704065</v>
      </c>
      <c r="G41" s="41">
        <f>EMCs!$C$14</f>
        <v>3.5859246036990831E-2</v>
      </c>
      <c r="H41" s="41">
        <f>ROCs!$H$14</f>
        <v>0.26229721460804234</v>
      </c>
      <c r="I41" s="42">
        <v>0.10387768972512</v>
      </c>
      <c r="J41" s="43">
        <f>Other!$C$4*H41*I41/12+(Other!$D$4*I41)</f>
        <v>0.19025271621961776</v>
      </c>
      <c r="K41" s="122">
        <f t="shared" si="0"/>
        <v>0.4</v>
      </c>
      <c r="L41" s="44">
        <f>ROUND((2.721*J41*G41)+(Other!$B$4*I41),1)</f>
        <v>0.1</v>
      </c>
    </row>
    <row r="42" spans="1:13">
      <c r="A42" s="40" t="s">
        <v>21</v>
      </c>
      <c r="B42" s="40" t="s">
        <v>23</v>
      </c>
      <c r="C42" s="40">
        <v>1900</v>
      </c>
      <c r="D42" s="40" t="s">
        <v>151</v>
      </c>
      <c r="E42" s="40" t="s">
        <v>22</v>
      </c>
      <c r="F42" s="41">
        <f>EMCs!$B$14</f>
        <v>0.69141343344704065</v>
      </c>
      <c r="G42" s="41">
        <f>EMCs!$C$14</f>
        <v>3.5859246036990831E-2</v>
      </c>
      <c r="H42" s="41">
        <f>ROCs!$H$14</f>
        <v>0.26229721460804234</v>
      </c>
      <c r="I42" s="42">
        <v>0.106673949140517</v>
      </c>
      <c r="J42" s="43">
        <f>Other!$C$4*H42*I42/12+(Other!$D$4*I42)</f>
        <v>0.19537408492199959</v>
      </c>
      <c r="K42" s="122">
        <f t="shared" si="0"/>
        <v>0.4</v>
      </c>
      <c r="L42" s="44">
        <f>ROUND((2.721*J42*G42)+(Other!$B$4*I42),1)</f>
        <v>0.1</v>
      </c>
      <c r="M42" s="18"/>
    </row>
    <row r="43" spans="1:13">
      <c r="A43" s="40" t="s">
        <v>21</v>
      </c>
      <c r="B43" s="40" t="s">
        <v>23</v>
      </c>
      <c r="C43" s="40">
        <v>1900</v>
      </c>
      <c r="D43" s="40" t="s">
        <v>151</v>
      </c>
      <c r="E43" s="40" t="s">
        <v>22</v>
      </c>
      <c r="F43" s="41">
        <f>EMCs!$B$14</f>
        <v>0.69141343344704065</v>
      </c>
      <c r="G43" s="41">
        <f>EMCs!$C$14</f>
        <v>3.5859246036990831E-2</v>
      </c>
      <c r="H43" s="41">
        <f>ROCs!$H$14</f>
        <v>0.26229721460804234</v>
      </c>
      <c r="I43" s="42">
        <v>0.107342992705057</v>
      </c>
      <c r="J43" s="43">
        <f>Other!$C$4*H43*I43/12+(Other!$D$4*I43)</f>
        <v>0.19659944289597664</v>
      </c>
      <c r="K43" s="122">
        <f t="shared" si="0"/>
        <v>0.4</v>
      </c>
      <c r="L43" s="44">
        <f>ROUND((2.721*J43*G43)+(Other!$B$4*I43),1)</f>
        <v>0.1</v>
      </c>
    </row>
    <row r="44" spans="1:13">
      <c r="A44" s="40" t="s">
        <v>21</v>
      </c>
      <c r="B44" s="40" t="s">
        <v>23</v>
      </c>
      <c r="C44" s="40">
        <v>1900</v>
      </c>
      <c r="D44" s="40" t="s">
        <v>151</v>
      </c>
      <c r="E44" s="40" t="s">
        <v>24</v>
      </c>
      <c r="F44" s="41">
        <f>EMCs!$B$14</f>
        <v>0.69141343344704065</v>
      </c>
      <c r="G44" s="41">
        <f>EMCs!$C$14</f>
        <v>3.5859246036990831E-2</v>
      </c>
      <c r="H44" s="41">
        <f>ROCs!$H$14</f>
        <v>0.26229721460804234</v>
      </c>
      <c r="I44" s="42">
        <v>0.18000902804235899</v>
      </c>
      <c r="J44" s="43">
        <f>Other!$C$4*H44*I44/12+(Other!$D$4*I44)</f>
        <v>0.32968779551929506</v>
      </c>
      <c r="K44" s="122">
        <f t="shared" si="0"/>
        <v>0.6</v>
      </c>
      <c r="L44" s="44">
        <f>ROUND((2.721*J44*G44)+(Other!$B$4*I44),1)</f>
        <v>0.1</v>
      </c>
    </row>
    <row r="45" spans="1:13">
      <c r="A45" s="40" t="s">
        <v>21</v>
      </c>
      <c r="B45" s="40" t="s">
        <v>23</v>
      </c>
      <c r="C45" s="40">
        <v>1900</v>
      </c>
      <c r="D45" s="40" t="s">
        <v>151</v>
      </c>
      <c r="E45" s="40" t="s">
        <v>24</v>
      </c>
      <c r="F45" s="41">
        <f>EMCs!$B$14</f>
        <v>0.69141343344704065</v>
      </c>
      <c r="G45" s="41">
        <f>EMCs!$C$14</f>
        <v>3.5859246036990831E-2</v>
      </c>
      <c r="H45" s="41">
        <f>ROCs!$H$14</f>
        <v>0.26229721460804234</v>
      </c>
      <c r="I45" s="42">
        <v>0.18932643726828599</v>
      </c>
      <c r="J45" s="43">
        <f>Other!$C$4*H45*I45/12+(Other!$D$4*I45)</f>
        <v>0.34675269576932122</v>
      </c>
      <c r="K45" s="122">
        <f t="shared" si="0"/>
        <v>0.7</v>
      </c>
      <c r="L45" s="44">
        <f>ROUND((2.721*J45*G45)+(Other!$B$4*I45),1)</f>
        <v>0.2</v>
      </c>
    </row>
    <row r="46" spans="1:13">
      <c r="A46" s="40" t="s">
        <v>21</v>
      </c>
      <c r="B46" s="40" t="s">
        <v>23</v>
      </c>
      <c r="C46" s="40">
        <v>1900</v>
      </c>
      <c r="D46" s="40" t="s">
        <v>151</v>
      </c>
      <c r="E46" s="40" t="s">
        <v>74</v>
      </c>
      <c r="F46" s="41">
        <f>EMCs!$B$14</f>
        <v>0.69141343344704065</v>
      </c>
      <c r="G46" s="41">
        <f>EMCs!$C$14</f>
        <v>3.5859246036990831E-2</v>
      </c>
      <c r="H46" s="41">
        <f>ROCs!$H$14</f>
        <v>0.26229721460804234</v>
      </c>
      <c r="I46" s="42">
        <v>0.309381811571531</v>
      </c>
      <c r="J46" s="43">
        <f>Other!$C$4*H46*I46/12+(Other!$D$4*I46)</f>
        <v>0.56663495459117696</v>
      </c>
      <c r="K46" s="122">
        <f t="shared" si="0"/>
        <v>1.1000000000000001</v>
      </c>
      <c r="L46" s="44">
        <f>ROUND((2.721*J46*G46)+(Other!$B$4*I46),1)</f>
        <v>0.2</v>
      </c>
    </row>
    <row r="47" spans="1:13">
      <c r="A47" s="40" t="s">
        <v>21</v>
      </c>
      <c r="B47" s="40" t="s">
        <v>23</v>
      </c>
      <c r="C47" s="40">
        <v>1900</v>
      </c>
      <c r="D47" s="40" t="s">
        <v>151</v>
      </c>
      <c r="E47" s="40" t="s">
        <v>74</v>
      </c>
      <c r="F47" s="41">
        <f>EMCs!$B$14</f>
        <v>0.69141343344704065</v>
      </c>
      <c r="G47" s="41">
        <f>EMCs!$C$14</f>
        <v>3.5859246036990831E-2</v>
      </c>
      <c r="H47" s="41">
        <f>ROCs!$H$14</f>
        <v>0.26229721460804234</v>
      </c>
      <c r="I47" s="42">
        <v>0.56201317438487697</v>
      </c>
      <c r="J47" s="43">
        <f>Other!$C$4*H47*I47/12+(Other!$D$4*I47)</f>
        <v>1.0293310648405358</v>
      </c>
      <c r="K47" s="122">
        <f t="shared" si="0"/>
        <v>1.9</v>
      </c>
      <c r="L47" s="44">
        <f>ROUND((2.721*J47*G47)+(Other!$B$4*I47),1)</f>
        <v>0.5</v>
      </c>
    </row>
    <row r="48" spans="1:13">
      <c r="A48" s="40" t="s">
        <v>21</v>
      </c>
      <c r="B48" s="40" t="s">
        <v>23</v>
      </c>
      <c r="C48" s="40">
        <v>1900</v>
      </c>
      <c r="D48" s="40" t="s">
        <v>151</v>
      </c>
      <c r="E48" s="40" t="s">
        <v>22</v>
      </c>
      <c r="F48" s="41">
        <f>EMCs!$B$14</f>
        <v>0.69141343344704065</v>
      </c>
      <c r="G48" s="41">
        <f>EMCs!$C$14</f>
        <v>3.5859246036990831E-2</v>
      </c>
      <c r="H48" s="41">
        <f>ROCs!$H$14</f>
        <v>0.26229721460804234</v>
      </c>
      <c r="I48" s="42">
        <v>1.2424713242315299</v>
      </c>
      <c r="J48" s="43">
        <f>Other!$C$4*H48*I48/12+(Other!$D$4*I48)</f>
        <v>2.2755949317466486</v>
      </c>
      <c r="K48" s="122">
        <f t="shared" si="0"/>
        <v>4.3</v>
      </c>
      <c r="L48" s="44">
        <f>ROUND((2.721*J48*G48)+(Other!$B$4*I48),1)</f>
        <v>1</v>
      </c>
    </row>
    <row r="49" spans="1:13">
      <c r="A49" s="40" t="s">
        <v>21</v>
      </c>
      <c r="B49" s="40" t="s">
        <v>23</v>
      </c>
      <c r="C49" s="40">
        <v>1900</v>
      </c>
      <c r="D49" s="40" t="s">
        <v>151</v>
      </c>
      <c r="E49" s="40" t="s">
        <v>25</v>
      </c>
      <c r="F49" s="41">
        <f>EMCs!$B$14</f>
        <v>0.69141343344704065</v>
      </c>
      <c r="G49" s="41">
        <f>EMCs!$C$14</f>
        <v>3.5859246036990831E-2</v>
      </c>
      <c r="H49" s="41">
        <f>ROCs!$H$14</f>
        <v>0.26229721460804234</v>
      </c>
      <c r="I49" s="42">
        <v>2.1605890564083299</v>
      </c>
      <c r="J49" s="43">
        <f>Other!$C$4*H49*I49/12+(Other!$D$4*I49)</f>
        <v>3.9571339880950633</v>
      </c>
      <c r="K49" s="122">
        <f t="shared" si="0"/>
        <v>7.4</v>
      </c>
      <c r="L49" s="44">
        <f>ROUND((2.721*J49*G49)+(Other!$B$4*I49),1)</f>
        <v>1.7</v>
      </c>
    </row>
    <row r="50" spans="1:13">
      <c r="A50" s="40" t="s">
        <v>21</v>
      </c>
      <c r="B50" s="40" t="s">
        <v>23</v>
      </c>
      <c r="C50" s="40">
        <v>1900</v>
      </c>
      <c r="D50" s="40" t="s">
        <v>151</v>
      </c>
      <c r="E50" s="40" t="s">
        <v>24</v>
      </c>
      <c r="F50" s="41">
        <f>EMCs!$B$14</f>
        <v>0.69141343344704065</v>
      </c>
      <c r="G50" s="41">
        <f>EMCs!$C$14</f>
        <v>3.5859246036990831E-2</v>
      </c>
      <c r="H50" s="41">
        <f>ROCs!$H$14</f>
        <v>0.26229721460804234</v>
      </c>
      <c r="I50" s="42">
        <v>2.4616613951152599</v>
      </c>
      <c r="J50" s="43">
        <f>Other!$C$4*H50*I50/12+(Other!$D$4*I50)</f>
        <v>4.5085500849408779</v>
      </c>
      <c r="K50" s="122">
        <f t="shared" si="0"/>
        <v>8.5</v>
      </c>
      <c r="L50" s="44">
        <f>ROUND((2.721*J50*G50)+(Other!$B$4*I50),1)</f>
        <v>2</v>
      </c>
    </row>
    <row r="51" spans="1:13">
      <c r="A51" s="40" t="s">
        <v>21</v>
      </c>
      <c r="B51" s="40" t="s">
        <v>23</v>
      </c>
      <c r="C51" s="40">
        <v>1900</v>
      </c>
      <c r="D51" s="40" t="s">
        <v>151</v>
      </c>
      <c r="E51" s="40" t="s">
        <v>22</v>
      </c>
      <c r="F51" s="41">
        <f>EMCs!$B$14</f>
        <v>0.69141343344704065</v>
      </c>
      <c r="G51" s="41">
        <f>EMCs!$C$14</f>
        <v>3.5859246036990831E-2</v>
      </c>
      <c r="H51" s="41">
        <f>ROCs!$H$14</f>
        <v>0.26229721460804234</v>
      </c>
      <c r="I51" s="42">
        <v>3.2126243105745602</v>
      </c>
      <c r="J51" s="43">
        <f>Other!$C$4*H51*I51/12+(Other!$D$4*I51)</f>
        <v>5.883943923833554</v>
      </c>
      <c r="K51" s="122">
        <f t="shared" si="0"/>
        <v>11.1</v>
      </c>
      <c r="L51" s="44">
        <f>ROUND((2.721*J51*G51)+(Other!$B$4*I51),1)</f>
        <v>2.6</v>
      </c>
    </row>
    <row r="52" spans="1:13">
      <c r="A52" s="40" t="s">
        <v>21</v>
      </c>
      <c r="B52" s="40" t="s">
        <v>23</v>
      </c>
      <c r="C52" s="40">
        <v>1900</v>
      </c>
      <c r="D52" s="40" t="s">
        <v>151</v>
      </c>
      <c r="E52" s="40" t="s">
        <v>22</v>
      </c>
      <c r="F52" s="41">
        <f>EMCs!$B$14</f>
        <v>0.69141343344704065</v>
      </c>
      <c r="G52" s="41">
        <f>EMCs!$C$14</f>
        <v>3.5859246036990831E-2</v>
      </c>
      <c r="H52" s="41">
        <f>ROCs!$H$14</f>
        <v>0.26229721460804234</v>
      </c>
      <c r="I52" s="42">
        <v>4.0531203272368801</v>
      </c>
      <c r="J52" s="43">
        <f>Other!$C$4*H52*I52/12+(Other!$D$4*I52)</f>
        <v>7.4233182646079658</v>
      </c>
      <c r="K52" s="122">
        <f t="shared" si="0"/>
        <v>14</v>
      </c>
      <c r="L52" s="44">
        <f>ROUND((2.721*J52*G52)+(Other!$B$4*I52),1)</f>
        <v>3.3</v>
      </c>
    </row>
    <row r="53" spans="1:13">
      <c r="A53" s="40" t="s">
        <v>21</v>
      </c>
      <c r="B53" s="40" t="s">
        <v>23</v>
      </c>
      <c r="C53" s="40">
        <v>1900</v>
      </c>
      <c r="D53" s="40" t="s">
        <v>151</v>
      </c>
      <c r="E53" s="40" t="s">
        <v>22</v>
      </c>
      <c r="F53" s="41">
        <f>EMCs!$B$14</f>
        <v>0.69141343344704065</v>
      </c>
      <c r="G53" s="41">
        <f>EMCs!$C$14</f>
        <v>3.5859246036990831E-2</v>
      </c>
      <c r="H53" s="41">
        <f>ROCs!$H$14</f>
        <v>0.26229721460804234</v>
      </c>
      <c r="I53" s="42">
        <v>4.3365815654020903</v>
      </c>
      <c r="J53" s="43">
        <f>Other!$C$4*H53*I53/12+(Other!$D$4*I53)</f>
        <v>7.9424795074755554</v>
      </c>
      <c r="K53" s="122">
        <f t="shared" si="0"/>
        <v>14.9</v>
      </c>
      <c r="L53" s="44">
        <f>ROUND((2.721*J53*G53)+(Other!$B$4*I53),1)</f>
        <v>3.5</v>
      </c>
    </row>
    <row r="54" spans="1:13">
      <c r="A54" s="40" t="s">
        <v>21</v>
      </c>
      <c r="B54" s="40" t="s">
        <v>23</v>
      </c>
      <c r="C54" s="40">
        <v>1900</v>
      </c>
      <c r="D54" s="40" t="s">
        <v>151</v>
      </c>
      <c r="E54" s="40" t="s">
        <v>22</v>
      </c>
      <c r="F54" s="41">
        <f>EMCs!$B$14</f>
        <v>0.69141343344704065</v>
      </c>
      <c r="G54" s="41">
        <f>EMCs!$C$14</f>
        <v>3.5859246036990831E-2</v>
      </c>
      <c r="H54" s="41">
        <f>ROCs!$H$14</f>
        <v>0.26229721460804234</v>
      </c>
      <c r="I54" s="42">
        <v>4.6409107784883199</v>
      </c>
      <c r="J54" s="43">
        <f>Other!$C$4*H54*I54/12+(Other!$D$4*I54)</f>
        <v>8.4998605925559705</v>
      </c>
      <c r="K54" s="122">
        <f t="shared" si="0"/>
        <v>16</v>
      </c>
      <c r="L54" s="44">
        <f>ROUND((2.721*J54*G54)+(Other!$B$4*I54),1)</f>
        <v>3.7</v>
      </c>
      <c r="M54" s="18"/>
    </row>
    <row r="55" spans="1:13">
      <c r="A55" s="40" t="s">
        <v>21</v>
      </c>
      <c r="B55" s="40" t="s">
        <v>23</v>
      </c>
      <c r="C55" s="40">
        <v>1900</v>
      </c>
      <c r="D55" s="40" t="s">
        <v>151</v>
      </c>
      <c r="E55" s="40" t="s">
        <v>22</v>
      </c>
      <c r="F55" s="41">
        <f>EMCs!$B$14</f>
        <v>0.69141343344704065</v>
      </c>
      <c r="G55" s="41">
        <f>EMCs!$C$14</f>
        <v>3.5859246036990831E-2</v>
      </c>
      <c r="H55" s="41">
        <f>ROCs!$H$14</f>
        <v>0.26229721460804234</v>
      </c>
      <c r="I55" s="42">
        <v>4.6988403658514297</v>
      </c>
      <c r="J55" s="43">
        <f>Other!$C$4*H55*I55/12+(Other!$D$4*I55)</f>
        <v>8.6059590375105852</v>
      </c>
      <c r="K55" s="122">
        <f t="shared" si="0"/>
        <v>16.2</v>
      </c>
      <c r="L55" s="44">
        <f>ROUND((2.721*J55*G55)+(Other!$B$4*I55),1)</f>
        <v>3.8</v>
      </c>
      <c r="M55" s="18"/>
    </row>
    <row r="56" spans="1:13">
      <c r="A56" s="78" t="s">
        <v>21</v>
      </c>
      <c r="B56" s="78" t="s">
        <v>23</v>
      </c>
      <c r="C56" s="78">
        <v>1900</v>
      </c>
      <c r="D56" s="78" t="s">
        <v>151</v>
      </c>
      <c r="E56" s="78" t="s">
        <v>22</v>
      </c>
      <c r="F56" s="79">
        <f>EMCs!$B$14</f>
        <v>0.69141343344704065</v>
      </c>
      <c r="G56" s="79">
        <f>EMCs!$C$14</f>
        <v>3.5859246036990831E-2</v>
      </c>
      <c r="H56" s="79">
        <f>ROCs!$H$14</f>
        <v>0.26229721460804234</v>
      </c>
      <c r="I56" s="80">
        <v>5.0505178947948002</v>
      </c>
      <c r="J56" s="81">
        <f>Other!$C$4*H56*I56/12+(Other!$D$4*I56)</f>
        <v>9.2500588946784692</v>
      </c>
      <c r="K56" s="123">
        <f t="shared" si="0"/>
        <v>17.399999999999999</v>
      </c>
      <c r="L56" s="82">
        <f>ROUND((2.721*J56*G56)+(Other!$B$4*I56),1)</f>
        <v>4.0999999999999996</v>
      </c>
    </row>
    <row r="57" spans="1:13">
      <c r="A57" s="85" t="s">
        <v>21</v>
      </c>
      <c r="B57" s="85" t="s">
        <v>23</v>
      </c>
      <c r="C57" s="85">
        <v>1210</v>
      </c>
      <c r="D57" s="85" t="s">
        <v>123</v>
      </c>
      <c r="E57" s="85" t="s">
        <v>22</v>
      </c>
      <c r="F57" s="86">
        <f>EMCs!$B$13</f>
        <v>1.2445441802046733</v>
      </c>
      <c r="G57" s="86">
        <f>EMCs!$C$13</f>
        <v>0.21319951734720002</v>
      </c>
      <c r="H57" s="86">
        <f>ROCs!$H$11</f>
        <v>0.28818180815488864</v>
      </c>
      <c r="I57" s="87">
        <v>5.2735444200193902</v>
      </c>
      <c r="J57" s="88">
        <f>Other!$C$4*H57*I57/12+(Other!$D$4*I57)</f>
        <v>10.268249411475423</v>
      </c>
      <c r="K57" s="119">
        <f>ROUND((2.721*J57*F57)*(1-'CDD 2, 3, 4, 5 Calcs'!$F$7),1)</f>
        <v>21.9</v>
      </c>
      <c r="L57" s="89">
        <f>ROUND(((2.721*J57*G57)+(Other!$B$4*I57))*(1-'CDD 2, 3, 4, 5 Calcs'!$F$8),1)</f>
        <v>3.2</v>
      </c>
      <c r="M57" s="18"/>
    </row>
    <row r="58" spans="1:13">
      <c r="A58" s="51" t="s">
        <v>21</v>
      </c>
      <c r="B58" s="51" t="s">
        <v>23</v>
      </c>
      <c r="C58" s="51">
        <v>1700</v>
      </c>
      <c r="D58" s="51" t="s">
        <v>138</v>
      </c>
      <c r="E58" s="51" t="s">
        <v>74</v>
      </c>
      <c r="F58" s="53">
        <f>EMCs!$B$7</f>
        <v>0.96797880682585713</v>
      </c>
      <c r="G58" s="53">
        <f>EMCs!$C$7</f>
        <v>0.12452938169209543</v>
      </c>
      <c r="H58" s="53">
        <f>ROCs!$H$12</f>
        <v>0.34081381503347608</v>
      </c>
      <c r="I58" s="54">
        <v>5.4145514951882001</v>
      </c>
      <c r="J58" s="55">
        <f>Other!$C$4*H58*I58/12+(Other!$D$4*I58)</f>
        <v>11.815712703737326</v>
      </c>
      <c r="K58" s="121">
        <f>ROUND((2.721*J58*F58)*(1-'CDD 2, 3, 4, 5 Calcs'!$F$7),1)</f>
        <v>19.600000000000001</v>
      </c>
      <c r="L58" s="52">
        <f>ROUND(((2.721*J58*G58)+(Other!$B$4*I58))*(1-'CDD 2, 3, 4, 5 Calcs'!$F$8),1)</f>
        <v>2.5</v>
      </c>
      <c r="M58" s="18"/>
    </row>
    <row r="59" spans="1:13">
      <c r="A59" s="85" t="s">
        <v>21</v>
      </c>
      <c r="B59" s="85" t="s">
        <v>23</v>
      </c>
      <c r="C59" s="85">
        <v>1210</v>
      </c>
      <c r="D59" s="85" t="s">
        <v>123</v>
      </c>
      <c r="E59" s="85" t="s">
        <v>25</v>
      </c>
      <c r="F59" s="86">
        <f>EMCs!$B$13</f>
        <v>1.2445441802046733</v>
      </c>
      <c r="G59" s="86">
        <f>EMCs!$C$13</f>
        <v>0.21319951734720002</v>
      </c>
      <c r="H59" s="86">
        <f>ROCs!$H$11</f>
        <v>0.28818180815488864</v>
      </c>
      <c r="I59" s="87">
        <v>7.0400450278264204</v>
      </c>
      <c r="J59" s="88">
        <f>Other!$C$4*H59*I59/12+(Other!$D$4*I59)</f>
        <v>13.707846650407721</v>
      </c>
      <c r="K59" s="119">
        <f>ROUND((2.721*J59*F59)*(1-'CDD 2, 3, 4, 5 Calcs'!$F$7),1)</f>
        <v>29.2</v>
      </c>
      <c r="L59" s="89">
        <f>ROUND(((2.721*J59*G59)+(Other!$B$4*I59))*(1-'CDD 2, 3, 4, 5 Calcs'!$F$8),1)</f>
        <v>4.3</v>
      </c>
      <c r="M59" s="18"/>
    </row>
    <row r="60" spans="1:13">
      <c r="A60" s="51" t="s">
        <v>21</v>
      </c>
      <c r="B60" s="51" t="s">
        <v>23</v>
      </c>
      <c r="C60" s="51">
        <v>1700</v>
      </c>
      <c r="D60" s="51" t="s">
        <v>138</v>
      </c>
      <c r="E60" s="51" t="s">
        <v>22</v>
      </c>
      <c r="F60" s="53">
        <f>EMCs!$B$7</f>
        <v>0.96797880682585713</v>
      </c>
      <c r="G60" s="53">
        <f>EMCs!$C$7</f>
        <v>0.12452938169209543</v>
      </c>
      <c r="H60" s="53">
        <f>ROCs!$H$12</f>
        <v>0.34081381503347608</v>
      </c>
      <c r="I60" s="54">
        <v>7.4338040788634103</v>
      </c>
      <c r="J60" s="55">
        <f>Other!$C$4*H60*I60/12+(Other!$D$4*I60)</f>
        <v>16.222154941139358</v>
      </c>
      <c r="K60" s="121">
        <f>ROUND((2.721*J60*F60)*(1-'CDD 2, 3, 4, 5 Calcs'!$F$7),1)</f>
        <v>26.9</v>
      </c>
      <c r="L60" s="52">
        <f>ROUND(((2.721*J60*G60)+(Other!$B$4*I60))*(1-'CDD 2, 3, 4, 5 Calcs'!$F$8),1)</f>
        <v>3.5</v>
      </c>
      <c r="M60" s="18"/>
    </row>
    <row r="61" spans="1:13">
      <c r="A61" s="100" t="s">
        <v>21</v>
      </c>
      <c r="B61" s="100" t="s">
        <v>23</v>
      </c>
      <c r="C61" s="100">
        <v>1400</v>
      </c>
      <c r="D61" s="101" t="s">
        <v>121</v>
      </c>
      <c r="E61" s="100" t="s">
        <v>74</v>
      </c>
      <c r="F61" s="102">
        <f>EMCs!$B$8</f>
        <v>0.70945030562392009</v>
      </c>
      <c r="G61" s="102">
        <f>EMCs!$C$8</f>
        <v>0.1167055461931156</v>
      </c>
      <c r="H61" s="102">
        <f>ROCs!$H$3</f>
        <v>0.43140989244743805</v>
      </c>
      <c r="I61" s="103">
        <v>7.9302342202235101</v>
      </c>
      <c r="J61" s="104">
        <f>Other!$C$4*H61*I61/12+(Other!$D$4*I61)</f>
        <v>20.514540226036026</v>
      </c>
      <c r="K61" s="120">
        <f>ROUND((2.721*J61*F61)*(1-'CDD 2, 3, 4, 5 Calcs'!$F$7),1)</f>
        <v>24.9</v>
      </c>
      <c r="L61" s="101">
        <f>ROUND(((2.721*J61*G61)+(Other!$B$4*I61))*(1-'CDD 2, 3, 4, 5 Calcs'!$F$8),1)</f>
        <v>4</v>
      </c>
    </row>
    <row r="62" spans="1:13">
      <c r="A62" s="85" t="s">
        <v>21</v>
      </c>
      <c r="B62" s="85" t="s">
        <v>23</v>
      </c>
      <c r="C62" s="85">
        <v>1210</v>
      </c>
      <c r="D62" s="85" t="s">
        <v>123</v>
      </c>
      <c r="E62" s="85" t="s">
        <v>22</v>
      </c>
      <c r="F62" s="86">
        <f>EMCs!$B$13</f>
        <v>1.2445441802046733</v>
      </c>
      <c r="G62" s="86">
        <f>EMCs!$C$13</f>
        <v>0.21319951734720002</v>
      </c>
      <c r="H62" s="86">
        <f>ROCs!$H$11</f>
        <v>0.28818180815488864</v>
      </c>
      <c r="I62" s="87">
        <v>7.9874095538985301</v>
      </c>
      <c r="J62" s="88">
        <f>Other!$C$4*H62*I62/12+(Other!$D$4*I62)</f>
        <v>15.552483665384617</v>
      </c>
      <c r="K62" s="119">
        <f>ROUND((2.721*J62*F62)*(1-'CDD 2, 3, 4, 5 Calcs'!$F$7),1)</f>
        <v>33.200000000000003</v>
      </c>
      <c r="L62" s="89">
        <f>ROUND(((2.721*J62*G62)+(Other!$B$4*I62))*(1-'CDD 2, 3, 4, 5 Calcs'!$F$8),1)</f>
        <v>4.8</v>
      </c>
    </row>
    <row r="63" spans="1:13">
      <c r="A63" s="85" t="s">
        <v>21</v>
      </c>
      <c r="B63" s="85" t="s">
        <v>23</v>
      </c>
      <c r="C63" s="85">
        <v>1210</v>
      </c>
      <c r="D63" s="85" t="s">
        <v>123</v>
      </c>
      <c r="E63" s="85" t="s">
        <v>22</v>
      </c>
      <c r="F63" s="86">
        <f>EMCs!$B$13</f>
        <v>1.2445441802046733</v>
      </c>
      <c r="G63" s="86">
        <f>EMCs!$C$13</f>
        <v>0.21319951734720002</v>
      </c>
      <c r="H63" s="86">
        <f>ROCs!$H$11</f>
        <v>0.28818180815488864</v>
      </c>
      <c r="I63" s="87">
        <v>8.1708620340857099</v>
      </c>
      <c r="J63" s="88">
        <f>Other!$C$4*H63*I63/12+(Other!$D$4*I63)</f>
        <v>15.909688549174861</v>
      </c>
      <c r="K63" s="119">
        <f>ROUND((2.721*J63*F63)*(1-'CDD 2, 3, 4, 5 Calcs'!$F$7),1)</f>
        <v>33.9</v>
      </c>
      <c r="L63" s="89">
        <f>ROUND(((2.721*J63*G63)+(Other!$B$4*I63))*(1-'CDD 2, 3, 4, 5 Calcs'!$F$8),1)</f>
        <v>4.9000000000000004</v>
      </c>
    </row>
    <row r="64" spans="1:13">
      <c r="A64" s="85" t="s">
        <v>21</v>
      </c>
      <c r="B64" s="85" t="s">
        <v>23</v>
      </c>
      <c r="C64" s="85">
        <v>1210</v>
      </c>
      <c r="D64" s="85" t="s">
        <v>123</v>
      </c>
      <c r="E64" s="85" t="s">
        <v>22</v>
      </c>
      <c r="F64" s="86">
        <f>EMCs!$B$13</f>
        <v>1.2445441802046733</v>
      </c>
      <c r="G64" s="86">
        <f>EMCs!$C$13</f>
        <v>0.21319951734720002</v>
      </c>
      <c r="H64" s="86">
        <f>ROCs!$H$11</f>
        <v>0.28818180815488864</v>
      </c>
      <c r="I64" s="87">
        <v>8.9757121041761092</v>
      </c>
      <c r="J64" s="88">
        <f>Other!$C$4*H64*I64/12+(Other!$D$4*I64)</f>
        <v>17.476832124785684</v>
      </c>
      <c r="K64" s="119">
        <f>ROUND((2.721*J64*F64)*(1-'CDD 2, 3, 4, 5 Calcs'!$F$7),1)</f>
        <v>37.299999999999997</v>
      </c>
      <c r="L64" s="89">
        <f>ROUND(((2.721*J64*G64)+(Other!$B$4*I64))*(1-'CDD 2, 3, 4, 5 Calcs'!$F$8),1)</f>
        <v>5.4</v>
      </c>
    </row>
    <row r="65" spans="1:13">
      <c r="A65" s="85" t="s">
        <v>21</v>
      </c>
      <c r="B65" s="85" t="s">
        <v>23</v>
      </c>
      <c r="C65" s="85">
        <v>1210</v>
      </c>
      <c r="D65" s="85" t="s">
        <v>123</v>
      </c>
      <c r="E65" s="85" t="s">
        <v>22</v>
      </c>
      <c r="F65" s="86">
        <f>EMCs!$B$13</f>
        <v>1.2445441802046733</v>
      </c>
      <c r="G65" s="86">
        <f>EMCs!$C$13</f>
        <v>0.21319951734720002</v>
      </c>
      <c r="H65" s="86">
        <f>ROCs!$H$11</f>
        <v>0.28818180815488864</v>
      </c>
      <c r="I65" s="87">
        <v>9.1401005080696702</v>
      </c>
      <c r="J65" s="88">
        <f>Other!$C$4*H65*I65/12+(Other!$D$4*I65)</f>
        <v>17.796916871796736</v>
      </c>
      <c r="K65" s="119">
        <f>ROUND((2.721*J65*F65)*(1-'CDD 2, 3, 4, 5 Calcs'!$F$7),1)</f>
        <v>38</v>
      </c>
      <c r="L65" s="89">
        <f>ROUND(((2.721*J65*G65)+(Other!$B$4*I65))*(1-'CDD 2, 3, 4, 5 Calcs'!$F$8),1)</f>
        <v>5.5</v>
      </c>
    </row>
    <row r="66" spans="1:13">
      <c r="A66" s="40" t="s">
        <v>21</v>
      </c>
      <c r="B66" s="40" t="s">
        <v>23</v>
      </c>
      <c r="C66" s="40">
        <v>1900</v>
      </c>
      <c r="D66" s="40" t="s">
        <v>151</v>
      </c>
      <c r="E66" s="40" t="s">
        <v>22</v>
      </c>
      <c r="F66" s="41">
        <f>EMCs!$B$14</f>
        <v>0.69141343344704065</v>
      </c>
      <c r="G66" s="41">
        <f>EMCs!$C$14</f>
        <v>3.5859246036990831E-2</v>
      </c>
      <c r="H66" s="41">
        <f>ROCs!$H$14</f>
        <v>0.26229721460804234</v>
      </c>
      <c r="I66" s="42">
        <v>9.40223196618809</v>
      </c>
      <c r="J66" s="43">
        <f>Other!$C$4*H66*I66/12+(Other!$D$4*I66)</f>
        <v>17.220253692854595</v>
      </c>
      <c r="K66" s="122">
        <f t="shared" ref="K66:K116" si="1">ROUND(2.721*J66*F66,1)</f>
        <v>32.4</v>
      </c>
      <c r="L66" s="44">
        <f>ROUND((2.721*J66*G66)+(Other!$B$4*I66),1)</f>
        <v>7.6</v>
      </c>
      <c r="M66" s="18"/>
    </row>
    <row r="67" spans="1:13">
      <c r="A67" s="85" t="s">
        <v>21</v>
      </c>
      <c r="B67" s="85" t="s">
        <v>23</v>
      </c>
      <c r="C67" s="85">
        <v>1210</v>
      </c>
      <c r="D67" s="85" t="s">
        <v>123</v>
      </c>
      <c r="E67" s="85" t="s">
        <v>22</v>
      </c>
      <c r="F67" s="86">
        <f>EMCs!$B$13</f>
        <v>1.2445441802046733</v>
      </c>
      <c r="G67" s="86">
        <f>EMCs!$C$13</f>
        <v>0.21319951734720002</v>
      </c>
      <c r="H67" s="86">
        <f>ROCs!$H$11</f>
        <v>0.28818180815488864</v>
      </c>
      <c r="I67" s="87">
        <v>12.846159354099999</v>
      </c>
      <c r="J67" s="88">
        <f>Other!$C$4*H67*I67/12+(Other!$D$4*I67)</f>
        <v>25.013076163103946</v>
      </c>
      <c r="K67" s="119">
        <f>ROUND((2.721*J67*F67)*(1-'CDD 2, 3, 4, 5 Calcs'!$F$7),1)</f>
        <v>53.4</v>
      </c>
      <c r="L67" s="89">
        <f>ROUND(((2.721*J67*G67)+(Other!$B$4*I67))*(1-'CDD 2, 3, 4, 5 Calcs'!$F$8),1)</f>
        <v>7.8</v>
      </c>
    </row>
    <row r="68" spans="1:13">
      <c r="A68" s="78" t="s">
        <v>21</v>
      </c>
      <c r="B68" s="78" t="s">
        <v>23</v>
      </c>
      <c r="C68" s="78">
        <v>1900</v>
      </c>
      <c r="D68" s="78" t="s">
        <v>151</v>
      </c>
      <c r="E68" s="78" t="s">
        <v>24</v>
      </c>
      <c r="F68" s="79">
        <f>EMCs!$B$14</f>
        <v>0.69141343344704065</v>
      </c>
      <c r="G68" s="79">
        <f>EMCs!$C$14</f>
        <v>3.5859246036990831E-2</v>
      </c>
      <c r="H68" s="79">
        <f>ROCs!$H$14</f>
        <v>0.26229721460804234</v>
      </c>
      <c r="I68" s="80">
        <v>12.974149607799999</v>
      </c>
      <c r="J68" s="81">
        <f>Other!$C$4*H68*I68/12+(Other!$D$4*I68)</f>
        <v>23.762245868727007</v>
      </c>
      <c r="K68" s="123">
        <f t="shared" si="1"/>
        <v>44.7</v>
      </c>
      <c r="L68" s="82">
        <f>ROUND((2.721*J68*G68)+(Other!$B$4*I68),1)</f>
        <v>10.4</v>
      </c>
    </row>
    <row r="69" spans="1:13">
      <c r="A69" s="68" t="s">
        <v>21</v>
      </c>
      <c r="B69" s="68" t="s">
        <v>23</v>
      </c>
      <c r="C69" s="68">
        <v>1660</v>
      </c>
      <c r="D69" s="68" t="s">
        <v>122</v>
      </c>
      <c r="E69" s="68" t="s">
        <v>22</v>
      </c>
      <c r="F69" s="69">
        <f>EMCs!$B$16</f>
        <v>0.50503242095262102</v>
      </c>
      <c r="G69" s="69">
        <f>EMCs!$C$16</f>
        <v>6.8458560616073402E-2</v>
      </c>
      <c r="H69" s="69">
        <f>ROCs!$H$15</f>
        <v>5.2632006878587441E-2</v>
      </c>
      <c r="I69" s="70">
        <v>14.655657103099999</v>
      </c>
      <c r="J69" s="71">
        <f>Other!$C$4*H69*I69/12+(Other!$D$4*I69)</f>
        <v>13.116848409659029</v>
      </c>
      <c r="K69" s="124">
        <f t="shared" si="1"/>
        <v>18</v>
      </c>
      <c r="L69" s="72">
        <f>ROUND((2.721*J69*G69)+(Other!$B$4*I69),1)</f>
        <v>11.6</v>
      </c>
    </row>
    <row r="70" spans="1:13">
      <c r="A70" s="85" t="s">
        <v>21</v>
      </c>
      <c r="B70" s="85" t="s">
        <v>23</v>
      </c>
      <c r="C70" s="85">
        <v>1210</v>
      </c>
      <c r="D70" s="85" t="s">
        <v>123</v>
      </c>
      <c r="E70" s="85" t="s">
        <v>22</v>
      </c>
      <c r="F70" s="86">
        <f>EMCs!$B$13</f>
        <v>1.2445441802046733</v>
      </c>
      <c r="G70" s="86">
        <f>EMCs!$C$13</f>
        <v>0.21319951734720002</v>
      </c>
      <c r="H70" s="86">
        <f>ROCs!$H$11</f>
        <v>0.28818180815488864</v>
      </c>
      <c r="I70" s="87">
        <v>16.748398328699999</v>
      </c>
      <c r="J70" s="88">
        <f>Other!$C$4*H70*I70/12+(Other!$D$4*I70)</f>
        <v>32.611222658706154</v>
      </c>
      <c r="K70" s="119">
        <f>ROUND((2.721*J70*F70)*(1-'CDD 2, 3, 4, 5 Calcs'!$F$7),1)</f>
        <v>69.599999999999994</v>
      </c>
      <c r="L70" s="89">
        <f>ROUND(((2.721*J70*G70)+(Other!$B$4*I70))*(1-'CDD 2, 3, 4, 5 Calcs'!$F$8),1)</f>
        <v>10.1</v>
      </c>
    </row>
    <row r="71" spans="1:13">
      <c r="A71" s="85" t="s">
        <v>21</v>
      </c>
      <c r="B71" s="85" t="s">
        <v>23</v>
      </c>
      <c r="C71" s="85">
        <v>1210</v>
      </c>
      <c r="D71" s="85" t="s">
        <v>123</v>
      </c>
      <c r="E71" s="85" t="s">
        <v>24</v>
      </c>
      <c r="F71" s="86">
        <f>EMCs!$B$13</f>
        <v>1.2445441802046733</v>
      </c>
      <c r="G71" s="86">
        <f>EMCs!$C$13</f>
        <v>0.21319951734720002</v>
      </c>
      <c r="H71" s="86">
        <f>ROCs!$H$11</f>
        <v>0.28818180815488864</v>
      </c>
      <c r="I71" s="87">
        <v>16.759242188999998</v>
      </c>
      <c r="J71" s="88">
        <f>Other!$C$4*H71*I71/12+(Other!$D$4*I71)</f>
        <v>32.632337008614897</v>
      </c>
      <c r="K71" s="119">
        <f>ROUND((2.721*J71*F71)*(1-'CDD 2, 3, 4, 5 Calcs'!$F$7),1)</f>
        <v>69.599999999999994</v>
      </c>
      <c r="L71" s="89">
        <f>ROUND(((2.721*J71*G71)+(Other!$B$4*I71))*(1-'CDD 2, 3, 4, 5 Calcs'!$F$8),1)</f>
        <v>10.1</v>
      </c>
    </row>
    <row r="72" spans="1:13">
      <c r="A72" s="68" t="s">
        <v>21</v>
      </c>
      <c r="B72" s="68" t="s">
        <v>23</v>
      </c>
      <c r="C72" s="68">
        <v>1660</v>
      </c>
      <c r="D72" s="68" t="s">
        <v>122</v>
      </c>
      <c r="E72" s="68" t="s">
        <v>22</v>
      </c>
      <c r="F72" s="69">
        <f>EMCs!$B$16</f>
        <v>0.50503242095262102</v>
      </c>
      <c r="G72" s="69">
        <f>EMCs!$C$16</f>
        <v>6.8458560616073402E-2</v>
      </c>
      <c r="H72" s="69">
        <f>ROCs!$H$15</f>
        <v>5.2632006878587441E-2</v>
      </c>
      <c r="I72" s="70">
        <v>16.978616301700001</v>
      </c>
      <c r="J72" s="71">
        <f>Other!$C$4*H72*I72/12+(Other!$D$4*I72)</f>
        <v>15.195902487924423</v>
      </c>
      <c r="K72" s="124">
        <f t="shared" si="1"/>
        <v>20.9</v>
      </c>
      <c r="L72" s="72">
        <f>ROUND((2.721*J72*G72)+(Other!$B$4*I72),1)</f>
        <v>13.4</v>
      </c>
    </row>
    <row r="73" spans="1:13">
      <c r="A73" s="62" t="s">
        <v>21</v>
      </c>
      <c r="B73" s="62" t="s">
        <v>23</v>
      </c>
      <c r="C73" s="62">
        <v>8147</v>
      </c>
      <c r="D73" s="66" t="s">
        <v>152</v>
      </c>
      <c r="E73" s="62" t="s">
        <v>22</v>
      </c>
      <c r="F73" s="63">
        <f>EMCs!$B$5</f>
        <v>0.98601567900273634</v>
      </c>
      <c r="G73" s="63">
        <f>EMCs!$C$5</f>
        <v>0.14343698414796333</v>
      </c>
      <c r="H73" s="63">
        <f>ROCs!$H$6</f>
        <v>0.44607782879065094</v>
      </c>
      <c r="I73" s="64">
        <v>29.290351595699999</v>
      </c>
      <c r="J73" s="65">
        <f>Other!$C$4*H73*I73/12+(Other!$D$4*I73)</f>
        <v>77.689545409989719</v>
      </c>
      <c r="K73" s="125">
        <f>ROUND((2.721*J73*F73)*(1-'CDD 2, 3, 4, 5 Calcs'!$F$7),1)</f>
        <v>131.30000000000001</v>
      </c>
      <c r="L73" s="66">
        <f>ROUND(((2.721*J73*G73)+(Other!$B$4*I73))*(1-'CDD 2, 3, 4, 5 Calcs'!$F$8),1)</f>
        <v>16.8</v>
      </c>
    </row>
    <row r="74" spans="1:13" s="31" customFormat="1">
      <c r="A74" s="85" t="s">
        <v>21</v>
      </c>
      <c r="B74" s="85" t="s">
        <v>23</v>
      </c>
      <c r="C74" s="85">
        <v>1210</v>
      </c>
      <c r="D74" s="85" t="s">
        <v>123</v>
      </c>
      <c r="E74" s="85" t="s">
        <v>24</v>
      </c>
      <c r="F74" s="86">
        <f>EMCs!$B$13</f>
        <v>1.2445441802046733</v>
      </c>
      <c r="G74" s="86">
        <f>EMCs!$C$13</f>
        <v>0.21319951734720002</v>
      </c>
      <c r="H74" s="86">
        <f>ROCs!$H$11</f>
        <v>0.28818180815488864</v>
      </c>
      <c r="I74" s="87">
        <v>33.753803798</v>
      </c>
      <c r="J74" s="88">
        <f>Other!$C$4*H74*I74/12+(Other!$D$4*I74)</f>
        <v>65.722870308655899</v>
      </c>
      <c r="K74" s="119">
        <f>ROUND((2.721*J74*F74)*(1-'CDD 2, 3, 4, 5 Calcs'!$F$7),1)</f>
        <v>140.19999999999999</v>
      </c>
      <c r="L74" s="89">
        <f>ROUND(((2.721*J74*G74)+(Other!$B$4*I74))*(1-'CDD 2, 3, 4, 5 Calcs'!$F$8),1)</f>
        <v>20.399999999999999</v>
      </c>
    </row>
    <row r="75" spans="1:13">
      <c r="A75" s="100" t="s">
        <v>21</v>
      </c>
      <c r="B75" s="100" t="s">
        <v>23</v>
      </c>
      <c r="C75" s="100">
        <v>1400</v>
      </c>
      <c r="D75" s="101" t="s">
        <v>121</v>
      </c>
      <c r="E75" s="100" t="s">
        <v>22</v>
      </c>
      <c r="F75" s="102">
        <f>EMCs!$B$8</f>
        <v>0.70945030562392009</v>
      </c>
      <c r="G75" s="102">
        <f>EMCs!$C$8</f>
        <v>0.1167055461931156</v>
      </c>
      <c r="H75" s="102">
        <f>ROCs!$H$3</f>
        <v>0.43140989244743805</v>
      </c>
      <c r="I75" s="103">
        <v>35.053926045499999</v>
      </c>
      <c r="J75" s="104">
        <f>Other!$C$4*H75*I75/12+(Other!$D$4*I75)</f>
        <v>90.680193796424064</v>
      </c>
      <c r="K75" s="120">
        <f>ROUND((2.721*J75*F75)*(1-'CDD 2, 3, 4, 5 Calcs'!$F$7),1)</f>
        <v>110.3</v>
      </c>
      <c r="L75" s="101">
        <f>ROUND(((2.721*J75*G75)+(Other!$B$4*I75))*(1-'CDD 2, 3, 4, 5 Calcs'!$F$8),1)</f>
        <v>17.5</v>
      </c>
    </row>
    <row r="76" spans="1:13">
      <c r="A76" s="100" t="s">
        <v>21</v>
      </c>
      <c r="B76" s="100" t="s">
        <v>23</v>
      </c>
      <c r="C76" s="100">
        <v>1400</v>
      </c>
      <c r="D76" s="101" t="s">
        <v>121</v>
      </c>
      <c r="E76" s="100" t="s">
        <v>22</v>
      </c>
      <c r="F76" s="102">
        <f>EMCs!$B$8</f>
        <v>0.70945030562392009</v>
      </c>
      <c r="G76" s="102">
        <f>EMCs!$C$8</f>
        <v>0.1167055461931156</v>
      </c>
      <c r="H76" s="102">
        <f>ROCs!$H$3</f>
        <v>0.43140989244743805</v>
      </c>
      <c r="I76" s="103">
        <v>35.128476383299997</v>
      </c>
      <c r="J76" s="104">
        <f>Other!$C$4*H76*I76/12+(Other!$D$4*I76)</f>
        <v>90.873046347961889</v>
      </c>
      <c r="K76" s="120">
        <f>ROUND((2.721*J76*F76)*(1-'CDD 2, 3, 4, 5 Calcs'!$F$7),1)</f>
        <v>110.5</v>
      </c>
      <c r="L76" s="101">
        <f>ROUND(((2.721*J76*G76)+(Other!$B$4*I76))*(1-'CDD 2, 3, 4, 5 Calcs'!$F$8),1)</f>
        <v>17.5</v>
      </c>
    </row>
    <row r="77" spans="1:13">
      <c r="A77" s="62" t="s">
        <v>21</v>
      </c>
      <c r="B77" s="62" t="s">
        <v>23</v>
      </c>
      <c r="C77" s="62">
        <v>8147</v>
      </c>
      <c r="D77" s="66" t="s">
        <v>152</v>
      </c>
      <c r="E77" s="62" t="s">
        <v>22</v>
      </c>
      <c r="F77" s="63">
        <f>EMCs!$B$5</f>
        <v>0.98601567900273634</v>
      </c>
      <c r="G77" s="63">
        <f>EMCs!$C$5</f>
        <v>0.14343698414796333</v>
      </c>
      <c r="H77" s="63">
        <f>ROCs!$H$6</f>
        <v>0.44607782879065094</v>
      </c>
      <c r="I77" s="64">
        <v>44.430162446099999</v>
      </c>
      <c r="J77" s="65">
        <f>Other!$C$4*H77*I77/12+(Other!$D$4*I77)</f>
        <v>117.84628503524843</v>
      </c>
      <c r="K77" s="125">
        <f>ROUND((2.721*J77*F77)*(1-'CDD 2, 3, 4, 5 Calcs'!$F$7),1)</f>
        <v>199.2</v>
      </c>
      <c r="L77" s="66">
        <f>ROUND(((2.721*J77*G77)+(Other!$B$4*I77))*(1-'CDD 2, 3, 4, 5 Calcs'!$F$8),1)</f>
        <v>25.5</v>
      </c>
    </row>
    <row r="78" spans="1:13">
      <c r="A78" s="85" t="s">
        <v>21</v>
      </c>
      <c r="B78" s="85" t="s">
        <v>23</v>
      </c>
      <c r="C78" s="85">
        <v>1210</v>
      </c>
      <c r="D78" s="85" t="s">
        <v>123</v>
      </c>
      <c r="E78" s="85" t="s">
        <v>22</v>
      </c>
      <c r="F78" s="86">
        <f>EMCs!$B$13</f>
        <v>1.2445441802046733</v>
      </c>
      <c r="G78" s="86">
        <f>EMCs!$C$13</f>
        <v>0.21319951734720002</v>
      </c>
      <c r="H78" s="86">
        <f>ROCs!$H$11</f>
        <v>0.28818180815488864</v>
      </c>
      <c r="I78" s="87">
        <v>45.554442380099999</v>
      </c>
      <c r="J78" s="88">
        <f>Other!$C$4*H78*I78/12+(Other!$D$4*I78)</f>
        <v>88.700186990713348</v>
      </c>
      <c r="K78" s="119">
        <f>ROUND((2.721*J78*F78)*(1-'CDD 2, 3, 4, 5 Calcs'!$F$7),1)</f>
        <v>189.2</v>
      </c>
      <c r="L78" s="89">
        <f>ROUND(((2.721*J78*G78)+(Other!$B$4*I78))*(1-'CDD 2, 3, 4, 5 Calcs'!$F$8),1)</f>
        <v>27.6</v>
      </c>
    </row>
    <row r="79" spans="1:13">
      <c r="A79" s="85" t="s">
        <v>21</v>
      </c>
      <c r="B79" s="85" t="s">
        <v>23</v>
      </c>
      <c r="C79" s="85">
        <v>1210</v>
      </c>
      <c r="D79" s="85" t="s">
        <v>123</v>
      </c>
      <c r="E79" s="85" t="s">
        <v>24</v>
      </c>
      <c r="F79" s="86">
        <f>EMCs!$B$13</f>
        <v>1.2445441802046733</v>
      </c>
      <c r="G79" s="86">
        <f>EMCs!$C$13</f>
        <v>0.21319951734720002</v>
      </c>
      <c r="H79" s="86">
        <f>ROCs!$H$11</f>
        <v>0.28818180815488864</v>
      </c>
      <c r="I79" s="87">
        <v>52.953824644199997</v>
      </c>
      <c r="J79" s="88">
        <f>Other!$C$4*H79*I79/12+(Other!$D$4*I79)</f>
        <v>103.10770810501302</v>
      </c>
      <c r="K79" s="119">
        <f>ROUND((2.721*J79*F79)*(1-'CDD 2, 3, 4, 5 Calcs'!$F$7),1)</f>
        <v>220</v>
      </c>
      <c r="L79" s="89">
        <f>ROUND(((2.721*J79*G79)+(Other!$B$4*I79))*(1-'CDD 2, 3, 4, 5 Calcs'!$F$8),1)</f>
        <v>32.1</v>
      </c>
    </row>
    <row r="80" spans="1:13">
      <c r="A80" s="78" t="s">
        <v>21</v>
      </c>
      <c r="B80" s="78" t="s">
        <v>23</v>
      </c>
      <c r="C80" s="78">
        <v>1900</v>
      </c>
      <c r="D80" s="78" t="s">
        <v>151</v>
      </c>
      <c r="E80" s="78" t="s">
        <v>22</v>
      </c>
      <c r="F80" s="79">
        <f>EMCs!$B$14</f>
        <v>0.69141343344704065</v>
      </c>
      <c r="G80" s="79">
        <f>EMCs!$C$14</f>
        <v>3.5859246036990831E-2</v>
      </c>
      <c r="H80" s="79">
        <f>ROCs!$H$14</f>
        <v>0.26229721460804234</v>
      </c>
      <c r="I80" s="80">
        <v>58.624530612000001</v>
      </c>
      <c r="J80" s="81">
        <f>Other!$C$4*H80*I80/12+(Other!$D$4*I80)</f>
        <v>107.37123838186368</v>
      </c>
      <c r="K80" s="123">
        <f t="shared" si="1"/>
        <v>202</v>
      </c>
      <c r="L80" s="82">
        <f>ROUND((2.721*J80*G80)+(Other!$B$4*I80),1)</f>
        <v>47.1</v>
      </c>
    </row>
    <row r="81" spans="1:13">
      <c r="A81" s="85" t="s">
        <v>21</v>
      </c>
      <c r="B81" s="85" t="s">
        <v>23</v>
      </c>
      <c r="C81" s="85">
        <v>1210</v>
      </c>
      <c r="D81" s="85" t="s">
        <v>123</v>
      </c>
      <c r="E81" s="85" t="s">
        <v>22</v>
      </c>
      <c r="F81" s="86">
        <f>EMCs!$B$13</f>
        <v>1.2445441802046733</v>
      </c>
      <c r="G81" s="86">
        <f>EMCs!$C$13</f>
        <v>0.21319951734720002</v>
      </c>
      <c r="H81" s="86">
        <f>ROCs!$H$11</f>
        <v>0.28818180815488864</v>
      </c>
      <c r="I81" s="87">
        <v>80.941824927599995</v>
      </c>
      <c r="J81" s="88">
        <f>Other!$C$4*H81*I81/12+(Other!$D$4*I81)</f>
        <v>157.60383908428696</v>
      </c>
      <c r="K81" s="119">
        <f>ROUND((2.721*J81*F81)*(1-'CDD 2, 3, 4, 5 Calcs'!$F$7),1)</f>
        <v>336.2</v>
      </c>
      <c r="L81" s="89">
        <f>ROUND(((2.721*J81*G81)+(Other!$B$4*I81))*(1-'CDD 2, 3, 4, 5 Calcs'!$F$8),1)</f>
        <v>49</v>
      </c>
    </row>
    <row r="82" spans="1:13">
      <c r="A82" s="62" t="s">
        <v>21</v>
      </c>
      <c r="B82" s="62" t="s">
        <v>23</v>
      </c>
      <c r="C82" s="62">
        <v>8147</v>
      </c>
      <c r="D82" s="66" t="s">
        <v>152</v>
      </c>
      <c r="E82" s="62" t="s">
        <v>22</v>
      </c>
      <c r="F82" s="63">
        <f>EMCs!$B$5</f>
        <v>0.98601567900273634</v>
      </c>
      <c r="G82" s="63">
        <f>EMCs!$C$5</f>
        <v>0.14343698414796333</v>
      </c>
      <c r="H82" s="63">
        <f>ROCs!$H$6</f>
        <v>0.44607782879065094</v>
      </c>
      <c r="I82" s="64">
        <v>208.57857654399999</v>
      </c>
      <c r="J82" s="65">
        <f>Other!$C$4*H82*I82/12+(Other!$D$4*I82)</f>
        <v>553.23251211313573</v>
      </c>
      <c r="K82" s="125">
        <f>ROUND((2.721*J82*F82)*(1-'CDD 2, 3, 4, 5 Calcs'!$F$7),1)</f>
        <v>935.1</v>
      </c>
      <c r="L82" s="66">
        <f>ROUND(((2.721*J82*G82)+(Other!$B$4*I82))*(1-'CDD 2, 3, 4, 5 Calcs'!$F$8),1)</f>
        <v>119.5</v>
      </c>
    </row>
    <row r="83" spans="1:13">
      <c r="A83" s="68" t="s">
        <v>21</v>
      </c>
      <c r="B83" s="68" t="s">
        <v>23</v>
      </c>
      <c r="C83" s="68">
        <v>1660</v>
      </c>
      <c r="D83" s="68" t="s">
        <v>122</v>
      </c>
      <c r="E83" s="68" t="s">
        <v>22</v>
      </c>
      <c r="F83" s="69">
        <f>EMCs!$B$16</f>
        <v>0.50503242095262102</v>
      </c>
      <c r="G83" s="69">
        <f>EMCs!$C$16</f>
        <v>6.8458560616073402E-2</v>
      </c>
      <c r="H83" s="69">
        <f>ROCs!$H$15</f>
        <v>5.2632006878587441E-2</v>
      </c>
      <c r="I83" s="70">
        <v>303.233465787</v>
      </c>
      <c r="J83" s="71">
        <f>Other!$C$4*H83*I83/12+(Other!$D$4*I83)</f>
        <v>271.39468230477928</v>
      </c>
      <c r="K83" s="124">
        <f t="shared" si="1"/>
        <v>372.9</v>
      </c>
      <c r="L83" s="72">
        <f>ROUND((2.721*J83*G83)+(Other!$B$4*I83),1)</f>
        <v>240.2</v>
      </c>
    </row>
    <row r="84" spans="1:13">
      <c r="A84" s="40" t="s">
        <v>21</v>
      </c>
      <c r="B84" s="40" t="s">
        <v>23</v>
      </c>
      <c r="C84" s="40">
        <v>1900</v>
      </c>
      <c r="D84" s="40" t="s">
        <v>151</v>
      </c>
      <c r="E84" s="40" t="s">
        <v>22</v>
      </c>
      <c r="F84" s="41">
        <f>EMCs!$B$14</f>
        <v>0.69141343344704065</v>
      </c>
      <c r="G84" s="41">
        <f>EMCs!$C$14</f>
        <v>3.5859246036990831E-2</v>
      </c>
      <c r="H84" s="41">
        <f>ROCs!$H$14</f>
        <v>0.26229721460804234</v>
      </c>
      <c r="I84" s="42">
        <f>1151.00345178-334.004139060915-34.3323078333891-458.13</f>
        <v>324.53700488569586</v>
      </c>
      <c r="J84" s="43">
        <f>Other!$C$4*H84*I84/12+(Other!$D$4*I84)</f>
        <v>594.3917972826448</v>
      </c>
      <c r="K84" s="122">
        <f t="shared" si="1"/>
        <v>1118.3</v>
      </c>
      <c r="L84" s="44">
        <f>ROUND((2.721*J84*G84)+(Other!$B$4*I84),1)</f>
        <v>260.89999999999998</v>
      </c>
      <c r="M84" s="31"/>
    </row>
    <row r="85" spans="1:13">
      <c r="A85" s="46" t="s">
        <v>21</v>
      </c>
      <c r="B85" s="46" t="s">
        <v>23</v>
      </c>
      <c r="C85" s="46">
        <v>1820</v>
      </c>
      <c r="D85" s="46" t="s">
        <v>145</v>
      </c>
      <c r="E85" s="46" t="s">
        <v>22</v>
      </c>
      <c r="F85" s="48">
        <f>EMCs!$B$11</f>
        <v>2.0141173930848577</v>
      </c>
      <c r="G85" s="48">
        <f>EMCs!$C$11</f>
        <v>0.28687396829592665</v>
      </c>
      <c r="H85" s="48">
        <f>ROCs!$H$4</f>
        <v>0.28904462793978353</v>
      </c>
      <c r="I85" s="49">
        <v>458.13</v>
      </c>
      <c r="J85" s="50">
        <f>Other!$C$4*H85*I85/12+(Other!$D$4*I85)</f>
        <v>893.80190979269105</v>
      </c>
      <c r="K85" s="126">
        <f t="shared" si="1"/>
        <v>4898.3999999999996</v>
      </c>
      <c r="L85" s="47">
        <f>ROUND((2.721*J85*G85)+(Other!$B$4*I85),1)</f>
        <v>984.2</v>
      </c>
      <c r="M85" s="31"/>
    </row>
    <row r="86" spans="1:13">
      <c r="A86" s="109" t="s">
        <v>21</v>
      </c>
      <c r="B86" s="109" t="s">
        <v>23</v>
      </c>
      <c r="C86" s="109">
        <v>1330</v>
      </c>
      <c r="D86" s="109" t="s">
        <v>153</v>
      </c>
      <c r="E86" s="109" t="s">
        <v>22</v>
      </c>
      <c r="F86" s="110">
        <f>EMCs!$B$10</f>
        <v>1.3948514483453343</v>
      </c>
      <c r="G86" s="110">
        <f>EMCs!$C$10</f>
        <v>0.33903287162245876</v>
      </c>
      <c r="H86" s="110">
        <f>ROCs!$H$5</f>
        <v>0.39344582191206351</v>
      </c>
      <c r="I86" s="111">
        <v>34.332307833389102</v>
      </c>
      <c r="J86" s="112">
        <f>Other!$C$4*H86*I86/12+(Other!$D$4*I86)</f>
        <v>82.99162903531743</v>
      </c>
      <c r="K86" s="127">
        <f>ROUND((2.721*J86*F86)*(1-'CDD 2, 3, 4, 5 Calcs'!$F$7),1)</f>
        <v>198.4</v>
      </c>
      <c r="L86" s="113">
        <f>ROUND(((2.721*J86*G86)+(Other!$B$4*I86))*(1-'CDD 2, 3, 4, 5 Calcs'!$F$8),1)</f>
        <v>33.799999999999997</v>
      </c>
      <c r="M86" s="31"/>
    </row>
    <row r="87" spans="1:13">
      <c r="A87" s="85" t="s">
        <v>21</v>
      </c>
      <c r="B87" s="85" t="s">
        <v>23</v>
      </c>
      <c r="C87" s="85">
        <v>1210</v>
      </c>
      <c r="D87" s="85" t="s">
        <v>123</v>
      </c>
      <c r="E87" s="85" t="s">
        <v>22</v>
      </c>
      <c r="F87" s="86">
        <f>EMCs!$B$13</f>
        <v>1.2445441802046733</v>
      </c>
      <c r="G87" s="86">
        <f>EMCs!$C$13</f>
        <v>0.21319951734720002</v>
      </c>
      <c r="H87" s="86">
        <f>ROCs!$H$11</f>
        <v>0.28818180815488864</v>
      </c>
      <c r="I87" s="87">
        <v>334.00413906091501</v>
      </c>
      <c r="J87" s="88">
        <f>Other!$C$4*H87*I87/12+(Other!$D$4*I87)</f>
        <v>650.34776066795428</v>
      </c>
      <c r="K87" s="119">
        <f>ROUND((2.721*J87*F87)*(1-'CDD 2, 3, 4, 5 Calcs'!$F$7),1)</f>
        <v>1387.5</v>
      </c>
      <c r="L87" s="89">
        <f>ROUND(((2.721*J87*G87)+(Other!$B$4*I87))*(1-'CDD 2, 3, 4, 5 Calcs'!$F$8),1)</f>
        <v>202.2</v>
      </c>
      <c r="M87" s="29"/>
    </row>
    <row r="88" spans="1:13">
      <c r="A88" s="109" t="s">
        <v>21</v>
      </c>
      <c r="B88" s="109" t="s">
        <v>23</v>
      </c>
      <c r="C88" s="109">
        <v>1330</v>
      </c>
      <c r="D88" s="109" t="s">
        <v>153</v>
      </c>
      <c r="E88" s="109" t="s">
        <v>22</v>
      </c>
      <c r="F88" s="110">
        <f>EMCs!$B$10</f>
        <v>1.3948514483453343</v>
      </c>
      <c r="G88" s="110">
        <f>EMCs!$C$10</f>
        <v>0.33903287162245876</v>
      </c>
      <c r="H88" s="110">
        <f>ROCs!$H$5</f>
        <v>0.39344582191206351</v>
      </c>
      <c r="I88" s="111">
        <v>0.16656803257019101</v>
      </c>
      <c r="J88" s="112">
        <f>Other!$C$4*H88*I88/12+(Other!$D$4*I88)</f>
        <v>0.40264559071569295</v>
      </c>
      <c r="K88" s="127">
        <f>ROUND((2.721*J88*F88)*(1-'CDD 2, 3, 4, 5 Calcs'!$F$7),1)</f>
        <v>1</v>
      </c>
      <c r="L88" s="113">
        <f>ROUND(((2.721*J88*G88)+(Other!$B$4*I88))*(1-'CDD 2, 3, 4, 5 Calcs'!$F$8),1)</f>
        <v>0.2</v>
      </c>
      <c r="M88" s="18"/>
    </row>
    <row r="89" spans="1:13">
      <c r="A89" s="109" t="s">
        <v>21</v>
      </c>
      <c r="B89" s="109" t="s">
        <v>23</v>
      </c>
      <c r="C89" s="109">
        <v>1330</v>
      </c>
      <c r="D89" s="109" t="s">
        <v>153</v>
      </c>
      <c r="E89" s="109" t="s">
        <v>22</v>
      </c>
      <c r="F89" s="110">
        <f>EMCs!$B$10</f>
        <v>1.3948514483453343</v>
      </c>
      <c r="G89" s="110">
        <f>EMCs!$C$10</f>
        <v>0.33903287162245876</v>
      </c>
      <c r="H89" s="110">
        <f>ROCs!$H$5</f>
        <v>0.39344582191206351</v>
      </c>
      <c r="I89" s="111">
        <v>3.8118441693240999E-3</v>
      </c>
      <c r="J89" s="112">
        <f>Other!$C$4*H89*I89/12+(Other!$D$4*I89)</f>
        <v>9.2143865998231371E-3</v>
      </c>
      <c r="K89" s="127">
        <f>ROUND((2.721*J89*F89)*(1-'CDD 2, 3, 4, 5 Calcs'!$F$7),1)</f>
        <v>0</v>
      </c>
      <c r="L89" s="113">
        <f>ROUND(((2.721*J89*G89)+(Other!$B$4*I89))*(1-'CDD 2, 3, 4, 5 Calcs'!$F$8),1)</f>
        <v>0</v>
      </c>
      <c r="M89" s="18"/>
    </row>
    <row r="90" spans="1:13">
      <c r="A90" s="109" t="s">
        <v>21</v>
      </c>
      <c r="B90" s="109" t="s">
        <v>23</v>
      </c>
      <c r="C90" s="109">
        <v>1330</v>
      </c>
      <c r="D90" s="109" t="s">
        <v>153</v>
      </c>
      <c r="E90" s="109" t="s">
        <v>22</v>
      </c>
      <c r="F90" s="110">
        <f>EMCs!$B$10</f>
        <v>1.3948514483453343</v>
      </c>
      <c r="G90" s="110">
        <f>EMCs!$C$10</f>
        <v>0.33903287162245876</v>
      </c>
      <c r="H90" s="110">
        <f>ROCs!$H$5</f>
        <v>0.39344582191206351</v>
      </c>
      <c r="I90" s="111">
        <v>1.38139247676027E-2</v>
      </c>
      <c r="J90" s="112">
        <f>Other!$C$4*H90*I90/12+(Other!$D$4*I90)</f>
        <v>3.3392457197990132E-2</v>
      </c>
      <c r="K90" s="127">
        <f>ROUND((2.721*J90*F90)*(1-'CDD 2, 3, 4, 5 Calcs'!$F$7),1)</f>
        <v>0.1</v>
      </c>
      <c r="L90" s="113">
        <f>ROUND(((2.721*J90*G90)+(Other!$B$4*I90))*(1-'CDD 2, 3, 4, 5 Calcs'!$F$8),1)</f>
        <v>0</v>
      </c>
      <c r="M90" s="18"/>
    </row>
    <row r="91" spans="1:13">
      <c r="A91" s="109" t="s">
        <v>21</v>
      </c>
      <c r="B91" s="109" t="s">
        <v>23</v>
      </c>
      <c r="C91" s="109">
        <v>1330</v>
      </c>
      <c r="D91" s="109" t="s">
        <v>153</v>
      </c>
      <c r="E91" s="109" t="s">
        <v>22</v>
      </c>
      <c r="F91" s="110">
        <f>EMCs!$B$10</f>
        <v>1.3948514483453343</v>
      </c>
      <c r="G91" s="110">
        <f>EMCs!$C$10</f>
        <v>0.33903287162245876</v>
      </c>
      <c r="H91" s="110">
        <f>ROCs!$H$5</f>
        <v>0.39344582191206351</v>
      </c>
      <c r="I91" s="111">
        <v>2.4101136114153598E-2</v>
      </c>
      <c r="J91" s="112">
        <f>Other!$C$4*H91*I91/12+(Other!$D$4*I91)</f>
        <v>5.8259775527536369E-2</v>
      </c>
      <c r="K91" s="127">
        <f>ROUND((2.721*J91*F91)*(1-'CDD 2, 3, 4, 5 Calcs'!$F$7),1)</f>
        <v>0.1</v>
      </c>
      <c r="L91" s="113">
        <f>ROUND(((2.721*J91*G91)+(Other!$B$4*I91))*(1-'CDD 2, 3, 4, 5 Calcs'!$F$8),1)</f>
        <v>0</v>
      </c>
    </row>
    <row r="92" spans="1:13" s="31" customFormat="1">
      <c r="A92" s="109" t="s">
        <v>21</v>
      </c>
      <c r="B92" s="109" t="s">
        <v>23</v>
      </c>
      <c r="C92" s="109">
        <v>1330</v>
      </c>
      <c r="D92" s="109" t="s">
        <v>153</v>
      </c>
      <c r="E92" s="109" t="s">
        <v>22</v>
      </c>
      <c r="F92" s="110">
        <f>EMCs!$B$10</f>
        <v>1.3948514483453343</v>
      </c>
      <c r="G92" s="110">
        <f>EMCs!$C$10</f>
        <v>0.33903287162245876</v>
      </c>
      <c r="H92" s="110">
        <f>ROCs!$H$5</f>
        <v>0.39344582191206351</v>
      </c>
      <c r="I92" s="111">
        <v>0.43016249003513002</v>
      </c>
      <c r="J92" s="112">
        <f>Other!$C$4*H92*I92/12+(Other!$D$4*I92)</f>
        <v>1.0398335576842532</v>
      </c>
      <c r="K92" s="127">
        <f>ROUND((2.721*J92*F92)*(1-'CDD 2, 3, 4, 5 Calcs'!$F$7),1)</f>
        <v>2.5</v>
      </c>
      <c r="L92" s="113">
        <f>ROUND(((2.721*J92*G92)+(Other!$B$4*I92))*(1-'CDD 2, 3, 4, 5 Calcs'!$F$8),1)</f>
        <v>0.4</v>
      </c>
    </row>
    <row r="93" spans="1:13">
      <c r="A93" s="109" t="s">
        <v>21</v>
      </c>
      <c r="B93" s="109" t="s">
        <v>23</v>
      </c>
      <c r="C93" s="109">
        <v>1330</v>
      </c>
      <c r="D93" s="109" t="s">
        <v>153</v>
      </c>
      <c r="E93" s="109" t="s">
        <v>22</v>
      </c>
      <c r="F93" s="110">
        <f>EMCs!$B$10</f>
        <v>1.3948514483453343</v>
      </c>
      <c r="G93" s="110">
        <f>EMCs!$C$10</f>
        <v>0.33903287162245876</v>
      </c>
      <c r="H93" s="110">
        <f>ROCs!$H$5</f>
        <v>0.39344582191206351</v>
      </c>
      <c r="I93" s="111">
        <v>3.4131429261009001</v>
      </c>
      <c r="J93" s="112">
        <f>Other!$C$4*H93*I93/12+(Other!$D$4*I93)</f>
        <v>8.2506044435499177</v>
      </c>
      <c r="K93" s="127">
        <f>ROUND((2.721*J93*F93)*(1-'CDD 2, 3, 4, 5 Calcs'!$F$7),1)</f>
        <v>19.7</v>
      </c>
      <c r="L93" s="113">
        <f>ROUND(((2.721*J93*G93)+(Other!$B$4*I93))*(1-'CDD 2, 3, 4, 5 Calcs'!$F$8),1)</f>
        <v>3.4</v>
      </c>
    </row>
    <row r="94" spans="1:13">
      <c r="A94" s="68" t="s">
        <v>21</v>
      </c>
      <c r="B94" s="68" t="s">
        <v>23</v>
      </c>
      <c r="C94" s="68">
        <v>1660</v>
      </c>
      <c r="D94" s="68" t="s">
        <v>122</v>
      </c>
      <c r="E94" s="68" t="s">
        <v>22</v>
      </c>
      <c r="F94" s="69">
        <f>EMCs!$B$16</f>
        <v>0.50503242095262102</v>
      </c>
      <c r="G94" s="69">
        <f>EMCs!$C$16</f>
        <v>6.8458560616073402E-2</v>
      </c>
      <c r="H94" s="69">
        <f>ROCs!$H$15</f>
        <v>5.2632006878587441E-2</v>
      </c>
      <c r="I94" s="70">
        <v>7.6868297892940798E-3</v>
      </c>
      <c r="J94" s="71">
        <f>Other!$C$4*H94*I94/12+(Other!$D$4*I94)</f>
        <v>6.8797311773686719E-3</v>
      </c>
      <c r="K94" s="124">
        <f t="shared" si="1"/>
        <v>0</v>
      </c>
      <c r="L94" s="72">
        <f>ROUND((2.721*J94*G94)+(Other!$B$4*I94),1)</f>
        <v>0</v>
      </c>
    </row>
    <row r="95" spans="1:13">
      <c r="A95" s="68" t="s">
        <v>21</v>
      </c>
      <c r="B95" s="68" t="s">
        <v>23</v>
      </c>
      <c r="C95" s="68">
        <v>1660</v>
      </c>
      <c r="D95" s="68" t="s">
        <v>122</v>
      </c>
      <c r="E95" s="68" t="s">
        <v>22</v>
      </c>
      <c r="F95" s="69">
        <f>EMCs!$B$16</f>
        <v>0.50503242095262102</v>
      </c>
      <c r="G95" s="69">
        <f>EMCs!$C$16</f>
        <v>6.8458560616073402E-2</v>
      </c>
      <c r="H95" s="69">
        <f>ROCs!$H$15</f>
        <v>5.2632006878587441E-2</v>
      </c>
      <c r="I95" s="70">
        <v>1.15783475289407E-2</v>
      </c>
      <c r="J95" s="71">
        <f>Other!$C$4*H95*I95/12+(Other!$D$4*I95)</f>
        <v>1.0362648928197233E-2</v>
      </c>
      <c r="K95" s="124">
        <f t="shared" si="1"/>
        <v>0</v>
      </c>
      <c r="L95" s="72">
        <f>ROUND((2.721*J95*G95)+(Other!$B$4*I95),1)</f>
        <v>0</v>
      </c>
    </row>
    <row r="96" spans="1:13">
      <c r="A96" s="68" t="s">
        <v>21</v>
      </c>
      <c r="B96" s="68" t="s">
        <v>23</v>
      </c>
      <c r="C96" s="68">
        <v>1660</v>
      </c>
      <c r="D96" s="68" t="s">
        <v>122</v>
      </c>
      <c r="E96" s="68" t="s">
        <v>22</v>
      </c>
      <c r="F96" s="69">
        <f>EMCs!$B$16</f>
        <v>0.50503242095262102</v>
      </c>
      <c r="G96" s="69">
        <f>EMCs!$C$16</f>
        <v>6.8458560616073402E-2</v>
      </c>
      <c r="H96" s="69">
        <f>ROCs!$H$15</f>
        <v>5.2632006878587441E-2</v>
      </c>
      <c r="I96" s="70">
        <v>2.9979826187320601E-2</v>
      </c>
      <c r="J96" s="71">
        <f>Other!$C$4*H96*I96/12+(Other!$D$4*I96)</f>
        <v>2.6832016652725253E-2</v>
      </c>
      <c r="K96" s="124">
        <f t="shared" si="1"/>
        <v>0</v>
      </c>
      <c r="L96" s="72">
        <f>ROUND((2.721*J96*G96)+(Other!$B$4*I96),1)</f>
        <v>0</v>
      </c>
    </row>
    <row r="97" spans="1:13">
      <c r="A97" s="68" t="s">
        <v>21</v>
      </c>
      <c r="B97" s="68" t="s">
        <v>23</v>
      </c>
      <c r="C97" s="68">
        <v>1660</v>
      </c>
      <c r="D97" s="68" t="s">
        <v>122</v>
      </c>
      <c r="E97" s="68" t="s">
        <v>22</v>
      </c>
      <c r="F97" s="69">
        <f>EMCs!$B$16</f>
        <v>0.50503242095262102</v>
      </c>
      <c r="G97" s="69">
        <f>EMCs!$C$16</f>
        <v>6.8458560616073402E-2</v>
      </c>
      <c r="H97" s="69">
        <f>ROCs!$H$15</f>
        <v>5.2632006878587441E-2</v>
      </c>
      <c r="I97" s="70">
        <v>0.12537636105727101</v>
      </c>
      <c r="J97" s="71">
        <f>Other!$C$4*H97*I97/12+(Other!$D$4*I97)</f>
        <v>0.11221214515144762</v>
      </c>
      <c r="K97" s="124">
        <f t="shared" si="1"/>
        <v>0.2</v>
      </c>
      <c r="L97" s="72">
        <f>ROUND((2.721*J97*G97)+(Other!$B$4*I97),1)</f>
        <v>0.1</v>
      </c>
    </row>
    <row r="98" spans="1:13">
      <c r="A98" s="68" t="s">
        <v>21</v>
      </c>
      <c r="B98" s="68" t="s">
        <v>23</v>
      </c>
      <c r="C98" s="68">
        <v>1660</v>
      </c>
      <c r="D98" s="68" t="s">
        <v>122</v>
      </c>
      <c r="E98" s="68" t="s">
        <v>22</v>
      </c>
      <c r="F98" s="69">
        <f>EMCs!$B$16</f>
        <v>0.50503242095262102</v>
      </c>
      <c r="G98" s="69">
        <f>EMCs!$C$16</f>
        <v>6.8458560616073402E-2</v>
      </c>
      <c r="H98" s="69">
        <f>ROCs!$H$15</f>
        <v>5.2632006878587441E-2</v>
      </c>
      <c r="I98" s="70">
        <v>0.163394829045761</v>
      </c>
      <c r="J98" s="71">
        <f>Other!$C$4*H98*I98/12+(Other!$D$4*I98)</f>
        <v>0.14623876557961082</v>
      </c>
      <c r="K98" s="124">
        <f t="shared" si="1"/>
        <v>0.2</v>
      </c>
      <c r="L98" s="72">
        <f>ROUND((2.721*J98*G98)+(Other!$B$4*I98),1)</f>
        <v>0.1</v>
      </c>
    </row>
    <row r="99" spans="1:13">
      <c r="A99" s="68" t="s">
        <v>21</v>
      </c>
      <c r="B99" s="68" t="s">
        <v>23</v>
      </c>
      <c r="C99" s="68">
        <v>1660</v>
      </c>
      <c r="D99" s="68" t="s">
        <v>122</v>
      </c>
      <c r="E99" s="68" t="s">
        <v>22</v>
      </c>
      <c r="F99" s="69">
        <f>EMCs!$B$16</f>
        <v>0.50503242095262102</v>
      </c>
      <c r="G99" s="69">
        <f>EMCs!$C$16</f>
        <v>6.8458560616073402E-2</v>
      </c>
      <c r="H99" s="69">
        <f>ROCs!$H$15</f>
        <v>5.2632006878587441E-2</v>
      </c>
      <c r="I99" s="70">
        <v>0.18710126697983401</v>
      </c>
      <c r="J99" s="71">
        <f>Other!$C$4*H99*I99/12+(Other!$D$4*I99)</f>
        <v>0.16745608463441133</v>
      </c>
      <c r="K99" s="124">
        <f t="shared" si="1"/>
        <v>0.2</v>
      </c>
      <c r="L99" s="72">
        <f>ROUND((2.721*J99*G99)+(Other!$B$4*I99),1)</f>
        <v>0.1</v>
      </c>
    </row>
    <row r="100" spans="1:13">
      <c r="A100" s="68" t="s">
        <v>21</v>
      </c>
      <c r="B100" s="68" t="s">
        <v>23</v>
      </c>
      <c r="C100" s="68">
        <v>1660</v>
      </c>
      <c r="D100" s="68" t="s">
        <v>122</v>
      </c>
      <c r="E100" s="68" t="s">
        <v>22</v>
      </c>
      <c r="F100" s="69">
        <f>EMCs!$B$16</f>
        <v>0.50503242095262102</v>
      </c>
      <c r="G100" s="69">
        <f>EMCs!$C$16</f>
        <v>6.8458560616073402E-2</v>
      </c>
      <c r="H100" s="69">
        <f>ROCs!$H$15</f>
        <v>5.2632006878587441E-2</v>
      </c>
      <c r="I100" s="70">
        <v>0.200363591258052</v>
      </c>
      <c r="J100" s="71">
        <f>Other!$C$4*H100*I100/12+(Other!$D$4*I100)</f>
        <v>0.1793258968095563</v>
      </c>
      <c r="K100" s="124">
        <f t="shared" si="1"/>
        <v>0.2</v>
      </c>
      <c r="L100" s="72">
        <f>ROUND((2.721*J100*G100)+(Other!$B$4*I100),1)</f>
        <v>0.2</v>
      </c>
    </row>
    <row r="101" spans="1:13">
      <c r="A101" s="68" t="s">
        <v>21</v>
      </c>
      <c r="B101" s="68" t="s">
        <v>23</v>
      </c>
      <c r="C101" s="68">
        <v>1660</v>
      </c>
      <c r="D101" s="68" t="s">
        <v>122</v>
      </c>
      <c r="E101" s="68" t="s">
        <v>22</v>
      </c>
      <c r="F101" s="69">
        <f>EMCs!$B$16</f>
        <v>0.50503242095262102</v>
      </c>
      <c r="G101" s="69">
        <f>EMCs!$C$16</f>
        <v>6.8458560616073402E-2</v>
      </c>
      <c r="H101" s="69">
        <f>ROCs!$H$15</f>
        <v>5.2632006878587441E-2</v>
      </c>
      <c r="I101" s="70">
        <v>0.24396298211109599</v>
      </c>
      <c r="J101" s="71">
        <f>Other!$C$4*H101*I101/12+(Other!$D$4*I101)</f>
        <v>0.21834745664476052</v>
      </c>
      <c r="K101" s="124">
        <f t="shared" si="1"/>
        <v>0.3</v>
      </c>
      <c r="L101" s="72">
        <f>ROUND((2.721*J101*G101)+(Other!$B$4*I101),1)</f>
        <v>0.2</v>
      </c>
    </row>
    <row r="102" spans="1:13">
      <c r="A102" s="68" t="s">
        <v>21</v>
      </c>
      <c r="B102" s="68" t="s">
        <v>23</v>
      </c>
      <c r="C102" s="68">
        <v>1660</v>
      </c>
      <c r="D102" s="68" t="s">
        <v>122</v>
      </c>
      <c r="E102" s="68" t="s">
        <v>22</v>
      </c>
      <c r="F102" s="69">
        <f>EMCs!$B$16</f>
        <v>0.50503242095262102</v>
      </c>
      <c r="G102" s="69">
        <f>EMCs!$C$16</f>
        <v>6.8458560616073402E-2</v>
      </c>
      <c r="H102" s="69">
        <f>ROCs!$H$15</f>
        <v>5.2632006878587441E-2</v>
      </c>
      <c r="I102" s="70">
        <v>0.32446471723463299</v>
      </c>
      <c r="J102" s="71">
        <f>Other!$C$4*H102*I102/12+(Other!$D$4*I102)</f>
        <v>0.29039670349201419</v>
      </c>
      <c r="K102" s="124">
        <f t="shared" si="1"/>
        <v>0.4</v>
      </c>
      <c r="L102" s="72">
        <f>ROUND((2.721*J102*G102)+(Other!$B$4*I102),1)</f>
        <v>0.3</v>
      </c>
    </row>
    <row r="103" spans="1:13">
      <c r="A103" s="68" t="s">
        <v>21</v>
      </c>
      <c r="B103" s="68" t="s">
        <v>23</v>
      </c>
      <c r="C103" s="68">
        <v>1660</v>
      </c>
      <c r="D103" s="68" t="s">
        <v>122</v>
      </c>
      <c r="E103" s="68" t="s">
        <v>22</v>
      </c>
      <c r="F103" s="69">
        <f>EMCs!$B$16</f>
        <v>0.50503242095262102</v>
      </c>
      <c r="G103" s="69">
        <f>EMCs!$C$16</f>
        <v>6.8458560616073402E-2</v>
      </c>
      <c r="H103" s="69">
        <f>ROCs!$H$15</f>
        <v>5.2632006878587441E-2</v>
      </c>
      <c r="I103" s="70">
        <v>0.34622505906932499</v>
      </c>
      <c r="J103" s="71">
        <f>Other!$C$4*H103*I103/12+(Other!$D$4*I103)</f>
        <v>0.30987226185013395</v>
      </c>
      <c r="K103" s="124">
        <f t="shared" si="1"/>
        <v>0.4</v>
      </c>
      <c r="L103" s="72">
        <f>ROUND((2.721*J103*G103)+(Other!$B$4*I103),1)</f>
        <v>0.3</v>
      </c>
    </row>
    <row r="104" spans="1:13">
      <c r="A104" s="68" t="s">
        <v>21</v>
      </c>
      <c r="B104" s="68" t="s">
        <v>23</v>
      </c>
      <c r="C104" s="68">
        <v>1660</v>
      </c>
      <c r="D104" s="68" t="s">
        <v>122</v>
      </c>
      <c r="E104" s="68" t="s">
        <v>74</v>
      </c>
      <c r="F104" s="69">
        <f>EMCs!$B$16</f>
        <v>0.50503242095262102</v>
      </c>
      <c r="G104" s="69">
        <f>EMCs!$C$16</f>
        <v>6.8458560616073402E-2</v>
      </c>
      <c r="H104" s="69">
        <f>ROCs!$I$15</f>
        <v>5.2632006878587441E-2</v>
      </c>
      <c r="I104" s="70">
        <v>4.9585403297958104</v>
      </c>
      <c r="J104" s="71">
        <f>Other!$C$4*H104*I104/12+(Other!$D$4*I104)</f>
        <v>4.4379055392442845</v>
      </c>
      <c r="K104" s="124">
        <f t="shared" si="1"/>
        <v>6.1</v>
      </c>
      <c r="L104" s="72">
        <f>ROUND((2.721*J104*G104)+(Other!$B$4*I104),1)</f>
        <v>3.9</v>
      </c>
    </row>
    <row r="105" spans="1:13">
      <c r="A105" s="68" t="s">
        <v>21</v>
      </c>
      <c r="B105" s="68" t="s">
        <v>23</v>
      </c>
      <c r="C105" s="68">
        <v>1660</v>
      </c>
      <c r="D105" s="68" t="s">
        <v>122</v>
      </c>
      <c r="E105" s="68" t="s">
        <v>74</v>
      </c>
      <c r="F105" s="69">
        <f>EMCs!$B$16</f>
        <v>0.50503242095262102</v>
      </c>
      <c r="G105" s="69">
        <f>EMCs!$C$16</f>
        <v>6.8458560616073402E-2</v>
      </c>
      <c r="H105" s="69">
        <f>ROCs!$I$15</f>
        <v>5.2632006878587441E-2</v>
      </c>
      <c r="I105" s="70">
        <v>5.3421058060833797</v>
      </c>
      <c r="J105" s="71">
        <f>Other!$C$4*H105*I105/12+(Other!$D$4*I105)</f>
        <v>4.7811975644499309</v>
      </c>
      <c r="K105" s="124">
        <f t="shared" si="1"/>
        <v>6.6</v>
      </c>
      <c r="L105" s="72">
        <f>ROUND((2.721*J105*G105)+(Other!$B$4*I105),1)</f>
        <v>4.2</v>
      </c>
    </row>
    <row r="106" spans="1:13">
      <c r="A106" s="68" t="s">
        <v>21</v>
      </c>
      <c r="B106" s="68" t="s">
        <v>23</v>
      </c>
      <c r="C106" s="68">
        <v>1660</v>
      </c>
      <c r="D106" s="68" t="s">
        <v>122</v>
      </c>
      <c r="E106" s="68" t="s">
        <v>22</v>
      </c>
      <c r="F106" s="69">
        <f>EMCs!$B$16</f>
        <v>0.50503242095262102</v>
      </c>
      <c r="G106" s="69">
        <f>EMCs!$C$16</f>
        <v>6.8458560616073402E-2</v>
      </c>
      <c r="H106" s="69">
        <f>ROCs!$H$15</f>
        <v>5.2632006878587441E-2</v>
      </c>
      <c r="I106" s="70">
        <v>4.7240360400024E-4</v>
      </c>
      <c r="J106" s="71">
        <f>Other!$C$4*H106*I106/12+(Other!$D$4*I106)</f>
        <v>4.2280236350078455E-4</v>
      </c>
      <c r="K106" s="124">
        <f t="shared" si="1"/>
        <v>0</v>
      </c>
      <c r="L106" s="72">
        <f>ROUND((2.721*J106*G106)+(Other!$B$4*I106),1)</f>
        <v>0</v>
      </c>
    </row>
    <row r="107" spans="1:13">
      <c r="A107" s="68" t="s">
        <v>21</v>
      </c>
      <c r="B107" s="68" t="s">
        <v>23</v>
      </c>
      <c r="C107" s="68">
        <v>1661</v>
      </c>
      <c r="D107" s="68" t="s">
        <v>122</v>
      </c>
      <c r="E107" s="68" t="s">
        <v>22</v>
      </c>
      <c r="F107" s="69">
        <f>EMCs!$B$16</f>
        <v>0.50503242095262102</v>
      </c>
      <c r="G107" s="69">
        <f>EMCs!$C$16</f>
        <v>6.8458560616073402E-2</v>
      </c>
      <c r="H107" s="69">
        <f>ROCs!$H$15</f>
        <v>5.2632006878587441E-2</v>
      </c>
      <c r="I107" s="70">
        <v>1.01072526781757E-2</v>
      </c>
      <c r="J107" s="71">
        <f>Other!$C$4*H107*I107/12+(Other!$D$4*I107)</f>
        <v>9.0460154932055729E-3</v>
      </c>
      <c r="K107" s="124">
        <f t="shared" si="1"/>
        <v>0</v>
      </c>
      <c r="L107" s="72">
        <f>ROUND((2.721*J107*G107)+(Other!$B$4*I107),1)</f>
        <v>0</v>
      </c>
    </row>
    <row r="108" spans="1:13">
      <c r="A108" s="68" t="s">
        <v>21</v>
      </c>
      <c r="B108" s="68" t="s">
        <v>23</v>
      </c>
      <c r="C108" s="68">
        <v>1662</v>
      </c>
      <c r="D108" s="68" t="s">
        <v>122</v>
      </c>
      <c r="E108" s="68" t="s">
        <v>22</v>
      </c>
      <c r="F108" s="69">
        <f>EMCs!$B$16</f>
        <v>0.50503242095262102</v>
      </c>
      <c r="G108" s="69">
        <f>EMCs!$C$16</f>
        <v>6.8458560616073402E-2</v>
      </c>
      <c r="H108" s="69">
        <f>ROCs!$H$15</f>
        <v>5.2632006878587441E-2</v>
      </c>
      <c r="I108" s="70">
        <v>2.6034127858636999E-2</v>
      </c>
      <c r="J108" s="71">
        <f>Other!$C$4*H108*I108/12+(Other!$D$4*I108)</f>
        <v>2.3300607144198991E-2</v>
      </c>
      <c r="K108" s="124">
        <f t="shared" si="1"/>
        <v>0</v>
      </c>
      <c r="L108" s="72">
        <f>ROUND((2.721*J108*G108)+(Other!$B$4*I108),1)</f>
        <v>0</v>
      </c>
    </row>
    <row r="109" spans="1:13">
      <c r="A109" s="68" t="s">
        <v>21</v>
      </c>
      <c r="B109" s="68" t="s">
        <v>23</v>
      </c>
      <c r="C109" s="68">
        <v>1663</v>
      </c>
      <c r="D109" s="68" t="s">
        <v>122</v>
      </c>
      <c r="E109" s="68" t="s">
        <v>22</v>
      </c>
      <c r="F109" s="69">
        <f>EMCs!$B$16</f>
        <v>0.50503242095262102</v>
      </c>
      <c r="G109" s="69">
        <f>EMCs!$C$16</f>
        <v>6.8458560616073402E-2</v>
      </c>
      <c r="H109" s="69">
        <f>ROCs!$H$15</f>
        <v>5.2632006878587441E-2</v>
      </c>
      <c r="I109" s="70">
        <v>0.10693504171500701</v>
      </c>
      <c r="J109" s="71">
        <f>Other!$C$4*H109*I109/12+(Other!$D$4*I109)</f>
        <v>9.5707119918875525E-2</v>
      </c>
      <c r="K109" s="124">
        <f t="shared" si="1"/>
        <v>0.1</v>
      </c>
      <c r="L109" s="72">
        <f>ROUND((2.721*J109*G109)+(Other!$B$4*I109),1)</f>
        <v>0.1</v>
      </c>
    </row>
    <row r="110" spans="1:13">
      <c r="A110" s="68" t="s">
        <v>21</v>
      </c>
      <c r="B110" s="68" t="s">
        <v>23</v>
      </c>
      <c r="C110" s="68">
        <v>1664</v>
      </c>
      <c r="D110" s="68" t="s">
        <v>122</v>
      </c>
      <c r="E110" s="68" t="s">
        <v>22</v>
      </c>
      <c r="F110" s="69">
        <f>EMCs!$B$16</f>
        <v>0.50503242095262102</v>
      </c>
      <c r="G110" s="69">
        <f>EMCs!$C$16</f>
        <v>6.8458560616073402E-2</v>
      </c>
      <c r="H110" s="69">
        <f>ROCs!$H$15</f>
        <v>5.2632006878587441E-2</v>
      </c>
      <c r="I110" s="70">
        <v>0.139713702435176</v>
      </c>
      <c r="J110" s="71">
        <f>Other!$C$4*H110*I110/12+(Other!$D$4*I110)</f>
        <v>0.12504410022030171</v>
      </c>
      <c r="K110" s="124">
        <f t="shared" si="1"/>
        <v>0.2</v>
      </c>
      <c r="L110" s="72">
        <f>ROUND((2.721*J110*G110)+(Other!$B$4*I110),1)</f>
        <v>0.1</v>
      </c>
      <c r="M110" s="18"/>
    </row>
    <row r="111" spans="1:13">
      <c r="A111" s="68" t="s">
        <v>21</v>
      </c>
      <c r="B111" s="68" t="s">
        <v>23</v>
      </c>
      <c r="C111" s="68">
        <v>1665</v>
      </c>
      <c r="D111" s="68" t="s">
        <v>122</v>
      </c>
      <c r="E111" s="68" t="s">
        <v>22</v>
      </c>
      <c r="F111" s="69">
        <f>EMCs!$B$16</f>
        <v>0.50503242095262102</v>
      </c>
      <c r="G111" s="69">
        <f>EMCs!$C$16</f>
        <v>6.8458560616073402E-2</v>
      </c>
      <c r="H111" s="69">
        <f>ROCs!$H$15</f>
        <v>5.2632006878587441E-2</v>
      </c>
      <c r="I111" s="70">
        <v>0.22989018987203799</v>
      </c>
      <c r="J111" s="71">
        <f>Other!$C$4*H111*I111/12+(Other!$D$4*I111)</f>
        <v>0.20575227369241753</v>
      </c>
      <c r="K111" s="124">
        <f t="shared" si="1"/>
        <v>0.3</v>
      </c>
      <c r="L111" s="72">
        <f>ROUND((2.721*J111*G111)+(Other!$B$4*I111),1)</f>
        <v>0.2</v>
      </c>
      <c r="M111" s="18"/>
    </row>
    <row r="112" spans="1:13">
      <c r="A112" s="68" t="s">
        <v>21</v>
      </c>
      <c r="B112" s="68" t="s">
        <v>23</v>
      </c>
      <c r="C112" s="68">
        <v>1666</v>
      </c>
      <c r="D112" s="68" t="s">
        <v>122</v>
      </c>
      <c r="E112" s="68" t="s">
        <v>22</v>
      </c>
      <c r="F112" s="69">
        <f>EMCs!$B$16</f>
        <v>0.50503242095262102</v>
      </c>
      <c r="G112" s="69">
        <f>EMCs!$C$16</f>
        <v>6.8458560616073402E-2</v>
      </c>
      <c r="H112" s="69">
        <f>ROCs!$H$15</f>
        <v>5.2632006878587441E-2</v>
      </c>
      <c r="I112" s="70">
        <v>0.291551256389806</v>
      </c>
      <c r="J112" s="71">
        <f>Other!$C$4*H112*I112/12+(Other!$D$4*I112)</f>
        <v>0.26093907675431405</v>
      </c>
      <c r="K112" s="124">
        <f t="shared" si="1"/>
        <v>0.4</v>
      </c>
      <c r="L112" s="72">
        <f>ROUND((2.721*J112*G112)+(Other!$B$4*I112),1)</f>
        <v>0.2</v>
      </c>
    </row>
    <row r="113" spans="1:12">
      <c r="A113" s="68" t="s">
        <v>21</v>
      </c>
      <c r="B113" s="68" t="s">
        <v>23</v>
      </c>
      <c r="C113" s="68">
        <v>1667</v>
      </c>
      <c r="D113" s="68" t="s">
        <v>122</v>
      </c>
      <c r="E113" s="68" t="s">
        <v>22</v>
      </c>
      <c r="F113" s="69">
        <f>EMCs!$B$16</f>
        <v>0.50503242095262102</v>
      </c>
      <c r="G113" s="69">
        <f>EMCs!$C$16</f>
        <v>6.8458560616073402E-2</v>
      </c>
      <c r="H113" s="69">
        <f>ROCs!$H$15</f>
        <v>5.2632006878587441E-2</v>
      </c>
      <c r="I113" s="70">
        <v>0.38653616246252698</v>
      </c>
      <c r="J113" s="71">
        <f>Other!$C$4*H113*I113/12+(Other!$D$4*I113)</f>
        <v>0.34595079648798921</v>
      </c>
      <c r="K113" s="124">
        <f t="shared" si="1"/>
        <v>0.5</v>
      </c>
      <c r="L113" s="72">
        <f>ROUND((2.721*J113*G113)+(Other!$B$4*I113),1)</f>
        <v>0.3</v>
      </c>
    </row>
    <row r="114" spans="1:12">
      <c r="A114" s="68" t="s">
        <v>21</v>
      </c>
      <c r="B114" s="68" t="s">
        <v>23</v>
      </c>
      <c r="C114" s="68">
        <v>1668</v>
      </c>
      <c r="D114" s="68" t="s">
        <v>122</v>
      </c>
      <c r="E114" s="68" t="s">
        <v>74</v>
      </c>
      <c r="F114" s="69">
        <f>EMCs!$B$16</f>
        <v>0.50503242095262102</v>
      </c>
      <c r="G114" s="69">
        <f>EMCs!$C$16</f>
        <v>6.8458560616073402E-2</v>
      </c>
      <c r="H114" s="69">
        <f>ROCs!$I$15</f>
        <v>5.2632006878587441E-2</v>
      </c>
      <c r="I114" s="70">
        <v>1.74883230606663</v>
      </c>
      <c r="J114" s="71">
        <f>Other!$C$4*H114*I114/12+(Other!$D$4*I114)</f>
        <v>1.5652091264975256</v>
      </c>
      <c r="K114" s="124">
        <f t="shared" si="1"/>
        <v>2.2000000000000002</v>
      </c>
      <c r="L114" s="72">
        <f>ROUND((2.721*J114*G114)+(Other!$B$4*I114),1)</f>
        <v>1.4</v>
      </c>
    </row>
    <row r="115" spans="1:12">
      <c r="A115" s="68" t="s">
        <v>21</v>
      </c>
      <c r="B115" s="68" t="s">
        <v>23</v>
      </c>
      <c r="C115" s="68">
        <v>1669</v>
      </c>
      <c r="D115" s="68" t="s">
        <v>122</v>
      </c>
      <c r="E115" s="68" t="s">
        <v>74</v>
      </c>
      <c r="F115" s="69">
        <f>EMCs!$B$16</f>
        <v>0.50503242095262102</v>
      </c>
      <c r="G115" s="69">
        <f>EMCs!$C$16</f>
        <v>6.8458560616073402E-2</v>
      </c>
      <c r="H115" s="69">
        <f>ROCs!$I$15</f>
        <v>5.2632006878587441E-2</v>
      </c>
      <c r="I115" s="70">
        <v>2.8624889080012301</v>
      </c>
      <c r="J115" s="71">
        <f>Other!$C$4*H115*I115/12+(Other!$D$4*I115)</f>
        <v>2.5619344677926827</v>
      </c>
      <c r="K115" s="124">
        <f t="shared" si="1"/>
        <v>3.5</v>
      </c>
      <c r="L115" s="72">
        <f>ROUND((2.721*J115*G115)+(Other!$B$4*I115),1)</f>
        <v>2.2999999999999998</v>
      </c>
    </row>
    <row r="116" spans="1:12">
      <c r="A116" s="68" t="s">
        <v>21</v>
      </c>
      <c r="B116" s="68" t="s">
        <v>23</v>
      </c>
      <c r="C116" s="68">
        <v>1670</v>
      </c>
      <c r="D116" s="68" t="s">
        <v>122</v>
      </c>
      <c r="E116" s="68" t="s">
        <v>74</v>
      </c>
      <c r="F116" s="69">
        <f>EMCs!$B$16</f>
        <v>0.50503242095262102</v>
      </c>
      <c r="G116" s="69">
        <f>EMCs!$C$16</f>
        <v>6.8458560616073402E-2</v>
      </c>
      <c r="H116" s="69">
        <f>ROCs!$I$15</f>
        <v>5.2632006878587441E-2</v>
      </c>
      <c r="I116" s="70">
        <v>5.5319321434078503</v>
      </c>
      <c r="J116" s="71">
        <f>Other!$C$4*H116*I116/12+(Other!$D$4*I116)</f>
        <v>4.9510925936069112</v>
      </c>
      <c r="K116" s="124">
        <f t="shared" si="1"/>
        <v>6.8</v>
      </c>
      <c r="L116" s="72">
        <f>ROUND((2.721*J116*G116)+(Other!$B$4*I116),1)</f>
        <v>4.4000000000000004</v>
      </c>
    </row>
    <row r="117" spans="1:12" s="31" customFormat="1">
      <c r="A117" s="109" t="s">
        <v>21</v>
      </c>
      <c r="B117" s="109" t="s">
        <v>23</v>
      </c>
      <c r="C117" s="109">
        <v>1330</v>
      </c>
      <c r="D117" s="109" t="s">
        <v>153</v>
      </c>
      <c r="E117" s="109" t="s">
        <v>22</v>
      </c>
      <c r="F117" s="110">
        <f>EMCs!$B$10</f>
        <v>1.3948514483453343</v>
      </c>
      <c r="G117" s="110">
        <f>EMCs!$C$10</f>
        <v>0.33903287162245876</v>
      </c>
      <c r="H117" s="110">
        <f>ROCs!$H$5</f>
        <v>0.39344582191206351</v>
      </c>
      <c r="I117" s="111">
        <v>1.07390581729061E-2</v>
      </c>
      <c r="J117" s="112">
        <f>Other!$C$4*H117*I117/12+(Other!$D$4*I117)</f>
        <v>2.595956952266839E-2</v>
      </c>
      <c r="K117" s="127">
        <f>ROUND((2.721*J117*F117)*(1-'CDD 2, 3, 4, 5 Calcs'!$F$7),1)</f>
        <v>0.1</v>
      </c>
      <c r="L117" s="113">
        <f>ROUND(((2.721*J117*G117)+(Other!$B$4*I117))*(1-'CDD 2, 3, 4, 5 Calcs'!$F$8),1)</f>
        <v>0</v>
      </c>
    </row>
    <row r="118" spans="1:12" s="31" customFormat="1">
      <c r="A118" s="109" t="s">
        <v>21</v>
      </c>
      <c r="B118" s="109" t="s">
        <v>23</v>
      </c>
      <c r="C118" s="109">
        <v>1330</v>
      </c>
      <c r="D118" s="109" t="s">
        <v>153</v>
      </c>
      <c r="E118" s="109" t="s">
        <v>22</v>
      </c>
      <c r="F118" s="110">
        <f>EMCs!$B$10</f>
        <v>1.3948514483453343</v>
      </c>
      <c r="G118" s="110">
        <f>EMCs!$C$10</f>
        <v>0.33903287162245876</v>
      </c>
      <c r="H118" s="110">
        <f>ROCs!$H$5</f>
        <v>0.39344582191206351</v>
      </c>
      <c r="I118" s="111">
        <v>2.3942185210248199E-2</v>
      </c>
      <c r="J118" s="112">
        <f>Other!$C$4*H118*I118/12+(Other!$D$4*I118)</f>
        <v>5.7875542853293702E-2</v>
      </c>
      <c r="K118" s="127">
        <f>ROUND((2.721*J118*F118)*(1-'CDD 2, 3, 4, 5 Calcs'!$F$7),1)</f>
        <v>0.1</v>
      </c>
      <c r="L118" s="113">
        <f>ROUND(((2.721*J118*G118)+(Other!$B$4*I118))*(1-'CDD 2, 3, 4, 5 Calcs'!$F$8),1)</f>
        <v>0</v>
      </c>
    </row>
    <row r="119" spans="1:12" s="31" customFormat="1">
      <c r="A119" s="109" t="s">
        <v>21</v>
      </c>
      <c r="B119" s="109" t="s">
        <v>23</v>
      </c>
      <c r="C119" s="109">
        <v>1330</v>
      </c>
      <c r="D119" s="109" t="s">
        <v>153</v>
      </c>
      <c r="E119" s="109" t="s">
        <v>22</v>
      </c>
      <c r="F119" s="110">
        <f>EMCs!$B$10</f>
        <v>1.3948514483453343</v>
      </c>
      <c r="G119" s="110">
        <f>EMCs!$C$10</f>
        <v>0.33903287162245876</v>
      </c>
      <c r="H119" s="110">
        <f>ROCs!$H$5</f>
        <v>0.39344582191206351</v>
      </c>
      <c r="I119" s="111">
        <v>0.21909396322004099</v>
      </c>
      <c r="J119" s="112">
        <f>Other!$C$4*H119*I119/12+(Other!$D$4*I119)</f>
        <v>0.52961673906907292</v>
      </c>
      <c r="K119" s="127">
        <f>ROUND((2.721*J119*F119)*(1-'CDD 2, 3, 4, 5 Calcs'!$F$7),1)</f>
        <v>1.3</v>
      </c>
      <c r="L119" s="113">
        <f>ROUND(((2.721*J119*G119)+(Other!$B$4*I119))*(1-'CDD 2, 3, 4, 5 Calcs'!$F$8),1)</f>
        <v>0.2</v>
      </c>
    </row>
    <row r="120" spans="1:12" s="31" customFormat="1">
      <c r="A120" s="109" t="s">
        <v>21</v>
      </c>
      <c r="B120" s="109" t="s">
        <v>23</v>
      </c>
      <c r="C120" s="109">
        <v>1330</v>
      </c>
      <c r="D120" s="109" t="s">
        <v>153</v>
      </c>
      <c r="E120" s="109" t="s">
        <v>22</v>
      </c>
      <c r="F120" s="110">
        <f>EMCs!$B$10</f>
        <v>1.3948514483453343</v>
      </c>
      <c r="G120" s="110">
        <f>EMCs!$C$10</f>
        <v>0.33903287162245876</v>
      </c>
      <c r="H120" s="110">
        <f>ROCs!$H$5</f>
        <v>0.39344582191206351</v>
      </c>
      <c r="I120" s="111">
        <v>0.42173325303135201</v>
      </c>
      <c r="J120" s="112">
        <f>Other!$C$4*H120*I120/12+(Other!$D$4*I120)</f>
        <v>1.0194575283807998</v>
      </c>
      <c r="K120" s="127">
        <f>ROUND((2.721*J120*F120)*(1-'CDD 2, 3, 4, 5 Calcs'!$F$7),1)</f>
        <v>2.4</v>
      </c>
      <c r="L120" s="113">
        <f>ROUND(((2.721*J120*G120)+(Other!$B$4*I120))*(1-'CDD 2, 3, 4, 5 Calcs'!$F$8),1)</f>
        <v>0.4</v>
      </c>
    </row>
    <row r="121" spans="1:12" s="31" customFormat="1">
      <c r="A121" s="109" t="s">
        <v>21</v>
      </c>
      <c r="B121" s="109" t="s">
        <v>23</v>
      </c>
      <c r="C121" s="109">
        <v>1330</v>
      </c>
      <c r="D121" s="109" t="s">
        <v>153</v>
      </c>
      <c r="E121" s="109" t="s">
        <v>22</v>
      </c>
      <c r="F121" s="110">
        <f>EMCs!$B$10</f>
        <v>1.3948514483453343</v>
      </c>
      <c r="G121" s="110">
        <f>EMCs!$C$10</f>
        <v>0.33903287162245876</v>
      </c>
      <c r="H121" s="110">
        <f>ROCs!$H$5</f>
        <v>0.39344582191206351</v>
      </c>
      <c r="I121" s="111">
        <v>1.84589588018873</v>
      </c>
      <c r="J121" s="112">
        <f>Other!$C$4*H121*I121/12+(Other!$D$4*I121)</f>
        <v>4.4620917087740484</v>
      </c>
      <c r="K121" s="127">
        <f>ROUND((2.721*J121*F121)*(1-'CDD 2, 3, 4, 5 Calcs'!$F$7),1)</f>
        <v>10.7</v>
      </c>
      <c r="L121" s="113">
        <f>ROUND(((2.721*J121*G121)+(Other!$B$4*I121))*(1-'CDD 2, 3, 4, 5 Calcs'!$F$8),1)</f>
        <v>1.8</v>
      </c>
    </row>
    <row r="122" spans="1:12" s="31" customFormat="1">
      <c r="A122" s="109" t="s">
        <v>21</v>
      </c>
      <c r="B122" s="109" t="s">
        <v>23</v>
      </c>
      <c r="C122" s="109">
        <v>1330</v>
      </c>
      <c r="D122" s="109" t="s">
        <v>153</v>
      </c>
      <c r="E122" s="109" t="s">
        <v>22</v>
      </c>
      <c r="F122" s="110">
        <f>EMCs!$B$10</f>
        <v>1.3948514483453343</v>
      </c>
      <c r="G122" s="110">
        <f>EMCs!$C$10</f>
        <v>0.33903287162245876</v>
      </c>
      <c r="H122" s="110">
        <f>ROCs!$H$5</f>
        <v>0.39344582191206351</v>
      </c>
      <c r="I122" s="111">
        <v>2.05750638049033</v>
      </c>
      <c r="J122" s="112">
        <f>Other!$C$4*H122*I122/12+(Other!$D$4*I122)</f>
        <v>4.9736186421289013</v>
      </c>
      <c r="K122" s="127">
        <f>ROUND((2.721*J122*F122)*(1-'CDD 2, 3, 4, 5 Calcs'!$F$7),1)</f>
        <v>11.9</v>
      </c>
      <c r="L122" s="113">
        <f>ROUND(((2.721*J122*G122)+(Other!$B$4*I122))*(1-'CDD 2, 3, 4, 5 Calcs'!$F$8),1)</f>
        <v>2</v>
      </c>
    </row>
    <row r="123" spans="1:12" s="31" customFormat="1">
      <c r="A123" s="109" t="s">
        <v>21</v>
      </c>
      <c r="B123" s="109" t="s">
        <v>23</v>
      </c>
      <c r="C123" s="109">
        <v>1330</v>
      </c>
      <c r="D123" s="109" t="s">
        <v>153</v>
      </c>
      <c r="E123" s="109" t="s">
        <v>22</v>
      </c>
      <c r="F123" s="110">
        <f>EMCs!$B$10</f>
        <v>1.3948514483453343</v>
      </c>
      <c r="G123" s="110">
        <f>EMCs!$C$10</f>
        <v>0.33903287162245876</v>
      </c>
      <c r="H123" s="110">
        <f>ROCs!$H$5</f>
        <v>0.39344582191206351</v>
      </c>
      <c r="I123" s="111">
        <v>7.8963363934750097</v>
      </c>
      <c r="J123" s="112">
        <f>Other!$C$4*H123*I123/12+(Other!$D$4*I123)</f>
        <v>19.087846464781734</v>
      </c>
      <c r="K123" s="127">
        <f>ROUND((2.721*J123*F123)*(1-'CDD 2, 3, 4, 5 Calcs'!$F$7),1)</f>
        <v>45.6</v>
      </c>
      <c r="L123" s="113">
        <f>ROUND(((2.721*J123*G123)+(Other!$B$4*I123))*(1-'CDD 2, 3, 4, 5 Calcs'!$F$8),1)</f>
        <v>7.8</v>
      </c>
    </row>
    <row r="124" spans="1:12" s="31" customFormat="1">
      <c r="A124" s="109" t="s">
        <v>21</v>
      </c>
      <c r="B124" s="109" t="s">
        <v>23</v>
      </c>
      <c r="C124" s="109">
        <v>1330</v>
      </c>
      <c r="D124" s="109" t="s">
        <v>153</v>
      </c>
      <c r="E124" s="109" t="s">
        <v>26</v>
      </c>
      <c r="F124" s="110">
        <f>EMCs!$B$10</f>
        <v>1.3948514483453343</v>
      </c>
      <c r="G124" s="110">
        <f>EMCs!$C$10</f>
        <v>0.33903287162245876</v>
      </c>
      <c r="H124" s="110">
        <f>ROCs!$H$5</f>
        <v>0.39344582191206351</v>
      </c>
      <c r="I124" s="111">
        <v>3.7564010716900001E-6</v>
      </c>
      <c r="J124" s="112">
        <f>Other!$C$4*H124*I124/12+(Other!$D$4*I124)</f>
        <v>9.0803637717118493E-6</v>
      </c>
      <c r="K124" s="127">
        <f>ROUND((2.721*J124*F124)*(1-'CDD 2, 3, 4, 5 Calcs'!$F$7),1)</f>
        <v>0</v>
      </c>
      <c r="L124" s="113">
        <f>ROUND(((2.721*J124*G124)+(Other!$B$4*I124))*(1-'CDD 2, 3, 4, 5 Calcs'!$F$8),1)</f>
        <v>0</v>
      </c>
    </row>
    <row r="125" spans="1:12" s="31" customFormat="1">
      <c r="A125" s="109" t="s">
        <v>21</v>
      </c>
      <c r="B125" s="109" t="s">
        <v>23</v>
      </c>
      <c r="C125" s="109">
        <v>1330</v>
      </c>
      <c r="D125" s="109" t="s">
        <v>153</v>
      </c>
      <c r="E125" s="109" t="s">
        <v>22</v>
      </c>
      <c r="F125" s="110">
        <f>EMCs!$B$10</f>
        <v>1.3948514483453343</v>
      </c>
      <c r="G125" s="110">
        <f>EMCs!$C$10</f>
        <v>0.33903287162245876</v>
      </c>
      <c r="H125" s="110">
        <f>ROCs!$H$5</f>
        <v>0.39344582191206351</v>
      </c>
      <c r="I125" s="111">
        <v>6.4063207932899998E-6</v>
      </c>
      <c r="J125" s="112">
        <f>Other!$C$4*H125*I125/12+(Other!$D$4*I125)</f>
        <v>1.5486025621642005E-5</v>
      </c>
      <c r="K125" s="127">
        <f>ROUND((2.721*J125*F125)*(1-'CDD 2, 3, 4, 5 Calcs'!$F$7),1)</f>
        <v>0</v>
      </c>
      <c r="L125" s="113">
        <f>ROUND(((2.721*J125*G125)+(Other!$B$4*I125))*(1-'CDD 2, 3, 4, 5 Calcs'!$F$8),1)</f>
        <v>0</v>
      </c>
    </row>
    <row r="126" spans="1:12" s="31" customFormat="1">
      <c r="A126" s="109" t="s">
        <v>21</v>
      </c>
      <c r="B126" s="109" t="s">
        <v>23</v>
      </c>
      <c r="C126" s="109">
        <v>1330</v>
      </c>
      <c r="D126" s="109" t="s">
        <v>153</v>
      </c>
      <c r="E126" s="109" t="s">
        <v>22</v>
      </c>
      <c r="F126" s="110">
        <f>EMCs!$B$10</f>
        <v>1.3948514483453343</v>
      </c>
      <c r="G126" s="110">
        <f>EMCs!$C$10</f>
        <v>0.33903287162245876</v>
      </c>
      <c r="H126" s="110">
        <f>ROCs!$H$5</f>
        <v>0.39344582191206351</v>
      </c>
      <c r="I126" s="111">
        <v>9.0399779659400002E-6</v>
      </c>
      <c r="J126" s="112">
        <f>Other!$C$4*H126*I126/12+(Other!$D$4*I126)</f>
        <v>2.185237594505968E-5</v>
      </c>
      <c r="K126" s="127">
        <f>ROUND((2.721*J126*F126)*(1-'CDD 2, 3, 4, 5 Calcs'!$F$7),1)</f>
        <v>0</v>
      </c>
      <c r="L126" s="113">
        <f>ROUND(((2.721*J126*G126)+(Other!$B$4*I126))*(1-'CDD 2, 3, 4, 5 Calcs'!$F$8),1)</f>
        <v>0</v>
      </c>
    </row>
    <row r="127" spans="1:12" s="31" customFormat="1">
      <c r="A127" s="109" t="s">
        <v>21</v>
      </c>
      <c r="B127" s="109" t="s">
        <v>23</v>
      </c>
      <c r="C127" s="109">
        <v>1330</v>
      </c>
      <c r="D127" s="109" t="s">
        <v>153</v>
      </c>
      <c r="E127" s="109" t="s">
        <v>24</v>
      </c>
      <c r="F127" s="110">
        <f>EMCs!$B$10</f>
        <v>1.3948514483453343</v>
      </c>
      <c r="G127" s="110">
        <f>EMCs!$C$10</f>
        <v>0.33903287162245876</v>
      </c>
      <c r="H127" s="110">
        <f>ROCs!$H$5</f>
        <v>0.39344582191206351</v>
      </c>
      <c r="I127" s="111">
        <v>1.8904872974830001E-5</v>
      </c>
      <c r="J127" s="112">
        <f>Other!$C$4*H127*I127/12+(Other!$D$4*I127)</f>
        <v>4.5698827253350181E-5</v>
      </c>
      <c r="K127" s="127">
        <f>ROUND((2.721*J127*F127)*(1-'CDD 2, 3, 4, 5 Calcs'!$F$7),1)</f>
        <v>0</v>
      </c>
      <c r="L127" s="113">
        <f>ROUND(((2.721*J127*G127)+(Other!$B$4*I127))*(1-'CDD 2, 3, 4, 5 Calcs'!$F$8),1)</f>
        <v>0</v>
      </c>
    </row>
    <row r="128" spans="1:12" s="31" customFormat="1">
      <c r="A128" s="109" t="s">
        <v>21</v>
      </c>
      <c r="B128" s="109" t="s">
        <v>23</v>
      </c>
      <c r="C128" s="109">
        <v>1330</v>
      </c>
      <c r="D128" s="109" t="s">
        <v>153</v>
      </c>
      <c r="E128" s="109" t="s">
        <v>22</v>
      </c>
      <c r="F128" s="110">
        <f>EMCs!$B$10</f>
        <v>1.3948514483453343</v>
      </c>
      <c r="G128" s="110">
        <f>EMCs!$C$10</f>
        <v>0.33903287162245876</v>
      </c>
      <c r="H128" s="110">
        <f>ROCs!$H$5</f>
        <v>0.39344582191206351</v>
      </c>
      <c r="I128" s="111">
        <v>5.2249891735779999E-5</v>
      </c>
      <c r="J128" s="112">
        <f>Other!$C$4*H128*I128/12+(Other!$D$4*I128)</f>
        <v>1.2630387835023952E-4</v>
      </c>
      <c r="K128" s="127">
        <f>ROUND((2.721*J128*F128)*(1-'CDD 2, 3, 4, 5 Calcs'!$F$7),1)</f>
        <v>0</v>
      </c>
      <c r="L128" s="113">
        <f>ROUND(((2.721*J128*G128)+(Other!$B$4*I128))*(1-'CDD 2, 3, 4, 5 Calcs'!$F$8),1)</f>
        <v>0</v>
      </c>
    </row>
    <row r="129" spans="1:14" s="31" customFormat="1">
      <c r="A129" s="109" t="s">
        <v>21</v>
      </c>
      <c r="B129" s="109" t="s">
        <v>23</v>
      </c>
      <c r="C129" s="109">
        <v>1330</v>
      </c>
      <c r="D129" s="109" t="s">
        <v>153</v>
      </c>
      <c r="E129" s="109" t="s">
        <v>22</v>
      </c>
      <c r="F129" s="110">
        <f>EMCs!$B$10</f>
        <v>1.3948514483453343</v>
      </c>
      <c r="G129" s="110">
        <f>EMCs!$C$10</f>
        <v>0.33903287162245876</v>
      </c>
      <c r="H129" s="110">
        <f>ROCs!$H$5</f>
        <v>0.39344582191206351</v>
      </c>
      <c r="I129" s="111">
        <v>1.4975282451815E-4</v>
      </c>
      <c r="J129" s="112">
        <f>Other!$C$4*H129*I129/12+(Other!$D$4*I129)</f>
        <v>3.6199811908113274E-4</v>
      </c>
      <c r="K129" s="127">
        <f>ROUND((2.721*J129*F129)*(1-'CDD 2, 3, 4, 5 Calcs'!$F$7),1)</f>
        <v>0</v>
      </c>
      <c r="L129" s="113">
        <f>ROUND(((2.721*J129*G129)+(Other!$B$4*I129))*(1-'CDD 2, 3, 4, 5 Calcs'!$F$8),1)</f>
        <v>0</v>
      </c>
    </row>
    <row r="130" spans="1:14" s="31" customFormat="1">
      <c r="A130" s="109" t="s">
        <v>21</v>
      </c>
      <c r="B130" s="109" t="s">
        <v>23</v>
      </c>
      <c r="C130" s="109">
        <v>1330</v>
      </c>
      <c r="D130" s="109" t="s">
        <v>153</v>
      </c>
      <c r="E130" s="109" t="s">
        <v>22</v>
      </c>
      <c r="F130" s="110">
        <f>EMCs!$B$10</f>
        <v>1.3948514483453343</v>
      </c>
      <c r="G130" s="110">
        <f>EMCs!$C$10</f>
        <v>0.33903287162245876</v>
      </c>
      <c r="H130" s="110">
        <f>ROCs!$H$5</f>
        <v>0.39344582191206351</v>
      </c>
      <c r="I130" s="111">
        <v>6.4811093868768002E-4</v>
      </c>
      <c r="J130" s="112">
        <f>Other!$C$4*H130*I130/12+(Other!$D$4*I130)</f>
        <v>1.5666812396744627E-3</v>
      </c>
      <c r="K130" s="127">
        <f>ROUND((2.721*J130*F130)*(1-'CDD 2, 3, 4, 5 Calcs'!$F$7),1)</f>
        <v>0</v>
      </c>
      <c r="L130" s="113">
        <f>ROUND(((2.721*J130*G130)+(Other!$B$4*I130))*(1-'CDD 2, 3, 4, 5 Calcs'!$F$8),1)</f>
        <v>0</v>
      </c>
    </row>
    <row r="131" spans="1:14" s="31" customFormat="1">
      <c r="A131" s="109" t="s">
        <v>21</v>
      </c>
      <c r="B131" s="109" t="s">
        <v>23</v>
      </c>
      <c r="C131" s="109">
        <v>1330</v>
      </c>
      <c r="D131" s="109" t="s">
        <v>153</v>
      </c>
      <c r="E131" s="109" t="s">
        <v>22</v>
      </c>
      <c r="F131" s="110">
        <f>EMCs!$B$10</f>
        <v>1.3948514483453343</v>
      </c>
      <c r="G131" s="110">
        <f>EMCs!$C$10</f>
        <v>0.33903287162245876</v>
      </c>
      <c r="H131" s="110">
        <f>ROCs!$H$5</f>
        <v>0.39344582191206351</v>
      </c>
      <c r="I131" s="111">
        <v>1.93838769040511E-3</v>
      </c>
      <c r="J131" s="112">
        <f>Other!$C$4*H131*I131/12+(Other!$D$4*I131)</f>
        <v>4.6856725423007027E-3</v>
      </c>
      <c r="K131" s="127">
        <f>ROUND((2.721*J131*F131)*(1-'CDD 2, 3, 4, 5 Calcs'!$F$7),1)</f>
        <v>0</v>
      </c>
      <c r="L131" s="113">
        <f>ROUND(((2.721*J131*G131)+(Other!$B$4*I131))*(1-'CDD 2, 3, 4, 5 Calcs'!$F$8),1)</f>
        <v>0</v>
      </c>
      <c r="N131" s="29"/>
    </row>
    <row r="132" spans="1:14" s="31" customFormat="1">
      <c r="A132" s="109" t="s">
        <v>21</v>
      </c>
      <c r="B132" s="109" t="s">
        <v>23</v>
      </c>
      <c r="C132" s="109">
        <v>1330</v>
      </c>
      <c r="D132" s="109" t="s">
        <v>153</v>
      </c>
      <c r="E132" s="109" t="s">
        <v>22</v>
      </c>
      <c r="F132" s="110">
        <f>EMCs!$B$10</f>
        <v>1.3948514483453343</v>
      </c>
      <c r="G132" s="110">
        <f>EMCs!$C$10</f>
        <v>0.33903287162245876</v>
      </c>
      <c r="H132" s="110">
        <f>ROCs!$H$5</f>
        <v>0.39344582191206351</v>
      </c>
      <c r="I132" s="111">
        <v>3.0826424529139802E-3</v>
      </c>
      <c r="J132" s="112">
        <f>Other!$C$4*H132*I132/12+(Other!$D$4*I132)</f>
        <v>7.4516842893955701E-3</v>
      </c>
      <c r="K132" s="127">
        <f>ROUND((2.721*J132*F132)*(1-'CDD 2, 3, 4, 5 Calcs'!$F$7),1)</f>
        <v>0</v>
      </c>
      <c r="L132" s="113">
        <f>ROUND(((2.721*J132*G132)+(Other!$B$4*I132))*(1-'CDD 2, 3, 4, 5 Calcs'!$F$8),1)</f>
        <v>0</v>
      </c>
    </row>
    <row r="133" spans="1:14" s="31" customFormat="1">
      <c r="A133" s="109" t="s">
        <v>21</v>
      </c>
      <c r="B133" s="109" t="s">
        <v>23</v>
      </c>
      <c r="C133" s="109">
        <v>1330</v>
      </c>
      <c r="D133" s="109" t="s">
        <v>153</v>
      </c>
      <c r="E133" s="109" t="s">
        <v>22</v>
      </c>
      <c r="F133" s="110">
        <f>EMCs!$B$10</f>
        <v>1.3948514483453343</v>
      </c>
      <c r="G133" s="110">
        <f>EMCs!$C$10</f>
        <v>0.33903287162245876</v>
      </c>
      <c r="H133" s="110">
        <f>ROCs!$H$5</f>
        <v>0.39344582191206351</v>
      </c>
      <c r="I133" s="111">
        <v>4.6266951090345298E-3</v>
      </c>
      <c r="J133" s="112">
        <f>Other!$C$4*H133*I133/12+(Other!$D$4*I133)</f>
        <v>1.1184129130261474E-2</v>
      </c>
      <c r="K133" s="127">
        <f>ROUND((2.721*J133*F133)*(1-'CDD 2, 3, 4, 5 Calcs'!$F$7),1)</f>
        <v>0</v>
      </c>
      <c r="L133" s="113">
        <f>ROUND(((2.721*J133*G133)+(Other!$B$4*I133))*(1-'CDD 2, 3, 4, 5 Calcs'!$F$8),1)</f>
        <v>0</v>
      </c>
    </row>
    <row r="134" spans="1:14" s="31" customFormat="1">
      <c r="A134" s="109" t="s">
        <v>21</v>
      </c>
      <c r="B134" s="109" t="s">
        <v>23</v>
      </c>
      <c r="C134" s="109">
        <v>1330</v>
      </c>
      <c r="D134" s="109" t="s">
        <v>153</v>
      </c>
      <c r="E134" s="109" t="s">
        <v>22</v>
      </c>
      <c r="F134" s="110">
        <f>EMCs!$B$10</f>
        <v>1.3948514483453343</v>
      </c>
      <c r="G134" s="110">
        <f>EMCs!$C$10</f>
        <v>0.33903287162245876</v>
      </c>
      <c r="H134" s="110">
        <f>ROCs!$H$5</f>
        <v>0.39344582191206351</v>
      </c>
      <c r="I134" s="111">
        <v>6.6928826709388399E-3</v>
      </c>
      <c r="J134" s="112">
        <f>Other!$C$4*H134*I134/12+(Other!$D$4*I134)</f>
        <v>1.6178732827953599E-2</v>
      </c>
      <c r="K134" s="127">
        <f>ROUND((2.721*J134*F134)*(1-'CDD 2, 3, 4, 5 Calcs'!$F$7),1)</f>
        <v>0</v>
      </c>
      <c r="L134" s="113">
        <f>ROUND(((2.721*J134*G134)+(Other!$B$4*I134))*(1-'CDD 2, 3, 4, 5 Calcs'!$F$8),1)</f>
        <v>0</v>
      </c>
    </row>
    <row r="135" spans="1:14" s="31" customFormat="1">
      <c r="A135" s="109" t="s">
        <v>21</v>
      </c>
      <c r="B135" s="109" t="s">
        <v>23</v>
      </c>
      <c r="C135" s="109">
        <v>1330</v>
      </c>
      <c r="D135" s="109" t="s">
        <v>153</v>
      </c>
      <c r="E135" s="109" t="s">
        <v>24</v>
      </c>
      <c r="F135" s="110">
        <f>EMCs!$B$10</f>
        <v>1.3948514483453343</v>
      </c>
      <c r="G135" s="110">
        <f>EMCs!$C$10</f>
        <v>0.33903287162245876</v>
      </c>
      <c r="H135" s="110">
        <f>ROCs!$H$5</f>
        <v>0.39344582191206351</v>
      </c>
      <c r="I135" s="111">
        <v>9.7004182274698907E-3</v>
      </c>
      <c r="J135" s="112">
        <f>Other!$C$4*H135*I135/12+(Other!$D$4*I135)</f>
        <v>2.3448860907587351E-2</v>
      </c>
      <c r="K135" s="127">
        <f>ROUND((2.721*J135*F135)*(1-'CDD 2, 3, 4, 5 Calcs'!$F$7),1)</f>
        <v>0.1</v>
      </c>
      <c r="L135" s="113">
        <f>ROUND(((2.721*J135*G135)+(Other!$B$4*I135))*(1-'CDD 2, 3, 4, 5 Calcs'!$F$8),1)</f>
        <v>0</v>
      </c>
    </row>
    <row r="136" spans="1:14" s="31" customFormat="1">
      <c r="A136" s="109" t="s">
        <v>21</v>
      </c>
      <c r="B136" s="109" t="s">
        <v>23</v>
      </c>
      <c r="C136" s="109">
        <v>1330</v>
      </c>
      <c r="D136" s="109" t="s">
        <v>153</v>
      </c>
      <c r="E136" s="109" t="s">
        <v>22</v>
      </c>
      <c r="F136" s="110">
        <f>EMCs!$B$10</f>
        <v>1.3948514483453343</v>
      </c>
      <c r="G136" s="110">
        <f>EMCs!$C$10</f>
        <v>0.33903287162245876</v>
      </c>
      <c r="H136" s="110">
        <f>ROCs!$H$5</f>
        <v>0.39344582191206351</v>
      </c>
      <c r="I136" s="111">
        <v>1.03185667046416E-2</v>
      </c>
      <c r="J136" s="112">
        <f>Other!$C$4*H136*I136/12+(Other!$D$4*I136)</f>
        <v>2.4943113765715612E-2</v>
      </c>
      <c r="K136" s="127">
        <f>ROUND((2.721*J136*F136)*(1-'CDD 2, 3, 4, 5 Calcs'!$F$7),1)</f>
        <v>0.1</v>
      </c>
      <c r="L136" s="113">
        <f>ROUND(((2.721*J136*G136)+(Other!$B$4*I136))*(1-'CDD 2, 3, 4, 5 Calcs'!$F$8),1)</f>
        <v>0</v>
      </c>
    </row>
    <row r="137" spans="1:14" s="31" customFormat="1">
      <c r="A137" s="109" t="s">
        <v>21</v>
      </c>
      <c r="B137" s="109" t="s">
        <v>23</v>
      </c>
      <c r="C137" s="109">
        <v>1330</v>
      </c>
      <c r="D137" s="109" t="s">
        <v>153</v>
      </c>
      <c r="E137" s="109" t="s">
        <v>22</v>
      </c>
      <c r="F137" s="110">
        <f>EMCs!$B$10</f>
        <v>1.3948514483453343</v>
      </c>
      <c r="G137" s="110">
        <f>EMCs!$C$10</f>
        <v>0.33903287162245876</v>
      </c>
      <c r="H137" s="110">
        <f>ROCs!$H$5</f>
        <v>0.39344582191206351</v>
      </c>
      <c r="I137" s="111">
        <v>2.68351051510087E-2</v>
      </c>
      <c r="J137" s="112">
        <f>Other!$C$4*H137*I137/12+(Other!$D$4*I137)</f>
        <v>6.4868610133174492E-2</v>
      </c>
      <c r="K137" s="127">
        <f>ROUND((2.721*J137*F137)*(1-'CDD 2, 3, 4, 5 Calcs'!$F$7),1)</f>
        <v>0.2</v>
      </c>
      <c r="L137" s="113">
        <f>ROUND(((2.721*J137*G137)+(Other!$B$4*I137))*(1-'CDD 2, 3, 4, 5 Calcs'!$F$8),1)</f>
        <v>0</v>
      </c>
    </row>
    <row r="138" spans="1:14" s="31" customFormat="1">
      <c r="A138" s="109" t="s">
        <v>21</v>
      </c>
      <c r="B138" s="109" t="s">
        <v>23</v>
      </c>
      <c r="C138" s="109">
        <v>1330</v>
      </c>
      <c r="D138" s="109" t="s">
        <v>153</v>
      </c>
      <c r="E138" s="109" t="s">
        <v>22</v>
      </c>
      <c r="F138" s="110">
        <f>EMCs!$B$10</f>
        <v>1.3948514483453343</v>
      </c>
      <c r="G138" s="110">
        <f>EMCs!$C$10</f>
        <v>0.33903287162245876</v>
      </c>
      <c r="H138" s="110">
        <f>ROCs!$H$5</f>
        <v>0.39344582191206351</v>
      </c>
      <c r="I138" s="111">
        <v>2.9980348280946499E-2</v>
      </c>
      <c r="J138" s="112">
        <f>Other!$C$4*H138*I138/12+(Other!$D$4*I138)</f>
        <v>7.2471619296800266E-2</v>
      </c>
      <c r="K138" s="127">
        <f>ROUND((2.721*J138*F138)*(1-'CDD 2, 3, 4, 5 Calcs'!$F$7),1)</f>
        <v>0.2</v>
      </c>
      <c r="L138" s="113">
        <f>ROUND(((2.721*J138*G138)+(Other!$B$4*I138))*(1-'CDD 2, 3, 4, 5 Calcs'!$F$8),1)</f>
        <v>0</v>
      </c>
    </row>
    <row r="139" spans="1:14" s="31" customFormat="1">
      <c r="A139" s="109" t="s">
        <v>21</v>
      </c>
      <c r="B139" s="109" t="s">
        <v>23</v>
      </c>
      <c r="C139" s="109">
        <v>1330</v>
      </c>
      <c r="D139" s="109" t="s">
        <v>153</v>
      </c>
      <c r="E139" s="109" t="s">
        <v>22</v>
      </c>
      <c r="F139" s="110">
        <f>EMCs!$B$10</f>
        <v>1.3948514483453343</v>
      </c>
      <c r="G139" s="110">
        <f>EMCs!$C$10</f>
        <v>0.33903287162245876</v>
      </c>
      <c r="H139" s="110">
        <f>ROCs!$H$5</f>
        <v>0.39344582191206351</v>
      </c>
      <c r="I139" s="111">
        <v>3.4602563599430099E-2</v>
      </c>
      <c r="J139" s="112">
        <f>Other!$C$4*H139*I139/12+(Other!$D$4*I139)</f>
        <v>8.3644919410924432E-2</v>
      </c>
      <c r="K139" s="127">
        <f>ROUND((2.721*J139*F139)*(1-'CDD 2, 3, 4, 5 Calcs'!$F$7),1)</f>
        <v>0.2</v>
      </c>
      <c r="L139" s="113">
        <f>ROUND(((2.721*J139*G139)+(Other!$B$4*I139))*(1-'CDD 2, 3, 4, 5 Calcs'!$F$8),1)</f>
        <v>0</v>
      </c>
    </row>
    <row r="140" spans="1:14" s="31" customFormat="1">
      <c r="A140" s="109" t="s">
        <v>21</v>
      </c>
      <c r="B140" s="109" t="s">
        <v>23</v>
      </c>
      <c r="C140" s="109">
        <v>1330</v>
      </c>
      <c r="D140" s="109" t="s">
        <v>153</v>
      </c>
      <c r="E140" s="109" t="s">
        <v>22</v>
      </c>
      <c r="F140" s="110">
        <f>EMCs!$B$10</f>
        <v>1.3948514483453343</v>
      </c>
      <c r="G140" s="110">
        <f>EMCs!$C$10</f>
        <v>0.33903287162245876</v>
      </c>
      <c r="H140" s="110">
        <f>ROCs!$H$5</f>
        <v>0.39344582191206351</v>
      </c>
      <c r="I140" s="111">
        <v>4.7968292469791098E-2</v>
      </c>
      <c r="J140" s="112">
        <f>Other!$C$4*H140*I140/12+(Other!$D$4*I140)</f>
        <v>0.11595395082176548</v>
      </c>
      <c r="K140" s="127">
        <f>ROUND((2.721*J140*F140)*(1-'CDD 2, 3, 4, 5 Calcs'!$F$7),1)</f>
        <v>0.3</v>
      </c>
      <c r="L140" s="113">
        <f>ROUND(((2.721*J140*G140)+(Other!$B$4*I140))*(1-'CDD 2, 3, 4, 5 Calcs'!$F$8),1)</f>
        <v>0</v>
      </c>
    </row>
    <row r="141" spans="1:14" s="31" customFormat="1">
      <c r="A141" s="109" t="s">
        <v>21</v>
      </c>
      <c r="B141" s="109" t="s">
        <v>23</v>
      </c>
      <c r="C141" s="109">
        <v>1330</v>
      </c>
      <c r="D141" s="109" t="s">
        <v>153</v>
      </c>
      <c r="E141" s="109" t="s">
        <v>22</v>
      </c>
      <c r="F141" s="110">
        <f>EMCs!$B$10</f>
        <v>1.3948514483453343</v>
      </c>
      <c r="G141" s="110">
        <f>EMCs!$C$10</f>
        <v>0.33903287162245876</v>
      </c>
      <c r="H141" s="110">
        <f>ROCs!$H$5</f>
        <v>0.39344582191206351</v>
      </c>
      <c r="I141" s="111">
        <v>7.2299207626454504E-2</v>
      </c>
      <c r="J141" s="112">
        <f>Other!$C$4*H141*I141/12+(Other!$D$4*I141)</f>
        <v>0.17476917217451721</v>
      </c>
      <c r="K141" s="127">
        <f>ROUND((2.721*J141*F141)*(1-'CDD 2, 3, 4, 5 Calcs'!$F$7),1)</f>
        <v>0.4</v>
      </c>
      <c r="L141" s="113">
        <f>ROUND(((2.721*J141*G141)+(Other!$B$4*I141))*(1-'CDD 2, 3, 4, 5 Calcs'!$F$8),1)</f>
        <v>0.1</v>
      </c>
    </row>
    <row r="142" spans="1:14" s="31" customFormat="1">
      <c r="A142" s="109" t="s">
        <v>21</v>
      </c>
      <c r="B142" s="109" t="s">
        <v>23</v>
      </c>
      <c r="C142" s="109">
        <v>1330</v>
      </c>
      <c r="D142" s="109" t="s">
        <v>153</v>
      </c>
      <c r="E142" s="109" t="s">
        <v>22</v>
      </c>
      <c r="F142" s="110">
        <f>EMCs!$B$10</f>
        <v>1.3948514483453343</v>
      </c>
      <c r="G142" s="110">
        <f>EMCs!$C$10</f>
        <v>0.33903287162245876</v>
      </c>
      <c r="H142" s="110">
        <f>ROCs!$H$5</f>
        <v>0.39344582191206351</v>
      </c>
      <c r="I142" s="111">
        <v>8.1537259356005296E-2</v>
      </c>
      <c r="J142" s="112">
        <f>Other!$C$4*H142*I142/12+(Other!$D$4*I142)</f>
        <v>0.19710035264361267</v>
      </c>
      <c r="K142" s="127">
        <f>ROUND((2.721*J142*F142)*(1-'CDD 2, 3, 4, 5 Calcs'!$F$7),1)</f>
        <v>0.5</v>
      </c>
      <c r="L142" s="113">
        <f>ROUND(((2.721*J142*G142)+(Other!$B$4*I142))*(1-'CDD 2, 3, 4, 5 Calcs'!$F$8),1)</f>
        <v>0.1</v>
      </c>
    </row>
    <row r="143" spans="1:14" s="31" customFormat="1">
      <c r="A143" s="109" t="s">
        <v>21</v>
      </c>
      <c r="B143" s="109" t="s">
        <v>23</v>
      </c>
      <c r="C143" s="109">
        <v>1330</v>
      </c>
      <c r="D143" s="109" t="s">
        <v>153</v>
      </c>
      <c r="E143" s="109" t="s">
        <v>24</v>
      </c>
      <c r="F143" s="110">
        <f>EMCs!$B$10</f>
        <v>1.3948514483453343</v>
      </c>
      <c r="G143" s="110">
        <f>EMCs!$C$10</f>
        <v>0.33903287162245876</v>
      </c>
      <c r="H143" s="110">
        <f>ROCs!$H$5</f>
        <v>0.39344582191206351</v>
      </c>
      <c r="I143" s="111">
        <v>1.42539090744525</v>
      </c>
      <c r="J143" s="112">
        <f>Other!$C$4*H143*I143/12+(Other!$D$4*I143)</f>
        <v>3.4456033073886485</v>
      </c>
      <c r="K143" s="127">
        <f>ROUND((2.721*J143*F143)*(1-'CDD 2, 3, 4, 5 Calcs'!$F$7),1)</f>
        <v>8.1999999999999993</v>
      </c>
      <c r="L143" s="113">
        <f>ROUND(((2.721*J143*G143)+(Other!$B$4*I143))*(1-'CDD 2, 3, 4, 5 Calcs'!$F$8),1)</f>
        <v>1.4</v>
      </c>
    </row>
    <row r="144" spans="1:14" s="31" customFormat="1">
      <c r="A144" s="109" t="s">
        <v>21</v>
      </c>
      <c r="B144" s="109" t="s">
        <v>23</v>
      </c>
      <c r="C144" s="109">
        <v>1330</v>
      </c>
      <c r="D144" s="109" t="s">
        <v>153</v>
      </c>
      <c r="E144" s="109" t="s">
        <v>22</v>
      </c>
      <c r="F144" s="110">
        <f>EMCs!$B$10</f>
        <v>1.3948514483453343</v>
      </c>
      <c r="G144" s="110">
        <f>EMCs!$C$10</f>
        <v>0.33903287162245876</v>
      </c>
      <c r="H144" s="110">
        <f>ROCs!$H$5</f>
        <v>0.39344582191206351</v>
      </c>
      <c r="I144" s="111">
        <v>1.68465417565639</v>
      </c>
      <c r="J144" s="112">
        <f>Other!$C$4*H144*I144/12+(Other!$D$4*I144)</f>
        <v>4.0723214727470918</v>
      </c>
      <c r="K144" s="127">
        <f>ROUND((2.721*J144*F144)*(1-'CDD 2, 3, 4, 5 Calcs'!$F$7),1)</f>
        <v>9.6999999999999993</v>
      </c>
      <c r="L144" s="113">
        <f>ROUND(((2.721*J144*G144)+(Other!$B$4*I144))*(1-'CDD 2, 3, 4, 5 Calcs'!$F$8),1)</f>
        <v>1.7</v>
      </c>
    </row>
    <row r="145" spans="1:12" s="31" customFormat="1">
      <c r="A145" s="109" t="s">
        <v>21</v>
      </c>
      <c r="B145" s="109" t="s">
        <v>23</v>
      </c>
      <c r="C145" s="109">
        <v>1330</v>
      </c>
      <c r="D145" s="109" t="s">
        <v>153</v>
      </c>
      <c r="E145" s="109" t="s">
        <v>24</v>
      </c>
      <c r="F145" s="110">
        <f>EMCs!$B$10</f>
        <v>1.3948514483453343</v>
      </c>
      <c r="G145" s="110">
        <f>EMCs!$C$10</f>
        <v>0.33903287162245876</v>
      </c>
      <c r="H145" s="110">
        <f>ROCs!$H$5</f>
        <v>0.39344582191206351</v>
      </c>
      <c r="I145" s="111">
        <v>2.2351608028196801</v>
      </c>
      <c r="J145" s="112">
        <f>Other!$C$4*H145*I145/12+(Other!$D$4*I145)</f>
        <v>5.4030634084403077</v>
      </c>
      <c r="K145" s="127">
        <f>ROUND((2.721*J145*F145)*(1-'CDD 2, 3, 4, 5 Calcs'!$F$7),1)</f>
        <v>12.9</v>
      </c>
      <c r="L145" s="113">
        <f>ROUND(((2.721*J145*G145)+(Other!$B$4*I145))*(1-'CDD 2, 3, 4, 5 Calcs'!$F$8),1)</f>
        <v>2.2000000000000002</v>
      </c>
    </row>
    <row r="146" spans="1:12" s="31" customFormat="1">
      <c r="A146" s="109" t="s">
        <v>21</v>
      </c>
      <c r="B146" s="109" t="s">
        <v>23</v>
      </c>
      <c r="C146" s="109">
        <v>1330</v>
      </c>
      <c r="D146" s="109" t="s">
        <v>153</v>
      </c>
      <c r="E146" s="109" t="s">
        <v>24</v>
      </c>
      <c r="F146" s="110">
        <f>EMCs!$B$10</f>
        <v>1.3948514483453343</v>
      </c>
      <c r="G146" s="110">
        <f>EMCs!$C$10</f>
        <v>0.33903287162245876</v>
      </c>
      <c r="H146" s="110">
        <f>ROCs!$H$5</f>
        <v>0.39344582191206351</v>
      </c>
      <c r="I146" s="111">
        <v>3.5752940082703999</v>
      </c>
      <c r="J146" s="112">
        <f>Other!$C$4*H146*I146/12+(Other!$D$4*I146)</f>
        <v>8.6425729218821239</v>
      </c>
      <c r="K146" s="127">
        <f>ROUND((2.721*J146*F146)*(1-'CDD 2, 3, 4, 5 Calcs'!$F$7),1)</f>
        <v>20.7</v>
      </c>
      <c r="L146" s="113">
        <f>ROUND(((2.721*J146*G146)+(Other!$B$4*I146))*(1-'CDD 2, 3, 4, 5 Calcs'!$F$8),1)</f>
        <v>3.5</v>
      </c>
    </row>
    <row r="147" spans="1:12" s="31" customFormat="1">
      <c r="A147" s="109" t="s">
        <v>21</v>
      </c>
      <c r="B147" s="109" t="s">
        <v>23</v>
      </c>
      <c r="C147" s="109">
        <v>1330</v>
      </c>
      <c r="D147" s="109" t="s">
        <v>153</v>
      </c>
      <c r="E147" s="109" t="s">
        <v>74</v>
      </c>
      <c r="F147" s="110">
        <f>EMCs!$B$10</f>
        <v>1.3948514483453343</v>
      </c>
      <c r="G147" s="110">
        <f>EMCs!$C$10</f>
        <v>0.33903287162245876</v>
      </c>
      <c r="H147" s="110">
        <f>ROCs!$H$5</f>
        <v>0.39344582191206351</v>
      </c>
      <c r="I147" s="111">
        <v>80.550367461799993</v>
      </c>
      <c r="J147" s="112">
        <f>Other!$C$4*H147*I147/12+(Other!$D$4*I147)</f>
        <v>194.7147348057639</v>
      </c>
      <c r="K147" s="127">
        <f>ROUND((2.721*J147*F147)*(1-'CDD 2, 3, 4, 5 Calcs'!$F$7),1)</f>
        <v>465.6</v>
      </c>
      <c r="L147" s="113">
        <f>ROUND(((2.721*J147*G147)+(Other!$B$4*I147))*(1-'CDD 2, 3, 4, 5 Calcs'!$F$8),1)</f>
        <v>79.3</v>
      </c>
    </row>
    <row r="148" spans="1:12" s="31" customFormat="1">
      <c r="A148" s="109" t="s">
        <v>21</v>
      </c>
      <c r="B148" s="109" t="s">
        <v>23</v>
      </c>
      <c r="C148" s="109">
        <v>1330</v>
      </c>
      <c r="D148" s="109" t="s">
        <v>153</v>
      </c>
      <c r="E148" s="109" t="s">
        <v>22</v>
      </c>
      <c r="F148" s="110">
        <f>EMCs!$B$10</f>
        <v>1.3948514483453343</v>
      </c>
      <c r="G148" s="110">
        <f>EMCs!$C$10</f>
        <v>0.33903287162245876</v>
      </c>
      <c r="H148" s="110">
        <f>ROCs!$H$5</f>
        <v>0.39344582191206351</v>
      </c>
      <c r="I148" s="111">
        <v>2.0834295585102E-4</v>
      </c>
      <c r="J148" s="112">
        <f>Other!$C$4*H148*I148/12+(Other!$D$4*I148)</f>
        <v>5.0362828470545387E-4</v>
      </c>
      <c r="K148" s="127">
        <f>ROUND((2.721*J148*F148)*(1-'CDD 2, 3, 4, 5 Calcs'!$F$7),1)</f>
        <v>0</v>
      </c>
      <c r="L148" s="113">
        <f>ROUND(((2.721*J148*G148)+(Other!$B$4*I148))*(1-'CDD 2, 3, 4, 5 Calcs'!$F$8),1)</f>
        <v>0</v>
      </c>
    </row>
    <row r="149" spans="1:12" s="31" customFormat="1">
      <c r="A149" s="109" t="s">
        <v>21</v>
      </c>
      <c r="B149" s="109" t="s">
        <v>23</v>
      </c>
      <c r="C149" s="109">
        <v>1330</v>
      </c>
      <c r="D149" s="109" t="s">
        <v>153</v>
      </c>
      <c r="E149" s="109" t="s">
        <v>22</v>
      </c>
      <c r="F149" s="110">
        <f>EMCs!$B$10</f>
        <v>1.3948514483453343</v>
      </c>
      <c r="G149" s="110">
        <f>EMCs!$C$10</f>
        <v>0.33903287162245876</v>
      </c>
      <c r="H149" s="110">
        <f>ROCs!$H$5</f>
        <v>0.39344582191206351</v>
      </c>
      <c r="I149" s="111">
        <v>0.34637040068672997</v>
      </c>
      <c r="J149" s="112">
        <f>Other!$C$4*H149*I149/12+(Other!$D$4*I149)</f>
        <v>0.83728259521928328</v>
      </c>
      <c r="K149" s="127">
        <f>ROUND((2.721*J149*F149)*(1-'CDD 2, 3, 4, 5 Calcs'!$F$7),1)</f>
        <v>2</v>
      </c>
      <c r="L149" s="113">
        <f>ROUND(((2.721*J149*G149)+(Other!$B$4*I149))*(1-'CDD 2, 3, 4, 5 Calcs'!$F$8),1)</f>
        <v>0.3</v>
      </c>
    </row>
    <row r="150" spans="1:12" s="31" customFormat="1">
      <c r="A150" s="109" t="s">
        <v>21</v>
      </c>
      <c r="B150" s="109" t="s">
        <v>23</v>
      </c>
      <c r="C150" s="109">
        <v>1330</v>
      </c>
      <c r="D150" s="109" t="s">
        <v>153</v>
      </c>
      <c r="E150" s="109" t="s">
        <v>22</v>
      </c>
      <c r="F150" s="110">
        <f>EMCs!$B$10</f>
        <v>1.3948514483453343</v>
      </c>
      <c r="G150" s="110">
        <f>EMCs!$C$10</f>
        <v>0.33903287162245876</v>
      </c>
      <c r="H150" s="110">
        <f>ROCs!$H$5</f>
        <v>0.39344582191206351</v>
      </c>
      <c r="I150" s="111">
        <v>0.45287291387390399</v>
      </c>
      <c r="J150" s="112">
        <f>Other!$C$4*H150*I150/12+(Other!$D$4*I150)</f>
        <v>1.0947315587044284</v>
      </c>
      <c r="K150" s="127">
        <f>ROUND((2.721*J150*F150)*(1-'CDD 2, 3, 4, 5 Calcs'!$F$7),1)</f>
        <v>2.6</v>
      </c>
      <c r="L150" s="113">
        <f>ROUND(((2.721*J150*G150)+(Other!$B$4*I150))*(1-'CDD 2, 3, 4, 5 Calcs'!$F$8),1)</f>
        <v>0.4</v>
      </c>
    </row>
    <row r="151" spans="1:12" s="31" customFormat="1">
      <c r="A151" s="109" t="s">
        <v>21</v>
      </c>
      <c r="B151" s="109" t="s">
        <v>23</v>
      </c>
      <c r="C151" s="109">
        <v>1330</v>
      </c>
      <c r="D151" s="109" t="s">
        <v>153</v>
      </c>
      <c r="E151" s="109" t="s">
        <v>22</v>
      </c>
      <c r="F151" s="110">
        <f>EMCs!$B$10</f>
        <v>1.3948514483453343</v>
      </c>
      <c r="G151" s="110">
        <f>EMCs!$C$10</f>
        <v>0.33903287162245876</v>
      </c>
      <c r="H151" s="110">
        <f>ROCs!$H$5</f>
        <v>0.39344582191206351</v>
      </c>
      <c r="I151" s="111">
        <v>0.58669482625941605</v>
      </c>
      <c r="J151" s="112">
        <f>Other!$C$4*H151*I151/12+(Other!$D$4*I151)</f>
        <v>1.4182198183166816</v>
      </c>
      <c r="K151" s="127">
        <f>ROUND((2.721*J151*F151)*(1-'CDD 2, 3, 4, 5 Calcs'!$F$7),1)</f>
        <v>3.4</v>
      </c>
      <c r="L151" s="113">
        <f>ROUND(((2.721*J151*G151)+(Other!$B$4*I151))*(1-'CDD 2, 3, 4, 5 Calcs'!$F$8),1)</f>
        <v>0.6</v>
      </c>
    </row>
    <row r="152" spans="1:12" s="31" customFormat="1">
      <c r="A152" s="109" t="s">
        <v>21</v>
      </c>
      <c r="B152" s="109" t="s">
        <v>23</v>
      </c>
      <c r="C152" s="109">
        <v>1330</v>
      </c>
      <c r="D152" s="109" t="s">
        <v>153</v>
      </c>
      <c r="E152" s="109" t="s">
        <v>22</v>
      </c>
      <c r="F152" s="110">
        <f>EMCs!$B$10</f>
        <v>1.3948514483453343</v>
      </c>
      <c r="G152" s="110">
        <f>EMCs!$C$10</f>
        <v>0.33903287162245876</v>
      </c>
      <c r="H152" s="110">
        <f>ROCs!$H$5</f>
        <v>0.39344582191206351</v>
      </c>
      <c r="I152" s="111">
        <v>0.82619365665881805</v>
      </c>
      <c r="J152" s="112">
        <f>Other!$C$4*H152*I152/12+(Other!$D$4*I152)</f>
        <v>1.9971613268036013</v>
      </c>
      <c r="K152" s="127">
        <f>ROUND((2.721*J152*F152)*(1-'CDD 2, 3, 4, 5 Calcs'!$F$7),1)</f>
        <v>4.8</v>
      </c>
      <c r="L152" s="113">
        <f>ROUND(((2.721*J152*G152)+(Other!$B$4*I152))*(1-'CDD 2, 3, 4, 5 Calcs'!$F$8),1)</f>
        <v>0.8</v>
      </c>
    </row>
    <row r="153" spans="1:12" s="31" customFormat="1">
      <c r="A153" s="109" t="s">
        <v>21</v>
      </c>
      <c r="B153" s="109" t="s">
        <v>23</v>
      </c>
      <c r="C153" s="109">
        <v>1330</v>
      </c>
      <c r="D153" s="109" t="s">
        <v>153</v>
      </c>
      <c r="E153" s="109" t="s">
        <v>74</v>
      </c>
      <c r="F153" s="110">
        <f>EMCs!$B$10</f>
        <v>1.3948514483453343</v>
      </c>
      <c r="G153" s="110">
        <f>EMCs!$C$10</f>
        <v>0.33903287162245876</v>
      </c>
      <c r="H153" s="110">
        <f>ROCs!$H$5</f>
        <v>0.39344582191206351</v>
      </c>
      <c r="I153" s="111">
        <v>6.8755710910717598</v>
      </c>
      <c r="J153" s="112">
        <f>Other!$C$4*H153*I153/12+(Other!$D$4*I153)</f>
        <v>16.620346297875201</v>
      </c>
      <c r="K153" s="127">
        <f>ROUND((2.721*J153*F153)*(1-'CDD 2, 3, 4, 5 Calcs'!$F$7),1)</f>
        <v>39.700000000000003</v>
      </c>
      <c r="L153" s="113">
        <f>ROUND(((2.721*J153*G153)+(Other!$B$4*I153))*(1-'CDD 2, 3, 4, 5 Calcs'!$F$8),1)</f>
        <v>6.8</v>
      </c>
    </row>
    <row r="154" spans="1:12" s="31" customFormat="1">
      <c r="A154" s="109" t="s">
        <v>21</v>
      </c>
      <c r="B154" s="109" t="s">
        <v>23</v>
      </c>
      <c r="C154" s="109">
        <v>1330</v>
      </c>
      <c r="D154" s="109" t="s">
        <v>153</v>
      </c>
      <c r="E154" s="109" t="s">
        <v>74</v>
      </c>
      <c r="F154" s="110">
        <f>EMCs!$B$10</f>
        <v>1.3948514483453343</v>
      </c>
      <c r="G154" s="110">
        <f>EMCs!$C$10</f>
        <v>0.33903287162245876</v>
      </c>
      <c r="H154" s="110">
        <f>ROCs!$H$5</f>
        <v>0.39344582191206351</v>
      </c>
      <c r="I154" s="111">
        <v>31.971595521000001</v>
      </c>
      <c r="J154" s="112">
        <f>Other!$C$4*H154*I154/12+(Other!$D$4*I154)</f>
        <v>77.285069446032679</v>
      </c>
      <c r="K154" s="127">
        <f>ROUND((2.721*J154*F154)*(1-'CDD 2, 3, 4, 5 Calcs'!$F$7),1)</f>
        <v>184.8</v>
      </c>
      <c r="L154" s="113">
        <f>ROUND(((2.721*J154*G154)+(Other!$B$4*I154))*(1-'CDD 2, 3, 4, 5 Calcs'!$F$8),1)</f>
        <v>31.5</v>
      </c>
    </row>
    <row r="155" spans="1:12">
      <c r="A155" s="62" t="s">
        <v>21</v>
      </c>
      <c r="B155" s="62" t="s">
        <v>23</v>
      </c>
      <c r="C155" s="62">
        <v>8140</v>
      </c>
      <c r="D155" s="66" t="s">
        <v>152</v>
      </c>
      <c r="E155" s="62" t="s">
        <v>22</v>
      </c>
      <c r="F155" s="63">
        <f>EMCs!$B$5</f>
        <v>0.98601567900273634</v>
      </c>
      <c r="G155" s="63">
        <f>EMCs!$C$5</f>
        <v>0.14343698414796333</v>
      </c>
      <c r="H155" s="63">
        <f>ROCs!$H$6</f>
        <v>0.44607782879065094</v>
      </c>
      <c r="I155" s="64">
        <v>3.4833520250520002E-5</v>
      </c>
      <c r="J155" s="65">
        <f>Other!$C$4*H155*I155/12+(Other!$D$4*I155)</f>
        <v>9.2392211286731592E-5</v>
      </c>
      <c r="K155" s="125">
        <f>ROUND((2.721*J155*F155)*(1-'CDD 2, 3, 4, 5 Calcs'!$F$7),1)</f>
        <v>0</v>
      </c>
      <c r="L155" s="66">
        <f>ROUND(((2.721*J155*G155)+(Other!$B$4*I155))*(1-'CDD 2, 3, 4, 5 Calcs'!$F$8),1)</f>
        <v>0</v>
      </c>
    </row>
    <row r="156" spans="1:12">
      <c r="A156" s="62" t="s">
        <v>21</v>
      </c>
      <c r="B156" s="62" t="s">
        <v>23</v>
      </c>
      <c r="C156" s="62">
        <v>8140</v>
      </c>
      <c r="D156" s="66" t="s">
        <v>152</v>
      </c>
      <c r="E156" s="62" t="s">
        <v>22</v>
      </c>
      <c r="F156" s="63">
        <f>EMCs!$B$5</f>
        <v>0.98601567900273634</v>
      </c>
      <c r="G156" s="63">
        <f>EMCs!$C$5</f>
        <v>0.14343698414796333</v>
      </c>
      <c r="H156" s="63">
        <f>ROCs!$H$6</f>
        <v>0.44607782879065094</v>
      </c>
      <c r="I156" s="64">
        <v>5.9581668617260698E-3</v>
      </c>
      <c r="J156" s="65">
        <f>Other!$C$4*H156*I156/12+(Other!$D$4*I156)</f>
        <v>1.5803404525615801E-2</v>
      </c>
      <c r="K156" s="125">
        <f>ROUND((2.721*J156*F156)*(1-'CDD 2, 3, 4, 5 Calcs'!$F$7),1)</f>
        <v>0</v>
      </c>
      <c r="L156" s="66">
        <f>ROUND(((2.721*J156*G156)+(Other!$B$4*I156))*(1-'CDD 2, 3, 4, 5 Calcs'!$F$8),1)</f>
        <v>0</v>
      </c>
    </row>
    <row r="157" spans="1:12">
      <c r="A157" s="62" t="s">
        <v>21</v>
      </c>
      <c r="B157" s="62" t="s">
        <v>23</v>
      </c>
      <c r="C157" s="62">
        <v>8140</v>
      </c>
      <c r="D157" s="66" t="s">
        <v>152</v>
      </c>
      <c r="E157" s="62" t="s">
        <v>22</v>
      </c>
      <c r="F157" s="63">
        <f>EMCs!$B$5</f>
        <v>0.98601567900273634</v>
      </c>
      <c r="G157" s="63">
        <f>EMCs!$C$5</f>
        <v>0.14343698414796333</v>
      </c>
      <c r="H157" s="63">
        <f>ROCs!$H$6</f>
        <v>0.44607782879065094</v>
      </c>
      <c r="I157" s="64">
        <v>2.5397455591669602E-2</v>
      </c>
      <c r="J157" s="65">
        <f>Other!$C$4*H157*I157/12+(Other!$D$4*I157)</f>
        <v>6.7364052392490853E-2</v>
      </c>
      <c r="K157" s="125">
        <f>ROUND((2.721*J157*F157)*(1-'CDD 2, 3, 4, 5 Calcs'!$F$7),1)</f>
        <v>0.1</v>
      </c>
      <c r="L157" s="66">
        <f>ROUND(((2.721*J157*G157)+(Other!$B$4*I157))*(1-'CDD 2, 3, 4, 5 Calcs'!$F$8),1)</f>
        <v>0</v>
      </c>
    </row>
    <row r="158" spans="1:12">
      <c r="A158" s="62" t="s">
        <v>21</v>
      </c>
      <c r="B158" s="62" t="s">
        <v>23</v>
      </c>
      <c r="C158" s="62">
        <v>8140</v>
      </c>
      <c r="D158" s="66" t="s">
        <v>152</v>
      </c>
      <c r="E158" s="62" t="s">
        <v>22</v>
      </c>
      <c r="F158" s="63">
        <f>EMCs!$B$5</f>
        <v>0.98601567900273634</v>
      </c>
      <c r="G158" s="63">
        <f>EMCs!$C$5</f>
        <v>0.14343698414796333</v>
      </c>
      <c r="H158" s="63">
        <f>ROCs!$H$6</f>
        <v>0.44607782879065094</v>
      </c>
      <c r="I158" s="64">
        <v>4.61435788704182E-2</v>
      </c>
      <c r="J158" s="65">
        <f>Other!$C$4*H158*I158/12+(Other!$D$4*I158)</f>
        <v>0.12239094004453938</v>
      </c>
      <c r="K158" s="125">
        <f>ROUND((2.721*J158*F158)*(1-'CDD 2, 3, 4, 5 Calcs'!$F$7),1)</f>
        <v>0.2</v>
      </c>
      <c r="L158" s="66">
        <f>ROUND(((2.721*J158*G158)+(Other!$B$4*I158))*(1-'CDD 2, 3, 4, 5 Calcs'!$F$8),1)</f>
        <v>0</v>
      </c>
    </row>
    <row r="159" spans="1:12">
      <c r="A159" s="62" t="s">
        <v>21</v>
      </c>
      <c r="B159" s="62" t="s">
        <v>23</v>
      </c>
      <c r="C159" s="62">
        <v>8140</v>
      </c>
      <c r="D159" s="66" t="s">
        <v>152</v>
      </c>
      <c r="E159" s="62" t="s">
        <v>24</v>
      </c>
      <c r="F159" s="63">
        <f>EMCs!$B$5</f>
        <v>0.98601567900273634</v>
      </c>
      <c r="G159" s="63">
        <f>EMCs!$C$5</f>
        <v>0.14343698414796333</v>
      </c>
      <c r="H159" s="63">
        <f>ROCs!$H$6</f>
        <v>0.44607782879065094</v>
      </c>
      <c r="I159" s="64">
        <v>0.24203201522788501</v>
      </c>
      <c r="J159" s="65">
        <f>Other!$C$4*H159*I159/12+(Other!$D$4*I159)</f>
        <v>0.64196420368264007</v>
      </c>
      <c r="K159" s="125">
        <f>ROUND((2.721*J159*F159)*(1-'CDD 2, 3, 4, 5 Calcs'!$F$7),1)</f>
        <v>1.1000000000000001</v>
      </c>
      <c r="L159" s="66">
        <f>ROUND(((2.721*J159*G159)+(Other!$B$4*I159))*(1-'CDD 2, 3, 4, 5 Calcs'!$F$8),1)</f>
        <v>0.1</v>
      </c>
    </row>
    <row r="160" spans="1:12">
      <c r="A160" s="62" t="s">
        <v>21</v>
      </c>
      <c r="B160" s="62" t="s">
        <v>23</v>
      </c>
      <c r="C160" s="62">
        <v>8140</v>
      </c>
      <c r="D160" s="66" t="s">
        <v>152</v>
      </c>
      <c r="E160" s="62" t="s">
        <v>22</v>
      </c>
      <c r="F160" s="63">
        <f>EMCs!$B$5</f>
        <v>0.98601567900273634</v>
      </c>
      <c r="G160" s="63">
        <f>EMCs!$C$5</f>
        <v>0.14343698414796333</v>
      </c>
      <c r="H160" s="63">
        <f>ROCs!$H$6</f>
        <v>0.44607782879065094</v>
      </c>
      <c r="I160" s="64">
        <v>0.58006198012471999</v>
      </c>
      <c r="J160" s="65">
        <f>Other!$C$4*H160*I160/12+(Other!$D$4*I160)</f>
        <v>1.5385527687596541</v>
      </c>
      <c r="K160" s="125">
        <f>ROUND((2.721*J160*F160)*(1-'CDD 2, 3, 4, 5 Calcs'!$F$7),1)</f>
        <v>2.6</v>
      </c>
      <c r="L160" s="66">
        <f>ROUND(((2.721*J160*G160)+(Other!$B$4*I160))*(1-'CDD 2, 3, 4, 5 Calcs'!$F$8),1)</f>
        <v>0.3</v>
      </c>
    </row>
    <row r="161" spans="1:12">
      <c r="A161" s="62" t="s">
        <v>21</v>
      </c>
      <c r="B161" s="62" t="s">
        <v>23</v>
      </c>
      <c r="C161" s="62">
        <v>8140</v>
      </c>
      <c r="D161" s="66" t="s">
        <v>152</v>
      </c>
      <c r="E161" s="62" t="s">
        <v>22</v>
      </c>
      <c r="F161" s="63">
        <f>EMCs!$B$5</f>
        <v>0.98601567900273634</v>
      </c>
      <c r="G161" s="63">
        <f>EMCs!$C$5</f>
        <v>0.14343698414796333</v>
      </c>
      <c r="H161" s="63">
        <f>ROCs!$H$6</f>
        <v>0.44607782879065094</v>
      </c>
      <c r="I161" s="64">
        <v>1.38450063473937</v>
      </c>
      <c r="J161" s="65">
        <f>Other!$C$4*H161*I161/12+(Other!$D$4*I161)</f>
        <v>3.6722408258333954</v>
      </c>
      <c r="K161" s="125">
        <f>ROUND((2.721*J161*F161)*(1-'CDD 2, 3, 4, 5 Calcs'!$F$7),1)</f>
        <v>6.2</v>
      </c>
      <c r="L161" s="66">
        <f>ROUND(((2.721*J161*G161)+(Other!$B$4*I161))*(1-'CDD 2, 3, 4, 5 Calcs'!$F$8),1)</f>
        <v>0.8</v>
      </c>
    </row>
    <row r="162" spans="1:12">
      <c r="A162" s="62" t="s">
        <v>21</v>
      </c>
      <c r="B162" s="62" t="s">
        <v>23</v>
      </c>
      <c r="C162" s="62">
        <v>8140</v>
      </c>
      <c r="D162" s="66" t="s">
        <v>152</v>
      </c>
      <c r="E162" s="62" t="s">
        <v>22</v>
      </c>
      <c r="F162" s="63">
        <f>EMCs!$B$5</f>
        <v>0.98601567900273634</v>
      </c>
      <c r="G162" s="63">
        <f>EMCs!$C$5</f>
        <v>0.14343698414796333</v>
      </c>
      <c r="H162" s="63">
        <f>ROCs!$H$6</f>
        <v>0.44607782879065094</v>
      </c>
      <c r="I162" s="64">
        <v>4.9372976573815404</v>
      </c>
      <c r="J162" s="65">
        <f>Other!$C$4*H162*I162/12+(Other!$D$4*I162)</f>
        <v>13.095657431851734</v>
      </c>
      <c r="K162" s="125">
        <f>ROUND((2.721*J162*F162)*(1-'CDD 2, 3, 4, 5 Calcs'!$F$7),1)</f>
        <v>22.1</v>
      </c>
      <c r="L162" s="66">
        <f>ROUND(((2.721*J162*G162)+(Other!$B$4*I162))*(1-'CDD 2, 3, 4, 5 Calcs'!$F$8),1)</f>
        <v>2.8</v>
      </c>
    </row>
    <row r="163" spans="1:12">
      <c r="I163" s="18">
        <f>SUM(I2:I162)</f>
        <v>2544.2065004969568</v>
      </c>
      <c r="J163" s="22">
        <f>SUM(J2:J162)</f>
        <v>4883.4171840472345</v>
      </c>
      <c r="K163" s="128">
        <f>SUM(K2:K162)</f>
        <v>12449.400000000011</v>
      </c>
      <c r="L163" s="7">
        <f>SUM(L2:L162)</f>
        <v>2438.1000000000004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Summary</vt:lpstr>
      <vt:lpstr>CDD 1 Calcs</vt:lpstr>
      <vt:lpstr>Base file CDD 1</vt:lpstr>
      <vt:lpstr>Built Up CDD 1</vt:lpstr>
      <vt:lpstr>Treated Built Up CDD 1</vt:lpstr>
      <vt:lpstr>CDD 2, 3, 4, 5 Calcs</vt:lpstr>
      <vt:lpstr>Base file CDD 2, 3, 4, 5</vt:lpstr>
      <vt:lpstr>Built Up CDD 2, 3, 4, 5</vt:lpstr>
      <vt:lpstr>Treated Built Up CDD 2, 3, 4, 5</vt:lpstr>
      <vt:lpstr>EMCs</vt:lpstr>
      <vt:lpstr>ROCs</vt:lpstr>
      <vt:lpstr>Other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dcterms:created xsi:type="dcterms:W3CDTF">2012-06-19T20:23:32Z</dcterms:created>
  <dcterms:modified xsi:type="dcterms:W3CDTF">2012-11-14T17:18:29Z</dcterms:modified>
</cp:coreProperties>
</file>