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PCS\WPCS\BASINS\StLucie_Loxahatchee\StLucie\2020 Statewide Annual Report\Project Collection Information\City of Port St. Lucie\Send to Wood\"/>
    </mc:Choice>
  </mc:AlternateContent>
  <xr:revisionPtr revIDLastSave="0" documentId="13_ncr:1_{E04640DB-4C71-40D0-BE21-8DAEDE0FD176}" xr6:coauthVersionLast="44" xr6:coauthVersionMax="44" xr10:uidLastSave="{00000000-0000-0000-0000-000000000000}"/>
  <bookViews>
    <workbookView xWindow="4335" yWindow="1575" windowWidth="21600" windowHeight="11385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6" i="2" l="1"/>
  <c r="V17" i="2"/>
  <c r="V18" i="2"/>
  <c r="V19" i="2"/>
  <c r="V20" i="2"/>
  <c r="U16" i="2"/>
  <c r="U17" i="2"/>
  <c r="U18" i="2"/>
  <c r="U19" i="2"/>
  <c r="U20" i="2"/>
  <c r="V15" i="2"/>
  <c r="U15" i="2"/>
  <c r="C23" i="2" l="1"/>
  <c r="D15" i="2" l="1"/>
  <c r="D16" i="2"/>
  <c r="D17" i="2"/>
  <c r="D18" i="2"/>
  <c r="D19" i="2"/>
  <c r="D20" i="2"/>
  <c r="D21" i="2"/>
  <c r="D23" i="2"/>
  <c r="Q20" i="2" l="1"/>
  <c r="R20" i="2"/>
  <c r="Q16" i="2"/>
  <c r="R16" i="2"/>
  <c r="R19" i="2"/>
  <c r="Q19" i="2"/>
  <c r="R15" i="2"/>
  <c r="Q15" i="2"/>
  <c r="R18" i="2"/>
  <c r="Q18" i="2"/>
  <c r="R21" i="2"/>
  <c r="V21" i="2" s="1"/>
  <c r="V23" i="2" s="1"/>
  <c r="Q21" i="2"/>
  <c r="U21" i="2" s="1"/>
  <c r="U23" i="2" s="1"/>
  <c r="R17" i="2"/>
  <c r="Q17" i="2"/>
  <c r="Q23" i="2" l="1"/>
  <c r="R23" i="2"/>
</calcChain>
</file>

<file path=xl/sharedStrings.xml><?xml version="1.0" encoding="utf-8"?>
<sst xmlns="http://schemas.openxmlformats.org/spreadsheetml/2006/main" count="66" uniqueCount="40">
  <si>
    <t>mg</t>
  </si>
  <si>
    <t>liter</t>
  </si>
  <si>
    <t>gal</t>
  </si>
  <si>
    <t>lb</t>
  </si>
  <si>
    <t>yr</t>
  </si>
  <si>
    <t>=</t>
  </si>
  <si>
    <t>Phase 1</t>
  </si>
  <si>
    <t>Phase 2</t>
  </si>
  <si>
    <t>Phase 3</t>
  </si>
  <si>
    <t>Phase 4</t>
  </si>
  <si>
    <t>Phase 5</t>
  </si>
  <si>
    <t>Phase 6</t>
  </si>
  <si>
    <t>Total</t>
  </si>
  <si>
    <t>1 acre foot =</t>
  </si>
  <si>
    <t>325851 gallons</t>
  </si>
  <si>
    <t>Avg TN =</t>
  </si>
  <si>
    <t>Avg TP=</t>
  </si>
  <si>
    <t>1.70 mg/l</t>
  </si>
  <si>
    <t>.350 mg/l</t>
  </si>
  <si>
    <t>Future Phase</t>
  </si>
  <si>
    <t>gallons/yr</t>
  </si>
  <si>
    <t>xxx</t>
  </si>
  <si>
    <t>TP load in lbs/yr</t>
  </si>
  <si>
    <t>TN load in lbs/yr</t>
  </si>
  <si>
    <t>453,592 mg's =</t>
  </si>
  <si>
    <t>1 lb</t>
  </si>
  <si>
    <t>1 gallon =</t>
  </si>
  <si>
    <t>3.785 liters</t>
  </si>
  <si>
    <t>Assumptions</t>
  </si>
  <si>
    <t>C23 Canal Water Quality</t>
  </si>
  <si>
    <t>Acre feet stored</t>
  </si>
  <si>
    <t>100% retainage on site/no discharge/no leaching back into canal</t>
  </si>
  <si>
    <t>Revised Gallons Pumped and TP/TN loads to five year average from S48 Structure. There is no Data on S97 Structure.</t>
  </si>
  <si>
    <t>Avg TN = 1.6 Mg/l</t>
  </si>
  <si>
    <t>Avg TP = .326 mg/l</t>
  </si>
  <si>
    <t>x</t>
  </si>
  <si>
    <t>Total Gallons Stored  (#acre feet x 325851 gallons)</t>
  </si>
  <si>
    <t>71% of total gallons stored.</t>
  </si>
  <si>
    <t xml:space="preserve">Revised with  5-year average FWM Concentration S48 Data, and new acre-feet </t>
  </si>
  <si>
    <t>Revised C-23 Canal Water Quality 5-year average from S48 (latest 5 Water Years DBHYDRO)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</si>
</sst>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 applyAlignment="1">
      <alignment horizontal="right"/>
    </xf>
    <xf numFmtId="3" fontId="2" fillId="2" borderId="0" xfId="0" applyNumberFormat="1" applyFont="1" applyFill="1"/>
    <xf numFmtId="0" fontId="0" fillId="2" borderId="0" xfId="0" applyFill="1"/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/>
    <xf numFmtId="0" fontId="0" fillId="4" borderId="0" xfId="0" applyFill="1"/>
    <xf numFmtId="3" fontId="0" fillId="4" borderId="0" xfId="0" applyNumberFormat="1" applyFill="1"/>
    <xf numFmtId="0" fontId="2" fillId="4" borderId="0" xfId="0" applyFont="1" applyFill="1"/>
    <xf numFmtId="0" fontId="0" fillId="5" borderId="0" xfId="0" applyFill="1"/>
    <xf numFmtId="0" fontId="0" fillId="4" borderId="0" xfId="0" applyNumberFormat="1" applyFill="1" applyBorder="1"/>
    <xf numFmtId="0" fontId="0" fillId="6" borderId="0" xfId="0" applyFill="1" applyBorder="1"/>
    <xf numFmtId="0" fontId="0" fillId="6" borderId="0" xfId="0" applyNumberFormat="1" applyFill="1" applyBorder="1"/>
    <xf numFmtId="0" fontId="0" fillId="0" borderId="2" xfId="0" applyBorder="1"/>
    <xf numFmtId="0" fontId="0" fillId="0" borderId="4" xfId="0" applyBorder="1"/>
    <xf numFmtId="0" fontId="0" fillId="4" borderId="3" xfId="0" applyFill="1" applyBorder="1"/>
    <xf numFmtId="0" fontId="0" fillId="6" borderId="5" xfId="0" applyFill="1" applyBorder="1"/>
    <xf numFmtId="0" fontId="0" fillId="6" borderId="8" xfId="0" applyNumberFormat="1" applyFill="1" applyBorder="1"/>
    <xf numFmtId="0" fontId="0" fillId="0" borderId="6" xfId="0" applyBorder="1"/>
    <xf numFmtId="0" fontId="0" fillId="7" borderId="3" xfId="0" applyFill="1" applyBorder="1"/>
    <xf numFmtId="0" fontId="0" fillId="7" borderId="0" xfId="0" applyNumberFormat="1" applyFill="1" applyBorder="1"/>
    <xf numFmtId="0" fontId="0" fillId="7" borderId="0" xfId="0" applyFill="1"/>
    <xf numFmtId="0" fontId="0" fillId="8" borderId="3" xfId="0" applyFill="1" applyBorder="1"/>
    <xf numFmtId="0" fontId="0" fillId="8" borderId="0" xfId="0" applyFill="1" applyBorder="1"/>
    <xf numFmtId="0" fontId="0" fillId="8" borderId="0" xfId="0" applyFill="1"/>
    <xf numFmtId="0" fontId="2" fillId="8" borderId="0" xfId="0" applyFont="1" applyFill="1"/>
    <xf numFmtId="0" fontId="0" fillId="9" borderId="0" xfId="0" applyFill="1"/>
    <xf numFmtId="0" fontId="4" fillId="10" borderId="1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1" fontId="0" fillId="10" borderId="3" xfId="0" applyNumberFormat="1" applyFill="1" applyBorder="1"/>
    <xf numFmtId="1" fontId="0" fillId="10" borderId="4" xfId="0" applyNumberFormat="1" applyFill="1" applyBorder="1"/>
    <xf numFmtId="3" fontId="0" fillId="10" borderId="9" xfId="0" applyNumberFormat="1" applyFill="1" applyBorder="1"/>
    <xf numFmtId="3" fontId="0" fillId="10" borderId="10" xfId="0" applyNumberFormat="1" applyFill="1" applyBorder="1"/>
    <xf numFmtId="0" fontId="0" fillId="0" borderId="0" xfId="0" applyFill="1" applyBorder="1"/>
    <xf numFmtId="1" fontId="0" fillId="10" borderId="5" xfId="0" applyNumberFormat="1" applyFill="1" applyBorder="1"/>
    <xf numFmtId="1" fontId="0" fillId="10" borderId="6" xfId="0" applyNumberFormat="1" applyFill="1" applyBorder="1"/>
    <xf numFmtId="0" fontId="0" fillId="10" borderId="11" xfId="0" applyFill="1" applyBorder="1"/>
    <xf numFmtId="0" fontId="0" fillId="10" borderId="12" xfId="0" applyFill="1" applyBorder="1"/>
    <xf numFmtId="0" fontId="0" fillId="10" borderId="13" xfId="0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3" fontId="0" fillId="0" borderId="0" xfId="0" applyNumberFormat="1"/>
    <xf numFmtId="0" fontId="0" fillId="0" borderId="0" xfId="0" applyAlignment="1">
      <alignment horizontal="right"/>
    </xf>
    <xf numFmtId="3" fontId="0" fillId="11" borderId="0" xfId="0" applyNumberFormat="1" applyFill="1"/>
    <xf numFmtId="1" fontId="0" fillId="11" borderId="0" xfId="0" applyNumberFormat="1" applyFill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10" borderId="1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1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V26"/>
  <sheetViews>
    <sheetView tabSelected="1" workbookViewId="0">
      <selection activeCell="F7" sqref="F7"/>
    </sheetView>
  </sheetViews>
  <sheetFormatPr defaultRowHeight="15" x14ac:dyDescent="0.25"/>
  <cols>
    <col min="2" max="2" width="13.140625" bestFit="1" customWidth="1"/>
    <col min="3" max="3" width="15.42578125" bestFit="1" customWidth="1"/>
    <col min="4" max="4" width="80.140625" customWidth="1"/>
    <col min="5" max="5" width="9.140625" bestFit="1" customWidth="1"/>
    <col min="6" max="6" width="9.140625" customWidth="1"/>
    <col min="7" max="7" width="7.5703125" customWidth="1"/>
    <col min="8" max="8" width="3.140625" bestFit="1" customWidth="1"/>
    <col min="10" max="10" width="4.140625" bestFit="1" customWidth="1"/>
    <col min="11" max="11" width="5.85546875" bestFit="1" customWidth="1"/>
    <col min="12" max="12" width="4.140625" bestFit="1" customWidth="1"/>
    <col min="13" max="13" width="7.28515625" bestFit="1" customWidth="1"/>
    <col min="14" max="14" width="3.42578125" bestFit="1" customWidth="1"/>
    <col min="15" max="15" width="1.85546875" bestFit="1" customWidth="1"/>
    <col min="17" max="17" width="15.28515625" bestFit="1" customWidth="1"/>
    <col min="18" max="19" width="15.5703125" bestFit="1" customWidth="1"/>
  </cols>
  <sheetData>
    <row r="2" spans="2:22" ht="15.75" thickBot="1" x14ac:dyDescent="0.3"/>
    <row r="3" spans="2:22" x14ac:dyDescent="0.25">
      <c r="B3" s="51" t="s">
        <v>28</v>
      </c>
      <c r="C3" s="52"/>
      <c r="D3" s="14"/>
    </row>
    <row r="4" spans="2:22" x14ac:dyDescent="0.25">
      <c r="B4" s="23" t="s">
        <v>26</v>
      </c>
      <c r="C4" s="24" t="s">
        <v>27</v>
      </c>
      <c r="D4" s="15"/>
    </row>
    <row r="5" spans="2:22" x14ac:dyDescent="0.25">
      <c r="B5" s="20" t="s">
        <v>13</v>
      </c>
      <c r="C5" s="21" t="s">
        <v>14</v>
      </c>
      <c r="D5" s="15"/>
    </row>
    <row r="6" spans="2:22" x14ac:dyDescent="0.25">
      <c r="B6" s="16" t="s">
        <v>24</v>
      </c>
      <c r="C6" s="11" t="s">
        <v>25</v>
      </c>
      <c r="D6" s="15"/>
    </row>
    <row r="7" spans="2:22" ht="15.75" thickBot="1" x14ac:dyDescent="0.3">
      <c r="B7" s="17" t="s">
        <v>31</v>
      </c>
      <c r="C7" s="18"/>
      <c r="D7" s="19"/>
    </row>
    <row r="8" spans="2:22" x14ac:dyDescent="0.25">
      <c r="B8" s="12"/>
      <c r="C8" s="13"/>
    </row>
    <row r="9" spans="2:22" ht="15.75" thickBot="1" x14ac:dyDescent="0.3"/>
    <row r="10" spans="2:22" ht="15.75" thickBot="1" x14ac:dyDescent="0.3">
      <c r="B10" s="40" t="s">
        <v>29</v>
      </c>
      <c r="C10" s="41"/>
      <c r="D10" s="37" t="s">
        <v>39</v>
      </c>
    </row>
    <row r="11" spans="2:22" x14ac:dyDescent="0.25">
      <c r="B11" s="42" t="s">
        <v>15</v>
      </c>
      <c r="C11" s="43" t="s">
        <v>17</v>
      </c>
      <c r="D11" s="38" t="s">
        <v>33</v>
      </c>
      <c r="Q11" s="53" t="s">
        <v>38</v>
      </c>
      <c r="R11" s="54"/>
      <c r="U11" s="57" t="s">
        <v>37</v>
      </c>
      <c r="V11" s="57"/>
    </row>
    <row r="12" spans="2:22" ht="34.5" customHeight="1" thickBot="1" x14ac:dyDescent="0.3">
      <c r="B12" s="44" t="s">
        <v>16</v>
      </c>
      <c r="C12" s="45" t="s">
        <v>18</v>
      </c>
      <c r="D12" s="39" t="s">
        <v>34</v>
      </c>
      <c r="Q12" s="55"/>
      <c r="R12" s="56"/>
      <c r="U12" s="57"/>
      <c r="V12" s="57"/>
    </row>
    <row r="13" spans="2:22" ht="15" customHeight="1" thickBot="1" x14ac:dyDescent="0.3"/>
    <row r="14" spans="2:22" x14ac:dyDescent="0.25">
      <c r="C14" t="s">
        <v>30</v>
      </c>
      <c r="D14" s="22" t="s">
        <v>36</v>
      </c>
      <c r="H14" s="50" t="s">
        <v>22</v>
      </c>
      <c r="I14" s="50"/>
      <c r="J14" s="50"/>
      <c r="Q14" s="28" t="s">
        <v>22</v>
      </c>
      <c r="R14" s="29" t="s">
        <v>23</v>
      </c>
    </row>
    <row r="15" spans="2:22" x14ac:dyDescent="0.25">
      <c r="B15" s="27" t="s">
        <v>6</v>
      </c>
      <c r="C15">
        <v>2992</v>
      </c>
      <c r="D15" s="3">
        <f t="shared" ref="D15:D23" si="0">SUM(C15*325851)</f>
        <v>974946192</v>
      </c>
      <c r="E15" s="3" t="s">
        <v>20</v>
      </c>
      <c r="Q15" s="30">
        <f>SUM(D15*I16*K16)/M17</f>
        <v>2652.154041012011</v>
      </c>
      <c r="R15" s="31">
        <f>SUM(D15*I21*K16)/M17</f>
        <v>11064.200907289371</v>
      </c>
      <c r="S15" s="47" t="s">
        <v>35</v>
      </c>
      <c r="T15">
        <v>0.71</v>
      </c>
      <c r="U15" s="48">
        <f>SUM(Q15*T15)</f>
        <v>1883.0293691185277</v>
      </c>
      <c r="V15" s="48">
        <f>SUM(R15*T15)</f>
        <v>7855.5826441754525</v>
      </c>
    </row>
    <row r="16" spans="2:22" x14ac:dyDescent="0.25">
      <c r="B16" s="27" t="s">
        <v>7</v>
      </c>
      <c r="C16">
        <v>4055</v>
      </c>
      <c r="D16" s="3">
        <f t="shared" si="0"/>
        <v>1321325805</v>
      </c>
      <c r="E16" s="3" t="s">
        <v>20</v>
      </c>
      <c r="G16" s="1" t="s">
        <v>21</v>
      </c>
      <c r="H16" s="2" t="s">
        <v>2</v>
      </c>
      <c r="I16" s="5">
        <v>0.32600000000000001</v>
      </c>
      <c r="J16" s="6" t="s">
        <v>0</v>
      </c>
      <c r="K16" s="25">
        <v>3.7850000000000001</v>
      </c>
      <c r="L16" s="26" t="s">
        <v>1</v>
      </c>
      <c r="M16" s="7"/>
      <c r="N16" s="7" t="s">
        <v>3</v>
      </c>
      <c r="O16" t="s">
        <v>5</v>
      </c>
      <c r="P16" t="s">
        <v>3</v>
      </c>
      <c r="Q16" s="30">
        <f>SUM(D16*I16*K16)/M17</f>
        <v>3594.4133142726287</v>
      </c>
      <c r="R16" s="31">
        <f>SUM(D16*I21*K16)/M17</f>
        <v>14995.098488990106</v>
      </c>
      <c r="T16">
        <v>0.71</v>
      </c>
      <c r="U16" s="48">
        <f t="shared" ref="U16:U21" si="1">SUM(Q16*T16)</f>
        <v>2552.0334531335661</v>
      </c>
      <c r="V16" s="48">
        <f t="shared" ref="V16:V21" si="2">SUM(R16*T16)</f>
        <v>10646.519927182975</v>
      </c>
    </row>
    <row r="17" spans="2:22" x14ac:dyDescent="0.25">
      <c r="B17" s="27" t="s">
        <v>8</v>
      </c>
      <c r="C17">
        <v>4032</v>
      </c>
      <c r="D17" s="3">
        <f t="shared" si="0"/>
        <v>1313831232</v>
      </c>
      <c r="E17" s="3" t="s">
        <v>20</v>
      </c>
      <c r="G17" s="3"/>
      <c r="H17" s="3" t="s">
        <v>4</v>
      </c>
      <c r="I17" s="4"/>
      <c r="J17" s="6" t="s">
        <v>1</v>
      </c>
      <c r="K17" s="25"/>
      <c r="L17" s="26" t="s">
        <v>2</v>
      </c>
      <c r="M17" s="8">
        <v>453592</v>
      </c>
      <c r="N17" s="9" t="s">
        <v>0</v>
      </c>
      <c r="P17" t="s">
        <v>4</v>
      </c>
      <c r="Q17" s="30">
        <f>SUM(D17*I16*K16)/M17</f>
        <v>3574.0257664974692</v>
      </c>
      <c r="R17" s="31">
        <f>SUM(D17*I21*K16)/M17</f>
        <v>14910.046142443431</v>
      </c>
      <c r="T17">
        <v>0.71</v>
      </c>
      <c r="U17" s="48">
        <f t="shared" si="1"/>
        <v>2537.5582942132032</v>
      </c>
      <c r="V17" s="48">
        <f t="shared" si="2"/>
        <v>10586.132761134835</v>
      </c>
    </row>
    <row r="18" spans="2:22" x14ac:dyDescent="0.25">
      <c r="B18" s="27" t="s">
        <v>9</v>
      </c>
      <c r="C18">
        <v>4377</v>
      </c>
      <c r="D18" s="3">
        <f t="shared" si="0"/>
        <v>1426249827</v>
      </c>
      <c r="E18" s="3" t="s">
        <v>20</v>
      </c>
      <c r="Q18" s="30">
        <f>SUM(D18*I16*K16)/M17</f>
        <v>3879.8389831248569</v>
      </c>
      <c r="R18" s="31">
        <f>SUM(D18*I21*K16)/M17</f>
        <v>16185.831340643575</v>
      </c>
      <c r="T18">
        <v>0.71</v>
      </c>
      <c r="U18" s="48">
        <f t="shared" si="1"/>
        <v>2754.6856780186481</v>
      </c>
      <c r="V18" s="48">
        <f t="shared" si="2"/>
        <v>11491.940251856939</v>
      </c>
    </row>
    <row r="19" spans="2:22" x14ac:dyDescent="0.25">
      <c r="B19" s="27" t="s">
        <v>10</v>
      </c>
      <c r="C19">
        <v>1109</v>
      </c>
      <c r="D19" s="3">
        <f t="shared" si="0"/>
        <v>361368759</v>
      </c>
      <c r="E19" s="3" t="s">
        <v>20</v>
      </c>
      <c r="H19" s="50" t="s">
        <v>23</v>
      </c>
      <c r="I19" s="50"/>
      <c r="J19" s="50"/>
      <c r="Q19" s="30">
        <f>SUM(D19*I16*K16)/M17</f>
        <v>983.03436881093592</v>
      </c>
      <c r="R19" s="31">
        <f>SUM(D19*I21*K21)/M22</f>
        <v>4101.0022747940884</v>
      </c>
      <c r="T19">
        <v>0.71</v>
      </c>
      <c r="U19" s="48">
        <f t="shared" si="1"/>
        <v>697.95440185576444</v>
      </c>
      <c r="V19" s="48">
        <f t="shared" si="2"/>
        <v>2911.7116151038026</v>
      </c>
    </row>
    <row r="20" spans="2:22" x14ac:dyDescent="0.25">
      <c r="B20" s="27" t="s">
        <v>11</v>
      </c>
      <c r="C20">
        <v>576</v>
      </c>
      <c r="D20" s="3">
        <f t="shared" si="0"/>
        <v>187690176</v>
      </c>
      <c r="E20" s="3" t="s">
        <v>20</v>
      </c>
      <c r="Q20" s="30">
        <f>SUM(D20*I16*K16)/M17</f>
        <v>510.57510949963853</v>
      </c>
      <c r="R20" s="31">
        <f>SUM(D20*I21*K21)/M22</f>
        <v>2130.0065917776328</v>
      </c>
      <c r="T20">
        <v>0.71</v>
      </c>
      <c r="U20" s="48">
        <f t="shared" si="1"/>
        <v>362.50832774474333</v>
      </c>
      <c r="V20" s="48">
        <f t="shared" si="2"/>
        <v>1512.3046801621192</v>
      </c>
    </row>
    <row r="21" spans="2:22" ht="15.75" thickBot="1" x14ac:dyDescent="0.3">
      <c r="B21" s="27" t="s">
        <v>19</v>
      </c>
      <c r="C21">
        <v>10124</v>
      </c>
      <c r="D21" s="3">
        <f t="shared" si="0"/>
        <v>3298915524</v>
      </c>
      <c r="E21" s="3" t="s">
        <v>20</v>
      </c>
      <c r="G21" s="1" t="s">
        <v>21</v>
      </c>
      <c r="H21" s="2" t="s">
        <v>2</v>
      </c>
      <c r="I21" s="5">
        <v>1.36</v>
      </c>
      <c r="J21" s="6" t="s">
        <v>0</v>
      </c>
      <c r="K21" s="25">
        <v>3.7850000000000001</v>
      </c>
      <c r="L21" s="26" t="s">
        <v>1</v>
      </c>
      <c r="M21" s="7"/>
      <c r="N21" s="7" t="s">
        <v>3</v>
      </c>
      <c r="O21" t="s">
        <v>5</v>
      </c>
      <c r="P21" t="s">
        <v>3</v>
      </c>
      <c r="Q21" s="35">
        <f>SUM(D21*I16*K16)/M17</f>
        <v>8974.0666815526747</v>
      </c>
      <c r="R21" s="36">
        <f>SUM(D21*I21*K21)/M22</f>
        <v>37437.824192980479</v>
      </c>
      <c r="T21">
        <v>0.71</v>
      </c>
      <c r="U21" s="48">
        <f t="shared" si="1"/>
        <v>6371.587343902399</v>
      </c>
      <c r="V21" s="48">
        <f t="shared" si="2"/>
        <v>26580.855177016139</v>
      </c>
    </row>
    <row r="22" spans="2:22" ht="15.75" thickBot="1" x14ac:dyDescent="0.3">
      <c r="D22" s="3"/>
      <c r="E22" s="3"/>
      <c r="G22" s="3"/>
      <c r="H22" s="3" t="s">
        <v>4</v>
      </c>
      <c r="I22" s="4"/>
      <c r="J22" s="6" t="s">
        <v>1</v>
      </c>
      <c r="K22" s="25"/>
      <c r="L22" s="26" t="s">
        <v>2</v>
      </c>
      <c r="M22" s="8">
        <v>453592</v>
      </c>
      <c r="N22" s="9" t="s">
        <v>0</v>
      </c>
      <c r="P22" t="s">
        <v>4</v>
      </c>
      <c r="Q22" s="34"/>
      <c r="R22" s="34"/>
    </row>
    <row r="23" spans="2:22" ht="15.75" thickBot="1" x14ac:dyDescent="0.3">
      <c r="B23" s="10" t="s">
        <v>12</v>
      </c>
      <c r="C23">
        <f>SUM(C15:C22)</f>
        <v>27265</v>
      </c>
      <c r="D23" s="3">
        <f t="shared" si="0"/>
        <v>8884327515</v>
      </c>
      <c r="E23" s="3" t="s">
        <v>20</v>
      </c>
      <c r="Q23" s="32">
        <f>SUM(Q15:Q22)</f>
        <v>24168.108264770213</v>
      </c>
      <c r="R23" s="33">
        <f>SUM(R15:R22)</f>
        <v>100824.00993891869</v>
      </c>
      <c r="U23" s="49">
        <f t="shared" ref="U23:V23" si="3">SUM(U15:U22)</f>
        <v>17159.356867986851</v>
      </c>
      <c r="V23" s="49">
        <f t="shared" si="3"/>
        <v>71585.047056632262</v>
      </c>
    </row>
    <row r="25" spans="2:22" x14ac:dyDescent="0.25">
      <c r="Q25" s="46"/>
      <c r="R25" s="46"/>
    </row>
    <row r="26" spans="2:22" x14ac:dyDescent="0.25">
      <c r="D26" t="s">
        <v>32</v>
      </c>
    </row>
  </sheetData>
  <mergeCells count="5">
    <mergeCell ref="H19:J19"/>
    <mergeCell ref="B3:C3"/>
    <mergeCell ref="H14:J14"/>
    <mergeCell ref="Q11:R12"/>
    <mergeCell ref="U11:V12"/>
  </mergeCells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City of PSL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Majewski</dc:creator>
  <cp:lastModifiedBy>Saltos, Theodore</cp:lastModifiedBy>
  <cp:lastPrinted>2019-10-18T18:42:00Z</cp:lastPrinted>
  <dcterms:created xsi:type="dcterms:W3CDTF">2015-07-13T17:31:18Z</dcterms:created>
  <dcterms:modified xsi:type="dcterms:W3CDTF">2020-06-30T20:38:09Z</dcterms:modified>
</cp:coreProperties>
</file>