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ATER\PROJECTS\600363 FDEP BMAP\Alafia River (WA1 TA9)\2018_Alafia_Bact\Deliverables\"/>
    </mc:Choice>
  </mc:AlternateContent>
  <bookViews>
    <workbookView xWindow="0" yWindow="0" windowWidth="28800" windowHeight="11916"/>
  </bookViews>
  <sheets>
    <sheet name="Stations" sheetId="8" r:id="rId1"/>
    <sheet name="Alafia Fecal Exceedance" sheetId="9" r:id="rId2"/>
    <sheet name="Alafia Ecoli Exceedance" sheetId="16" r:id="rId3"/>
    <sheet name="Turkey Creek-FECAL" sheetId="10" r:id="rId4"/>
    <sheet name="Turkey - Ecoli" sheetId="12" r:id="rId5"/>
    <sheet name="151" sheetId="4" state="hidden" r:id="rId6"/>
    <sheet name="111" sheetId="5" state="hidden" r:id="rId7"/>
    <sheet name="Mustage Creek-FECAL" sheetId="2" r:id="rId8"/>
    <sheet name="Mustage-Ecoli" sheetId="13" r:id="rId9"/>
    <sheet name="English Creek-FECAL" sheetId="11" r:id="rId10"/>
    <sheet name="English - Ecoli" sheetId="14" r:id="rId11"/>
    <sheet name="Poley CRK1N-FECAL" sheetId="7" r:id="rId12"/>
    <sheet name="154" sheetId="3" state="hidden" r:id="rId13"/>
    <sheet name="614" sheetId="1" state="hidden" r:id="rId14"/>
    <sheet name="English CRK1" sheetId="6" state="hidden" r:id="rId15"/>
    <sheet name="Poley-Ecoli" sheetId="15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6" l="1"/>
  <c r="F4" i="16"/>
  <c r="F2" i="16"/>
  <c r="L3" i="15"/>
  <c r="L3" i="14"/>
  <c r="L3" i="13"/>
  <c r="M3" i="13" s="1"/>
  <c r="T3" i="12"/>
  <c r="Q3" i="12"/>
  <c r="S3" i="12"/>
  <c r="P3" i="12"/>
  <c r="K3" i="15"/>
  <c r="K3" i="14"/>
  <c r="K3" i="13"/>
  <c r="U3" i="12" l="1"/>
  <c r="R3" i="12"/>
  <c r="M3" i="15"/>
  <c r="M3" i="14"/>
  <c r="L3" i="7"/>
  <c r="K3" i="7"/>
  <c r="AD3" i="11"/>
  <c r="AC3" i="11"/>
  <c r="AA3" i="11"/>
  <c r="Z3" i="11"/>
  <c r="W3" i="11"/>
  <c r="X3" i="11"/>
  <c r="L3" i="2"/>
  <c r="K3" i="2"/>
  <c r="T3" i="10"/>
  <c r="S3" i="10"/>
  <c r="P3" i="10"/>
  <c r="Q3" i="10"/>
  <c r="M3" i="7" l="1"/>
  <c r="AE3" i="11"/>
  <c r="AB3" i="11"/>
  <c r="Y3" i="11"/>
  <c r="M3" i="2"/>
  <c r="U3" i="10"/>
  <c r="R3" i="10"/>
  <c r="J3" i="3" l="1"/>
  <c r="F25" i="9"/>
  <c r="F19" i="9"/>
  <c r="F13" i="9"/>
  <c r="F7" i="9"/>
  <c r="J3" i="6" l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" i="6"/>
  <c r="J3" i="5"/>
  <c r="J3" i="4"/>
  <c r="J3" i="1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20" i="5"/>
  <c r="F21" i="5"/>
  <c r="F22" i="5"/>
  <c r="F23" i="5"/>
  <c r="F24" i="5"/>
  <c r="F25" i="5"/>
  <c r="F26" i="5"/>
  <c r="F27" i="5"/>
  <c r="F28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6" i="5"/>
  <c r="F77" i="5"/>
  <c r="F78" i="5"/>
  <c r="F2" i="3"/>
  <c r="F3" i="3"/>
  <c r="F4" i="3"/>
  <c r="F5" i="3"/>
  <c r="F7" i="3"/>
  <c r="F8" i="3"/>
  <c r="F9" i="3"/>
  <c r="F10" i="3"/>
  <c r="F11" i="3"/>
  <c r="F13" i="3"/>
  <c r="F14" i="3"/>
  <c r="F15" i="3"/>
  <c r="F16" i="3"/>
  <c r="F17" i="3"/>
  <c r="F18" i="3"/>
  <c r="F19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9" i="3"/>
  <c r="F60" i="3"/>
  <c r="F61" i="3"/>
  <c r="F62" i="3"/>
  <c r="F63" i="3"/>
  <c r="F64" i="3"/>
  <c r="F65" i="3"/>
  <c r="F66" i="3"/>
  <c r="F67" i="3"/>
  <c r="F68" i="3"/>
  <c r="F69" i="3"/>
  <c r="F70" i="3"/>
  <c r="F72" i="3"/>
  <c r="F73" i="3"/>
  <c r="F74" i="3"/>
  <c r="F2" i="1"/>
  <c r="F3" i="1"/>
  <c r="F5" i="1"/>
  <c r="F6" i="1"/>
  <c r="F7" i="1"/>
  <c r="F8" i="1"/>
  <c r="F9" i="1"/>
  <c r="F10" i="1"/>
  <c r="F12" i="1"/>
  <c r="F13" i="1"/>
  <c r="F14" i="1"/>
  <c r="F15" i="1"/>
  <c r="F16" i="1"/>
  <c r="F17" i="1"/>
  <c r="K3" i="3" l="1"/>
  <c r="K3" i="4"/>
  <c r="L3" i="4" s="1"/>
  <c r="K3" i="6"/>
  <c r="L3" i="6" s="1"/>
  <c r="K3" i="5"/>
  <c r="L3" i="5" s="1"/>
  <c r="L3" i="3"/>
  <c r="K3" i="1"/>
  <c r="L3" i="1" s="1"/>
</calcChain>
</file>

<file path=xl/sharedStrings.xml><?xml version="1.0" encoding="utf-8"?>
<sst xmlns="http://schemas.openxmlformats.org/spreadsheetml/2006/main" count="2297" uniqueCount="193">
  <si>
    <t>Station ID</t>
  </si>
  <si>
    <t>614</t>
  </si>
  <si>
    <t>WBID</t>
  </si>
  <si>
    <t>1552</t>
  </si>
  <si>
    <t>Act Date</t>
  </si>
  <si>
    <t>Characteristic</t>
  </si>
  <si>
    <t>Fecal Coliform</t>
  </si>
  <si>
    <t>Result Value</t>
  </si>
  <si>
    <t>600</t>
  </si>
  <si>
    <t>2200</t>
  </si>
  <si>
    <t>900</t>
  </si>
  <si>
    <t>200</t>
  </si>
  <si>
    <t>1100</t>
  </si>
  <si>
    <t>400</t>
  </si>
  <si>
    <t>1000</t>
  </si>
  <si>
    <t>1200</t>
  </si>
  <si>
    <t>2900</t>
  </si>
  <si>
    <t>100</t>
  </si>
  <si>
    <t>*Non-detect</t>
  </si>
  <si>
    <t>500</t>
  </si>
  <si>
    <t>700</t>
  </si>
  <si>
    <t>1700</t>
  </si>
  <si>
    <t>300</t>
  </si>
  <si>
    <t>2400</t>
  </si>
  <si>
    <t>VQ</t>
  </si>
  <si>
    <t>B</t>
  </si>
  <si>
    <t/>
  </si>
  <si>
    <t>BU</t>
  </si>
  <si>
    <t>542</t>
  </si>
  <si>
    <t>1592C</t>
  </si>
  <si>
    <t>*Present &gt;QL</t>
  </si>
  <si>
    <t>2600</t>
  </si>
  <si>
    <t>1500</t>
  </si>
  <si>
    <t>2100</t>
  </si>
  <si>
    <t>340</t>
  </si>
  <si>
    <t>280</t>
  </si>
  <si>
    <t>560</t>
  </si>
  <si>
    <t>140</t>
  </si>
  <si>
    <t>BZ</t>
  </si>
  <si>
    <t>220</t>
  </si>
  <si>
    <t>360</t>
  </si>
  <si>
    <t>260</t>
  </si>
  <si>
    <t>120</t>
  </si>
  <si>
    <t>380</t>
  </si>
  <si>
    <t>240</t>
  </si>
  <si>
    <t>680</t>
  </si>
  <si>
    <t>460</t>
  </si>
  <si>
    <t>800</t>
  </si>
  <si>
    <t>60</t>
  </si>
  <si>
    <t>580</t>
  </si>
  <si>
    <t>440</t>
  </si>
  <si>
    <t>1020</t>
  </si>
  <si>
    <t>320</t>
  </si>
  <si>
    <t>80</t>
  </si>
  <si>
    <t>2320</t>
  </si>
  <si>
    <t>420</t>
  </si>
  <si>
    <t>1600</t>
  </si>
  <si>
    <t>480</t>
  </si>
  <si>
    <t>1280</t>
  </si>
  <si>
    <t>3840</t>
  </si>
  <si>
    <t>160</t>
  </si>
  <si>
    <t>520</t>
  </si>
  <si>
    <t>180</t>
  </si>
  <si>
    <t>12400</t>
  </si>
  <si>
    <t>20</t>
  </si>
  <si>
    <t>40</t>
  </si>
  <si>
    <t>210</t>
  </si>
  <si>
    <t>150</t>
  </si>
  <si>
    <t>330</t>
  </si>
  <si>
    <t>370</t>
  </si>
  <si>
    <t>154</t>
  </si>
  <si>
    <t>151</t>
  </si>
  <si>
    <t>1578B</t>
  </si>
  <si>
    <t>1040</t>
  </si>
  <si>
    <t>3400</t>
  </si>
  <si>
    <t>760</t>
  </si>
  <si>
    <t>1420</t>
  </si>
  <si>
    <t>BI</t>
  </si>
  <si>
    <t>111</t>
  </si>
  <si>
    <t>2500</t>
  </si>
  <si>
    <t>2700</t>
  </si>
  <si>
    <t>2300</t>
  </si>
  <si>
    <t>4900</t>
  </si>
  <si>
    <t>8400</t>
  </si>
  <si>
    <t>920</t>
  </si>
  <si>
    <t>13500</t>
  </si>
  <si>
    <t>5200</t>
  </si>
  <si>
    <t>4200</t>
  </si>
  <si>
    <t>10600</t>
  </si>
  <si>
    <t>15200</t>
  </si>
  <si>
    <t>1160</t>
  </si>
  <si>
    <t>Value</t>
  </si>
  <si>
    <t>Count</t>
  </si>
  <si>
    <t>Exceedance</t>
  </si>
  <si>
    <t>% Exceedance</t>
  </si>
  <si>
    <t>ENGLISH CRK1</t>
  </si>
  <si>
    <t>780</t>
  </si>
  <si>
    <t>250</t>
  </si>
  <si>
    <t>230</t>
  </si>
  <si>
    <t>450</t>
  </si>
  <si>
    <t>890</t>
  </si>
  <si>
    <t>4800</t>
  </si>
  <si>
    <t>550</t>
  </si>
  <si>
    <t>290</t>
  </si>
  <si>
    <t>670</t>
  </si>
  <si>
    <t>18</t>
  </si>
  <si>
    <t>POLEY CRK1N</t>
  </si>
  <si>
    <t>1583</t>
  </si>
  <si>
    <t>Waterbody Name</t>
  </si>
  <si>
    <t>Turkey Creek</t>
  </si>
  <si>
    <t>21FLHILL111</t>
  </si>
  <si>
    <t>21FLHILL151</t>
  </si>
  <si>
    <t>Mustang Ranch Creek</t>
  </si>
  <si>
    <t>21FLHILL542</t>
  </si>
  <si>
    <t>English Creek</t>
  </si>
  <si>
    <t>21FLHILL154</t>
  </si>
  <si>
    <t>21FLHILL614</t>
  </si>
  <si>
    <t>Poley Creek</t>
  </si>
  <si>
    <r>
      <rPr>
        <b/>
        <sz val="10"/>
        <rFont val="Times New Roman"/>
        <family val="1"/>
      </rPr>
      <t>Waterbody Name</t>
    </r>
  </si>
  <si>
    <r>
      <rPr>
        <b/>
        <sz val="10"/>
        <rFont val="Times New Roman"/>
        <family val="1"/>
      </rPr>
      <t xml:space="preserve">WBID
</t>
    </r>
    <r>
      <rPr>
        <b/>
        <sz val="10"/>
        <rFont val="Times New Roman"/>
        <family val="1"/>
      </rPr>
      <t>Number</t>
    </r>
  </si>
  <si>
    <r>
      <rPr>
        <b/>
        <sz val="10"/>
        <rFont val="Times New Roman"/>
        <family val="1"/>
      </rPr>
      <t xml:space="preserve">WBID
</t>
    </r>
    <r>
      <rPr>
        <b/>
        <sz val="10"/>
        <rFont val="Times New Roman"/>
        <family val="1"/>
      </rPr>
      <t>Classification</t>
    </r>
    <r>
      <rPr>
        <b/>
        <vertAlign val="superscript"/>
        <sz val="6.5"/>
        <rFont val="Times New Roman"/>
        <family val="1"/>
      </rPr>
      <t>1</t>
    </r>
  </si>
  <si>
    <r>
      <rPr>
        <b/>
        <sz val="10"/>
        <rFont val="Times New Roman"/>
        <family val="1"/>
      </rPr>
      <t>Monitoring Entity</t>
    </r>
  </si>
  <si>
    <r>
      <rPr>
        <b/>
        <sz val="10"/>
        <rFont val="Times New Roman"/>
        <family val="1"/>
      </rPr>
      <t>Station ID</t>
    </r>
  </si>
  <si>
    <r>
      <rPr>
        <b/>
        <sz val="10"/>
        <rFont val="Times New Roman"/>
        <family val="1"/>
      </rPr>
      <t>Station Description</t>
    </r>
  </si>
  <si>
    <r>
      <rPr>
        <b/>
        <sz val="10"/>
        <rFont val="Times New Roman"/>
        <family val="1"/>
      </rPr>
      <t>Sampling Frequency</t>
    </r>
  </si>
  <si>
    <r>
      <rPr>
        <b/>
        <sz val="10"/>
        <rFont val="Times New Roman"/>
        <family val="1"/>
      </rPr>
      <t xml:space="preserve">TMDL
</t>
    </r>
    <r>
      <rPr>
        <b/>
        <sz val="10"/>
        <rFont val="Times New Roman"/>
        <family val="1"/>
      </rPr>
      <t>Relevant Parameters</t>
    </r>
  </si>
  <si>
    <r>
      <rPr>
        <b/>
        <sz val="10"/>
        <rFont val="Times New Roman"/>
        <family val="1"/>
      </rPr>
      <t>Turkey Creek</t>
    </r>
  </si>
  <si>
    <r>
      <rPr>
        <sz val="10"/>
        <rFont val="Times New Roman"/>
        <family val="1"/>
      </rPr>
      <t>1578B</t>
    </r>
  </si>
  <si>
    <r>
      <rPr>
        <sz val="10"/>
        <rFont val="Times New Roman"/>
        <family val="1"/>
      </rPr>
      <t>IIIF Stream</t>
    </r>
  </si>
  <si>
    <r>
      <rPr>
        <sz val="10"/>
        <rFont val="Times New Roman"/>
        <family val="1"/>
      </rPr>
      <t>EPCHC</t>
    </r>
  </si>
  <si>
    <r>
      <rPr>
        <sz val="10"/>
        <rFont val="Times New Roman"/>
        <family val="1"/>
      </rPr>
      <t xml:space="preserve">21FLHILL111/Turkey Creek at
</t>
    </r>
    <r>
      <rPr>
        <sz val="10"/>
        <rFont val="Times New Roman"/>
        <family val="1"/>
      </rPr>
      <t>State Road (SR) 60 bridge</t>
    </r>
  </si>
  <si>
    <r>
      <rPr>
        <sz val="10"/>
        <rFont val="Times New Roman"/>
        <family val="1"/>
      </rPr>
      <t>Monthly</t>
    </r>
  </si>
  <si>
    <r>
      <rPr>
        <sz val="10"/>
        <rFont val="Times New Roman"/>
        <family val="1"/>
      </rPr>
      <t xml:space="preserve">21FLHILL151/Turkey Creek at
</t>
    </r>
    <r>
      <rPr>
        <sz val="10"/>
        <rFont val="Times New Roman"/>
        <family val="1"/>
      </rPr>
      <t>Durant Road</t>
    </r>
  </si>
  <si>
    <r>
      <rPr>
        <b/>
        <sz val="10"/>
        <rFont val="Times New Roman"/>
        <family val="1"/>
      </rPr>
      <t>Mustang Ranch Creek</t>
    </r>
  </si>
  <si>
    <r>
      <rPr>
        <sz val="10"/>
        <rFont val="Times New Roman"/>
        <family val="1"/>
      </rPr>
      <t>1592C</t>
    </r>
  </si>
  <si>
    <r>
      <rPr>
        <sz val="10"/>
        <rFont val="Times New Roman"/>
        <family val="1"/>
      </rPr>
      <t xml:space="preserve">21FLHILL542/"Mustang Ranch Creek behind "Mustang
</t>
    </r>
    <r>
      <rPr>
        <sz val="10"/>
        <rFont val="Times New Roman"/>
        <family val="1"/>
      </rPr>
      <t>Ranch" NE corner of S</t>
    </r>
  </si>
  <si>
    <r>
      <rPr>
        <sz val="10"/>
        <rFont val="Times New Roman"/>
        <family val="1"/>
      </rPr>
      <t>Quarterly</t>
    </r>
  </si>
  <si>
    <r>
      <rPr>
        <b/>
        <sz val="10"/>
        <rFont val="Times New Roman"/>
        <family val="1"/>
      </rPr>
      <t>English Creek</t>
    </r>
  </si>
  <si>
    <r>
      <rPr>
        <sz val="10"/>
        <rFont val="Times New Roman"/>
        <family val="1"/>
      </rPr>
      <t xml:space="preserve">21FLHILL154/English Creek
</t>
    </r>
    <r>
      <rPr>
        <sz val="10"/>
        <rFont val="Times New Roman"/>
        <family val="1"/>
      </rPr>
      <t>at SR 60</t>
    </r>
  </si>
  <si>
    <r>
      <rPr>
        <sz val="10"/>
        <rFont val="Times New Roman"/>
        <family val="1"/>
      </rPr>
      <t xml:space="preserve">21FLHILL614/English Creek
</t>
    </r>
    <r>
      <rPr>
        <sz val="10"/>
        <rFont val="Times New Roman"/>
        <family val="1"/>
      </rPr>
      <t>on S. County Line Road (39 Paul Buchman Highway)</t>
    </r>
  </si>
  <si>
    <r>
      <rPr>
        <sz val="10"/>
        <rFont val="Times New Roman"/>
        <family val="1"/>
      </rPr>
      <t>Polk County Natural Resources Division</t>
    </r>
  </si>
  <si>
    <r>
      <rPr>
        <sz val="10"/>
        <rFont val="Times New Roman"/>
        <family val="1"/>
      </rPr>
      <t xml:space="preserve">21FLPOLKENGLISH CRK1/
</t>
    </r>
    <r>
      <rPr>
        <sz val="10"/>
        <rFont val="Times New Roman"/>
        <family val="1"/>
      </rPr>
      <t>English Creek at bridge on west side (upstream)</t>
    </r>
  </si>
  <si>
    <r>
      <rPr>
        <sz val="10"/>
        <rFont val="Times New Roman"/>
        <family val="1"/>
      </rPr>
      <t xml:space="preserve">Fecal coliform and </t>
    </r>
    <r>
      <rPr>
        <i/>
        <sz val="10"/>
        <rFont val="Times New Roman"/>
        <family val="1"/>
      </rPr>
      <t>E. coli</t>
    </r>
  </si>
  <si>
    <r>
      <rPr>
        <b/>
        <sz val="10"/>
        <rFont val="Times New Roman"/>
        <family val="1"/>
      </rPr>
      <t>Poley Creek</t>
    </r>
  </si>
  <si>
    <r>
      <rPr>
        <sz val="10"/>
        <rFont val="Times New Roman"/>
        <family val="1"/>
      </rPr>
      <t xml:space="preserve">21FLPOLKPOLEY CRK1N/
</t>
    </r>
    <r>
      <rPr>
        <sz val="10"/>
        <rFont val="Times New Roman"/>
        <family val="1"/>
      </rPr>
      <t>W on Pipkin; R on S Pipkin Road 1/4 Mile of R</t>
    </r>
  </si>
  <si>
    <r>
      <rPr>
        <b/>
        <sz val="10"/>
        <rFont val="Times New Roman"/>
        <family val="1"/>
      </rPr>
      <t>Alafia River above Hillsborough Bay</t>
    </r>
  </si>
  <si>
    <r>
      <rPr>
        <sz val="10"/>
        <rFont val="Times New Roman"/>
        <family val="1"/>
      </rPr>
      <t>1621G</t>
    </r>
  </si>
  <si>
    <r>
      <rPr>
        <sz val="10"/>
        <rFont val="Times New Roman"/>
        <family val="1"/>
      </rPr>
      <t>IIIM Estuary</t>
    </r>
  </si>
  <si>
    <r>
      <rPr>
        <sz val="10"/>
        <rFont val="Times New Roman"/>
        <family val="1"/>
      </rPr>
      <t>21FLHILL074</t>
    </r>
  </si>
  <si>
    <r>
      <rPr>
        <sz val="10"/>
        <rFont val="Times New Roman"/>
        <family val="1"/>
      </rPr>
      <t xml:space="preserve">Alafia River at U.S. Highway
</t>
    </r>
    <r>
      <rPr>
        <sz val="10"/>
        <rFont val="Times New Roman"/>
        <family val="1"/>
      </rPr>
      <t>41 (SR 45)</t>
    </r>
  </si>
  <si>
    <r>
      <rPr>
        <sz val="10"/>
        <rFont val="Times New Roman"/>
        <family val="1"/>
      </rPr>
      <t xml:space="preserve">TN and DO
</t>
    </r>
    <r>
      <rPr>
        <sz val="10"/>
        <rFont val="Times New Roman"/>
        <family val="1"/>
      </rPr>
      <t>saturation</t>
    </r>
  </si>
  <si>
    <r>
      <rPr>
        <sz val="10"/>
        <rFont val="Times New Roman"/>
        <family val="1"/>
      </rPr>
      <t>21FLHILL153</t>
    </r>
  </si>
  <si>
    <r>
      <rPr>
        <sz val="10"/>
        <rFont val="Times New Roman"/>
        <family val="1"/>
      </rPr>
      <t xml:space="preserve">Alafia River at U.S.
</t>
    </r>
    <r>
      <rPr>
        <sz val="10"/>
        <rFont val="Times New Roman"/>
        <family val="1"/>
      </rPr>
      <t>Highway 301</t>
    </r>
  </si>
  <si>
    <r>
      <rPr>
        <sz val="10"/>
        <rFont val="Times New Roman"/>
        <family val="1"/>
      </rPr>
      <t>21FLHILL178</t>
    </r>
  </si>
  <si>
    <r>
      <rPr>
        <sz val="10"/>
        <rFont val="Times New Roman"/>
        <family val="1"/>
      </rPr>
      <t xml:space="preserve">Alafia River west of island next
</t>
    </r>
    <r>
      <rPr>
        <sz val="10"/>
        <rFont val="Times New Roman"/>
        <family val="1"/>
      </rPr>
      <t>to Dixies Pub</t>
    </r>
  </si>
  <si>
    <r>
      <rPr>
        <sz val="10"/>
        <rFont val="Times New Roman"/>
        <family val="1"/>
      </rPr>
      <t>21FLHILL179</t>
    </r>
  </si>
  <si>
    <r>
      <rPr>
        <sz val="10"/>
        <rFont val="Times New Roman"/>
        <family val="1"/>
      </rPr>
      <t>Alafia River upstream of Buckhorn Springs</t>
    </r>
  </si>
  <si>
    <r>
      <rPr>
        <sz val="10"/>
        <rFont val="Times New Roman"/>
        <family val="1"/>
      </rPr>
      <t>TN and DO saturation</t>
    </r>
  </si>
  <si>
    <r>
      <rPr>
        <b/>
        <sz val="10"/>
        <rFont val="Times New Roman"/>
        <family val="1"/>
      </rPr>
      <t>Thirty Mile Creek</t>
    </r>
  </si>
  <si>
    <r>
      <rPr>
        <sz val="10"/>
        <rFont val="Times New Roman"/>
        <family val="1"/>
      </rPr>
      <t>TBD</t>
    </r>
  </si>
  <si>
    <r>
      <rPr>
        <sz val="10"/>
        <rFont val="Times New Roman"/>
        <family val="1"/>
      </rPr>
      <t xml:space="preserve">TBD–Locate in downstream
</t>
    </r>
    <r>
      <rPr>
        <sz val="10"/>
        <rFont val="Times New Roman"/>
        <family val="1"/>
      </rPr>
      <t>area of WBID</t>
    </r>
  </si>
  <si>
    <r>
      <rPr>
        <b/>
        <sz val="14"/>
        <rFont val="Times New Roman"/>
        <family val="1"/>
      </rPr>
      <t>Appendix D. BMAP Water Quality Monitoring Stations</t>
    </r>
  </si>
  <si>
    <r>
      <rPr>
        <b/>
        <sz val="12"/>
        <rFont val="Times New Roman"/>
        <family val="1"/>
      </rPr>
      <t>Table D-1. List of active BMAP monitoring stations</t>
    </r>
  </si>
  <si>
    <r>
      <rPr>
        <vertAlign val="superscript"/>
        <sz val="5"/>
        <rFont val="Times New Roman"/>
        <family val="1"/>
      </rPr>
      <t xml:space="preserve">1 </t>
    </r>
    <r>
      <rPr>
        <sz val="8"/>
        <rFont val="Times New Roman"/>
        <family val="1"/>
      </rPr>
      <t>F = Freshwater; M = Marine TBD = To be determined.</t>
    </r>
  </si>
  <si>
    <t>First 7.5 year period</t>
  </si>
  <si>
    <t>Current 7.5 year period</t>
  </si>
  <si>
    <t>Notes:</t>
  </si>
  <si>
    <t>Second 7.5 year period</t>
  </si>
  <si>
    <t>21FLPOLKPO LEY CRK1N</t>
  </si>
  <si>
    <t>21FLPOLKEN GLISH CRK1</t>
  </si>
  <si>
    <r>
      <t>Cycle</t>
    </r>
    <r>
      <rPr>
        <b/>
        <vertAlign val="superscript"/>
        <sz val="10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</si>
  <si>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The Cycle 1 verified period is January 1, 1996–June 30, 2003; the Cycle 2 verified period is January 1, 2001–June 30, 2008; the Cycle 3 verified period is January 1, 2007–June 30, 2014; the first 7.5-year verified period is January 1, 2008–June 30, 2015; the second 7.5-year verified period is January 1, 2009–June 30, 2016; the current 7.5-year verified period is January 1, 2010–June 30, 2017.</t>
    </r>
  </si>
  <si>
    <r>
      <t>2</t>
    </r>
    <r>
      <rPr>
        <sz val="8"/>
        <color theme="1"/>
        <rFont val="Times New Roman"/>
        <family val="1"/>
      </rPr>
      <t>Subsection 62-303.420(2), F.A.C., Table 3.</t>
    </r>
  </si>
  <si>
    <t>Start Date</t>
  </si>
  <si>
    <t>End Date</t>
  </si>
  <si>
    <t>Current Cycle</t>
  </si>
  <si>
    <t>Station 111</t>
  </si>
  <si>
    <t>Station 151</t>
  </si>
  <si>
    <t>*Input Cycle Dates*</t>
  </si>
  <si>
    <t>Station 154</t>
  </si>
  <si>
    <t>Station 614</t>
  </si>
  <si>
    <t>Station ENGLISH CRK1</t>
  </si>
  <si>
    <r>
      <rPr>
        <sz val="10"/>
        <rFont val="Times New Roman"/>
        <family val="1"/>
      </rPr>
      <t xml:space="preserve">Fecal coliform, </t>
    </r>
    <r>
      <rPr>
        <i/>
        <sz val="10"/>
        <rFont val="Times New Roman"/>
        <family val="1"/>
      </rPr>
      <t>E.coli</t>
    </r>
    <r>
      <rPr>
        <sz val="10"/>
        <rFont val="Times New Roman"/>
        <family val="1"/>
      </rPr>
      <t>, DO saturation,
TN, and TP</t>
    </r>
  </si>
  <si>
    <t>E.Coli</t>
  </si>
  <si>
    <t>Station Poley</t>
  </si>
  <si>
    <t>Station 542</t>
  </si>
  <si>
    <t>N/A</t>
  </si>
  <si>
    <t>No Data Available on Storet or WIN in 2/2018</t>
  </si>
  <si>
    <t>Total number of Fecal Coliform Datapoints</t>
  </si>
  <si>
    <t>Number of exceedances</t>
  </si>
  <si>
    <t>Percent Exceedance</t>
  </si>
  <si>
    <r>
      <t>Minimum Number of Exceedances to be Considered Impaired</t>
    </r>
    <r>
      <rPr>
        <b/>
        <vertAlign val="superscript"/>
        <sz val="10"/>
        <color theme="1"/>
        <rFont val="Times New Roman"/>
        <family val="1"/>
      </rPr>
      <t>2</t>
    </r>
  </si>
  <si>
    <r>
      <t xml:space="preserve">Total number of </t>
    </r>
    <r>
      <rPr>
        <b/>
        <i/>
        <sz val="10"/>
        <color theme="1"/>
        <rFont val="Times New Roman"/>
        <family val="1"/>
      </rPr>
      <t>E. Coli</t>
    </r>
    <r>
      <rPr>
        <b/>
        <sz val="10"/>
        <color theme="1"/>
        <rFont val="Times New Roman"/>
        <family val="1"/>
      </rPr>
      <t xml:space="preserve"> Datapoints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</si>
</sst>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i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5"/>
      <name val="Times New Roman"/>
      <family val="1"/>
    </font>
    <font>
      <b/>
      <vertAlign val="superscript"/>
      <sz val="6.5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7E7F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0" fillId="5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applyNumberFormat="1"/>
    <xf numFmtId="1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0" fillId="0" borderId="8" xfId="1" applyFont="1" applyBorder="1"/>
    <xf numFmtId="0" fontId="7" fillId="2" borderId="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1" fontId="8" fillId="0" borderId="9" xfId="2" applyNumberFormat="1" applyFont="1" applyFill="1" applyBorder="1" applyAlignment="1">
      <alignment horizontal="center" vertical="center" shrinkToFit="1"/>
    </xf>
    <xf numFmtId="0" fontId="7" fillId="2" borderId="10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9" xfId="2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9" xfId="2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3" fillId="0" borderId="0" xfId="2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left" vertical="top"/>
    </xf>
    <xf numFmtId="0" fontId="6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3" fillId="3" borderId="9" xfId="2" applyFill="1" applyBorder="1" applyAlignment="1">
      <alignment horizontal="center" vertical="center" wrapText="1"/>
    </xf>
    <xf numFmtId="1" fontId="8" fillId="3" borderId="9" xfId="2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3" borderId="10" xfId="2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9" fontId="16" fillId="0" borderId="11" xfId="0" applyNumberFormat="1" applyFont="1" applyBorder="1" applyAlignment="1">
      <alignment horizontal="center" vertical="center" wrapText="1"/>
    </xf>
    <xf numFmtId="9" fontId="17" fillId="0" borderId="11" xfId="0" applyNumberFormat="1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9" fontId="17" fillId="0" borderId="11" xfId="0" applyNumberFormat="1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9" fontId="17" fillId="4" borderId="11" xfId="0" applyNumberFormat="1" applyFont="1" applyFill="1" applyBorder="1" applyAlignment="1">
      <alignment horizontal="center" vertical="center" wrapText="1"/>
    </xf>
    <xf numFmtId="9" fontId="16" fillId="4" borderId="11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4" fontId="20" fillId="5" borderId="0" xfId="3" applyNumberFormat="1"/>
    <xf numFmtId="0" fontId="21" fillId="0" borderId="0" xfId="0" applyFont="1"/>
    <xf numFmtId="0" fontId="2" fillId="0" borderId="0" xfId="0" applyNumberFormat="1" applyFont="1"/>
    <xf numFmtId="0" fontId="3" fillId="0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/>
    <xf numFmtId="0" fontId="14" fillId="6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9" fontId="16" fillId="0" borderId="12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</cellXfs>
  <cellStyles count="4">
    <cellStyle name="Good" xfId="3" builtinId="26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workbookViewId="0">
      <selection activeCell="C11" sqref="C11"/>
    </sheetView>
  </sheetViews>
  <sheetFormatPr defaultRowHeight="14.4" x14ac:dyDescent="0.3"/>
  <cols>
    <col min="1" max="5" width="15.6640625" style="16" customWidth="1"/>
    <col min="6" max="6" width="20.6640625" style="16" customWidth="1"/>
    <col min="7" max="8" width="15.6640625" style="16" customWidth="1"/>
  </cols>
  <sheetData>
    <row r="1" spans="1:8" ht="17.399999999999999" x14ac:dyDescent="0.3">
      <c r="A1" s="22" t="s">
        <v>161</v>
      </c>
    </row>
    <row r="2" spans="1:8" ht="15.6" x14ac:dyDescent="0.3">
      <c r="A2" s="23" t="s">
        <v>162</v>
      </c>
    </row>
    <row r="3" spans="1:8" x14ac:dyDescent="0.3">
      <c r="A3" s="21" t="s">
        <v>163</v>
      </c>
    </row>
    <row r="4" spans="1:8" s="18" customFormat="1" ht="39.6" x14ac:dyDescent="0.3">
      <c r="A4" s="13" t="s">
        <v>118</v>
      </c>
      <c r="B4" s="17" t="s">
        <v>119</v>
      </c>
      <c r="C4" s="17" t="s">
        <v>120</v>
      </c>
      <c r="D4" s="13" t="s">
        <v>121</v>
      </c>
      <c r="E4" s="13" t="s">
        <v>122</v>
      </c>
      <c r="F4" s="10" t="s">
        <v>123</v>
      </c>
      <c r="G4" s="10" t="s">
        <v>124</v>
      </c>
      <c r="H4" s="17" t="s">
        <v>125</v>
      </c>
    </row>
    <row r="5" spans="1:8" s="18" customFormat="1" ht="52.8" x14ac:dyDescent="0.3">
      <c r="A5" s="20" t="s">
        <v>126</v>
      </c>
      <c r="B5" s="24" t="s">
        <v>127</v>
      </c>
      <c r="C5" s="24" t="s">
        <v>128</v>
      </c>
      <c r="D5" s="25" t="s">
        <v>129</v>
      </c>
      <c r="E5" s="30" t="s">
        <v>110</v>
      </c>
      <c r="F5" s="26" t="s">
        <v>130</v>
      </c>
      <c r="G5" s="24" t="s">
        <v>131</v>
      </c>
      <c r="H5" s="24" t="s">
        <v>142</v>
      </c>
    </row>
    <row r="6" spans="1:8" s="18" customFormat="1" ht="39.6" x14ac:dyDescent="0.3">
      <c r="A6" s="20" t="s">
        <v>126</v>
      </c>
      <c r="B6" s="24" t="s">
        <v>127</v>
      </c>
      <c r="C6" s="24" t="s">
        <v>128</v>
      </c>
      <c r="D6" s="25" t="s">
        <v>129</v>
      </c>
      <c r="E6" s="30" t="s">
        <v>111</v>
      </c>
      <c r="F6" s="26" t="s">
        <v>132</v>
      </c>
      <c r="G6" s="24" t="s">
        <v>131</v>
      </c>
      <c r="H6" s="26" t="s">
        <v>142</v>
      </c>
    </row>
    <row r="7" spans="1:8" s="18" customFormat="1" ht="52.8" x14ac:dyDescent="0.3">
      <c r="A7" s="20" t="s">
        <v>133</v>
      </c>
      <c r="B7" s="24" t="s">
        <v>134</v>
      </c>
      <c r="C7" s="24" t="s">
        <v>128</v>
      </c>
      <c r="D7" s="25" t="s">
        <v>129</v>
      </c>
      <c r="E7" s="30" t="s">
        <v>113</v>
      </c>
      <c r="F7" s="26" t="s">
        <v>135</v>
      </c>
      <c r="G7" s="24" t="s">
        <v>136</v>
      </c>
      <c r="H7" s="24" t="s">
        <v>182</v>
      </c>
    </row>
    <row r="8" spans="1:8" s="18" customFormat="1" ht="39.6" x14ac:dyDescent="0.3">
      <c r="A8" s="20" t="s">
        <v>137</v>
      </c>
      <c r="B8" s="27">
        <v>1552</v>
      </c>
      <c r="C8" s="24" t="s">
        <v>128</v>
      </c>
      <c r="D8" s="25" t="s">
        <v>129</v>
      </c>
      <c r="E8" s="30" t="s">
        <v>115</v>
      </c>
      <c r="F8" s="26" t="s">
        <v>138</v>
      </c>
      <c r="G8" s="24" t="s">
        <v>131</v>
      </c>
      <c r="H8" s="26" t="s">
        <v>142</v>
      </c>
    </row>
    <row r="9" spans="1:8" s="18" customFormat="1" ht="66" x14ac:dyDescent="0.3">
      <c r="A9" s="20" t="s">
        <v>137</v>
      </c>
      <c r="B9" s="27">
        <v>1552</v>
      </c>
      <c r="C9" s="24" t="s">
        <v>128</v>
      </c>
      <c r="D9" s="25" t="s">
        <v>129</v>
      </c>
      <c r="E9" s="30" t="s">
        <v>116</v>
      </c>
      <c r="F9" s="26" t="s">
        <v>139</v>
      </c>
      <c r="G9" s="24" t="s">
        <v>136</v>
      </c>
      <c r="H9" s="26" t="s">
        <v>142</v>
      </c>
    </row>
    <row r="10" spans="1:8" s="18" customFormat="1" ht="52.8" x14ac:dyDescent="0.3">
      <c r="A10" s="20" t="s">
        <v>137</v>
      </c>
      <c r="B10" s="27">
        <v>1552</v>
      </c>
      <c r="C10" s="24" t="s">
        <v>128</v>
      </c>
      <c r="D10" s="25" t="s">
        <v>140</v>
      </c>
      <c r="E10" s="30" t="s">
        <v>169</v>
      </c>
      <c r="F10" s="26" t="s">
        <v>141</v>
      </c>
      <c r="G10" s="24" t="s">
        <v>136</v>
      </c>
      <c r="H10" s="26" t="s">
        <v>142</v>
      </c>
    </row>
    <row r="11" spans="1:8" s="18" customFormat="1" ht="66" x14ac:dyDescent="0.3">
      <c r="A11" s="20" t="s">
        <v>143</v>
      </c>
      <c r="B11" s="27">
        <v>1583</v>
      </c>
      <c r="C11" s="24" t="s">
        <v>128</v>
      </c>
      <c r="D11" s="25" t="s">
        <v>140</v>
      </c>
      <c r="E11" s="30" t="s">
        <v>168</v>
      </c>
      <c r="F11" s="26" t="s">
        <v>144</v>
      </c>
      <c r="G11" s="24" t="s">
        <v>136</v>
      </c>
      <c r="H11" s="26" t="s">
        <v>142</v>
      </c>
    </row>
    <row r="12" spans="1:8" s="18" customFormat="1" ht="52.8" x14ac:dyDescent="0.3">
      <c r="A12" s="15" t="s">
        <v>145</v>
      </c>
      <c r="B12" s="11" t="s">
        <v>146</v>
      </c>
      <c r="C12" s="11" t="s">
        <v>147</v>
      </c>
      <c r="D12" s="14" t="s">
        <v>129</v>
      </c>
      <c r="E12" s="14" t="s">
        <v>148</v>
      </c>
      <c r="F12" s="19" t="s">
        <v>149</v>
      </c>
      <c r="G12" s="11" t="s">
        <v>131</v>
      </c>
      <c r="H12" s="19" t="s">
        <v>150</v>
      </c>
    </row>
    <row r="13" spans="1:8" s="18" customFormat="1" ht="52.8" x14ac:dyDescent="0.3">
      <c r="A13" s="15" t="s">
        <v>145</v>
      </c>
      <c r="B13" s="11" t="s">
        <v>146</v>
      </c>
      <c r="C13" s="11" t="s">
        <v>147</v>
      </c>
      <c r="D13" s="14" t="s">
        <v>129</v>
      </c>
      <c r="E13" s="14" t="s">
        <v>151</v>
      </c>
      <c r="F13" s="19" t="s">
        <v>152</v>
      </c>
      <c r="G13" s="11" t="s">
        <v>131</v>
      </c>
      <c r="H13" s="19" t="s">
        <v>150</v>
      </c>
    </row>
    <row r="14" spans="1:8" s="18" customFormat="1" ht="52.8" x14ac:dyDescent="0.3">
      <c r="A14" s="15" t="s">
        <v>145</v>
      </c>
      <c r="B14" s="11" t="s">
        <v>146</v>
      </c>
      <c r="C14" s="11" t="s">
        <v>147</v>
      </c>
      <c r="D14" s="14" t="s">
        <v>129</v>
      </c>
      <c r="E14" s="14" t="s">
        <v>153</v>
      </c>
      <c r="F14" s="19" t="s">
        <v>154</v>
      </c>
      <c r="G14" s="11" t="s">
        <v>131</v>
      </c>
      <c r="H14" s="19" t="s">
        <v>150</v>
      </c>
    </row>
    <row r="15" spans="1:8" s="18" customFormat="1" ht="52.8" x14ac:dyDescent="0.3">
      <c r="A15" s="15" t="s">
        <v>145</v>
      </c>
      <c r="B15" s="11" t="s">
        <v>146</v>
      </c>
      <c r="C15" s="11" t="s">
        <v>147</v>
      </c>
      <c r="D15" s="14" t="s">
        <v>129</v>
      </c>
      <c r="E15" s="14" t="s">
        <v>155</v>
      </c>
      <c r="F15" s="11" t="s">
        <v>156</v>
      </c>
      <c r="G15" s="11" t="s">
        <v>131</v>
      </c>
      <c r="H15" s="11" t="s">
        <v>157</v>
      </c>
    </row>
    <row r="16" spans="1:8" s="18" customFormat="1" ht="39.6" x14ac:dyDescent="0.3">
      <c r="A16" s="15" t="s">
        <v>158</v>
      </c>
      <c r="B16" s="12">
        <v>1639</v>
      </c>
      <c r="C16" s="11" t="s">
        <v>128</v>
      </c>
      <c r="D16" s="14" t="s">
        <v>159</v>
      </c>
      <c r="E16" s="14" t="s">
        <v>159</v>
      </c>
      <c r="F16" s="19" t="s">
        <v>160</v>
      </c>
      <c r="G16" s="11" t="s">
        <v>159</v>
      </c>
      <c r="H16" s="19" t="s">
        <v>150</v>
      </c>
    </row>
    <row r="17" spans="1:8" s="18" customFormat="1" ht="39.6" x14ac:dyDescent="0.3">
      <c r="A17" s="15" t="s">
        <v>143</v>
      </c>
      <c r="B17" s="12">
        <v>1583</v>
      </c>
      <c r="C17" s="11" t="s">
        <v>128</v>
      </c>
      <c r="D17" s="14" t="s">
        <v>159</v>
      </c>
      <c r="E17" s="14" t="s">
        <v>159</v>
      </c>
      <c r="F17" s="19" t="s">
        <v>160</v>
      </c>
      <c r="G17" s="11" t="s">
        <v>159</v>
      </c>
      <c r="H17" s="19" t="s">
        <v>142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workbookViewId="0">
      <selection activeCell="P28" sqref="P28"/>
    </sheetView>
  </sheetViews>
  <sheetFormatPr defaultRowHeight="14.4" x14ac:dyDescent="0.3"/>
  <cols>
    <col min="1" max="1" width="9.5546875" bestFit="1" customWidth="1"/>
    <col min="2" max="2" width="6" bestFit="1" customWidth="1"/>
    <col min="3" max="3" width="10.6640625" bestFit="1" customWidth="1"/>
    <col min="4" max="4" width="12.6640625" customWidth="1"/>
    <col min="5" max="5" width="3.6640625" bestFit="1" customWidth="1"/>
    <col min="7" max="7" width="9.5546875" bestFit="1" customWidth="1"/>
    <col min="8" max="8" width="6" bestFit="1" customWidth="1"/>
    <col min="9" max="9" width="9.6640625" bestFit="1" customWidth="1"/>
    <col min="10" max="10" width="12.6640625" customWidth="1"/>
    <col min="11" max="11" width="3.6640625" bestFit="1" customWidth="1"/>
    <col min="13" max="13" width="13.44140625" bestFit="1" customWidth="1"/>
    <col min="14" max="14" width="6" bestFit="1" customWidth="1"/>
    <col min="15" max="15" width="10.6640625" bestFit="1" customWidth="1"/>
    <col min="17" max="17" width="3.6640625" bestFit="1" customWidth="1"/>
    <col min="20" max="20" width="18.5546875" bestFit="1" customWidth="1"/>
    <col min="23" max="23" width="6.33203125" bestFit="1" customWidth="1"/>
    <col min="24" max="24" width="11.44140625" bestFit="1" customWidth="1"/>
    <col min="25" max="25" width="13.5546875" bestFit="1" customWidth="1"/>
    <col min="26" max="26" width="6.33203125" bestFit="1" customWidth="1"/>
    <col min="27" max="27" width="11.44140625" bestFit="1" customWidth="1"/>
    <col min="28" max="28" width="13.5546875" bestFit="1" customWidth="1"/>
    <col min="29" max="29" width="6.33203125" bestFit="1" customWidth="1"/>
    <col min="30" max="30" width="11.44140625" bestFit="1" customWidth="1"/>
    <col min="31" max="31" width="13.5546875" bestFit="1" customWidth="1"/>
  </cols>
  <sheetData>
    <row r="1" spans="1:31" x14ac:dyDescent="0.3">
      <c r="A1" s="1" t="s">
        <v>0</v>
      </c>
      <c r="B1" s="1" t="s">
        <v>2</v>
      </c>
      <c r="C1" s="1" t="s">
        <v>4</v>
      </c>
      <c r="D1" s="46" t="s">
        <v>6</v>
      </c>
      <c r="E1" s="1" t="s">
        <v>24</v>
      </c>
      <c r="F1" s="1"/>
      <c r="G1" s="1" t="s">
        <v>0</v>
      </c>
      <c r="H1" s="1" t="s">
        <v>2</v>
      </c>
      <c r="I1" s="1" t="s">
        <v>4</v>
      </c>
      <c r="J1" s="46" t="s">
        <v>6</v>
      </c>
      <c r="K1" s="1" t="s">
        <v>24</v>
      </c>
      <c r="L1" s="1"/>
      <c r="M1" s="1" t="s">
        <v>0</v>
      </c>
      <c r="N1" s="1" t="s">
        <v>2</v>
      </c>
      <c r="O1" s="1" t="s">
        <v>4</v>
      </c>
      <c r="P1" s="46" t="s">
        <v>6</v>
      </c>
      <c r="Q1" s="1" t="s">
        <v>24</v>
      </c>
      <c r="R1" s="1"/>
      <c r="T1" s="45" t="s">
        <v>178</v>
      </c>
      <c r="W1" s="49" t="s">
        <v>179</v>
      </c>
      <c r="X1" s="50"/>
      <c r="Y1" s="51"/>
      <c r="Z1" s="49" t="s">
        <v>180</v>
      </c>
      <c r="AA1" s="50"/>
      <c r="AB1" s="51"/>
      <c r="AC1" s="49" t="s">
        <v>181</v>
      </c>
      <c r="AD1" s="50"/>
      <c r="AE1" s="51"/>
    </row>
    <row r="2" spans="1:31" x14ac:dyDescent="0.3">
      <c r="A2" s="2" t="s">
        <v>70</v>
      </c>
      <c r="B2" s="2" t="s">
        <v>3</v>
      </c>
      <c r="C2" s="3">
        <v>40197</v>
      </c>
      <c r="D2" s="2">
        <v>140</v>
      </c>
      <c r="E2" s="2" t="s">
        <v>25</v>
      </c>
      <c r="G2" s="2" t="s">
        <v>1</v>
      </c>
      <c r="H2" s="2" t="s">
        <v>3</v>
      </c>
      <c r="I2" s="3">
        <v>40940</v>
      </c>
      <c r="J2" s="2">
        <v>900</v>
      </c>
      <c r="K2" s="2" t="s">
        <v>25</v>
      </c>
      <c r="M2" s="2" t="s">
        <v>95</v>
      </c>
      <c r="N2" s="2" t="s">
        <v>3</v>
      </c>
      <c r="O2" s="3">
        <v>40224</v>
      </c>
      <c r="P2" s="2">
        <v>330</v>
      </c>
      <c r="Q2" s="2" t="s">
        <v>26</v>
      </c>
      <c r="U2" s="1" t="s">
        <v>173</v>
      </c>
      <c r="V2" s="1" t="s">
        <v>174</v>
      </c>
      <c r="W2" s="4" t="s">
        <v>92</v>
      </c>
      <c r="X2" s="5" t="s">
        <v>93</v>
      </c>
      <c r="Y2" s="6" t="s">
        <v>94</v>
      </c>
      <c r="Z2" s="4" t="s">
        <v>92</v>
      </c>
      <c r="AA2" s="5" t="s">
        <v>93</v>
      </c>
      <c r="AB2" s="6" t="s">
        <v>94</v>
      </c>
      <c r="AC2" s="4" t="s">
        <v>92</v>
      </c>
      <c r="AD2" s="5" t="s">
        <v>93</v>
      </c>
      <c r="AE2" s="6" t="s">
        <v>94</v>
      </c>
    </row>
    <row r="3" spans="1:31" ht="15" thickBot="1" x14ac:dyDescent="0.35">
      <c r="A3" s="2" t="s">
        <v>70</v>
      </c>
      <c r="B3" s="2" t="s">
        <v>3</v>
      </c>
      <c r="C3" s="3">
        <v>40225</v>
      </c>
      <c r="D3" s="2">
        <v>80</v>
      </c>
      <c r="E3" s="2" t="s">
        <v>25</v>
      </c>
      <c r="G3" s="2" t="s">
        <v>1</v>
      </c>
      <c r="H3" s="2" t="s">
        <v>3</v>
      </c>
      <c r="I3" s="3">
        <v>41038</v>
      </c>
      <c r="J3" s="2">
        <v>1100</v>
      </c>
      <c r="K3" s="2" t="s">
        <v>25</v>
      </c>
      <c r="M3" s="2" t="s">
        <v>95</v>
      </c>
      <c r="N3" s="2" t="s">
        <v>3</v>
      </c>
      <c r="O3" s="3">
        <v>40302</v>
      </c>
      <c r="P3" s="2">
        <v>780</v>
      </c>
      <c r="Q3" s="2" t="s">
        <v>25</v>
      </c>
      <c r="T3" s="1" t="s">
        <v>175</v>
      </c>
      <c r="U3" s="44">
        <v>40179</v>
      </c>
      <c r="V3" s="44">
        <v>42917</v>
      </c>
      <c r="W3" s="7">
        <f>COUNTIFS(C2:C200,"&gt;="&amp;$U$3,C2:C200,"&lt;"&amp;$V$3)</f>
        <v>73</v>
      </c>
      <c r="X3" s="8">
        <f>COUNTIFS(D2:D821,"&gt;=400")+COUNTIFS(D2:D821,"*Present &gt;QL")</f>
        <v>31</v>
      </c>
      <c r="Y3" s="9">
        <f>+X3/W3</f>
        <v>0.42465753424657532</v>
      </c>
      <c r="Z3" s="7">
        <f>COUNTIFS(I2:I200,"&gt;="&amp;$U$3,I2:I200,"&lt;"&amp;$V$3)</f>
        <v>16</v>
      </c>
      <c r="AA3" s="8">
        <f>COUNTIFS(J2:J821,"&gt;=400")+COUNTIFS(J2:J821,"*Present &gt;QL")</f>
        <v>11</v>
      </c>
      <c r="AB3" s="9">
        <f>+AA3/Z3</f>
        <v>0.6875</v>
      </c>
      <c r="AC3" s="7">
        <f>COUNTIFS(O2:O200,"&gt;="&amp;$U$3,O2:O200,"&lt;"&amp;$V$3)</f>
        <v>22</v>
      </c>
      <c r="AD3" s="8">
        <f>COUNTIFS(P2:P821,"&gt;=400")+COUNTIFS(P2:P821,"*Present &gt;QL")</f>
        <v>11</v>
      </c>
      <c r="AE3" s="9">
        <f>+AD3/AC3</f>
        <v>0.5</v>
      </c>
    </row>
    <row r="4" spans="1:31" x14ac:dyDescent="0.3">
      <c r="A4" s="2" t="s">
        <v>70</v>
      </c>
      <c r="B4" s="2" t="s">
        <v>3</v>
      </c>
      <c r="C4" s="3">
        <v>40253</v>
      </c>
      <c r="D4" s="2">
        <v>200</v>
      </c>
      <c r="E4" s="2" t="s">
        <v>25</v>
      </c>
      <c r="G4" s="2" t="s">
        <v>1</v>
      </c>
      <c r="H4" s="2" t="s">
        <v>3</v>
      </c>
      <c r="I4" s="3">
        <v>41122</v>
      </c>
      <c r="J4" s="2" t="s">
        <v>18</v>
      </c>
      <c r="K4" s="2" t="s">
        <v>27</v>
      </c>
      <c r="M4" s="2" t="s">
        <v>95</v>
      </c>
      <c r="N4" s="2" t="s">
        <v>3</v>
      </c>
      <c r="O4" s="3">
        <v>40413</v>
      </c>
      <c r="P4" s="2">
        <v>2900</v>
      </c>
      <c r="Q4" s="2" t="s">
        <v>26</v>
      </c>
    </row>
    <row r="5" spans="1:31" x14ac:dyDescent="0.3">
      <c r="A5" s="2" t="s">
        <v>70</v>
      </c>
      <c r="B5" s="2" t="s">
        <v>3</v>
      </c>
      <c r="C5" s="3">
        <v>40288</v>
      </c>
      <c r="D5" s="2">
        <v>2320</v>
      </c>
      <c r="E5" s="2" t="s">
        <v>25</v>
      </c>
      <c r="G5" s="2" t="s">
        <v>1</v>
      </c>
      <c r="H5" s="2" t="s">
        <v>3</v>
      </c>
      <c r="I5" s="3">
        <v>41220</v>
      </c>
      <c r="J5" s="2">
        <v>500</v>
      </c>
      <c r="K5" s="2" t="s">
        <v>25</v>
      </c>
      <c r="M5" s="2" t="s">
        <v>95</v>
      </c>
      <c r="N5" s="2" t="s">
        <v>3</v>
      </c>
      <c r="O5" s="3">
        <v>40483</v>
      </c>
      <c r="P5" s="2">
        <v>680</v>
      </c>
      <c r="Q5" s="2" t="s">
        <v>25</v>
      </c>
    </row>
    <row r="6" spans="1:31" x14ac:dyDescent="0.3">
      <c r="A6" s="2" t="s">
        <v>70</v>
      </c>
      <c r="B6" s="2" t="s">
        <v>3</v>
      </c>
      <c r="C6" s="3">
        <v>40316</v>
      </c>
      <c r="D6" s="2" t="s">
        <v>30</v>
      </c>
      <c r="E6" s="2" t="s">
        <v>38</v>
      </c>
      <c r="G6" s="2" t="s">
        <v>1</v>
      </c>
      <c r="H6" s="2" t="s">
        <v>3</v>
      </c>
      <c r="I6" s="3">
        <v>41311</v>
      </c>
      <c r="J6" s="2">
        <v>400</v>
      </c>
      <c r="K6" s="2" t="s">
        <v>25</v>
      </c>
      <c r="M6" s="2" t="s">
        <v>95</v>
      </c>
      <c r="N6" s="2" t="s">
        <v>3</v>
      </c>
      <c r="O6" s="3">
        <v>40806</v>
      </c>
      <c r="P6" s="2">
        <v>760</v>
      </c>
      <c r="Q6" s="2" t="s">
        <v>25</v>
      </c>
    </row>
    <row r="7" spans="1:31" x14ac:dyDescent="0.3">
      <c r="A7" s="2" t="s">
        <v>70</v>
      </c>
      <c r="B7" s="2" t="s">
        <v>3</v>
      </c>
      <c r="C7" s="3">
        <v>40337</v>
      </c>
      <c r="D7" s="2">
        <v>320</v>
      </c>
      <c r="E7" s="2" t="s">
        <v>25</v>
      </c>
      <c r="G7" s="2" t="s">
        <v>1</v>
      </c>
      <c r="H7" s="2" t="s">
        <v>3</v>
      </c>
      <c r="I7" s="3">
        <v>41402</v>
      </c>
      <c r="J7" s="2">
        <v>900</v>
      </c>
      <c r="K7" s="2" t="s">
        <v>25</v>
      </c>
      <c r="M7" s="2" t="s">
        <v>95</v>
      </c>
      <c r="N7" s="2" t="s">
        <v>3</v>
      </c>
      <c r="O7" s="3">
        <v>41115</v>
      </c>
      <c r="P7" s="2">
        <v>250</v>
      </c>
      <c r="Q7" s="2" t="s">
        <v>26</v>
      </c>
    </row>
    <row r="8" spans="1:31" x14ac:dyDescent="0.3">
      <c r="A8" s="2" t="s">
        <v>70</v>
      </c>
      <c r="B8" s="2" t="s">
        <v>3</v>
      </c>
      <c r="C8" s="3">
        <v>40407</v>
      </c>
      <c r="D8" s="2">
        <v>440</v>
      </c>
      <c r="E8" s="2" t="s">
        <v>26</v>
      </c>
      <c r="G8" s="2" t="s">
        <v>1</v>
      </c>
      <c r="H8" s="2" t="s">
        <v>3</v>
      </c>
      <c r="I8" s="3">
        <v>41486</v>
      </c>
      <c r="J8" s="2">
        <v>100</v>
      </c>
      <c r="K8" s="2" t="s">
        <v>25</v>
      </c>
      <c r="M8" s="2" t="s">
        <v>95</v>
      </c>
      <c r="N8" s="2" t="s">
        <v>3</v>
      </c>
      <c r="O8" s="3">
        <v>41198</v>
      </c>
      <c r="P8" s="2">
        <v>230</v>
      </c>
      <c r="Q8" s="2" t="s">
        <v>26</v>
      </c>
    </row>
    <row r="9" spans="1:31" x14ac:dyDescent="0.3">
      <c r="A9" s="2" t="s">
        <v>70</v>
      </c>
      <c r="B9" s="2" t="s">
        <v>3</v>
      </c>
      <c r="C9" s="3">
        <v>40442</v>
      </c>
      <c r="D9" s="2">
        <v>680</v>
      </c>
      <c r="E9" s="2" t="s">
        <v>26</v>
      </c>
      <c r="G9" s="2" t="s">
        <v>1</v>
      </c>
      <c r="H9" s="2" t="s">
        <v>3</v>
      </c>
      <c r="I9" s="3">
        <v>41583</v>
      </c>
      <c r="J9" s="2">
        <v>1200</v>
      </c>
      <c r="K9" s="2" t="s">
        <v>25</v>
      </c>
      <c r="M9" s="2" t="s">
        <v>95</v>
      </c>
      <c r="N9" s="2" t="s">
        <v>3</v>
      </c>
      <c r="O9" s="3">
        <v>41416</v>
      </c>
      <c r="P9" s="2">
        <v>250</v>
      </c>
      <c r="Q9" s="2" t="s">
        <v>26</v>
      </c>
    </row>
    <row r="10" spans="1:31" x14ac:dyDescent="0.3">
      <c r="A10" s="2" t="s">
        <v>70</v>
      </c>
      <c r="B10" s="2" t="s">
        <v>3</v>
      </c>
      <c r="C10" s="3">
        <v>40470</v>
      </c>
      <c r="D10" s="2">
        <v>600</v>
      </c>
      <c r="E10" s="2" t="s">
        <v>26</v>
      </c>
      <c r="G10" s="2" t="s">
        <v>1</v>
      </c>
      <c r="H10" s="2" t="s">
        <v>3</v>
      </c>
      <c r="I10" s="3">
        <v>41675</v>
      </c>
      <c r="J10" s="2">
        <v>400</v>
      </c>
      <c r="K10" s="2" t="s">
        <v>25</v>
      </c>
      <c r="M10" s="2" t="s">
        <v>95</v>
      </c>
      <c r="N10" s="2" t="s">
        <v>3</v>
      </c>
      <c r="O10" s="3">
        <v>41508</v>
      </c>
      <c r="P10" s="2">
        <v>370</v>
      </c>
      <c r="Q10" s="2" t="s">
        <v>26</v>
      </c>
    </row>
    <row r="11" spans="1:31" x14ac:dyDescent="0.3">
      <c r="A11" s="2" t="s">
        <v>70</v>
      </c>
      <c r="B11" s="2" t="s">
        <v>3</v>
      </c>
      <c r="C11" s="3">
        <v>40498</v>
      </c>
      <c r="D11" s="2">
        <v>460</v>
      </c>
      <c r="E11" s="2" t="s">
        <v>26</v>
      </c>
      <c r="G11" s="2" t="s">
        <v>1</v>
      </c>
      <c r="H11" s="2" t="s">
        <v>3</v>
      </c>
      <c r="I11" s="3">
        <v>41765</v>
      </c>
      <c r="J11" s="2" t="s">
        <v>18</v>
      </c>
      <c r="K11" s="2" t="s">
        <v>27</v>
      </c>
      <c r="M11" s="2" t="s">
        <v>95</v>
      </c>
      <c r="N11" s="2" t="s">
        <v>3</v>
      </c>
      <c r="O11" s="3">
        <v>41598</v>
      </c>
      <c r="P11" s="2">
        <v>450</v>
      </c>
      <c r="Q11" s="2" t="s">
        <v>26</v>
      </c>
    </row>
    <row r="12" spans="1:31" x14ac:dyDescent="0.3">
      <c r="A12" s="2" t="s">
        <v>70</v>
      </c>
      <c r="B12" s="2" t="s">
        <v>3</v>
      </c>
      <c r="C12" s="3">
        <v>40520</v>
      </c>
      <c r="D12" s="2" t="s">
        <v>30</v>
      </c>
      <c r="E12" s="2" t="s">
        <v>38</v>
      </c>
      <c r="G12" s="2" t="s">
        <v>1</v>
      </c>
      <c r="H12" s="2" t="s">
        <v>3</v>
      </c>
      <c r="I12" s="3">
        <v>41864</v>
      </c>
      <c r="J12" s="2">
        <v>700</v>
      </c>
      <c r="K12" s="2" t="s">
        <v>25</v>
      </c>
      <c r="M12" s="2" t="s">
        <v>95</v>
      </c>
      <c r="N12" s="2" t="s">
        <v>3</v>
      </c>
      <c r="O12" s="3">
        <v>41717</v>
      </c>
      <c r="P12" s="2">
        <v>320</v>
      </c>
      <c r="Q12" s="2" t="s">
        <v>26</v>
      </c>
    </row>
    <row r="13" spans="1:31" x14ac:dyDescent="0.3">
      <c r="A13" s="2" t="s">
        <v>70</v>
      </c>
      <c r="B13" s="2" t="s">
        <v>3</v>
      </c>
      <c r="C13" s="3">
        <v>40555</v>
      </c>
      <c r="D13" s="2">
        <v>300</v>
      </c>
      <c r="E13" s="2" t="s">
        <v>25</v>
      </c>
      <c r="G13" s="2" t="s">
        <v>1</v>
      </c>
      <c r="H13" s="2" t="s">
        <v>3</v>
      </c>
      <c r="I13" s="3">
        <v>41948</v>
      </c>
      <c r="J13" s="2">
        <v>1700</v>
      </c>
      <c r="K13" s="2" t="s">
        <v>25</v>
      </c>
      <c r="M13" s="2" t="s">
        <v>95</v>
      </c>
      <c r="N13" s="2" t="s">
        <v>3</v>
      </c>
      <c r="O13" s="3">
        <v>41808</v>
      </c>
      <c r="P13" s="2">
        <v>890</v>
      </c>
      <c r="Q13" s="2" t="s">
        <v>25</v>
      </c>
    </row>
    <row r="14" spans="1:31" x14ac:dyDescent="0.3">
      <c r="A14" s="2" t="s">
        <v>70</v>
      </c>
      <c r="B14" s="2" t="s">
        <v>3</v>
      </c>
      <c r="C14" s="3">
        <v>40589</v>
      </c>
      <c r="D14" s="2">
        <v>420</v>
      </c>
      <c r="E14" s="2" t="s">
        <v>26</v>
      </c>
      <c r="G14" s="2" t="s">
        <v>1</v>
      </c>
      <c r="H14" s="2" t="s">
        <v>3</v>
      </c>
      <c r="I14" s="3">
        <v>42037</v>
      </c>
      <c r="J14" s="2">
        <v>300</v>
      </c>
      <c r="K14" s="2" t="s">
        <v>25</v>
      </c>
      <c r="M14" s="2" t="s">
        <v>95</v>
      </c>
      <c r="N14" s="2" t="s">
        <v>3</v>
      </c>
      <c r="O14" s="3">
        <v>41906</v>
      </c>
      <c r="P14" s="2">
        <v>380</v>
      </c>
      <c r="Q14" s="2" t="s">
        <v>25</v>
      </c>
    </row>
    <row r="15" spans="1:31" x14ac:dyDescent="0.3">
      <c r="A15" s="2" t="s">
        <v>70</v>
      </c>
      <c r="B15" s="2" t="s">
        <v>3</v>
      </c>
      <c r="C15" s="3">
        <v>40616</v>
      </c>
      <c r="D15" s="2">
        <v>460</v>
      </c>
      <c r="E15" s="2" t="s">
        <v>26</v>
      </c>
      <c r="G15" s="2" t="s">
        <v>1</v>
      </c>
      <c r="H15" s="2" t="s">
        <v>3</v>
      </c>
      <c r="I15" s="3">
        <v>42130</v>
      </c>
      <c r="J15" s="2">
        <v>2400</v>
      </c>
      <c r="K15" s="2" t="s">
        <v>26</v>
      </c>
      <c r="M15" s="2" t="s">
        <v>95</v>
      </c>
      <c r="N15" s="2" t="s">
        <v>3</v>
      </c>
      <c r="O15" s="3">
        <v>41989</v>
      </c>
      <c r="P15" s="2">
        <v>420</v>
      </c>
      <c r="Q15" s="2" t="s">
        <v>26</v>
      </c>
    </row>
    <row r="16" spans="1:31" x14ac:dyDescent="0.3">
      <c r="A16" s="2" t="s">
        <v>70</v>
      </c>
      <c r="B16" s="2" t="s">
        <v>3</v>
      </c>
      <c r="C16" s="3">
        <v>40652</v>
      </c>
      <c r="D16" s="2">
        <v>400</v>
      </c>
      <c r="E16" s="2" t="s">
        <v>26</v>
      </c>
      <c r="G16" s="2" t="s">
        <v>1</v>
      </c>
      <c r="H16" s="2" t="s">
        <v>3</v>
      </c>
      <c r="I16" s="3">
        <v>42242</v>
      </c>
      <c r="J16" s="2">
        <v>400</v>
      </c>
      <c r="K16" s="2" t="s">
        <v>25</v>
      </c>
      <c r="M16" s="2" t="s">
        <v>95</v>
      </c>
      <c r="N16" s="2" t="s">
        <v>3</v>
      </c>
      <c r="O16" s="3">
        <v>42030</v>
      </c>
      <c r="P16" s="2">
        <v>4800</v>
      </c>
      <c r="Q16" s="2" t="s">
        <v>26</v>
      </c>
    </row>
    <row r="17" spans="1:17" x14ac:dyDescent="0.3">
      <c r="A17" s="2" t="s">
        <v>70</v>
      </c>
      <c r="B17" s="2" t="s">
        <v>3</v>
      </c>
      <c r="C17" s="3">
        <v>40680</v>
      </c>
      <c r="D17" s="2">
        <v>320</v>
      </c>
      <c r="E17" s="2" t="s">
        <v>25</v>
      </c>
      <c r="G17" s="2" t="s">
        <v>1</v>
      </c>
      <c r="H17" s="2" t="s">
        <v>3</v>
      </c>
      <c r="I17" s="3">
        <v>42312</v>
      </c>
      <c r="J17" s="2">
        <v>300</v>
      </c>
      <c r="K17" s="2" t="s">
        <v>25</v>
      </c>
      <c r="M17" s="2" t="s">
        <v>95</v>
      </c>
      <c r="N17" s="2" t="s">
        <v>3</v>
      </c>
      <c r="O17" s="3">
        <v>42116</v>
      </c>
      <c r="P17" s="2">
        <v>550</v>
      </c>
      <c r="Q17" s="2" t="s">
        <v>26</v>
      </c>
    </row>
    <row r="18" spans="1:17" x14ac:dyDescent="0.3">
      <c r="A18" s="2" t="s">
        <v>70</v>
      </c>
      <c r="B18" s="2" t="s">
        <v>3</v>
      </c>
      <c r="C18" s="3">
        <v>40715</v>
      </c>
      <c r="D18" s="2">
        <v>260</v>
      </c>
      <c r="E18" s="2" t="s">
        <v>25</v>
      </c>
      <c r="M18" s="2" t="s">
        <v>95</v>
      </c>
      <c r="N18" s="2" t="s">
        <v>3</v>
      </c>
      <c r="O18" s="3">
        <v>42208</v>
      </c>
      <c r="P18" s="2">
        <v>230</v>
      </c>
      <c r="Q18" s="2" t="s">
        <v>26</v>
      </c>
    </row>
    <row r="19" spans="1:17" x14ac:dyDescent="0.3">
      <c r="A19" s="2" t="s">
        <v>70</v>
      </c>
      <c r="B19" s="2" t="s">
        <v>3</v>
      </c>
      <c r="C19" s="3">
        <v>40743</v>
      </c>
      <c r="D19" s="2">
        <v>120</v>
      </c>
      <c r="E19" s="2" t="s">
        <v>25</v>
      </c>
      <c r="M19" s="2" t="s">
        <v>95</v>
      </c>
      <c r="N19" s="2" t="s">
        <v>3</v>
      </c>
      <c r="O19" s="3">
        <v>42297</v>
      </c>
      <c r="P19" s="2">
        <v>290</v>
      </c>
      <c r="Q19" s="2" t="s">
        <v>26</v>
      </c>
    </row>
    <row r="20" spans="1:17" x14ac:dyDescent="0.3">
      <c r="A20" s="2" t="s">
        <v>70</v>
      </c>
      <c r="B20" s="2" t="s">
        <v>3</v>
      </c>
      <c r="C20" s="3">
        <v>40764</v>
      </c>
      <c r="D20" s="2" t="s">
        <v>30</v>
      </c>
      <c r="E20" s="2" t="s">
        <v>38</v>
      </c>
      <c r="M20" s="2" t="s">
        <v>95</v>
      </c>
      <c r="N20" s="2" t="s">
        <v>3</v>
      </c>
      <c r="O20" s="3">
        <v>42418</v>
      </c>
      <c r="P20" s="2">
        <v>250</v>
      </c>
      <c r="Q20" s="2" t="s">
        <v>26</v>
      </c>
    </row>
    <row r="21" spans="1:17" x14ac:dyDescent="0.3">
      <c r="A21" s="2" t="s">
        <v>70</v>
      </c>
      <c r="B21" s="2" t="s">
        <v>3</v>
      </c>
      <c r="C21" s="3">
        <v>40792</v>
      </c>
      <c r="D21" s="2">
        <v>1600</v>
      </c>
      <c r="E21" s="2" t="s">
        <v>25</v>
      </c>
      <c r="M21" s="2" t="s">
        <v>95</v>
      </c>
      <c r="N21" s="2" t="s">
        <v>3</v>
      </c>
      <c r="O21" s="3">
        <v>42507</v>
      </c>
      <c r="P21" s="2">
        <v>440</v>
      </c>
      <c r="Q21" s="2" t="s">
        <v>26</v>
      </c>
    </row>
    <row r="22" spans="1:17" x14ac:dyDescent="0.3">
      <c r="A22" s="2" t="s">
        <v>70</v>
      </c>
      <c r="B22" s="2" t="s">
        <v>3</v>
      </c>
      <c r="C22" s="3">
        <v>40834</v>
      </c>
      <c r="D22" s="2">
        <v>240</v>
      </c>
      <c r="E22" s="2" t="s">
        <v>25</v>
      </c>
      <c r="M22" s="2" t="s">
        <v>95</v>
      </c>
      <c r="N22" s="2" t="s">
        <v>3</v>
      </c>
      <c r="O22" s="3">
        <v>42599</v>
      </c>
      <c r="P22" s="2">
        <v>670</v>
      </c>
      <c r="Q22" s="2" t="s">
        <v>25</v>
      </c>
    </row>
    <row r="23" spans="1:17" x14ac:dyDescent="0.3">
      <c r="A23" s="2" t="s">
        <v>70</v>
      </c>
      <c r="B23" s="2" t="s">
        <v>3</v>
      </c>
      <c r="C23" s="3">
        <v>40854</v>
      </c>
      <c r="D23" s="2">
        <v>340</v>
      </c>
      <c r="E23" s="2" t="s">
        <v>25</v>
      </c>
      <c r="M23" s="2" t="s">
        <v>95</v>
      </c>
      <c r="N23" s="2" t="s">
        <v>3</v>
      </c>
      <c r="O23" s="3">
        <v>42690</v>
      </c>
      <c r="P23" s="2">
        <v>18</v>
      </c>
      <c r="Q23" s="2" t="s">
        <v>25</v>
      </c>
    </row>
    <row r="24" spans="1:17" x14ac:dyDescent="0.3">
      <c r="A24" s="2" t="s">
        <v>70</v>
      </c>
      <c r="B24" s="2" t="s">
        <v>3</v>
      </c>
      <c r="C24" s="3">
        <v>40897</v>
      </c>
      <c r="D24" s="2">
        <v>560</v>
      </c>
      <c r="E24" s="2" t="s">
        <v>26</v>
      </c>
    </row>
    <row r="25" spans="1:17" x14ac:dyDescent="0.3">
      <c r="A25" s="2" t="s">
        <v>70</v>
      </c>
      <c r="B25" s="2" t="s">
        <v>3</v>
      </c>
      <c r="C25" s="3">
        <v>40931</v>
      </c>
      <c r="D25" s="2">
        <v>400</v>
      </c>
      <c r="E25" s="2" t="s">
        <v>26</v>
      </c>
    </row>
    <row r="26" spans="1:17" x14ac:dyDescent="0.3">
      <c r="A26" s="2" t="s">
        <v>70</v>
      </c>
      <c r="B26" s="2" t="s">
        <v>3</v>
      </c>
      <c r="C26" s="3">
        <v>40968</v>
      </c>
      <c r="D26" s="2">
        <v>480</v>
      </c>
      <c r="E26" s="2" t="s">
        <v>26</v>
      </c>
    </row>
    <row r="27" spans="1:17" x14ac:dyDescent="0.3">
      <c r="A27" s="2" t="s">
        <v>70</v>
      </c>
      <c r="B27" s="2" t="s">
        <v>3</v>
      </c>
      <c r="C27" s="3">
        <v>40995</v>
      </c>
      <c r="D27" s="2">
        <v>240</v>
      </c>
      <c r="E27" s="2" t="s">
        <v>25</v>
      </c>
    </row>
    <row r="28" spans="1:17" x14ac:dyDescent="0.3">
      <c r="A28" s="2" t="s">
        <v>70</v>
      </c>
      <c r="B28" s="2" t="s">
        <v>3</v>
      </c>
      <c r="C28" s="3">
        <v>41023</v>
      </c>
      <c r="D28" s="2">
        <v>1280</v>
      </c>
      <c r="E28" s="2" t="s">
        <v>25</v>
      </c>
    </row>
    <row r="29" spans="1:17" x14ac:dyDescent="0.3">
      <c r="A29" s="2" t="s">
        <v>70</v>
      </c>
      <c r="B29" s="2" t="s">
        <v>3</v>
      </c>
      <c r="C29" s="3">
        <v>41050</v>
      </c>
      <c r="D29" s="2">
        <v>680</v>
      </c>
      <c r="E29" s="2" t="s">
        <v>26</v>
      </c>
    </row>
    <row r="30" spans="1:17" x14ac:dyDescent="0.3">
      <c r="A30" s="2" t="s">
        <v>70</v>
      </c>
      <c r="B30" s="2" t="s">
        <v>3</v>
      </c>
      <c r="C30" s="3">
        <v>41085</v>
      </c>
      <c r="D30" s="2">
        <v>3840</v>
      </c>
      <c r="E30" s="2" t="s">
        <v>25</v>
      </c>
    </row>
    <row r="31" spans="1:17" x14ac:dyDescent="0.3">
      <c r="A31" s="2" t="s">
        <v>70</v>
      </c>
      <c r="B31" s="2" t="s">
        <v>3</v>
      </c>
      <c r="C31" s="3">
        <v>41121</v>
      </c>
      <c r="D31" s="2">
        <v>280</v>
      </c>
      <c r="E31" s="2" t="s">
        <v>25</v>
      </c>
    </row>
    <row r="32" spans="1:17" x14ac:dyDescent="0.3">
      <c r="A32" s="2" t="s">
        <v>70</v>
      </c>
      <c r="B32" s="2" t="s">
        <v>3</v>
      </c>
      <c r="C32" s="3">
        <v>41176</v>
      </c>
      <c r="D32" s="2">
        <v>200</v>
      </c>
      <c r="E32" s="2" t="s">
        <v>25</v>
      </c>
    </row>
    <row r="33" spans="1:5" x14ac:dyDescent="0.3">
      <c r="A33" s="2" t="s">
        <v>70</v>
      </c>
      <c r="B33" s="2" t="s">
        <v>3</v>
      </c>
      <c r="C33" s="3">
        <v>41205</v>
      </c>
      <c r="D33" s="2">
        <v>300</v>
      </c>
      <c r="E33" s="2" t="s">
        <v>25</v>
      </c>
    </row>
    <row r="34" spans="1:5" x14ac:dyDescent="0.3">
      <c r="A34" s="2" t="s">
        <v>70</v>
      </c>
      <c r="B34" s="2" t="s">
        <v>3</v>
      </c>
      <c r="C34" s="3">
        <v>41239</v>
      </c>
      <c r="D34" s="2">
        <v>400</v>
      </c>
      <c r="E34" s="2" t="s">
        <v>26</v>
      </c>
    </row>
    <row r="35" spans="1:5" x14ac:dyDescent="0.3">
      <c r="A35" s="2" t="s">
        <v>70</v>
      </c>
      <c r="B35" s="2" t="s">
        <v>3</v>
      </c>
      <c r="C35" s="3">
        <v>41260</v>
      </c>
      <c r="D35" s="2">
        <v>300</v>
      </c>
      <c r="E35" s="2" t="s">
        <v>25</v>
      </c>
    </row>
    <row r="36" spans="1:5" x14ac:dyDescent="0.3">
      <c r="A36" s="2" t="s">
        <v>70</v>
      </c>
      <c r="B36" s="2" t="s">
        <v>3</v>
      </c>
      <c r="C36" s="3">
        <v>41302</v>
      </c>
      <c r="D36" s="2">
        <v>340</v>
      </c>
      <c r="E36" s="2" t="s">
        <v>25</v>
      </c>
    </row>
    <row r="37" spans="1:5" x14ac:dyDescent="0.3">
      <c r="A37" s="2" t="s">
        <v>70</v>
      </c>
      <c r="B37" s="2" t="s">
        <v>3</v>
      </c>
      <c r="C37" s="3">
        <v>41331</v>
      </c>
      <c r="D37" s="2">
        <v>160</v>
      </c>
      <c r="E37" s="2" t="s">
        <v>25</v>
      </c>
    </row>
    <row r="38" spans="1:5" x14ac:dyDescent="0.3">
      <c r="A38" s="2" t="s">
        <v>70</v>
      </c>
      <c r="B38" s="2" t="s">
        <v>3</v>
      </c>
      <c r="C38" s="3">
        <v>41422</v>
      </c>
      <c r="D38" s="2">
        <v>320</v>
      </c>
      <c r="E38" s="2" t="s">
        <v>25</v>
      </c>
    </row>
    <row r="39" spans="1:5" x14ac:dyDescent="0.3">
      <c r="A39" s="2" t="s">
        <v>70</v>
      </c>
      <c r="B39" s="2" t="s">
        <v>3</v>
      </c>
      <c r="C39" s="3">
        <v>41477</v>
      </c>
      <c r="D39" s="2">
        <v>340</v>
      </c>
      <c r="E39" s="2" t="s">
        <v>25</v>
      </c>
    </row>
    <row r="40" spans="1:5" x14ac:dyDescent="0.3">
      <c r="A40" s="2" t="s">
        <v>70</v>
      </c>
      <c r="B40" s="2" t="s">
        <v>3</v>
      </c>
      <c r="C40" s="3">
        <v>41540</v>
      </c>
      <c r="D40" s="2">
        <v>1500</v>
      </c>
      <c r="E40" s="2" t="s">
        <v>25</v>
      </c>
    </row>
    <row r="41" spans="1:5" x14ac:dyDescent="0.3">
      <c r="A41" s="2" t="s">
        <v>70</v>
      </c>
      <c r="B41" s="2" t="s">
        <v>3</v>
      </c>
      <c r="C41" s="3">
        <v>41569</v>
      </c>
      <c r="D41" s="2">
        <v>280</v>
      </c>
      <c r="E41" s="2" t="s">
        <v>25</v>
      </c>
    </row>
    <row r="42" spans="1:5" x14ac:dyDescent="0.3">
      <c r="A42" s="2" t="s">
        <v>70</v>
      </c>
      <c r="B42" s="2" t="s">
        <v>3</v>
      </c>
      <c r="C42" s="3">
        <v>41603</v>
      </c>
      <c r="D42" s="2">
        <v>220</v>
      </c>
      <c r="E42" s="2" t="s">
        <v>25</v>
      </c>
    </row>
    <row r="43" spans="1:5" x14ac:dyDescent="0.3">
      <c r="A43" s="2" t="s">
        <v>70</v>
      </c>
      <c r="B43" s="2" t="s">
        <v>3</v>
      </c>
      <c r="C43" s="3">
        <v>41626</v>
      </c>
      <c r="D43" s="2">
        <v>520</v>
      </c>
      <c r="E43" s="2" t="s">
        <v>26</v>
      </c>
    </row>
    <row r="44" spans="1:5" x14ac:dyDescent="0.3">
      <c r="A44" s="2" t="s">
        <v>70</v>
      </c>
      <c r="B44" s="2" t="s">
        <v>3</v>
      </c>
      <c r="C44" s="3">
        <v>41661</v>
      </c>
      <c r="D44" s="2">
        <v>680</v>
      </c>
      <c r="E44" s="2" t="s">
        <v>26</v>
      </c>
    </row>
    <row r="45" spans="1:5" x14ac:dyDescent="0.3">
      <c r="A45" s="2" t="s">
        <v>70</v>
      </c>
      <c r="B45" s="2" t="s">
        <v>3</v>
      </c>
      <c r="C45" s="3">
        <v>41715</v>
      </c>
      <c r="D45" s="2">
        <v>420</v>
      </c>
      <c r="E45" s="2" t="s">
        <v>26</v>
      </c>
    </row>
    <row r="46" spans="1:5" x14ac:dyDescent="0.3">
      <c r="A46" s="2" t="s">
        <v>70</v>
      </c>
      <c r="B46" s="2" t="s">
        <v>3</v>
      </c>
      <c r="C46" s="3">
        <v>41787</v>
      </c>
      <c r="D46" s="2">
        <v>240</v>
      </c>
      <c r="E46" s="2" t="s">
        <v>25</v>
      </c>
    </row>
    <row r="47" spans="1:5" x14ac:dyDescent="0.3">
      <c r="A47" s="2" t="s">
        <v>70</v>
      </c>
      <c r="B47" s="2" t="s">
        <v>3</v>
      </c>
      <c r="C47" s="3">
        <v>41814</v>
      </c>
      <c r="D47" s="2">
        <v>160</v>
      </c>
      <c r="E47" s="2" t="s">
        <v>25</v>
      </c>
    </row>
    <row r="48" spans="1:5" x14ac:dyDescent="0.3">
      <c r="A48" s="2" t="s">
        <v>70</v>
      </c>
      <c r="B48" s="2" t="s">
        <v>3</v>
      </c>
      <c r="C48" s="3">
        <v>41841</v>
      </c>
      <c r="D48" s="2">
        <v>80</v>
      </c>
      <c r="E48" s="2" t="s">
        <v>25</v>
      </c>
    </row>
    <row r="49" spans="1:5" x14ac:dyDescent="0.3">
      <c r="A49" s="2" t="s">
        <v>70</v>
      </c>
      <c r="B49" s="2" t="s">
        <v>3</v>
      </c>
      <c r="C49" s="3">
        <v>41877</v>
      </c>
      <c r="D49" s="2">
        <v>220</v>
      </c>
      <c r="E49" s="2" t="s">
        <v>25</v>
      </c>
    </row>
    <row r="50" spans="1:5" x14ac:dyDescent="0.3">
      <c r="A50" s="2" t="s">
        <v>70</v>
      </c>
      <c r="B50" s="2" t="s">
        <v>3</v>
      </c>
      <c r="C50" s="3">
        <v>41904</v>
      </c>
      <c r="D50" s="2">
        <v>100</v>
      </c>
      <c r="E50" s="2" t="s">
        <v>25</v>
      </c>
    </row>
    <row r="51" spans="1:5" x14ac:dyDescent="0.3">
      <c r="A51" s="2" t="s">
        <v>70</v>
      </c>
      <c r="B51" s="2" t="s">
        <v>3</v>
      </c>
      <c r="C51" s="3">
        <v>41940</v>
      </c>
      <c r="D51" s="2">
        <v>180</v>
      </c>
      <c r="E51" s="2" t="s">
        <v>25</v>
      </c>
    </row>
    <row r="52" spans="1:5" x14ac:dyDescent="0.3">
      <c r="A52" s="2" t="s">
        <v>70</v>
      </c>
      <c r="B52" s="2" t="s">
        <v>3</v>
      </c>
      <c r="C52" s="3">
        <v>41968</v>
      </c>
      <c r="D52" s="2">
        <v>12400</v>
      </c>
      <c r="E52" s="2" t="s">
        <v>25</v>
      </c>
    </row>
    <row r="53" spans="1:5" x14ac:dyDescent="0.3">
      <c r="A53" s="2" t="s">
        <v>70</v>
      </c>
      <c r="B53" s="2" t="s">
        <v>3</v>
      </c>
      <c r="C53" s="3">
        <v>42002</v>
      </c>
      <c r="D53" s="2">
        <v>20</v>
      </c>
      <c r="E53" s="2" t="s">
        <v>25</v>
      </c>
    </row>
    <row r="54" spans="1:5" x14ac:dyDescent="0.3">
      <c r="A54" s="2" t="s">
        <v>70</v>
      </c>
      <c r="B54" s="2" t="s">
        <v>3</v>
      </c>
      <c r="C54" s="3">
        <v>42031</v>
      </c>
      <c r="D54" s="2">
        <v>360</v>
      </c>
      <c r="E54" s="2" t="s">
        <v>25</v>
      </c>
    </row>
    <row r="55" spans="1:5" x14ac:dyDescent="0.3">
      <c r="A55" s="2" t="s">
        <v>70</v>
      </c>
      <c r="B55" s="2" t="s">
        <v>3</v>
      </c>
      <c r="C55" s="3">
        <v>42060</v>
      </c>
      <c r="D55" s="2">
        <v>40</v>
      </c>
      <c r="E55" s="2" t="s">
        <v>25</v>
      </c>
    </row>
    <row r="56" spans="1:5" x14ac:dyDescent="0.3">
      <c r="A56" s="2" t="s">
        <v>70</v>
      </c>
      <c r="B56" s="2" t="s">
        <v>3</v>
      </c>
      <c r="C56" s="3">
        <v>42093</v>
      </c>
      <c r="D56" s="2">
        <v>680</v>
      </c>
      <c r="E56" s="2" t="s">
        <v>26</v>
      </c>
    </row>
    <row r="57" spans="1:5" x14ac:dyDescent="0.3">
      <c r="A57" s="2" t="s">
        <v>70</v>
      </c>
      <c r="B57" s="2" t="s">
        <v>3</v>
      </c>
      <c r="C57" s="3">
        <v>42123</v>
      </c>
      <c r="D57" s="2">
        <v>180</v>
      </c>
      <c r="E57" s="2" t="s">
        <v>25</v>
      </c>
    </row>
    <row r="58" spans="1:5" x14ac:dyDescent="0.3">
      <c r="A58" s="2" t="s">
        <v>70</v>
      </c>
      <c r="B58" s="2" t="s">
        <v>3</v>
      </c>
      <c r="C58" s="3">
        <v>42151</v>
      </c>
      <c r="D58" s="2" t="s">
        <v>30</v>
      </c>
      <c r="E58" s="2" t="s">
        <v>38</v>
      </c>
    </row>
    <row r="59" spans="1:5" x14ac:dyDescent="0.3">
      <c r="A59" s="2" t="s">
        <v>70</v>
      </c>
      <c r="B59" s="2" t="s">
        <v>3</v>
      </c>
      <c r="C59" s="3">
        <v>42178</v>
      </c>
      <c r="D59" s="2">
        <v>180</v>
      </c>
      <c r="E59" s="2" t="s">
        <v>25</v>
      </c>
    </row>
    <row r="60" spans="1:5" x14ac:dyDescent="0.3">
      <c r="A60" s="2" t="s">
        <v>70</v>
      </c>
      <c r="B60" s="2" t="s">
        <v>3</v>
      </c>
      <c r="C60" s="3">
        <v>42213</v>
      </c>
      <c r="D60" s="2">
        <v>120</v>
      </c>
      <c r="E60" s="2" t="s">
        <v>25</v>
      </c>
    </row>
    <row r="61" spans="1:5" x14ac:dyDescent="0.3">
      <c r="A61" s="2" t="s">
        <v>70</v>
      </c>
      <c r="B61" s="2" t="s">
        <v>3</v>
      </c>
      <c r="C61" s="3">
        <v>42241</v>
      </c>
      <c r="D61" s="2">
        <v>900</v>
      </c>
      <c r="E61" s="2" t="s">
        <v>26</v>
      </c>
    </row>
    <row r="62" spans="1:5" x14ac:dyDescent="0.3">
      <c r="A62" s="2" t="s">
        <v>70</v>
      </c>
      <c r="B62" s="2" t="s">
        <v>3</v>
      </c>
      <c r="C62" s="3">
        <v>42276</v>
      </c>
      <c r="D62" s="2">
        <v>1020</v>
      </c>
      <c r="E62" s="2" t="s">
        <v>26</v>
      </c>
    </row>
    <row r="63" spans="1:5" x14ac:dyDescent="0.3">
      <c r="A63" s="2" t="s">
        <v>70</v>
      </c>
      <c r="B63" s="2" t="s">
        <v>3</v>
      </c>
      <c r="C63" s="3">
        <v>42297</v>
      </c>
      <c r="D63" s="2">
        <v>480</v>
      </c>
      <c r="E63" s="2" t="s">
        <v>26</v>
      </c>
    </row>
    <row r="64" spans="1:5" x14ac:dyDescent="0.3">
      <c r="A64" s="2" t="s">
        <v>70</v>
      </c>
      <c r="B64" s="2" t="s">
        <v>3</v>
      </c>
      <c r="C64" s="3">
        <v>42331</v>
      </c>
      <c r="D64" s="2">
        <v>1280</v>
      </c>
      <c r="E64" s="2" t="s">
        <v>25</v>
      </c>
    </row>
    <row r="65" spans="1:5" x14ac:dyDescent="0.3">
      <c r="A65" s="2" t="s">
        <v>70</v>
      </c>
      <c r="B65" s="2" t="s">
        <v>3</v>
      </c>
      <c r="C65" s="3">
        <v>42452</v>
      </c>
      <c r="D65" s="2">
        <v>210</v>
      </c>
      <c r="E65" s="2" t="s">
        <v>26</v>
      </c>
    </row>
    <row r="66" spans="1:5" x14ac:dyDescent="0.3">
      <c r="A66" s="2" t="s">
        <v>70</v>
      </c>
      <c r="B66" s="2" t="s">
        <v>3</v>
      </c>
      <c r="C66" s="3">
        <v>42485</v>
      </c>
      <c r="D66" s="2">
        <v>150</v>
      </c>
      <c r="E66" s="2" t="s">
        <v>25</v>
      </c>
    </row>
    <row r="67" spans="1:5" x14ac:dyDescent="0.3">
      <c r="A67" s="2" t="s">
        <v>70</v>
      </c>
      <c r="B67" s="2" t="s">
        <v>3</v>
      </c>
      <c r="C67" s="3">
        <v>42514</v>
      </c>
      <c r="D67" s="2">
        <v>260</v>
      </c>
      <c r="E67" s="2" t="s">
        <v>26</v>
      </c>
    </row>
    <row r="68" spans="1:5" x14ac:dyDescent="0.3">
      <c r="A68" s="2" t="s">
        <v>70</v>
      </c>
      <c r="B68" s="2" t="s">
        <v>3</v>
      </c>
      <c r="C68" s="3">
        <v>42550</v>
      </c>
      <c r="D68" s="2">
        <v>260</v>
      </c>
      <c r="E68" s="2" t="s">
        <v>26</v>
      </c>
    </row>
    <row r="69" spans="1:5" x14ac:dyDescent="0.3">
      <c r="A69" s="2" t="s">
        <v>70</v>
      </c>
      <c r="B69" s="2" t="s">
        <v>3</v>
      </c>
      <c r="C69" s="3">
        <v>42570</v>
      </c>
      <c r="D69" s="2">
        <v>120</v>
      </c>
      <c r="E69" s="2" t="s">
        <v>25</v>
      </c>
    </row>
    <row r="70" spans="1:5" x14ac:dyDescent="0.3">
      <c r="A70" s="2" t="s">
        <v>70</v>
      </c>
      <c r="B70" s="2" t="s">
        <v>3</v>
      </c>
      <c r="C70" s="3">
        <v>42612</v>
      </c>
      <c r="D70" s="2">
        <v>180</v>
      </c>
      <c r="E70" s="2" t="s">
        <v>25</v>
      </c>
    </row>
    <row r="71" spans="1:5" x14ac:dyDescent="0.3">
      <c r="A71" s="2" t="s">
        <v>70</v>
      </c>
      <c r="B71" s="2" t="s">
        <v>3</v>
      </c>
      <c r="C71" s="3">
        <v>42641</v>
      </c>
      <c r="D71" s="2" t="s">
        <v>30</v>
      </c>
      <c r="E71" s="2" t="s">
        <v>38</v>
      </c>
    </row>
    <row r="72" spans="1:5" x14ac:dyDescent="0.3">
      <c r="A72" s="2" t="s">
        <v>70</v>
      </c>
      <c r="B72" s="2" t="s">
        <v>3</v>
      </c>
      <c r="C72" s="3">
        <v>42660</v>
      </c>
      <c r="D72" s="2">
        <v>330</v>
      </c>
      <c r="E72" s="2" t="s">
        <v>26</v>
      </c>
    </row>
    <row r="73" spans="1:5" x14ac:dyDescent="0.3">
      <c r="A73" s="2" t="s">
        <v>70</v>
      </c>
      <c r="B73" s="2" t="s">
        <v>3</v>
      </c>
      <c r="C73" s="3">
        <v>42696</v>
      </c>
      <c r="D73" s="2">
        <v>360</v>
      </c>
      <c r="E73" s="2" t="s">
        <v>26</v>
      </c>
    </row>
    <row r="74" spans="1:5" x14ac:dyDescent="0.3">
      <c r="A74" s="2" t="s">
        <v>70</v>
      </c>
      <c r="B74" s="2" t="s">
        <v>3</v>
      </c>
      <c r="C74" s="3">
        <v>42731</v>
      </c>
      <c r="D74" s="2">
        <v>370</v>
      </c>
      <c r="E74" s="2" t="s">
        <v>26</v>
      </c>
    </row>
  </sheetData>
  <mergeCells count="3">
    <mergeCell ref="W1:Y1"/>
    <mergeCell ref="Z1:AB1"/>
    <mergeCell ref="AC1:A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6"/>
  <sheetViews>
    <sheetView workbookViewId="0">
      <selection activeCell="K32" sqref="K32"/>
    </sheetView>
  </sheetViews>
  <sheetFormatPr defaultRowHeight="14.4" x14ac:dyDescent="0.3"/>
  <cols>
    <col min="3" max="3" width="9.6640625" bestFit="1" customWidth="1"/>
    <col min="4" max="4" width="13.88671875" bestFit="1" customWidth="1"/>
    <col min="8" max="8" width="18.5546875" bestFit="1" customWidth="1"/>
    <col min="9" max="9" width="9.6640625" bestFit="1" customWidth="1"/>
    <col min="10" max="10" width="8.88671875" bestFit="1" customWidth="1"/>
    <col min="11" max="11" width="6.33203125" bestFit="1" customWidth="1"/>
    <col min="12" max="12" width="11.44140625" bestFit="1" customWidth="1"/>
    <col min="13" max="13" width="13.5546875" bestFit="1" customWidth="1"/>
  </cols>
  <sheetData>
    <row r="1" spans="1:13" x14ac:dyDescent="0.3">
      <c r="A1" s="1" t="s">
        <v>0</v>
      </c>
      <c r="B1" s="1" t="s">
        <v>2</v>
      </c>
      <c r="C1" s="1" t="s">
        <v>4</v>
      </c>
      <c r="D1" s="1" t="s">
        <v>183</v>
      </c>
      <c r="E1" s="1" t="s">
        <v>24</v>
      </c>
      <c r="H1" s="45" t="s">
        <v>178</v>
      </c>
      <c r="K1" s="49" t="s">
        <v>179</v>
      </c>
      <c r="L1" s="50"/>
      <c r="M1" s="51"/>
    </row>
    <row r="2" spans="1:13" x14ac:dyDescent="0.3">
      <c r="A2" t="s">
        <v>70</v>
      </c>
      <c r="B2" t="s">
        <v>3</v>
      </c>
      <c r="C2" s="3">
        <v>42760</v>
      </c>
      <c r="D2">
        <v>500</v>
      </c>
      <c r="E2" t="s">
        <v>26</v>
      </c>
      <c r="I2" s="1" t="s">
        <v>173</v>
      </c>
      <c r="J2" s="1" t="s">
        <v>174</v>
      </c>
      <c r="K2" s="4" t="s">
        <v>92</v>
      </c>
      <c r="L2" s="5" t="s">
        <v>93</v>
      </c>
      <c r="M2" s="6" t="s">
        <v>94</v>
      </c>
    </row>
    <row r="3" spans="1:13" ht="15" thickBot="1" x14ac:dyDescent="0.35">
      <c r="A3" t="s">
        <v>70</v>
      </c>
      <c r="B3" t="s">
        <v>3</v>
      </c>
      <c r="C3" s="3">
        <v>42794</v>
      </c>
      <c r="D3">
        <v>170</v>
      </c>
      <c r="E3" t="s">
        <v>25</v>
      </c>
      <c r="H3" s="1" t="s">
        <v>175</v>
      </c>
      <c r="I3" s="44">
        <v>40179</v>
      </c>
      <c r="J3" s="44">
        <v>42917</v>
      </c>
      <c r="K3" s="7">
        <f>COUNTIFS(C2:C200,"&gt;="&amp;$I$3,C2:C200,"&lt;"&amp;$J$3)</f>
        <v>5</v>
      </c>
      <c r="L3" s="8">
        <f>COUNTIFS(D2:D200,"&gt;=410")+COUNTIFS(D2:D200,"*Present &gt;QL")</f>
        <v>1</v>
      </c>
      <c r="M3" s="9">
        <f>+L3/K3</f>
        <v>0.2</v>
      </c>
    </row>
    <row r="4" spans="1:13" x14ac:dyDescent="0.3">
      <c r="A4" t="s">
        <v>70</v>
      </c>
      <c r="B4" t="s">
        <v>3</v>
      </c>
      <c r="C4" s="3">
        <v>42851</v>
      </c>
      <c r="D4">
        <v>340</v>
      </c>
      <c r="E4" t="s">
        <v>26</v>
      </c>
    </row>
    <row r="5" spans="1:13" x14ac:dyDescent="0.3">
      <c r="A5" t="s">
        <v>70</v>
      </c>
      <c r="B5" t="s">
        <v>3</v>
      </c>
      <c r="C5" s="3">
        <v>42878</v>
      </c>
      <c r="D5">
        <v>300</v>
      </c>
      <c r="E5" t="s">
        <v>26</v>
      </c>
    </row>
    <row r="6" spans="1:13" x14ac:dyDescent="0.3">
      <c r="A6" t="s">
        <v>70</v>
      </c>
      <c r="B6" t="s">
        <v>3</v>
      </c>
      <c r="C6" s="3">
        <v>42912</v>
      </c>
      <c r="D6">
        <v>150</v>
      </c>
      <c r="E6" t="s">
        <v>25</v>
      </c>
    </row>
  </sheetData>
  <mergeCells count="1">
    <mergeCell ref="K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J30" sqref="J30"/>
    </sheetView>
  </sheetViews>
  <sheetFormatPr defaultRowHeight="14.4" x14ac:dyDescent="0.3"/>
  <cols>
    <col min="1" max="1" width="12.6640625" bestFit="1" customWidth="1"/>
    <col min="2" max="2" width="6" bestFit="1" customWidth="1"/>
    <col min="3" max="3" width="10.6640625" bestFit="1" customWidth="1"/>
    <col min="4" max="4" width="12.109375" customWidth="1"/>
    <col min="5" max="5" width="3.6640625" bestFit="1" customWidth="1"/>
    <col min="8" max="8" width="6.33203125" bestFit="1" customWidth="1"/>
    <col min="9" max="9" width="11.44140625" bestFit="1" customWidth="1"/>
    <col min="10" max="10" width="13.5546875" bestFit="1" customWidth="1"/>
    <col min="12" max="12" width="11.44140625" bestFit="1" customWidth="1"/>
    <col min="13" max="13" width="13.5546875" bestFit="1" customWidth="1"/>
  </cols>
  <sheetData>
    <row r="1" spans="1:13" x14ac:dyDescent="0.3">
      <c r="A1" s="1" t="s">
        <v>0</v>
      </c>
      <c r="B1" s="1" t="s">
        <v>2</v>
      </c>
      <c r="C1" s="1" t="s">
        <v>4</v>
      </c>
      <c r="D1" s="1" t="s">
        <v>6</v>
      </c>
      <c r="E1" s="1" t="s">
        <v>24</v>
      </c>
      <c r="H1" s="45" t="s">
        <v>178</v>
      </c>
      <c r="K1" s="49" t="s">
        <v>176</v>
      </c>
      <c r="L1" s="50"/>
      <c r="M1" s="51"/>
    </row>
    <row r="2" spans="1:13" x14ac:dyDescent="0.3">
      <c r="A2" s="2" t="s">
        <v>106</v>
      </c>
      <c r="B2" s="2" t="s">
        <v>107</v>
      </c>
      <c r="C2" s="3">
        <v>40224</v>
      </c>
      <c r="D2" s="2">
        <v>99</v>
      </c>
      <c r="E2" s="2" t="s">
        <v>25</v>
      </c>
      <c r="I2" s="1" t="s">
        <v>173</v>
      </c>
      <c r="J2" s="1" t="s">
        <v>174</v>
      </c>
      <c r="K2" s="4" t="s">
        <v>92</v>
      </c>
      <c r="L2" s="5" t="s">
        <v>93</v>
      </c>
      <c r="M2" s="6" t="s">
        <v>94</v>
      </c>
    </row>
    <row r="3" spans="1:13" ht="15" thickBot="1" x14ac:dyDescent="0.35">
      <c r="A3" s="2" t="s">
        <v>106</v>
      </c>
      <c r="B3" s="2" t="s">
        <v>107</v>
      </c>
      <c r="C3" s="3">
        <v>40302</v>
      </c>
      <c r="D3" s="2">
        <v>850</v>
      </c>
      <c r="E3" s="2" t="s">
        <v>25</v>
      </c>
      <c r="H3" s="1" t="s">
        <v>175</v>
      </c>
      <c r="I3" s="44">
        <v>40179</v>
      </c>
      <c r="J3" s="44">
        <v>42917</v>
      </c>
      <c r="K3" s="7">
        <f>COUNTIFS(C2:C200,"&gt;="&amp;$I$3,C2:C200,"&lt;"&amp;$J$3)</f>
        <v>19</v>
      </c>
      <c r="L3" s="8">
        <f>COUNTIFS(D2:D200,"&gt;=400")+COUNTIFS(D2:D200,"*Present &gt;QL")</f>
        <v>13</v>
      </c>
      <c r="M3" s="9">
        <f>+L3/K3</f>
        <v>0.68421052631578949</v>
      </c>
    </row>
    <row r="4" spans="1:13" x14ac:dyDescent="0.3">
      <c r="A4" s="2" t="s">
        <v>106</v>
      </c>
      <c r="B4" s="2" t="s">
        <v>107</v>
      </c>
      <c r="C4" s="3">
        <v>40413</v>
      </c>
      <c r="D4" s="2">
        <v>1000</v>
      </c>
      <c r="E4" s="2" t="s">
        <v>25</v>
      </c>
    </row>
    <row r="5" spans="1:13" x14ac:dyDescent="0.3">
      <c r="A5" s="2" t="s">
        <v>106</v>
      </c>
      <c r="B5" s="2" t="s">
        <v>107</v>
      </c>
      <c r="C5" s="3">
        <v>40806</v>
      </c>
      <c r="D5" s="2">
        <v>5100</v>
      </c>
      <c r="E5" s="2" t="s">
        <v>26</v>
      </c>
    </row>
    <row r="6" spans="1:13" x14ac:dyDescent="0.3">
      <c r="A6" s="2" t="s">
        <v>106</v>
      </c>
      <c r="B6" s="2" t="s">
        <v>107</v>
      </c>
      <c r="C6" s="3">
        <v>41115</v>
      </c>
      <c r="D6" s="2">
        <v>410</v>
      </c>
      <c r="E6" s="2" t="s">
        <v>26</v>
      </c>
    </row>
    <row r="7" spans="1:13" x14ac:dyDescent="0.3">
      <c r="A7" s="2" t="s">
        <v>106</v>
      </c>
      <c r="B7" s="2" t="s">
        <v>107</v>
      </c>
      <c r="C7" s="3">
        <v>41416</v>
      </c>
      <c r="D7" s="2">
        <v>440</v>
      </c>
      <c r="E7" s="2" t="s">
        <v>26</v>
      </c>
    </row>
    <row r="8" spans="1:13" x14ac:dyDescent="0.3">
      <c r="A8" s="2" t="s">
        <v>106</v>
      </c>
      <c r="B8" s="2" t="s">
        <v>107</v>
      </c>
      <c r="C8" s="3">
        <v>41508</v>
      </c>
      <c r="D8" s="2">
        <v>410</v>
      </c>
      <c r="E8" s="2" t="s">
        <v>26</v>
      </c>
    </row>
    <row r="9" spans="1:13" x14ac:dyDescent="0.3">
      <c r="A9" s="2" t="s">
        <v>106</v>
      </c>
      <c r="B9" s="2" t="s">
        <v>107</v>
      </c>
      <c r="C9" s="3">
        <v>41717</v>
      </c>
      <c r="D9" s="2">
        <v>440</v>
      </c>
      <c r="E9" s="2" t="s">
        <v>26</v>
      </c>
    </row>
    <row r="10" spans="1:13" x14ac:dyDescent="0.3">
      <c r="A10" s="2" t="s">
        <v>106</v>
      </c>
      <c r="B10" s="2" t="s">
        <v>107</v>
      </c>
      <c r="C10" s="3">
        <v>41808</v>
      </c>
      <c r="D10" s="2">
        <v>250</v>
      </c>
      <c r="E10" s="2" t="s">
        <v>25</v>
      </c>
    </row>
    <row r="11" spans="1:13" x14ac:dyDescent="0.3">
      <c r="A11" s="2" t="s">
        <v>106</v>
      </c>
      <c r="B11" s="2" t="s">
        <v>107</v>
      </c>
      <c r="C11" s="3">
        <v>41906</v>
      </c>
      <c r="D11" s="2">
        <v>460</v>
      </c>
      <c r="E11" s="2" t="s">
        <v>26</v>
      </c>
    </row>
    <row r="12" spans="1:13" x14ac:dyDescent="0.3">
      <c r="A12" s="2" t="s">
        <v>106</v>
      </c>
      <c r="B12" s="2" t="s">
        <v>107</v>
      </c>
      <c r="C12" s="3">
        <v>41989</v>
      </c>
      <c r="D12" s="2">
        <v>290</v>
      </c>
      <c r="E12" s="2" t="s">
        <v>26</v>
      </c>
    </row>
    <row r="13" spans="1:13" x14ac:dyDescent="0.3">
      <c r="A13" s="2" t="s">
        <v>106</v>
      </c>
      <c r="B13" s="2" t="s">
        <v>107</v>
      </c>
      <c r="C13" s="3">
        <v>42030</v>
      </c>
      <c r="D13" s="2">
        <v>2400</v>
      </c>
      <c r="E13" s="2" t="s">
        <v>26</v>
      </c>
    </row>
    <row r="14" spans="1:13" x14ac:dyDescent="0.3">
      <c r="A14" s="2" t="s">
        <v>106</v>
      </c>
      <c r="B14" s="2" t="s">
        <v>107</v>
      </c>
      <c r="C14" s="3">
        <v>42116</v>
      </c>
      <c r="D14" s="2">
        <v>930</v>
      </c>
      <c r="E14" s="2" t="s">
        <v>25</v>
      </c>
    </row>
    <row r="15" spans="1:13" x14ac:dyDescent="0.3">
      <c r="A15" s="2" t="s">
        <v>106</v>
      </c>
      <c r="B15" s="2" t="s">
        <v>107</v>
      </c>
      <c r="C15" s="3">
        <v>42208</v>
      </c>
      <c r="D15" s="2">
        <v>880</v>
      </c>
      <c r="E15" s="2" t="s">
        <v>25</v>
      </c>
    </row>
    <row r="16" spans="1:13" x14ac:dyDescent="0.3">
      <c r="A16" s="2" t="s">
        <v>106</v>
      </c>
      <c r="B16" s="2" t="s">
        <v>107</v>
      </c>
      <c r="C16" s="3">
        <v>42297</v>
      </c>
      <c r="D16" s="2">
        <v>660</v>
      </c>
      <c r="E16" s="2" t="s">
        <v>25</v>
      </c>
    </row>
    <row r="17" spans="1:5" x14ac:dyDescent="0.3">
      <c r="A17" s="2" t="s">
        <v>106</v>
      </c>
      <c r="B17" s="2" t="s">
        <v>107</v>
      </c>
      <c r="C17" s="3">
        <v>42418</v>
      </c>
      <c r="D17" s="2">
        <v>220</v>
      </c>
      <c r="E17" s="2" t="s">
        <v>26</v>
      </c>
    </row>
    <row r="18" spans="1:5" x14ac:dyDescent="0.3">
      <c r="A18" s="2" t="s">
        <v>106</v>
      </c>
      <c r="B18" s="2" t="s">
        <v>107</v>
      </c>
      <c r="C18" s="3">
        <v>42507</v>
      </c>
      <c r="D18" s="2">
        <v>350</v>
      </c>
      <c r="E18" s="2" t="s">
        <v>26</v>
      </c>
    </row>
    <row r="19" spans="1:5" x14ac:dyDescent="0.3">
      <c r="A19" s="2" t="s">
        <v>106</v>
      </c>
      <c r="B19" s="2" t="s">
        <v>107</v>
      </c>
      <c r="C19" s="3">
        <v>42599</v>
      </c>
      <c r="D19" s="2">
        <v>580</v>
      </c>
      <c r="E19" s="2" t="s">
        <v>25</v>
      </c>
    </row>
    <row r="20" spans="1:5" x14ac:dyDescent="0.3">
      <c r="A20" s="2" t="s">
        <v>106</v>
      </c>
      <c r="B20" s="2" t="s">
        <v>107</v>
      </c>
      <c r="C20" s="3">
        <v>42690</v>
      </c>
      <c r="D20" s="2">
        <v>110</v>
      </c>
      <c r="E20" s="2" t="s">
        <v>25</v>
      </c>
    </row>
  </sheetData>
  <mergeCells count="1">
    <mergeCell ref="K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selection sqref="A1:G1048576"/>
    </sheetView>
  </sheetViews>
  <sheetFormatPr defaultRowHeight="14.4" x14ac:dyDescent="0.3"/>
  <cols>
    <col min="1" max="1" width="9.5546875" bestFit="1" customWidth="1"/>
    <col min="2" max="2" width="6" bestFit="1" customWidth="1"/>
    <col min="3" max="3" width="10.6640625" bestFit="1" customWidth="1"/>
    <col min="4" max="4" width="26.5546875" bestFit="1" customWidth="1"/>
    <col min="5" max="5" width="12.5546875" bestFit="1" customWidth="1"/>
    <col min="6" max="6" width="12.6640625" customWidth="1"/>
    <col min="7" max="7" width="3.6640625" bestFit="1" customWidth="1"/>
    <col min="10" max="10" width="6.33203125" bestFit="1" customWidth="1"/>
    <col min="11" max="11" width="11.44140625" bestFit="1" customWidth="1"/>
    <col min="12" max="12" width="13.5546875" bestFit="1" customWidth="1"/>
  </cols>
  <sheetData>
    <row r="1" spans="1:12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91</v>
      </c>
      <c r="G1" s="1" t="s">
        <v>24</v>
      </c>
      <c r="J1" s="49" t="s">
        <v>6</v>
      </c>
      <c r="K1" s="50"/>
      <c r="L1" s="51"/>
    </row>
    <row r="2" spans="1:12" x14ac:dyDescent="0.3">
      <c r="A2" s="2" t="s">
        <v>70</v>
      </c>
      <c r="B2" s="2" t="s">
        <v>3</v>
      </c>
      <c r="C2" s="3">
        <v>40197</v>
      </c>
      <c r="D2" s="2" t="s">
        <v>6</v>
      </c>
      <c r="E2" s="2" t="s">
        <v>37</v>
      </c>
      <c r="F2" s="2">
        <f t="shared" ref="F2:F48" si="0">VALUE(E2)</f>
        <v>140</v>
      </c>
      <c r="G2" s="2" t="s">
        <v>25</v>
      </c>
      <c r="J2" s="4" t="s">
        <v>92</v>
      </c>
      <c r="K2" s="5" t="s">
        <v>93</v>
      </c>
      <c r="L2" s="6" t="s">
        <v>94</v>
      </c>
    </row>
    <row r="3" spans="1:12" ht="15" thickBot="1" x14ac:dyDescent="0.35">
      <c r="A3" s="2" t="s">
        <v>70</v>
      </c>
      <c r="B3" s="2" t="s">
        <v>3</v>
      </c>
      <c r="C3" s="3">
        <v>40225</v>
      </c>
      <c r="D3" s="2" t="s">
        <v>6</v>
      </c>
      <c r="E3" s="2" t="s">
        <v>53</v>
      </c>
      <c r="F3" s="2">
        <f t="shared" si="0"/>
        <v>80</v>
      </c>
      <c r="G3" s="2" t="s">
        <v>25</v>
      </c>
      <c r="J3" s="7">
        <f>COUNTIF(D2:D836,"Fecal Coliform")</f>
        <v>73</v>
      </c>
      <c r="K3" s="8">
        <f>COUNTIFS(D2:D836,"Fecal Coliform",F2:F836,"&gt;=400")+COUNTIFS(D2:D836,"Fecal Coliform",F2:F836,"*Present &gt;QL")</f>
        <v>31</v>
      </c>
      <c r="L3" s="9">
        <f>+K3/J3</f>
        <v>0.42465753424657532</v>
      </c>
    </row>
    <row r="4" spans="1:12" x14ac:dyDescent="0.3">
      <c r="A4" s="2" t="s">
        <v>70</v>
      </c>
      <c r="B4" s="2" t="s">
        <v>3</v>
      </c>
      <c r="C4" s="3">
        <v>40253</v>
      </c>
      <c r="D4" s="2" t="s">
        <v>6</v>
      </c>
      <c r="E4" s="2" t="s">
        <v>11</v>
      </c>
      <c r="F4" s="2">
        <f t="shared" si="0"/>
        <v>200</v>
      </c>
      <c r="G4" s="2" t="s">
        <v>25</v>
      </c>
    </row>
    <row r="5" spans="1:12" x14ac:dyDescent="0.3">
      <c r="A5" s="2" t="s">
        <v>70</v>
      </c>
      <c r="B5" s="2" t="s">
        <v>3</v>
      </c>
      <c r="C5" s="3">
        <v>40288</v>
      </c>
      <c r="D5" s="2" t="s">
        <v>6</v>
      </c>
      <c r="E5" s="2" t="s">
        <v>54</v>
      </c>
      <c r="F5" s="2">
        <f t="shared" si="0"/>
        <v>2320</v>
      </c>
      <c r="G5" s="2" t="s">
        <v>25</v>
      </c>
    </row>
    <row r="6" spans="1:12" x14ac:dyDescent="0.3">
      <c r="A6" s="2" t="s">
        <v>70</v>
      </c>
      <c r="B6" s="2" t="s">
        <v>3</v>
      </c>
      <c r="C6" s="3">
        <v>40316</v>
      </c>
      <c r="D6" s="2" t="s">
        <v>6</v>
      </c>
      <c r="E6" s="2" t="s">
        <v>30</v>
      </c>
      <c r="F6" s="2" t="s">
        <v>30</v>
      </c>
      <c r="G6" s="2" t="s">
        <v>38</v>
      </c>
    </row>
    <row r="7" spans="1:12" x14ac:dyDescent="0.3">
      <c r="A7" s="2" t="s">
        <v>70</v>
      </c>
      <c r="B7" s="2" t="s">
        <v>3</v>
      </c>
      <c r="C7" s="3">
        <v>40337</v>
      </c>
      <c r="D7" s="2" t="s">
        <v>6</v>
      </c>
      <c r="E7" s="2" t="s">
        <v>52</v>
      </c>
      <c r="F7" s="2">
        <f t="shared" si="0"/>
        <v>320</v>
      </c>
      <c r="G7" s="2" t="s">
        <v>25</v>
      </c>
    </row>
    <row r="8" spans="1:12" x14ac:dyDescent="0.3">
      <c r="A8" s="2" t="s">
        <v>70</v>
      </c>
      <c r="B8" s="2" t="s">
        <v>3</v>
      </c>
      <c r="C8" s="3">
        <v>40407</v>
      </c>
      <c r="D8" s="2" t="s">
        <v>6</v>
      </c>
      <c r="E8" s="2" t="s">
        <v>50</v>
      </c>
      <c r="F8" s="2">
        <f t="shared" si="0"/>
        <v>440</v>
      </c>
      <c r="G8" s="2" t="s">
        <v>26</v>
      </c>
    </row>
    <row r="9" spans="1:12" x14ac:dyDescent="0.3">
      <c r="A9" s="2" t="s">
        <v>70</v>
      </c>
      <c r="B9" s="2" t="s">
        <v>3</v>
      </c>
      <c r="C9" s="3">
        <v>40442</v>
      </c>
      <c r="D9" s="2" t="s">
        <v>6</v>
      </c>
      <c r="E9" s="2" t="s">
        <v>45</v>
      </c>
      <c r="F9" s="2">
        <f t="shared" si="0"/>
        <v>680</v>
      </c>
      <c r="G9" s="2" t="s">
        <v>26</v>
      </c>
    </row>
    <row r="10" spans="1:12" x14ac:dyDescent="0.3">
      <c r="A10" s="2" t="s">
        <v>70</v>
      </c>
      <c r="B10" s="2" t="s">
        <v>3</v>
      </c>
      <c r="C10" s="3">
        <v>40470</v>
      </c>
      <c r="D10" s="2" t="s">
        <v>6</v>
      </c>
      <c r="E10" s="2" t="s">
        <v>8</v>
      </c>
      <c r="F10" s="2">
        <f t="shared" si="0"/>
        <v>600</v>
      </c>
      <c r="G10" s="2" t="s">
        <v>26</v>
      </c>
    </row>
    <row r="11" spans="1:12" x14ac:dyDescent="0.3">
      <c r="A11" s="2" t="s">
        <v>70</v>
      </c>
      <c r="B11" s="2" t="s">
        <v>3</v>
      </c>
      <c r="C11" s="3">
        <v>40498</v>
      </c>
      <c r="D11" s="2" t="s">
        <v>6</v>
      </c>
      <c r="E11" s="2" t="s">
        <v>46</v>
      </c>
      <c r="F11" s="2">
        <f t="shared" si="0"/>
        <v>460</v>
      </c>
      <c r="G11" s="2" t="s">
        <v>26</v>
      </c>
    </row>
    <row r="12" spans="1:12" x14ac:dyDescent="0.3">
      <c r="A12" s="2" t="s">
        <v>70</v>
      </c>
      <c r="B12" s="2" t="s">
        <v>3</v>
      </c>
      <c r="C12" s="3">
        <v>40520</v>
      </c>
      <c r="D12" s="2" t="s">
        <v>6</v>
      </c>
      <c r="E12" s="2" t="s">
        <v>30</v>
      </c>
      <c r="F12" s="2" t="s">
        <v>30</v>
      </c>
      <c r="G12" s="2" t="s">
        <v>38</v>
      </c>
    </row>
    <row r="13" spans="1:12" x14ac:dyDescent="0.3">
      <c r="A13" s="2" t="s">
        <v>70</v>
      </c>
      <c r="B13" s="2" t="s">
        <v>3</v>
      </c>
      <c r="C13" s="3">
        <v>40555</v>
      </c>
      <c r="D13" s="2" t="s">
        <v>6</v>
      </c>
      <c r="E13" s="2" t="s">
        <v>22</v>
      </c>
      <c r="F13" s="2">
        <f t="shared" si="0"/>
        <v>300</v>
      </c>
      <c r="G13" s="2" t="s">
        <v>25</v>
      </c>
    </row>
    <row r="14" spans="1:12" x14ac:dyDescent="0.3">
      <c r="A14" s="2" t="s">
        <v>70</v>
      </c>
      <c r="B14" s="2" t="s">
        <v>3</v>
      </c>
      <c r="C14" s="3">
        <v>40589</v>
      </c>
      <c r="D14" s="2" t="s">
        <v>6</v>
      </c>
      <c r="E14" s="2" t="s">
        <v>55</v>
      </c>
      <c r="F14" s="2">
        <f t="shared" si="0"/>
        <v>420</v>
      </c>
      <c r="G14" s="2" t="s">
        <v>26</v>
      </c>
    </row>
    <row r="15" spans="1:12" x14ac:dyDescent="0.3">
      <c r="A15" s="2" t="s">
        <v>70</v>
      </c>
      <c r="B15" s="2" t="s">
        <v>3</v>
      </c>
      <c r="C15" s="3">
        <v>40616</v>
      </c>
      <c r="D15" s="2" t="s">
        <v>6</v>
      </c>
      <c r="E15" s="2" t="s">
        <v>46</v>
      </c>
      <c r="F15" s="2">
        <f t="shared" si="0"/>
        <v>460</v>
      </c>
      <c r="G15" s="2" t="s">
        <v>26</v>
      </c>
    </row>
    <row r="16" spans="1:12" x14ac:dyDescent="0.3">
      <c r="A16" s="2" t="s">
        <v>70</v>
      </c>
      <c r="B16" s="2" t="s">
        <v>3</v>
      </c>
      <c r="C16" s="3">
        <v>40652</v>
      </c>
      <c r="D16" s="2" t="s">
        <v>6</v>
      </c>
      <c r="E16" s="2" t="s">
        <v>13</v>
      </c>
      <c r="F16" s="2">
        <f t="shared" si="0"/>
        <v>400</v>
      </c>
      <c r="G16" s="2" t="s">
        <v>26</v>
      </c>
    </row>
    <row r="17" spans="1:7" x14ac:dyDescent="0.3">
      <c r="A17" s="2" t="s">
        <v>70</v>
      </c>
      <c r="B17" s="2" t="s">
        <v>3</v>
      </c>
      <c r="C17" s="3">
        <v>40680</v>
      </c>
      <c r="D17" s="2" t="s">
        <v>6</v>
      </c>
      <c r="E17" s="2" t="s">
        <v>52</v>
      </c>
      <c r="F17" s="2">
        <f t="shared" si="0"/>
        <v>320</v>
      </c>
      <c r="G17" s="2" t="s">
        <v>25</v>
      </c>
    </row>
    <row r="18" spans="1:7" x14ac:dyDescent="0.3">
      <c r="A18" s="2" t="s">
        <v>70</v>
      </c>
      <c r="B18" s="2" t="s">
        <v>3</v>
      </c>
      <c r="C18" s="3">
        <v>40715</v>
      </c>
      <c r="D18" s="2" t="s">
        <v>6</v>
      </c>
      <c r="E18" s="2" t="s">
        <v>41</v>
      </c>
      <c r="F18" s="2">
        <f t="shared" si="0"/>
        <v>260</v>
      </c>
      <c r="G18" s="2" t="s">
        <v>25</v>
      </c>
    </row>
    <row r="19" spans="1:7" x14ac:dyDescent="0.3">
      <c r="A19" s="2" t="s">
        <v>70</v>
      </c>
      <c r="B19" s="2" t="s">
        <v>3</v>
      </c>
      <c r="C19" s="3">
        <v>40743</v>
      </c>
      <c r="D19" s="2" t="s">
        <v>6</v>
      </c>
      <c r="E19" s="2" t="s">
        <v>42</v>
      </c>
      <c r="F19" s="2">
        <f t="shared" si="0"/>
        <v>120</v>
      </c>
      <c r="G19" s="2" t="s">
        <v>25</v>
      </c>
    </row>
    <row r="20" spans="1:7" x14ac:dyDescent="0.3">
      <c r="A20" s="2" t="s">
        <v>70</v>
      </c>
      <c r="B20" s="2" t="s">
        <v>3</v>
      </c>
      <c r="C20" s="3">
        <v>40764</v>
      </c>
      <c r="D20" s="2" t="s">
        <v>6</v>
      </c>
      <c r="E20" s="2" t="s">
        <v>30</v>
      </c>
      <c r="F20" s="2" t="s">
        <v>30</v>
      </c>
      <c r="G20" s="2" t="s">
        <v>38</v>
      </c>
    </row>
    <row r="21" spans="1:7" x14ac:dyDescent="0.3">
      <c r="A21" s="2" t="s">
        <v>70</v>
      </c>
      <c r="B21" s="2" t="s">
        <v>3</v>
      </c>
      <c r="C21" s="3">
        <v>40792</v>
      </c>
      <c r="D21" s="2" t="s">
        <v>6</v>
      </c>
      <c r="E21" s="2" t="s">
        <v>56</v>
      </c>
      <c r="F21" s="2">
        <f t="shared" si="0"/>
        <v>1600</v>
      </c>
      <c r="G21" s="2" t="s">
        <v>25</v>
      </c>
    </row>
    <row r="22" spans="1:7" x14ac:dyDescent="0.3">
      <c r="A22" s="2" t="s">
        <v>70</v>
      </c>
      <c r="B22" s="2" t="s">
        <v>3</v>
      </c>
      <c r="C22" s="3">
        <v>40834</v>
      </c>
      <c r="D22" s="2" t="s">
        <v>6</v>
      </c>
      <c r="E22" s="2" t="s">
        <v>44</v>
      </c>
      <c r="F22" s="2">
        <f t="shared" si="0"/>
        <v>240</v>
      </c>
      <c r="G22" s="2" t="s">
        <v>25</v>
      </c>
    </row>
    <row r="23" spans="1:7" x14ac:dyDescent="0.3">
      <c r="A23" s="2" t="s">
        <v>70</v>
      </c>
      <c r="B23" s="2" t="s">
        <v>3</v>
      </c>
      <c r="C23" s="3">
        <v>40854</v>
      </c>
      <c r="D23" s="2" t="s">
        <v>6</v>
      </c>
      <c r="E23" s="2" t="s">
        <v>34</v>
      </c>
      <c r="F23" s="2">
        <f t="shared" si="0"/>
        <v>340</v>
      </c>
      <c r="G23" s="2" t="s">
        <v>25</v>
      </c>
    </row>
    <row r="24" spans="1:7" x14ac:dyDescent="0.3">
      <c r="A24" s="2" t="s">
        <v>70</v>
      </c>
      <c r="B24" s="2" t="s">
        <v>3</v>
      </c>
      <c r="C24" s="3">
        <v>40897</v>
      </c>
      <c r="D24" s="2" t="s">
        <v>6</v>
      </c>
      <c r="E24" s="2" t="s">
        <v>36</v>
      </c>
      <c r="F24" s="2">
        <f t="shared" si="0"/>
        <v>560</v>
      </c>
      <c r="G24" s="2" t="s">
        <v>26</v>
      </c>
    </row>
    <row r="25" spans="1:7" x14ac:dyDescent="0.3">
      <c r="A25" s="2" t="s">
        <v>70</v>
      </c>
      <c r="B25" s="2" t="s">
        <v>3</v>
      </c>
      <c r="C25" s="3">
        <v>40931</v>
      </c>
      <c r="D25" s="2" t="s">
        <v>6</v>
      </c>
      <c r="E25" s="2" t="s">
        <v>13</v>
      </c>
      <c r="F25" s="2">
        <f t="shared" si="0"/>
        <v>400</v>
      </c>
      <c r="G25" s="2" t="s">
        <v>26</v>
      </c>
    </row>
    <row r="26" spans="1:7" x14ac:dyDescent="0.3">
      <c r="A26" s="2" t="s">
        <v>70</v>
      </c>
      <c r="B26" s="2" t="s">
        <v>3</v>
      </c>
      <c r="C26" s="3">
        <v>40968</v>
      </c>
      <c r="D26" s="2" t="s">
        <v>6</v>
      </c>
      <c r="E26" s="2" t="s">
        <v>57</v>
      </c>
      <c r="F26" s="2">
        <f t="shared" si="0"/>
        <v>480</v>
      </c>
      <c r="G26" s="2" t="s">
        <v>26</v>
      </c>
    </row>
    <row r="27" spans="1:7" x14ac:dyDescent="0.3">
      <c r="A27" s="2" t="s">
        <v>70</v>
      </c>
      <c r="B27" s="2" t="s">
        <v>3</v>
      </c>
      <c r="C27" s="3">
        <v>40995</v>
      </c>
      <c r="D27" s="2" t="s">
        <v>6</v>
      </c>
      <c r="E27" s="2" t="s">
        <v>44</v>
      </c>
      <c r="F27" s="2">
        <f t="shared" si="0"/>
        <v>240</v>
      </c>
      <c r="G27" s="2" t="s">
        <v>25</v>
      </c>
    </row>
    <row r="28" spans="1:7" x14ac:dyDescent="0.3">
      <c r="A28" s="2" t="s">
        <v>70</v>
      </c>
      <c r="B28" s="2" t="s">
        <v>3</v>
      </c>
      <c r="C28" s="3">
        <v>41023</v>
      </c>
      <c r="D28" s="2" t="s">
        <v>6</v>
      </c>
      <c r="E28" s="2" t="s">
        <v>58</v>
      </c>
      <c r="F28" s="2">
        <f t="shared" si="0"/>
        <v>1280</v>
      </c>
      <c r="G28" s="2" t="s">
        <v>25</v>
      </c>
    </row>
    <row r="29" spans="1:7" x14ac:dyDescent="0.3">
      <c r="A29" s="2" t="s">
        <v>70</v>
      </c>
      <c r="B29" s="2" t="s">
        <v>3</v>
      </c>
      <c r="C29" s="3">
        <v>41050</v>
      </c>
      <c r="D29" s="2" t="s">
        <v>6</v>
      </c>
      <c r="E29" s="2" t="s">
        <v>45</v>
      </c>
      <c r="F29" s="2">
        <f t="shared" si="0"/>
        <v>680</v>
      </c>
      <c r="G29" s="2" t="s">
        <v>26</v>
      </c>
    </row>
    <row r="30" spans="1:7" x14ac:dyDescent="0.3">
      <c r="A30" s="2" t="s">
        <v>70</v>
      </c>
      <c r="B30" s="2" t="s">
        <v>3</v>
      </c>
      <c r="C30" s="3">
        <v>41085</v>
      </c>
      <c r="D30" s="2" t="s">
        <v>6</v>
      </c>
      <c r="E30" s="2" t="s">
        <v>59</v>
      </c>
      <c r="F30" s="2">
        <f t="shared" si="0"/>
        <v>3840</v>
      </c>
      <c r="G30" s="2" t="s">
        <v>25</v>
      </c>
    </row>
    <row r="31" spans="1:7" x14ac:dyDescent="0.3">
      <c r="A31" s="2" t="s">
        <v>70</v>
      </c>
      <c r="B31" s="2" t="s">
        <v>3</v>
      </c>
      <c r="C31" s="3">
        <v>41121</v>
      </c>
      <c r="D31" s="2" t="s">
        <v>6</v>
      </c>
      <c r="E31" s="2" t="s">
        <v>35</v>
      </c>
      <c r="F31" s="2">
        <f t="shared" si="0"/>
        <v>280</v>
      </c>
      <c r="G31" s="2" t="s">
        <v>25</v>
      </c>
    </row>
    <row r="32" spans="1:7" x14ac:dyDescent="0.3">
      <c r="A32" s="2" t="s">
        <v>70</v>
      </c>
      <c r="B32" s="2" t="s">
        <v>3</v>
      </c>
      <c r="C32" s="3">
        <v>41176</v>
      </c>
      <c r="D32" s="2" t="s">
        <v>6</v>
      </c>
      <c r="E32" s="2" t="s">
        <v>11</v>
      </c>
      <c r="F32" s="2">
        <f t="shared" si="0"/>
        <v>200</v>
      </c>
      <c r="G32" s="2" t="s">
        <v>25</v>
      </c>
    </row>
    <row r="33" spans="1:7" x14ac:dyDescent="0.3">
      <c r="A33" s="2" t="s">
        <v>70</v>
      </c>
      <c r="B33" s="2" t="s">
        <v>3</v>
      </c>
      <c r="C33" s="3">
        <v>41205</v>
      </c>
      <c r="D33" s="2" t="s">
        <v>6</v>
      </c>
      <c r="E33" s="2" t="s">
        <v>22</v>
      </c>
      <c r="F33" s="2">
        <f t="shared" si="0"/>
        <v>300</v>
      </c>
      <c r="G33" s="2" t="s">
        <v>25</v>
      </c>
    </row>
    <row r="34" spans="1:7" x14ac:dyDescent="0.3">
      <c r="A34" s="2" t="s">
        <v>70</v>
      </c>
      <c r="B34" s="2" t="s">
        <v>3</v>
      </c>
      <c r="C34" s="3">
        <v>41239</v>
      </c>
      <c r="D34" s="2" t="s">
        <v>6</v>
      </c>
      <c r="E34" s="2" t="s">
        <v>13</v>
      </c>
      <c r="F34" s="2">
        <f t="shared" si="0"/>
        <v>400</v>
      </c>
      <c r="G34" s="2" t="s">
        <v>26</v>
      </c>
    </row>
    <row r="35" spans="1:7" x14ac:dyDescent="0.3">
      <c r="A35" s="2" t="s">
        <v>70</v>
      </c>
      <c r="B35" s="2" t="s">
        <v>3</v>
      </c>
      <c r="C35" s="3">
        <v>41260</v>
      </c>
      <c r="D35" s="2" t="s">
        <v>6</v>
      </c>
      <c r="E35" s="2" t="s">
        <v>22</v>
      </c>
      <c r="F35" s="2">
        <f t="shared" si="0"/>
        <v>300</v>
      </c>
      <c r="G35" s="2" t="s">
        <v>25</v>
      </c>
    </row>
    <row r="36" spans="1:7" x14ac:dyDescent="0.3">
      <c r="A36" s="2" t="s">
        <v>70</v>
      </c>
      <c r="B36" s="2" t="s">
        <v>3</v>
      </c>
      <c r="C36" s="3">
        <v>41302</v>
      </c>
      <c r="D36" s="2" t="s">
        <v>6</v>
      </c>
      <c r="E36" s="2" t="s">
        <v>34</v>
      </c>
      <c r="F36" s="2">
        <f t="shared" si="0"/>
        <v>340</v>
      </c>
      <c r="G36" s="2" t="s">
        <v>25</v>
      </c>
    </row>
    <row r="37" spans="1:7" x14ac:dyDescent="0.3">
      <c r="A37" s="2" t="s">
        <v>70</v>
      </c>
      <c r="B37" s="2" t="s">
        <v>3</v>
      </c>
      <c r="C37" s="3">
        <v>41331</v>
      </c>
      <c r="D37" s="2" t="s">
        <v>6</v>
      </c>
      <c r="E37" s="2" t="s">
        <v>60</v>
      </c>
      <c r="F37" s="2">
        <f t="shared" si="0"/>
        <v>160</v>
      </c>
      <c r="G37" s="2" t="s">
        <v>25</v>
      </c>
    </row>
    <row r="38" spans="1:7" x14ac:dyDescent="0.3">
      <c r="A38" s="2" t="s">
        <v>70</v>
      </c>
      <c r="B38" s="2" t="s">
        <v>3</v>
      </c>
      <c r="C38" s="3">
        <v>41422</v>
      </c>
      <c r="D38" s="2" t="s">
        <v>6</v>
      </c>
      <c r="E38" s="2" t="s">
        <v>52</v>
      </c>
      <c r="F38" s="2">
        <f t="shared" si="0"/>
        <v>320</v>
      </c>
      <c r="G38" s="2" t="s">
        <v>25</v>
      </c>
    </row>
    <row r="39" spans="1:7" x14ac:dyDescent="0.3">
      <c r="A39" s="2" t="s">
        <v>70</v>
      </c>
      <c r="B39" s="2" t="s">
        <v>3</v>
      </c>
      <c r="C39" s="3">
        <v>41477</v>
      </c>
      <c r="D39" s="2" t="s">
        <v>6</v>
      </c>
      <c r="E39" s="2" t="s">
        <v>34</v>
      </c>
      <c r="F39" s="2">
        <f t="shared" si="0"/>
        <v>340</v>
      </c>
      <c r="G39" s="2" t="s">
        <v>25</v>
      </c>
    </row>
    <row r="40" spans="1:7" x14ac:dyDescent="0.3">
      <c r="A40" s="2" t="s">
        <v>70</v>
      </c>
      <c r="B40" s="2" t="s">
        <v>3</v>
      </c>
      <c r="C40" s="3">
        <v>41540</v>
      </c>
      <c r="D40" s="2" t="s">
        <v>6</v>
      </c>
      <c r="E40" s="2" t="s">
        <v>32</v>
      </c>
      <c r="F40" s="2">
        <f t="shared" si="0"/>
        <v>1500</v>
      </c>
      <c r="G40" s="2" t="s">
        <v>25</v>
      </c>
    </row>
    <row r="41" spans="1:7" x14ac:dyDescent="0.3">
      <c r="A41" s="2" t="s">
        <v>70</v>
      </c>
      <c r="B41" s="2" t="s">
        <v>3</v>
      </c>
      <c r="C41" s="3">
        <v>41569</v>
      </c>
      <c r="D41" s="2" t="s">
        <v>6</v>
      </c>
      <c r="E41" s="2" t="s">
        <v>35</v>
      </c>
      <c r="F41" s="2">
        <f t="shared" si="0"/>
        <v>280</v>
      </c>
      <c r="G41" s="2" t="s">
        <v>25</v>
      </c>
    </row>
    <row r="42" spans="1:7" x14ac:dyDescent="0.3">
      <c r="A42" s="2" t="s">
        <v>70</v>
      </c>
      <c r="B42" s="2" t="s">
        <v>3</v>
      </c>
      <c r="C42" s="3">
        <v>41603</v>
      </c>
      <c r="D42" s="2" t="s">
        <v>6</v>
      </c>
      <c r="E42" s="2" t="s">
        <v>39</v>
      </c>
      <c r="F42" s="2">
        <f t="shared" si="0"/>
        <v>220</v>
      </c>
      <c r="G42" s="2" t="s">
        <v>25</v>
      </c>
    </row>
    <row r="43" spans="1:7" x14ac:dyDescent="0.3">
      <c r="A43" s="2" t="s">
        <v>70</v>
      </c>
      <c r="B43" s="2" t="s">
        <v>3</v>
      </c>
      <c r="C43" s="3">
        <v>41626</v>
      </c>
      <c r="D43" s="2" t="s">
        <v>6</v>
      </c>
      <c r="E43" s="2" t="s">
        <v>61</v>
      </c>
      <c r="F43" s="2">
        <f t="shared" si="0"/>
        <v>520</v>
      </c>
      <c r="G43" s="2" t="s">
        <v>26</v>
      </c>
    </row>
    <row r="44" spans="1:7" x14ac:dyDescent="0.3">
      <c r="A44" s="2" t="s">
        <v>70</v>
      </c>
      <c r="B44" s="2" t="s">
        <v>3</v>
      </c>
      <c r="C44" s="3">
        <v>41661</v>
      </c>
      <c r="D44" s="2" t="s">
        <v>6</v>
      </c>
      <c r="E44" s="2" t="s">
        <v>45</v>
      </c>
      <c r="F44" s="2">
        <f t="shared" si="0"/>
        <v>680</v>
      </c>
      <c r="G44" s="2" t="s">
        <v>26</v>
      </c>
    </row>
    <row r="45" spans="1:7" x14ac:dyDescent="0.3">
      <c r="A45" s="2" t="s">
        <v>70</v>
      </c>
      <c r="B45" s="2" t="s">
        <v>3</v>
      </c>
      <c r="C45" s="3">
        <v>41715</v>
      </c>
      <c r="D45" s="2" t="s">
        <v>6</v>
      </c>
      <c r="E45" s="2" t="s">
        <v>55</v>
      </c>
      <c r="F45" s="2">
        <f t="shared" si="0"/>
        <v>420</v>
      </c>
      <c r="G45" s="2" t="s">
        <v>26</v>
      </c>
    </row>
    <row r="46" spans="1:7" x14ac:dyDescent="0.3">
      <c r="A46" s="2" t="s">
        <v>70</v>
      </c>
      <c r="B46" s="2" t="s">
        <v>3</v>
      </c>
      <c r="C46" s="3">
        <v>41787</v>
      </c>
      <c r="D46" s="2" t="s">
        <v>6</v>
      </c>
      <c r="E46" s="2" t="s">
        <v>44</v>
      </c>
      <c r="F46" s="2">
        <f t="shared" si="0"/>
        <v>240</v>
      </c>
      <c r="G46" s="2" t="s">
        <v>25</v>
      </c>
    </row>
    <row r="47" spans="1:7" x14ac:dyDescent="0.3">
      <c r="A47" s="2" t="s">
        <v>70</v>
      </c>
      <c r="B47" s="2" t="s">
        <v>3</v>
      </c>
      <c r="C47" s="3">
        <v>41814</v>
      </c>
      <c r="D47" s="2" t="s">
        <v>6</v>
      </c>
      <c r="E47" s="2" t="s">
        <v>60</v>
      </c>
      <c r="F47" s="2">
        <f t="shared" si="0"/>
        <v>160</v>
      </c>
      <c r="G47" s="2" t="s">
        <v>25</v>
      </c>
    </row>
    <row r="48" spans="1:7" x14ac:dyDescent="0.3">
      <c r="A48" s="2" t="s">
        <v>70</v>
      </c>
      <c r="B48" s="2" t="s">
        <v>3</v>
      </c>
      <c r="C48" s="3">
        <v>41841</v>
      </c>
      <c r="D48" s="2" t="s">
        <v>6</v>
      </c>
      <c r="E48" s="2" t="s">
        <v>53</v>
      </c>
      <c r="F48" s="2">
        <f t="shared" si="0"/>
        <v>80</v>
      </c>
      <c r="G48" s="2" t="s">
        <v>25</v>
      </c>
    </row>
    <row r="49" spans="1:7" x14ac:dyDescent="0.3">
      <c r="A49" s="2" t="s">
        <v>70</v>
      </c>
      <c r="B49" s="2" t="s">
        <v>3</v>
      </c>
      <c r="C49" s="3">
        <v>41877</v>
      </c>
      <c r="D49" s="2" t="s">
        <v>6</v>
      </c>
      <c r="E49" s="2" t="s">
        <v>39</v>
      </c>
      <c r="F49" s="2">
        <f t="shared" ref="F49:F74" si="1">VALUE(E49)</f>
        <v>220</v>
      </c>
      <c r="G49" s="2" t="s">
        <v>25</v>
      </c>
    </row>
    <row r="50" spans="1:7" x14ac:dyDescent="0.3">
      <c r="A50" s="2" t="s">
        <v>70</v>
      </c>
      <c r="B50" s="2" t="s">
        <v>3</v>
      </c>
      <c r="C50" s="3">
        <v>41904</v>
      </c>
      <c r="D50" s="2" t="s">
        <v>6</v>
      </c>
      <c r="E50" s="2" t="s">
        <v>17</v>
      </c>
      <c r="F50" s="2">
        <f t="shared" si="1"/>
        <v>100</v>
      </c>
      <c r="G50" s="2" t="s">
        <v>25</v>
      </c>
    </row>
    <row r="51" spans="1:7" x14ac:dyDescent="0.3">
      <c r="A51" s="2" t="s">
        <v>70</v>
      </c>
      <c r="B51" s="2" t="s">
        <v>3</v>
      </c>
      <c r="C51" s="3">
        <v>41940</v>
      </c>
      <c r="D51" s="2" t="s">
        <v>6</v>
      </c>
      <c r="E51" s="2" t="s">
        <v>62</v>
      </c>
      <c r="F51" s="2">
        <f t="shared" si="1"/>
        <v>180</v>
      </c>
      <c r="G51" s="2" t="s">
        <v>25</v>
      </c>
    </row>
    <row r="52" spans="1:7" x14ac:dyDescent="0.3">
      <c r="A52" s="2" t="s">
        <v>70</v>
      </c>
      <c r="B52" s="2" t="s">
        <v>3</v>
      </c>
      <c r="C52" s="3">
        <v>41968</v>
      </c>
      <c r="D52" s="2" t="s">
        <v>6</v>
      </c>
      <c r="E52" s="2" t="s">
        <v>63</v>
      </c>
      <c r="F52" s="2">
        <f t="shared" si="1"/>
        <v>12400</v>
      </c>
      <c r="G52" s="2" t="s">
        <v>25</v>
      </c>
    </row>
    <row r="53" spans="1:7" x14ac:dyDescent="0.3">
      <c r="A53" s="2" t="s">
        <v>70</v>
      </c>
      <c r="B53" s="2" t="s">
        <v>3</v>
      </c>
      <c r="C53" s="3">
        <v>42002</v>
      </c>
      <c r="D53" s="2" t="s">
        <v>6</v>
      </c>
      <c r="E53" s="2" t="s">
        <v>64</v>
      </c>
      <c r="F53" s="2">
        <f t="shared" si="1"/>
        <v>20</v>
      </c>
      <c r="G53" s="2" t="s">
        <v>25</v>
      </c>
    </row>
    <row r="54" spans="1:7" x14ac:dyDescent="0.3">
      <c r="A54" s="2" t="s">
        <v>70</v>
      </c>
      <c r="B54" s="2" t="s">
        <v>3</v>
      </c>
      <c r="C54" s="3">
        <v>42031</v>
      </c>
      <c r="D54" s="2" t="s">
        <v>6</v>
      </c>
      <c r="E54" s="2" t="s">
        <v>40</v>
      </c>
      <c r="F54" s="2">
        <f t="shared" si="1"/>
        <v>360</v>
      </c>
      <c r="G54" s="2" t="s">
        <v>25</v>
      </c>
    </row>
    <row r="55" spans="1:7" x14ac:dyDescent="0.3">
      <c r="A55" s="2" t="s">
        <v>70</v>
      </c>
      <c r="B55" s="2" t="s">
        <v>3</v>
      </c>
      <c r="C55" s="3">
        <v>42060</v>
      </c>
      <c r="D55" s="2" t="s">
        <v>6</v>
      </c>
      <c r="E55" s="2" t="s">
        <v>65</v>
      </c>
      <c r="F55" s="2">
        <f t="shared" si="1"/>
        <v>40</v>
      </c>
      <c r="G55" s="2" t="s">
        <v>25</v>
      </c>
    </row>
    <row r="56" spans="1:7" x14ac:dyDescent="0.3">
      <c r="A56" s="2" t="s">
        <v>70</v>
      </c>
      <c r="B56" s="2" t="s">
        <v>3</v>
      </c>
      <c r="C56" s="3">
        <v>42093</v>
      </c>
      <c r="D56" s="2" t="s">
        <v>6</v>
      </c>
      <c r="E56" s="2" t="s">
        <v>45</v>
      </c>
      <c r="F56" s="2">
        <f t="shared" si="1"/>
        <v>680</v>
      </c>
      <c r="G56" s="2" t="s">
        <v>26</v>
      </c>
    </row>
    <row r="57" spans="1:7" x14ac:dyDescent="0.3">
      <c r="A57" s="2" t="s">
        <v>70</v>
      </c>
      <c r="B57" s="2" t="s">
        <v>3</v>
      </c>
      <c r="C57" s="3">
        <v>42123</v>
      </c>
      <c r="D57" s="2" t="s">
        <v>6</v>
      </c>
      <c r="E57" s="2" t="s">
        <v>62</v>
      </c>
      <c r="F57" s="2">
        <f t="shared" si="1"/>
        <v>180</v>
      </c>
      <c r="G57" s="2" t="s">
        <v>25</v>
      </c>
    </row>
    <row r="58" spans="1:7" x14ac:dyDescent="0.3">
      <c r="A58" s="2" t="s">
        <v>70</v>
      </c>
      <c r="B58" s="2" t="s">
        <v>3</v>
      </c>
      <c r="C58" s="3">
        <v>42151</v>
      </c>
      <c r="D58" s="2" t="s">
        <v>6</v>
      </c>
      <c r="E58" s="2" t="s">
        <v>30</v>
      </c>
      <c r="F58" s="2" t="s">
        <v>30</v>
      </c>
      <c r="G58" s="2" t="s">
        <v>38</v>
      </c>
    </row>
    <row r="59" spans="1:7" x14ac:dyDescent="0.3">
      <c r="A59" s="2" t="s">
        <v>70</v>
      </c>
      <c r="B59" s="2" t="s">
        <v>3</v>
      </c>
      <c r="C59" s="3">
        <v>42178</v>
      </c>
      <c r="D59" s="2" t="s">
        <v>6</v>
      </c>
      <c r="E59" s="2" t="s">
        <v>62</v>
      </c>
      <c r="F59" s="2">
        <f t="shared" si="1"/>
        <v>180</v>
      </c>
      <c r="G59" s="2" t="s">
        <v>25</v>
      </c>
    </row>
    <row r="60" spans="1:7" x14ac:dyDescent="0.3">
      <c r="A60" s="2" t="s">
        <v>70</v>
      </c>
      <c r="B60" s="2" t="s">
        <v>3</v>
      </c>
      <c r="C60" s="3">
        <v>42213</v>
      </c>
      <c r="D60" s="2" t="s">
        <v>6</v>
      </c>
      <c r="E60" s="2" t="s">
        <v>42</v>
      </c>
      <c r="F60" s="2">
        <f t="shared" si="1"/>
        <v>120</v>
      </c>
      <c r="G60" s="2" t="s">
        <v>25</v>
      </c>
    </row>
    <row r="61" spans="1:7" x14ac:dyDescent="0.3">
      <c r="A61" s="2" t="s">
        <v>70</v>
      </c>
      <c r="B61" s="2" t="s">
        <v>3</v>
      </c>
      <c r="C61" s="3">
        <v>42241</v>
      </c>
      <c r="D61" s="2" t="s">
        <v>6</v>
      </c>
      <c r="E61" s="2" t="s">
        <v>10</v>
      </c>
      <c r="F61" s="2">
        <f t="shared" si="1"/>
        <v>900</v>
      </c>
      <c r="G61" s="2" t="s">
        <v>26</v>
      </c>
    </row>
    <row r="62" spans="1:7" x14ac:dyDescent="0.3">
      <c r="A62" s="2" t="s">
        <v>70</v>
      </c>
      <c r="B62" s="2" t="s">
        <v>3</v>
      </c>
      <c r="C62" s="3">
        <v>42276</v>
      </c>
      <c r="D62" s="2" t="s">
        <v>6</v>
      </c>
      <c r="E62" s="2" t="s">
        <v>51</v>
      </c>
      <c r="F62" s="2">
        <f t="shared" si="1"/>
        <v>1020</v>
      </c>
      <c r="G62" s="2" t="s">
        <v>26</v>
      </c>
    </row>
    <row r="63" spans="1:7" x14ac:dyDescent="0.3">
      <c r="A63" s="2" t="s">
        <v>70</v>
      </c>
      <c r="B63" s="2" t="s">
        <v>3</v>
      </c>
      <c r="C63" s="3">
        <v>42297</v>
      </c>
      <c r="D63" s="2" t="s">
        <v>6</v>
      </c>
      <c r="E63" s="2" t="s">
        <v>57</v>
      </c>
      <c r="F63" s="2">
        <f t="shared" si="1"/>
        <v>480</v>
      </c>
      <c r="G63" s="2" t="s">
        <v>26</v>
      </c>
    </row>
    <row r="64" spans="1:7" x14ac:dyDescent="0.3">
      <c r="A64" s="2" t="s">
        <v>70</v>
      </c>
      <c r="B64" s="2" t="s">
        <v>3</v>
      </c>
      <c r="C64" s="3">
        <v>42331</v>
      </c>
      <c r="D64" s="2" t="s">
        <v>6</v>
      </c>
      <c r="E64" s="2" t="s">
        <v>58</v>
      </c>
      <c r="F64" s="2">
        <f t="shared" si="1"/>
        <v>1280</v>
      </c>
      <c r="G64" s="2" t="s">
        <v>25</v>
      </c>
    </row>
    <row r="65" spans="1:7" x14ac:dyDescent="0.3">
      <c r="A65" s="2" t="s">
        <v>70</v>
      </c>
      <c r="B65" s="2" t="s">
        <v>3</v>
      </c>
      <c r="C65" s="3">
        <v>42452</v>
      </c>
      <c r="D65" s="2" t="s">
        <v>6</v>
      </c>
      <c r="E65" s="2" t="s">
        <v>66</v>
      </c>
      <c r="F65" s="2">
        <f t="shared" si="1"/>
        <v>210</v>
      </c>
      <c r="G65" s="2" t="s">
        <v>26</v>
      </c>
    </row>
    <row r="66" spans="1:7" x14ac:dyDescent="0.3">
      <c r="A66" s="2" t="s">
        <v>70</v>
      </c>
      <c r="B66" s="2" t="s">
        <v>3</v>
      </c>
      <c r="C66" s="3">
        <v>42485</v>
      </c>
      <c r="D66" s="2" t="s">
        <v>6</v>
      </c>
      <c r="E66" s="2" t="s">
        <v>67</v>
      </c>
      <c r="F66" s="2">
        <f t="shared" si="1"/>
        <v>150</v>
      </c>
      <c r="G66" s="2" t="s">
        <v>25</v>
      </c>
    </row>
    <row r="67" spans="1:7" x14ac:dyDescent="0.3">
      <c r="A67" s="2" t="s">
        <v>70</v>
      </c>
      <c r="B67" s="2" t="s">
        <v>3</v>
      </c>
      <c r="C67" s="3">
        <v>42514</v>
      </c>
      <c r="D67" s="2" t="s">
        <v>6</v>
      </c>
      <c r="E67" s="2" t="s">
        <v>41</v>
      </c>
      <c r="F67" s="2">
        <f t="shared" si="1"/>
        <v>260</v>
      </c>
      <c r="G67" s="2" t="s">
        <v>26</v>
      </c>
    </row>
    <row r="68" spans="1:7" x14ac:dyDescent="0.3">
      <c r="A68" s="2" t="s">
        <v>70</v>
      </c>
      <c r="B68" s="2" t="s">
        <v>3</v>
      </c>
      <c r="C68" s="3">
        <v>42550</v>
      </c>
      <c r="D68" s="2" t="s">
        <v>6</v>
      </c>
      <c r="E68" s="2" t="s">
        <v>41</v>
      </c>
      <c r="F68" s="2">
        <f t="shared" si="1"/>
        <v>260</v>
      </c>
      <c r="G68" s="2" t="s">
        <v>26</v>
      </c>
    </row>
    <row r="69" spans="1:7" x14ac:dyDescent="0.3">
      <c r="A69" s="2" t="s">
        <v>70</v>
      </c>
      <c r="B69" s="2" t="s">
        <v>3</v>
      </c>
      <c r="C69" s="3">
        <v>42570</v>
      </c>
      <c r="D69" s="2" t="s">
        <v>6</v>
      </c>
      <c r="E69" s="2" t="s">
        <v>42</v>
      </c>
      <c r="F69" s="2">
        <f t="shared" si="1"/>
        <v>120</v>
      </c>
      <c r="G69" s="2" t="s">
        <v>25</v>
      </c>
    </row>
    <row r="70" spans="1:7" x14ac:dyDescent="0.3">
      <c r="A70" s="2" t="s">
        <v>70</v>
      </c>
      <c r="B70" s="2" t="s">
        <v>3</v>
      </c>
      <c r="C70" s="3">
        <v>42612</v>
      </c>
      <c r="D70" s="2" t="s">
        <v>6</v>
      </c>
      <c r="E70" s="2" t="s">
        <v>62</v>
      </c>
      <c r="F70" s="2">
        <f t="shared" si="1"/>
        <v>180</v>
      </c>
      <c r="G70" s="2" t="s">
        <v>25</v>
      </c>
    </row>
    <row r="71" spans="1:7" x14ac:dyDescent="0.3">
      <c r="A71" s="2" t="s">
        <v>70</v>
      </c>
      <c r="B71" s="2" t="s">
        <v>3</v>
      </c>
      <c r="C71" s="3">
        <v>42641</v>
      </c>
      <c r="D71" s="2" t="s">
        <v>6</v>
      </c>
      <c r="E71" s="2" t="s">
        <v>30</v>
      </c>
      <c r="F71" s="2" t="s">
        <v>30</v>
      </c>
      <c r="G71" s="2" t="s">
        <v>38</v>
      </c>
    </row>
    <row r="72" spans="1:7" x14ac:dyDescent="0.3">
      <c r="A72" s="2" t="s">
        <v>70</v>
      </c>
      <c r="B72" s="2" t="s">
        <v>3</v>
      </c>
      <c r="C72" s="3">
        <v>42660</v>
      </c>
      <c r="D72" s="2" t="s">
        <v>6</v>
      </c>
      <c r="E72" s="2" t="s">
        <v>68</v>
      </c>
      <c r="F72" s="2">
        <f t="shared" si="1"/>
        <v>330</v>
      </c>
      <c r="G72" s="2" t="s">
        <v>26</v>
      </c>
    </row>
    <row r="73" spans="1:7" x14ac:dyDescent="0.3">
      <c r="A73" s="2" t="s">
        <v>70</v>
      </c>
      <c r="B73" s="2" t="s">
        <v>3</v>
      </c>
      <c r="C73" s="3">
        <v>42696</v>
      </c>
      <c r="D73" s="2" t="s">
        <v>6</v>
      </c>
      <c r="E73" s="2" t="s">
        <v>40</v>
      </c>
      <c r="F73" s="2">
        <f t="shared" si="1"/>
        <v>360</v>
      </c>
      <c r="G73" s="2" t="s">
        <v>26</v>
      </c>
    </row>
    <row r="74" spans="1:7" x14ac:dyDescent="0.3">
      <c r="A74" s="2" t="s">
        <v>70</v>
      </c>
      <c r="B74" s="2" t="s">
        <v>3</v>
      </c>
      <c r="C74" s="3">
        <v>42731</v>
      </c>
      <c r="D74" s="2" t="s">
        <v>6</v>
      </c>
      <c r="E74" s="2" t="s">
        <v>69</v>
      </c>
      <c r="F74" s="2">
        <f t="shared" si="1"/>
        <v>370</v>
      </c>
      <c r="G74" s="2" t="s">
        <v>26</v>
      </c>
    </row>
  </sheetData>
  <mergeCells count="1">
    <mergeCell ref="J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G1048576"/>
    </sheetView>
  </sheetViews>
  <sheetFormatPr defaultRowHeight="14.4" x14ac:dyDescent="0.3"/>
  <cols>
    <col min="1" max="1" width="9.5546875" bestFit="1" customWidth="1"/>
    <col min="2" max="2" width="6" bestFit="1" customWidth="1"/>
    <col min="3" max="3" width="9.6640625" bestFit="1" customWidth="1"/>
    <col min="4" max="4" width="26.5546875" bestFit="1" customWidth="1"/>
    <col min="5" max="6" width="12.6640625" customWidth="1"/>
    <col min="7" max="7" width="3.6640625" bestFit="1" customWidth="1"/>
    <col min="9" max="12" width="13.6640625" customWidth="1"/>
  </cols>
  <sheetData>
    <row r="1" spans="1:12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91</v>
      </c>
      <c r="G1" s="1" t="s">
        <v>24</v>
      </c>
      <c r="J1" s="49" t="s">
        <v>6</v>
      </c>
      <c r="K1" s="50"/>
      <c r="L1" s="51"/>
    </row>
    <row r="2" spans="1:12" x14ac:dyDescent="0.3">
      <c r="A2" s="2" t="s">
        <v>1</v>
      </c>
      <c r="B2" s="2" t="s">
        <v>3</v>
      </c>
      <c r="C2" s="3">
        <v>40940</v>
      </c>
      <c r="D2" s="2" t="s">
        <v>6</v>
      </c>
      <c r="E2" s="2" t="s">
        <v>10</v>
      </c>
      <c r="F2" s="2">
        <f t="shared" ref="F2:F17" si="0">VALUE(E2)</f>
        <v>900</v>
      </c>
      <c r="G2" s="2" t="s">
        <v>25</v>
      </c>
      <c r="J2" s="4" t="s">
        <v>92</v>
      </c>
      <c r="K2" s="5" t="s">
        <v>93</v>
      </c>
      <c r="L2" s="6" t="s">
        <v>94</v>
      </c>
    </row>
    <row r="3" spans="1:12" ht="15" thickBot="1" x14ac:dyDescent="0.35">
      <c r="A3" s="2" t="s">
        <v>1</v>
      </c>
      <c r="B3" s="2" t="s">
        <v>3</v>
      </c>
      <c r="C3" s="3">
        <v>41038</v>
      </c>
      <c r="D3" s="2" t="s">
        <v>6</v>
      </c>
      <c r="E3" s="2" t="s">
        <v>12</v>
      </c>
      <c r="F3" s="2">
        <f t="shared" si="0"/>
        <v>1100</v>
      </c>
      <c r="G3" s="2" t="s">
        <v>25</v>
      </c>
      <c r="J3" s="7">
        <f>COUNTIF(D2:D17,"Fecal Coliform")</f>
        <v>16</v>
      </c>
      <c r="K3" s="8">
        <f>COUNTIFS(D2:D17,"Fecal Coliform",F2:F17,"&gt;=400")</f>
        <v>11</v>
      </c>
      <c r="L3" s="9">
        <f>+K3/J3</f>
        <v>0.6875</v>
      </c>
    </row>
    <row r="4" spans="1:12" x14ac:dyDescent="0.3">
      <c r="A4" s="2" t="s">
        <v>1</v>
      </c>
      <c r="B4" s="2" t="s">
        <v>3</v>
      </c>
      <c r="C4" s="3">
        <v>41122</v>
      </c>
      <c r="D4" s="2" t="s">
        <v>6</v>
      </c>
      <c r="E4" s="2" t="s">
        <v>18</v>
      </c>
      <c r="F4" s="2" t="s">
        <v>18</v>
      </c>
      <c r="G4" s="2" t="s">
        <v>27</v>
      </c>
    </row>
    <row r="5" spans="1:12" x14ac:dyDescent="0.3">
      <c r="A5" s="2" t="s">
        <v>1</v>
      </c>
      <c r="B5" s="2" t="s">
        <v>3</v>
      </c>
      <c r="C5" s="3">
        <v>41220</v>
      </c>
      <c r="D5" s="2" t="s">
        <v>6</v>
      </c>
      <c r="E5" s="2" t="s">
        <v>19</v>
      </c>
      <c r="F5" s="2">
        <f t="shared" si="0"/>
        <v>500</v>
      </c>
      <c r="G5" s="2" t="s">
        <v>25</v>
      </c>
    </row>
    <row r="6" spans="1:12" x14ac:dyDescent="0.3">
      <c r="A6" s="2" t="s">
        <v>1</v>
      </c>
      <c r="B6" s="2" t="s">
        <v>3</v>
      </c>
      <c r="C6" s="3">
        <v>41311</v>
      </c>
      <c r="D6" s="2" t="s">
        <v>6</v>
      </c>
      <c r="E6" s="2" t="s">
        <v>13</v>
      </c>
      <c r="F6" s="2">
        <f t="shared" si="0"/>
        <v>400</v>
      </c>
      <c r="G6" s="2" t="s">
        <v>25</v>
      </c>
    </row>
    <row r="7" spans="1:12" x14ac:dyDescent="0.3">
      <c r="A7" s="2" t="s">
        <v>1</v>
      </c>
      <c r="B7" s="2" t="s">
        <v>3</v>
      </c>
      <c r="C7" s="3">
        <v>41402</v>
      </c>
      <c r="D7" s="2" t="s">
        <v>6</v>
      </c>
      <c r="E7" s="2" t="s">
        <v>10</v>
      </c>
      <c r="F7" s="2">
        <f t="shared" si="0"/>
        <v>900</v>
      </c>
      <c r="G7" s="2" t="s">
        <v>25</v>
      </c>
    </row>
    <row r="8" spans="1:12" x14ac:dyDescent="0.3">
      <c r="A8" s="2" t="s">
        <v>1</v>
      </c>
      <c r="B8" s="2" t="s">
        <v>3</v>
      </c>
      <c r="C8" s="3">
        <v>41486</v>
      </c>
      <c r="D8" s="2" t="s">
        <v>6</v>
      </c>
      <c r="E8" s="2" t="s">
        <v>17</v>
      </c>
      <c r="F8" s="2">
        <f t="shared" si="0"/>
        <v>100</v>
      </c>
      <c r="G8" s="2" t="s">
        <v>25</v>
      </c>
    </row>
    <row r="9" spans="1:12" x14ac:dyDescent="0.3">
      <c r="A9" s="2" t="s">
        <v>1</v>
      </c>
      <c r="B9" s="2" t="s">
        <v>3</v>
      </c>
      <c r="C9" s="3">
        <v>41583</v>
      </c>
      <c r="D9" s="2" t="s">
        <v>6</v>
      </c>
      <c r="E9" s="2" t="s">
        <v>15</v>
      </c>
      <c r="F9" s="2">
        <f t="shared" si="0"/>
        <v>1200</v>
      </c>
      <c r="G9" s="2" t="s">
        <v>25</v>
      </c>
    </row>
    <row r="10" spans="1:12" x14ac:dyDescent="0.3">
      <c r="A10" s="2" t="s">
        <v>1</v>
      </c>
      <c r="B10" s="2" t="s">
        <v>3</v>
      </c>
      <c r="C10" s="3">
        <v>41675</v>
      </c>
      <c r="D10" s="2" t="s">
        <v>6</v>
      </c>
      <c r="E10" s="2" t="s">
        <v>13</v>
      </c>
      <c r="F10" s="2">
        <f t="shared" si="0"/>
        <v>400</v>
      </c>
      <c r="G10" s="2" t="s">
        <v>25</v>
      </c>
    </row>
    <row r="11" spans="1:12" x14ac:dyDescent="0.3">
      <c r="A11" s="2" t="s">
        <v>1</v>
      </c>
      <c r="B11" s="2" t="s">
        <v>3</v>
      </c>
      <c r="C11" s="3">
        <v>41765</v>
      </c>
      <c r="D11" s="2" t="s">
        <v>6</v>
      </c>
      <c r="E11" s="2" t="s">
        <v>18</v>
      </c>
      <c r="F11" s="2" t="s">
        <v>18</v>
      </c>
      <c r="G11" s="2" t="s">
        <v>27</v>
      </c>
    </row>
    <row r="12" spans="1:12" x14ac:dyDescent="0.3">
      <c r="A12" s="2" t="s">
        <v>1</v>
      </c>
      <c r="B12" s="2" t="s">
        <v>3</v>
      </c>
      <c r="C12" s="3">
        <v>41864</v>
      </c>
      <c r="D12" s="2" t="s">
        <v>6</v>
      </c>
      <c r="E12" s="2" t="s">
        <v>20</v>
      </c>
      <c r="F12" s="2">
        <f t="shared" si="0"/>
        <v>700</v>
      </c>
      <c r="G12" s="2" t="s">
        <v>25</v>
      </c>
    </row>
    <row r="13" spans="1:12" x14ac:dyDescent="0.3">
      <c r="A13" s="2" t="s">
        <v>1</v>
      </c>
      <c r="B13" s="2" t="s">
        <v>3</v>
      </c>
      <c r="C13" s="3">
        <v>41948</v>
      </c>
      <c r="D13" s="2" t="s">
        <v>6</v>
      </c>
      <c r="E13" s="2" t="s">
        <v>21</v>
      </c>
      <c r="F13" s="2">
        <f t="shared" si="0"/>
        <v>1700</v>
      </c>
      <c r="G13" s="2" t="s">
        <v>25</v>
      </c>
    </row>
    <row r="14" spans="1:12" x14ac:dyDescent="0.3">
      <c r="A14" s="2" t="s">
        <v>1</v>
      </c>
      <c r="B14" s="2" t="s">
        <v>3</v>
      </c>
      <c r="C14" s="3">
        <v>42037</v>
      </c>
      <c r="D14" s="2" t="s">
        <v>6</v>
      </c>
      <c r="E14" s="2" t="s">
        <v>22</v>
      </c>
      <c r="F14" s="2">
        <f t="shared" si="0"/>
        <v>300</v>
      </c>
      <c r="G14" s="2" t="s">
        <v>25</v>
      </c>
    </row>
    <row r="15" spans="1:12" x14ac:dyDescent="0.3">
      <c r="A15" s="2" t="s">
        <v>1</v>
      </c>
      <c r="B15" s="2" t="s">
        <v>3</v>
      </c>
      <c r="C15" s="3">
        <v>42130</v>
      </c>
      <c r="D15" s="2" t="s">
        <v>6</v>
      </c>
      <c r="E15" s="2" t="s">
        <v>23</v>
      </c>
      <c r="F15" s="2">
        <f t="shared" si="0"/>
        <v>2400</v>
      </c>
      <c r="G15" s="2" t="s">
        <v>26</v>
      </c>
    </row>
    <row r="16" spans="1:12" x14ac:dyDescent="0.3">
      <c r="A16" s="2" t="s">
        <v>1</v>
      </c>
      <c r="B16" s="2" t="s">
        <v>3</v>
      </c>
      <c r="C16" s="3">
        <v>42242</v>
      </c>
      <c r="D16" s="2" t="s">
        <v>6</v>
      </c>
      <c r="E16" s="2" t="s">
        <v>13</v>
      </c>
      <c r="F16" s="2">
        <f t="shared" si="0"/>
        <v>400</v>
      </c>
      <c r="G16" s="2" t="s">
        <v>25</v>
      </c>
    </row>
    <row r="17" spans="1:7" x14ac:dyDescent="0.3">
      <c r="A17" s="2" t="s">
        <v>1</v>
      </c>
      <c r="B17" s="2" t="s">
        <v>3</v>
      </c>
      <c r="C17" s="3">
        <v>42312</v>
      </c>
      <c r="D17" s="2" t="s">
        <v>6</v>
      </c>
      <c r="E17" s="2" t="s">
        <v>22</v>
      </c>
      <c r="F17" s="2">
        <f t="shared" si="0"/>
        <v>300</v>
      </c>
      <c r="G17" s="2" t="s">
        <v>25</v>
      </c>
    </row>
  </sheetData>
  <mergeCells count="1">
    <mergeCell ref="J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G1048576"/>
    </sheetView>
  </sheetViews>
  <sheetFormatPr defaultRowHeight="14.4" x14ac:dyDescent="0.3"/>
  <cols>
    <col min="1" max="1" width="13.44140625" bestFit="1" customWidth="1"/>
    <col min="2" max="2" width="6" bestFit="1" customWidth="1"/>
    <col min="3" max="3" width="10.6640625" bestFit="1" customWidth="1"/>
    <col min="4" max="4" width="13.88671875" bestFit="1" customWidth="1"/>
    <col min="5" max="5" width="12.109375" bestFit="1" customWidth="1"/>
    <col min="7" max="7" width="3.6640625" bestFit="1" customWidth="1"/>
    <col min="10" max="10" width="6.33203125" bestFit="1" customWidth="1"/>
    <col min="11" max="11" width="11.44140625" bestFit="1" customWidth="1"/>
    <col min="12" max="12" width="13.5546875" bestFit="1" customWidth="1"/>
  </cols>
  <sheetData>
    <row r="1" spans="1:12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91</v>
      </c>
      <c r="G1" s="1" t="s">
        <v>24</v>
      </c>
      <c r="J1" s="49" t="s">
        <v>6</v>
      </c>
      <c r="K1" s="50"/>
      <c r="L1" s="51"/>
    </row>
    <row r="2" spans="1:12" x14ac:dyDescent="0.3">
      <c r="A2" s="2" t="s">
        <v>95</v>
      </c>
      <c r="B2" s="2" t="s">
        <v>3</v>
      </c>
      <c r="C2" s="3">
        <v>40224</v>
      </c>
      <c r="D2" s="2" t="s">
        <v>6</v>
      </c>
      <c r="E2" s="2" t="s">
        <v>68</v>
      </c>
      <c r="F2" s="2">
        <f>VALUE(E2)</f>
        <v>330</v>
      </c>
      <c r="G2" s="2" t="s">
        <v>26</v>
      </c>
      <c r="J2" s="4" t="s">
        <v>92</v>
      </c>
      <c r="K2" s="5" t="s">
        <v>93</v>
      </c>
      <c r="L2" s="6" t="s">
        <v>94</v>
      </c>
    </row>
    <row r="3" spans="1:12" ht="15" thickBot="1" x14ac:dyDescent="0.35">
      <c r="A3" s="2" t="s">
        <v>95</v>
      </c>
      <c r="B3" s="2" t="s">
        <v>3</v>
      </c>
      <c r="C3" s="3">
        <v>40302</v>
      </c>
      <c r="D3" s="2" t="s">
        <v>6</v>
      </c>
      <c r="E3" s="2" t="s">
        <v>96</v>
      </c>
      <c r="F3" s="2">
        <f t="shared" ref="F3:F23" si="0">VALUE(E3)</f>
        <v>780</v>
      </c>
      <c r="G3" s="2" t="s">
        <v>25</v>
      </c>
      <c r="J3" s="7">
        <f>COUNTIF(D2:D900,"Fecal Coliform")</f>
        <v>22</v>
      </c>
      <c r="K3" s="8">
        <f>COUNTIFS(D2:D900,"Fecal Coliform",F2:F900,"&gt;=400")+COUNTIFS(D2:D900,"Fecal Coliform",F2:F900,"*Present &gt;QL")</f>
        <v>11</v>
      </c>
      <c r="L3" s="9">
        <f>+K3/J3</f>
        <v>0.5</v>
      </c>
    </row>
    <row r="4" spans="1:12" x14ac:dyDescent="0.3">
      <c r="A4" s="2" t="s">
        <v>95</v>
      </c>
      <c r="B4" s="2" t="s">
        <v>3</v>
      </c>
      <c r="C4" s="3">
        <v>40413</v>
      </c>
      <c r="D4" s="2" t="s">
        <v>6</v>
      </c>
      <c r="E4" s="2" t="s">
        <v>16</v>
      </c>
      <c r="F4" s="2">
        <f t="shared" si="0"/>
        <v>2900</v>
      </c>
      <c r="G4" s="2" t="s">
        <v>26</v>
      </c>
    </row>
    <row r="5" spans="1:12" x14ac:dyDescent="0.3">
      <c r="A5" s="2" t="s">
        <v>95</v>
      </c>
      <c r="B5" s="2" t="s">
        <v>3</v>
      </c>
      <c r="C5" s="3">
        <v>40483</v>
      </c>
      <c r="D5" s="2" t="s">
        <v>6</v>
      </c>
      <c r="E5" s="2" t="s">
        <v>45</v>
      </c>
      <c r="F5" s="2">
        <f t="shared" si="0"/>
        <v>680</v>
      </c>
      <c r="G5" s="2" t="s">
        <v>25</v>
      </c>
    </row>
    <row r="6" spans="1:12" x14ac:dyDescent="0.3">
      <c r="A6" s="2" t="s">
        <v>95</v>
      </c>
      <c r="B6" s="2" t="s">
        <v>3</v>
      </c>
      <c r="C6" s="3">
        <v>40806</v>
      </c>
      <c r="D6" s="2" t="s">
        <v>6</v>
      </c>
      <c r="E6" s="2" t="s">
        <v>75</v>
      </c>
      <c r="F6" s="2">
        <f t="shared" si="0"/>
        <v>760</v>
      </c>
      <c r="G6" s="2" t="s">
        <v>25</v>
      </c>
    </row>
    <row r="7" spans="1:12" x14ac:dyDescent="0.3">
      <c r="A7" s="2" t="s">
        <v>95</v>
      </c>
      <c r="B7" s="2" t="s">
        <v>3</v>
      </c>
      <c r="C7" s="3">
        <v>41115</v>
      </c>
      <c r="D7" s="2" t="s">
        <v>6</v>
      </c>
      <c r="E7" s="2" t="s">
        <v>97</v>
      </c>
      <c r="F7" s="2">
        <f t="shared" si="0"/>
        <v>250</v>
      </c>
      <c r="G7" s="2" t="s">
        <v>26</v>
      </c>
    </row>
    <row r="8" spans="1:12" x14ac:dyDescent="0.3">
      <c r="A8" s="2" t="s">
        <v>95</v>
      </c>
      <c r="B8" s="2" t="s">
        <v>3</v>
      </c>
      <c r="C8" s="3">
        <v>41198</v>
      </c>
      <c r="D8" s="2" t="s">
        <v>6</v>
      </c>
      <c r="E8" s="2" t="s">
        <v>98</v>
      </c>
      <c r="F8" s="2">
        <f t="shared" si="0"/>
        <v>230</v>
      </c>
      <c r="G8" s="2" t="s">
        <v>26</v>
      </c>
    </row>
    <row r="9" spans="1:12" x14ac:dyDescent="0.3">
      <c r="A9" s="2" t="s">
        <v>95</v>
      </c>
      <c r="B9" s="2" t="s">
        <v>3</v>
      </c>
      <c r="C9" s="3">
        <v>41416</v>
      </c>
      <c r="D9" s="2" t="s">
        <v>6</v>
      </c>
      <c r="E9" s="2" t="s">
        <v>97</v>
      </c>
      <c r="F9" s="2">
        <f t="shared" si="0"/>
        <v>250</v>
      </c>
      <c r="G9" s="2" t="s">
        <v>26</v>
      </c>
    </row>
    <row r="10" spans="1:12" x14ac:dyDescent="0.3">
      <c r="A10" s="2" t="s">
        <v>95</v>
      </c>
      <c r="B10" s="2" t="s">
        <v>3</v>
      </c>
      <c r="C10" s="3">
        <v>41508</v>
      </c>
      <c r="D10" s="2" t="s">
        <v>6</v>
      </c>
      <c r="E10" s="2" t="s">
        <v>69</v>
      </c>
      <c r="F10" s="2">
        <f t="shared" si="0"/>
        <v>370</v>
      </c>
      <c r="G10" s="2" t="s">
        <v>26</v>
      </c>
    </row>
    <row r="11" spans="1:12" x14ac:dyDescent="0.3">
      <c r="A11" s="2" t="s">
        <v>95</v>
      </c>
      <c r="B11" s="2" t="s">
        <v>3</v>
      </c>
      <c r="C11" s="3">
        <v>41598</v>
      </c>
      <c r="D11" s="2" t="s">
        <v>6</v>
      </c>
      <c r="E11" s="2" t="s">
        <v>99</v>
      </c>
      <c r="F11" s="2">
        <f t="shared" si="0"/>
        <v>450</v>
      </c>
      <c r="G11" s="2" t="s">
        <v>26</v>
      </c>
    </row>
    <row r="12" spans="1:12" x14ac:dyDescent="0.3">
      <c r="A12" s="2" t="s">
        <v>95</v>
      </c>
      <c r="B12" s="2" t="s">
        <v>3</v>
      </c>
      <c r="C12" s="3">
        <v>41717</v>
      </c>
      <c r="D12" s="2" t="s">
        <v>6</v>
      </c>
      <c r="E12" s="2" t="s">
        <v>52</v>
      </c>
      <c r="F12" s="2">
        <f t="shared" si="0"/>
        <v>320</v>
      </c>
      <c r="G12" s="2" t="s">
        <v>26</v>
      </c>
    </row>
    <row r="13" spans="1:12" x14ac:dyDescent="0.3">
      <c r="A13" s="2" t="s">
        <v>95</v>
      </c>
      <c r="B13" s="2" t="s">
        <v>3</v>
      </c>
      <c r="C13" s="3">
        <v>41808</v>
      </c>
      <c r="D13" s="2" t="s">
        <v>6</v>
      </c>
      <c r="E13" s="2" t="s">
        <v>100</v>
      </c>
      <c r="F13" s="2">
        <f t="shared" si="0"/>
        <v>890</v>
      </c>
      <c r="G13" s="2" t="s">
        <v>25</v>
      </c>
    </row>
    <row r="14" spans="1:12" x14ac:dyDescent="0.3">
      <c r="A14" s="2" t="s">
        <v>95</v>
      </c>
      <c r="B14" s="2" t="s">
        <v>3</v>
      </c>
      <c r="C14" s="3">
        <v>41906</v>
      </c>
      <c r="D14" s="2" t="s">
        <v>6</v>
      </c>
      <c r="E14" s="2" t="s">
        <v>43</v>
      </c>
      <c r="F14" s="2">
        <f t="shared" si="0"/>
        <v>380</v>
      </c>
      <c r="G14" s="2" t="s">
        <v>25</v>
      </c>
    </row>
    <row r="15" spans="1:12" x14ac:dyDescent="0.3">
      <c r="A15" s="2" t="s">
        <v>95</v>
      </c>
      <c r="B15" s="2" t="s">
        <v>3</v>
      </c>
      <c r="C15" s="3">
        <v>41989</v>
      </c>
      <c r="D15" s="2" t="s">
        <v>6</v>
      </c>
      <c r="E15" s="2" t="s">
        <v>55</v>
      </c>
      <c r="F15" s="2">
        <f t="shared" si="0"/>
        <v>420</v>
      </c>
      <c r="G15" s="2" t="s">
        <v>26</v>
      </c>
    </row>
    <row r="16" spans="1:12" x14ac:dyDescent="0.3">
      <c r="A16" s="2" t="s">
        <v>95</v>
      </c>
      <c r="B16" s="2" t="s">
        <v>3</v>
      </c>
      <c r="C16" s="3">
        <v>42030</v>
      </c>
      <c r="D16" s="2" t="s">
        <v>6</v>
      </c>
      <c r="E16" s="2" t="s">
        <v>101</v>
      </c>
      <c r="F16" s="2">
        <f t="shared" si="0"/>
        <v>4800</v>
      </c>
      <c r="G16" s="2" t="s">
        <v>26</v>
      </c>
    </row>
    <row r="17" spans="1:7" x14ac:dyDescent="0.3">
      <c r="A17" s="2" t="s">
        <v>95</v>
      </c>
      <c r="B17" s="2" t="s">
        <v>3</v>
      </c>
      <c r="C17" s="3">
        <v>42116</v>
      </c>
      <c r="D17" s="2" t="s">
        <v>6</v>
      </c>
      <c r="E17" s="2" t="s">
        <v>102</v>
      </c>
      <c r="F17" s="2">
        <f t="shared" si="0"/>
        <v>550</v>
      </c>
      <c r="G17" s="2" t="s">
        <v>26</v>
      </c>
    </row>
    <row r="18" spans="1:7" x14ac:dyDescent="0.3">
      <c r="A18" s="2" t="s">
        <v>95</v>
      </c>
      <c r="B18" s="2" t="s">
        <v>3</v>
      </c>
      <c r="C18" s="3">
        <v>42208</v>
      </c>
      <c r="D18" s="2" t="s">
        <v>6</v>
      </c>
      <c r="E18" s="2" t="s">
        <v>98</v>
      </c>
      <c r="F18" s="2">
        <f t="shared" si="0"/>
        <v>230</v>
      </c>
      <c r="G18" s="2" t="s">
        <v>26</v>
      </c>
    </row>
    <row r="19" spans="1:7" x14ac:dyDescent="0.3">
      <c r="A19" s="2" t="s">
        <v>95</v>
      </c>
      <c r="B19" s="2" t="s">
        <v>3</v>
      </c>
      <c r="C19" s="3">
        <v>42297</v>
      </c>
      <c r="D19" s="2" t="s">
        <v>6</v>
      </c>
      <c r="E19" s="2" t="s">
        <v>103</v>
      </c>
      <c r="F19" s="2">
        <f t="shared" si="0"/>
        <v>290</v>
      </c>
      <c r="G19" s="2" t="s">
        <v>26</v>
      </c>
    </row>
    <row r="20" spans="1:7" x14ac:dyDescent="0.3">
      <c r="A20" s="2" t="s">
        <v>95</v>
      </c>
      <c r="B20" s="2" t="s">
        <v>3</v>
      </c>
      <c r="C20" s="3">
        <v>42418</v>
      </c>
      <c r="D20" s="2" t="s">
        <v>6</v>
      </c>
      <c r="E20" s="2" t="s">
        <v>97</v>
      </c>
      <c r="F20" s="2">
        <f t="shared" si="0"/>
        <v>250</v>
      </c>
      <c r="G20" s="2" t="s">
        <v>26</v>
      </c>
    </row>
    <row r="21" spans="1:7" x14ac:dyDescent="0.3">
      <c r="A21" s="2" t="s">
        <v>95</v>
      </c>
      <c r="B21" s="2" t="s">
        <v>3</v>
      </c>
      <c r="C21" s="3">
        <v>42507</v>
      </c>
      <c r="D21" s="2" t="s">
        <v>6</v>
      </c>
      <c r="E21" s="2" t="s">
        <v>50</v>
      </c>
      <c r="F21" s="2">
        <f t="shared" si="0"/>
        <v>440</v>
      </c>
      <c r="G21" s="2" t="s">
        <v>26</v>
      </c>
    </row>
    <row r="22" spans="1:7" x14ac:dyDescent="0.3">
      <c r="A22" s="2" t="s">
        <v>95</v>
      </c>
      <c r="B22" s="2" t="s">
        <v>3</v>
      </c>
      <c r="C22" s="3">
        <v>42599</v>
      </c>
      <c r="D22" s="2" t="s">
        <v>6</v>
      </c>
      <c r="E22" s="2" t="s">
        <v>104</v>
      </c>
      <c r="F22" s="2">
        <f t="shared" si="0"/>
        <v>670</v>
      </c>
      <c r="G22" s="2" t="s">
        <v>25</v>
      </c>
    </row>
    <row r="23" spans="1:7" x14ac:dyDescent="0.3">
      <c r="A23" s="2" t="s">
        <v>95</v>
      </c>
      <c r="B23" s="2" t="s">
        <v>3</v>
      </c>
      <c r="C23" s="3">
        <v>42690</v>
      </c>
      <c r="D23" s="2" t="s">
        <v>6</v>
      </c>
      <c r="E23" s="2" t="s">
        <v>105</v>
      </c>
      <c r="F23" s="2">
        <f t="shared" si="0"/>
        <v>18</v>
      </c>
      <c r="G23" s="2" t="s">
        <v>25</v>
      </c>
    </row>
  </sheetData>
  <mergeCells count="1">
    <mergeCell ref="J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5"/>
  <sheetViews>
    <sheetView workbookViewId="0">
      <selection activeCell="K25" sqref="K25"/>
    </sheetView>
  </sheetViews>
  <sheetFormatPr defaultRowHeight="14.4" x14ac:dyDescent="0.3"/>
  <cols>
    <col min="8" max="8" width="18.5546875" bestFit="1" customWidth="1"/>
    <col min="9" max="9" width="9.6640625" bestFit="1" customWidth="1"/>
    <col min="10" max="10" width="8.88671875" bestFit="1" customWidth="1"/>
    <col min="11" max="11" width="6.33203125" bestFit="1" customWidth="1"/>
    <col min="12" max="12" width="11.44140625" bestFit="1" customWidth="1"/>
    <col min="13" max="13" width="13.5546875" bestFit="1" customWidth="1"/>
  </cols>
  <sheetData>
    <row r="1" spans="1:13" x14ac:dyDescent="0.3">
      <c r="A1" s="1" t="s">
        <v>0</v>
      </c>
      <c r="B1" s="1" t="s">
        <v>2</v>
      </c>
      <c r="C1" s="1" t="s">
        <v>4</v>
      </c>
      <c r="D1" s="1" t="s">
        <v>183</v>
      </c>
      <c r="E1" s="1" t="s">
        <v>24</v>
      </c>
      <c r="H1" s="45" t="s">
        <v>178</v>
      </c>
      <c r="K1" s="49" t="s">
        <v>184</v>
      </c>
      <c r="L1" s="50"/>
      <c r="M1" s="51"/>
    </row>
    <row r="2" spans="1:13" x14ac:dyDescent="0.3">
      <c r="A2" s="2" t="s">
        <v>187</v>
      </c>
      <c r="B2" s="2"/>
      <c r="C2" s="3"/>
      <c r="D2" s="2"/>
      <c r="E2" s="2"/>
      <c r="I2" s="1" t="s">
        <v>173</v>
      </c>
      <c r="J2" s="1" t="s">
        <v>174</v>
      </c>
      <c r="K2" s="4" t="s">
        <v>92</v>
      </c>
      <c r="L2" s="5" t="s">
        <v>93</v>
      </c>
      <c r="M2" s="6" t="s">
        <v>94</v>
      </c>
    </row>
    <row r="3" spans="1:13" ht="15" thickBot="1" x14ac:dyDescent="0.35">
      <c r="A3" s="2"/>
      <c r="B3" s="2"/>
      <c r="C3" s="3"/>
      <c r="D3" s="2"/>
      <c r="E3" s="2"/>
      <c r="H3" s="1" t="s">
        <v>175</v>
      </c>
      <c r="I3" s="44">
        <v>40179</v>
      </c>
      <c r="J3" s="44">
        <v>42917</v>
      </c>
      <c r="K3" s="7">
        <f>COUNTIFS(C2:C200,"&gt;="&amp;$I$3,C2:C200,"&lt;"&amp;$J$3)</f>
        <v>0</v>
      </c>
      <c r="L3" s="8">
        <f>COUNTIFS(D2:D200,"&gt;=410")+COUNTIFS(D2:D200,"*Present &gt;QL")</f>
        <v>0</v>
      </c>
      <c r="M3" s="9" t="e">
        <f>+L3/K3</f>
        <v>#DIV/0!</v>
      </c>
    </row>
    <row r="4" spans="1:13" x14ac:dyDescent="0.3">
      <c r="A4" s="2"/>
      <c r="B4" s="2"/>
      <c r="C4" s="3"/>
      <c r="D4" s="2"/>
      <c r="E4" s="2"/>
    </row>
    <row r="5" spans="1:13" x14ac:dyDescent="0.3">
      <c r="A5" s="2"/>
      <c r="B5" s="2"/>
      <c r="C5" s="3"/>
      <c r="D5" s="2"/>
      <c r="E5" s="2"/>
    </row>
  </sheetData>
  <mergeCells count="1"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F1"/>
    </sheetView>
  </sheetViews>
  <sheetFormatPr defaultRowHeight="14.4" x14ac:dyDescent="0.3"/>
  <cols>
    <col min="1" max="1" width="22.33203125" customWidth="1"/>
    <col min="2" max="2" width="15.88671875" customWidth="1"/>
    <col min="3" max="3" width="15.5546875" customWidth="1"/>
    <col min="4" max="4" width="20.5546875" customWidth="1"/>
    <col min="5" max="5" width="21.33203125" customWidth="1"/>
    <col min="6" max="6" width="21.6640625" customWidth="1"/>
  </cols>
  <sheetData>
    <row r="1" spans="1:9" s="52" customFormat="1" ht="43.8" customHeight="1" x14ac:dyDescent="0.3">
      <c r="A1" s="57" t="s">
        <v>108</v>
      </c>
      <c r="B1" s="54" t="s">
        <v>170</v>
      </c>
      <c r="C1" s="54" t="s">
        <v>188</v>
      </c>
      <c r="D1" s="54" t="s">
        <v>189</v>
      </c>
      <c r="E1" s="54" t="s">
        <v>191</v>
      </c>
      <c r="F1" s="54" t="s">
        <v>190</v>
      </c>
      <c r="H1" s="53"/>
      <c r="I1" s="53"/>
    </row>
    <row r="2" spans="1:9" x14ac:dyDescent="0.3">
      <c r="A2" s="43" t="s">
        <v>109</v>
      </c>
      <c r="B2" s="55">
        <v>1</v>
      </c>
      <c r="C2" s="55">
        <v>100</v>
      </c>
      <c r="D2" s="43">
        <v>65</v>
      </c>
      <c r="E2" s="43">
        <v>7</v>
      </c>
      <c r="F2" s="56">
        <v>0.65</v>
      </c>
      <c r="H2" s="53"/>
      <c r="I2" s="53"/>
    </row>
    <row r="3" spans="1:9" x14ac:dyDescent="0.3">
      <c r="A3" s="32" t="s">
        <v>109</v>
      </c>
      <c r="B3" s="33">
        <v>2</v>
      </c>
      <c r="C3" s="33">
        <v>141</v>
      </c>
      <c r="D3" s="33">
        <v>79</v>
      </c>
      <c r="E3" s="32">
        <v>15</v>
      </c>
      <c r="F3" s="35">
        <v>0.56000000000000005</v>
      </c>
    </row>
    <row r="4" spans="1:9" x14ac:dyDescent="0.3">
      <c r="A4" s="32" t="s">
        <v>109</v>
      </c>
      <c r="B4" s="33">
        <v>3</v>
      </c>
      <c r="C4" s="33">
        <v>171</v>
      </c>
      <c r="D4" s="33">
        <v>88</v>
      </c>
      <c r="E4" s="32">
        <v>18</v>
      </c>
      <c r="F4" s="35">
        <v>0.51</v>
      </c>
    </row>
    <row r="5" spans="1:9" ht="26.4" x14ac:dyDescent="0.3">
      <c r="A5" s="36" t="s">
        <v>109</v>
      </c>
      <c r="B5" s="37" t="s">
        <v>164</v>
      </c>
      <c r="C5" s="37">
        <v>187</v>
      </c>
      <c r="D5" s="37">
        <v>93</v>
      </c>
      <c r="E5" s="36">
        <v>25</v>
      </c>
      <c r="F5" s="38">
        <v>0.49732620320855614</v>
      </c>
    </row>
    <row r="6" spans="1:9" ht="26.4" x14ac:dyDescent="0.3">
      <c r="A6" s="36" t="s">
        <v>109</v>
      </c>
      <c r="B6" s="37" t="s">
        <v>167</v>
      </c>
      <c r="C6" s="37">
        <v>182</v>
      </c>
      <c r="D6" s="36">
        <v>95</v>
      </c>
      <c r="E6" s="36">
        <v>24</v>
      </c>
      <c r="F6" s="38">
        <v>0.52197802197802201</v>
      </c>
    </row>
    <row r="7" spans="1:9" ht="26.4" x14ac:dyDescent="0.3">
      <c r="A7" s="36" t="s">
        <v>109</v>
      </c>
      <c r="B7" s="37" t="s">
        <v>165</v>
      </c>
      <c r="C7" s="37">
        <v>155</v>
      </c>
      <c r="D7" s="36">
        <v>89</v>
      </c>
      <c r="E7" s="36">
        <v>21</v>
      </c>
      <c r="F7" s="38">
        <f>+D7/C7</f>
        <v>0.5741935483870968</v>
      </c>
      <c r="H7" t="s">
        <v>72</v>
      </c>
    </row>
    <row r="8" spans="1:9" x14ac:dyDescent="0.3">
      <c r="A8" s="39" t="s">
        <v>112</v>
      </c>
      <c r="B8" s="40">
        <v>1</v>
      </c>
      <c r="C8" s="40">
        <v>4</v>
      </c>
      <c r="D8" s="39">
        <v>4</v>
      </c>
      <c r="E8" s="39">
        <v>1</v>
      </c>
      <c r="F8" s="42">
        <v>1</v>
      </c>
    </row>
    <row r="9" spans="1:9" x14ac:dyDescent="0.3">
      <c r="A9" s="39" t="s">
        <v>112</v>
      </c>
      <c r="B9" s="40">
        <v>2</v>
      </c>
      <c r="C9" s="40">
        <v>6</v>
      </c>
      <c r="D9" s="40">
        <v>6</v>
      </c>
      <c r="E9" s="39">
        <v>1</v>
      </c>
      <c r="F9" s="42">
        <v>1</v>
      </c>
    </row>
    <row r="10" spans="1:9" x14ac:dyDescent="0.3">
      <c r="A10" s="39" t="s">
        <v>112</v>
      </c>
      <c r="B10" s="40">
        <v>3</v>
      </c>
      <c r="C10" s="40">
        <v>32</v>
      </c>
      <c r="D10" s="40">
        <v>24</v>
      </c>
      <c r="E10" s="39">
        <v>4</v>
      </c>
      <c r="F10" s="41">
        <v>0.75</v>
      </c>
    </row>
    <row r="11" spans="1:9" ht="26.4" x14ac:dyDescent="0.3">
      <c r="A11" s="39" t="s">
        <v>112</v>
      </c>
      <c r="B11" s="40" t="s">
        <v>164</v>
      </c>
      <c r="C11" s="40">
        <v>29</v>
      </c>
      <c r="D11" s="40">
        <v>19</v>
      </c>
      <c r="E11" s="39">
        <v>6</v>
      </c>
      <c r="F11" s="41">
        <v>0.65517241379310343</v>
      </c>
    </row>
    <row r="12" spans="1:9" ht="26.4" x14ac:dyDescent="0.3">
      <c r="A12" s="39" t="s">
        <v>112</v>
      </c>
      <c r="B12" s="40" t="s">
        <v>167</v>
      </c>
      <c r="C12" s="40">
        <v>182</v>
      </c>
      <c r="D12" s="39">
        <v>95</v>
      </c>
      <c r="E12" s="39">
        <v>24</v>
      </c>
      <c r="F12" s="41">
        <v>0.52197802197802201</v>
      </c>
    </row>
    <row r="13" spans="1:9" ht="26.4" x14ac:dyDescent="0.3">
      <c r="A13" s="39" t="s">
        <v>112</v>
      </c>
      <c r="B13" s="40" t="s">
        <v>165</v>
      </c>
      <c r="C13" s="40">
        <v>22</v>
      </c>
      <c r="D13" s="39">
        <v>11</v>
      </c>
      <c r="E13" s="39">
        <v>5</v>
      </c>
      <c r="F13" s="41">
        <f>+D13/C13</f>
        <v>0.5</v>
      </c>
      <c r="H13" t="s">
        <v>29</v>
      </c>
    </row>
    <row r="14" spans="1:9" x14ac:dyDescent="0.3">
      <c r="A14" s="32" t="s">
        <v>114</v>
      </c>
      <c r="B14" s="33">
        <v>1</v>
      </c>
      <c r="C14" s="33">
        <v>41</v>
      </c>
      <c r="D14" s="32">
        <v>13</v>
      </c>
      <c r="E14" s="32">
        <v>5</v>
      </c>
      <c r="F14" s="34">
        <v>0.32</v>
      </c>
    </row>
    <row r="15" spans="1:9" x14ac:dyDescent="0.3">
      <c r="A15" s="32" t="s">
        <v>114</v>
      </c>
      <c r="B15" s="33">
        <v>2</v>
      </c>
      <c r="C15" s="33">
        <v>72</v>
      </c>
      <c r="D15" s="33">
        <v>22</v>
      </c>
      <c r="E15" s="32">
        <v>8</v>
      </c>
      <c r="F15" s="35">
        <v>0.31</v>
      </c>
    </row>
    <row r="16" spans="1:9" x14ac:dyDescent="0.3">
      <c r="A16" s="32" t="s">
        <v>114</v>
      </c>
      <c r="B16" s="33">
        <v>3</v>
      </c>
      <c r="C16" s="33">
        <v>104</v>
      </c>
      <c r="D16" s="33">
        <v>44</v>
      </c>
      <c r="E16" s="32">
        <v>11</v>
      </c>
      <c r="F16" s="35">
        <v>0.42</v>
      </c>
    </row>
    <row r="17" spans="1:8" ht="26.4" x14ac:dyDescent="0.3">
      <c r="A17" s="36" t="s">
        <v>114</v>
      </c>
      <c r="B17" s="37" t="s">
        <v>164</v>
      </c>
      <c r="C17" s="37">
        <v>111</v>
      </c>
      <c r="D17" s="37">
        <v>46</v>
      </c>
      <c r="E17" s="36">
        <v>16</v>
      </c>
      <c r="F17" s="38">
        <v>0.4144144144144144</v>
      </c>
    </row>
    <row r="18" spans="1:8" ht="26.4" x14ac:dyDescent="0.3">
      <c r="A18" s="36" t="s">
        <v>114</v>
      </c>
      <c r="B18" s="37" t="s">
        <v>167</v>
      </c>
      <c r="C18" s="37">
        <v>182</v>
      </c>
      <c r="D18" s="36">
        <v>95</v>
      </c>
      <c r="E18" s="36">
        <v>24</v>
      </c>
      <c r="F18" s="38">
        <v>0.52197802197802201</v>
      </c>
    </row>
    <row r="19" spans="1:8" ht="26.4" x14ac:dyDescent="0.3">
      <c r="A19" s="36" t="s">
        <v>114</v>
      </c>
      <c r="B19" s="37" t="s">
        <v>165</v>
      </c>
      <c r="C19" s="37">
        <v>111</v>
      </c>
      <c r="D19" s="36">
        <v>53</v>
      </c>
      <c r="E19" s="36">
        <v>16</v>
      </c>
      <c r="F19" s="38">
        <f>+D19/C19</f>
        <v>0.47747747747747749</v>
      </c>
      <c r="H19">
        <v>1552</v>
      </c>
    </row>
    <row r="20" spans="1:8" x14ac:dyDescent="0.3">
      <c r="A20" s="39" t="s">
        <v>117</v>
      </c>
      <c r="B20" s="40">
        <v>1</v>
      </c>
      <c r="C20" s="40">
        <v>7</v>
      </c>
      <c r="D20" s="39">
        <v>4</v>
      </c>
      <c r="E20" s="39">
        <v>1</v>
      </c>
      <c r="F20" s="42">
        <v>0.56999999999999995</v>
      </c>
    </row>
    <row r="21" spans="1:8" x14ac:dyDescent="0.3">
      <c r="A21" s="39" t="s">
        <v>117</v>
      </c>
      <c r="B21" s="40">
        <v>2</v>
      </c>
      <c r="C21" s="40">
        <v>39</v>
      </c>
      <c r="D21" s="40">
        <v>19</v>
      </c>
      <c r="E21" s="39">
        <v>4</v>
      </c>
      <c r="F21" s="41">
        <v>0.49</v>
      </c>
    </row>
    <row r="22" spans="1:8" x14ac:dyDescent="0.3">
      <c r="A22" s="39" t="s">
        <v>117</v>
      </c>
      <c r="B22" s="40">
        <v>3</v>
      </c>
      <c r="C22" s="40">
        <v>29</v>
      </c>
      <c r="D22" s="40">
        <v>19</v>
      </c>
      <c r="E22" s="39">
        <v>3</v>
      </c>
      <c r="F22" s="41">
        <v>0.66</v>
      </c>
    </row>
    <row r="23" spans="1:8" ht="26.4" x14ac:dyDescent="0.3">
      <c r="A23" s="39" t="s">
        <v>117</v>
      </c>
      <c r="B23" s="40" t="s">
        <v>164</v>
      </c>
      <c r="C23" s="40">
        <v>22</v>
      </c>
      <c r="D23" s="39">
        <v>14</v>
      </c>
      <c r="E23" s="39">
        <v>5</v>
      </c>
      <c r="F23" s="41">
        <v>0.64</v>
      </c>
    </row>
    <row r="24" spans="1:8" ht="26.4" x14ac:dyDescent="0.3">
      <c r="A24" s="39" t="s">
        <v>117</v>
      </c>
      <c r="B24" s="40" t="s">
        <v>167</v>
      </c>
      <c r="C24" s="40">
        <v>25</v>
      </c>
      <c r="D24" s="39">
        <v>18</v>
      </c>
      <c r="E24" s="39">
        <v>5</v>
      </c>
      <c r="F24" s="41">
        <v>0.72</v>
      </c>
    </row>
    <row r="25" spans="1:8" ht="26.4" x14ac:dyDescent="0.3">
      <c r="A25" s="39" t="s">
        <v>117</v>
      </c>
      <c r="B25" s="40" t="s">
        <v>165</v>
      </c>
      <c r="C25" s="40">
        <v>19</v>
      </c>
      <c r="D25" s="39">
        <v>13</v>
      </c>
      <c r="E25" s="39">
        <v>5</v>
      </c>
      <c r="F25" s="41">
        <f>+D25/C25</f>
        <v>0.68421052631578949</v>
      </c>
      <c r="H25">
        <v>1583</v>
      </c>
    </row>
    <row r="27" spans="1:8" x14ac:dyDescent="0.3">
      <c r="A27" s="28" t="s">
        <v>166</v>
      </c>
    </row>
    <row r="29" spans="1:8" x14ac:dyDescent="0.3">
      <c r="A29" s="31" t="s">
        <v>171</v>
      </c>
    </row>
    <row r="30" spans="1:8" x14ac:dyDescent="0.3">
      <c r="A30" s="29" t="s">
        <v>172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2" sqref="I2"/>
    </sheetView>
  </sheetViews>
  <sheetFormatPr defaultRowHeight="14.4" x14ac:dyDescent="0.3"/>
  <cols>
    <col min="1" max="1" width="22.33203125" customWidth="1"/>
    <col min="2" max="2" width="15.88671875" customWidth="1"/>
    <col min="3" max="3" width="15.5546875" customWidth="1"/>
    <col min="4" max="4" width="20.5546875" customWidth="1"/>
    <col min="5" max="5" width="21.33203125" customWidth="1"/>
    <col min="6" max="6" width="21.6640625" customWidth="1"/>
  </cols>
  <sheetData>
    <row r="1" spans="1:6" s="52" customFormat="1" ht="42" x14ac:dyDescent="0.3">
      <c r="A1" s="54" t="s">
        <v>108</v>
      </c>
      <c r="B1" s="54" t="s">
        <v>170</v>
      </c>
      <c r="C1" s="54" t="s">
        <v>192</v>
      </c>
      <c r="D1" s="54" t="s">
        <v>189</v>
      </c>
      <c r="E1" s="54" t="s">
        <v>191</v>
      </c>
      <c r="F1" s="54" t="s">
        <v>190</v>
      </c>
    </row>
    <row r="2" spans="1:6" ht="26.4" x14ac:dyDescent="0.3">
      <c r="A2" s="36" t="s">
        <v>109</v>
      </c>
      <c r="B2" s="47" t="s">
        <v>165</v>
      </c>
      <c r="C2" s="37">
        <v>7</v>
      </c>
      <c r="D2" s="37">
        <v>3</v>
      </c>
      <c r="E2" s="36">
        <v>5</v>
      </c>
      <c r="F2" s="38">
        <f>+D2/C2</f>
        <v>0.42857142857142855</v>
      </c>
    </row>
    <row r="3" spans="1:6" ht="26.4" x14ac:dyDescent="0.3">
      <c r="A3" s="39" t="s">
        <v>112</v>
      </c>
      <c r="B3" s="40" t="s">
        <v>165</v>
      </c>
      <c r="C3" s="40">
        <v>1</v>
      </c>
      <c r="D3" s="39">
        <v>0</v>
      </c>
      <c r="E3" s="39">
        <v>5</v>
      </c>
      <c r="F3" s="39">
        <f t="shared" ref="F3:F4" si="0">+D3/C3</f>
        <v>0</v>
      </c>
    </row>
    <row r="4" spans="1:6" ht="26.4" x14ac:dyDescent="0.3">
      <c r="A4" s="36" t="s">
        <v>114</v>
      </c>
      <c r="B4" s="37" t="s">
        <v>165</v>
      </c>
      <c r="C4" s="37">
        <v>5</v>
      </c>
      <c r="D4" s="36">
        <v>1</v>
      </c>
      <c r="E4" s="36">
        <v>5</v>
      </c>
      <c r="F4" s="38">
        <f t="shared" si="0"/>
        <v>0.2</v>
      </c>
    </row>
    <row r="5" spans="1:6" ht="26.4" x14ac:dyDescent="0.3">
      <c r="A5" s="39" t="s">
        <v>117</v>
      </c>
      <c r="B5" s="40" t="s">
        <v>165</v>
      </c>
      <c r="C5" s="48" t="s">
        <v>186</v>
      </c>
      <c r="D5" s="48" t="s">
        <v>186</v>
      </c>
      <c r="E5" s="39">
        <v>5</v>
      </c>
      <c r="F5" s="39" t="s">
        <v>186</v>
      </c>
    </row>
    <row r="7" spans="1:6" x14ac:dyDescent="0.3">
      <c r="A7" s="28" t="s">
        <v>166</v>
      </c>
    </row>
    <row r="9" spans="1:6" x14ac:dyDescent="0.3">
      <c r="A9" s="31" t="s">
        <v>171</v>
      </c>
    </row>
    <row r="10" spans="1:6" x14ac:dyDescent="0.3">
      <c r="A10" s="29" t="s">
        <v>172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workbookViewId="0">
      <selection activeCell="M20" sqref="M20"/>
    </sheetView>
  </sheetViews>
  <sheetFormatPr defaultRowHeight="14.4" x14ac:dyDescent="0.3"/>
  <cols>
    <col min="1" max="1" width="9.5546875" bestFit="1" customWidth="1"/>
    <col min="2" max="2" width="6.109375" bestFit="1" customWidth="1"/>
    <col min="3" max="3" width="10.6640625" bestFit="1" customWidth="1"/>
    <col min="4" max="4" width="13.88671875" bestFit="1" customWidth="1"/>
    <col min="5" max="5" width="3.6640625" bestFit="1" customWidth="1"/>
    <col min="7" max="7" width="9.5546875" bestFit="1" customWidth="1"/>
    <col min="8" max="8" width="6.109375" bestFit="1" customWidth="1"/>
    <col min="9" max="9" width="10.6640625" bestFit="1" customWidth="1"/>
    <col min="10" max="10" width="13.88671875" bestFit="1" customWidth="1"/>
    <col min="11" max="11" width="3.6640625" bestFit="1" customWidth="1"/>
    <col min="13" max="13" width="12.88671875" bestFit="1" customWidth="1"/>
    <col min="14" max="14" width="9.6640625" bestFit="1" customWidth="1"/>
    <col min="15" max="15" width="8.88671875" bestFit="1" customWidth="1"/>
    <col min="16" max="16" width="6.33203125" bestFit="1" customWidth="1"/>
    <col min="17" max="17" width="11.44140625" bestFit="1" customWidth="1"/>
    <col min="18" max="18" width="13.5546875" bestFit="1" customWidth="1"/>
    <col min="19" max="19" width="6.33203125" bestFit="1" customWidth="1"/>
    <col min="20" max="20" width="11.44140625" bestFit="1" customWidth="1"/>
    <col min="21" max="21" width="13.5546875" bestFit="1" customWidth="1"/>
  </cols>
  <sheetData>
    <row r="1" spans="1:21" x14ac:dyDescent="0.3">
      <c r="A1" s="1" t="s">
        <v>0</v>
      </c>
      <c r="B1" s="1" t="s">
        <v>2</v>
      </c>
      <c r="C1" s="1" t="s">
        <v>4</v>
      </c>
      <c r="D1" s="1" t="s">
        <v>6</v>
      </c>
      <c r="E1" s="1" t="s">
        <v>24</v>
      </c>
      <c r="G1" s="1" t="s">
        <v>0</v>
      </c>
      <c r="H1" s="1" t="s">
        <v>2</v>
      </c>
      <c r="I1" s="1" t="s">
        <v>4</v>
      </c>
      <c r="J1" s="1" t="s">
        <v>6</v>
      </c>
      <c r="K1" s="1" t="s">
        <v>24</v>
      </c>
      <c r="M1" s="45" t="s">
        <v>178</v>
      </c>
      <c r="P1" s="49" t="s">
        <v>176</v>
      </c>
      <c r="Q1" s="50"/>
      <c r="R1" s="51"/>
      <c r="S1" s="49" t="s">
        <v>177</v>
      </c>
      <c r="T1" s="50"/>
      <c r="U1" s="51"/>
    </row>
    <row r="2" spans="1:21" x14ac:dyDescent="0.3">
      <c r="A2" s="2" t="s">
        <v>78</v>
      </c>
      <c r="B2" s="2" t="s">
        <v>72</v>
      </c>
      <c r="C2" s="3">
        <v>40197</v>
      </c>
      <c r="D2" s="2">
        <v>400</v>
      </c>
      <c r="E2" s="2" t="s">
        <v>25</v>
      </c>
      <c r="G2" s="2" t="s">
        <v>71</v>
      </c>
      <c r="H2" s="2" t="s">
        <v>72</v>
      </c>
      <c r="I2" s="3">
        <v>40197</v>
      </c>
      <c r="J2" s="2">
        <v>280</v>
      </c>
      <c r="K2" s="2" t="s">
        <v>25</v>
      </c>
      <c r="N2" s="1" t="s">
        <v>173</v>
      </c>
      <c r="O2" s="1" t="s">
        <v>174</v>
      </c>
      <c r="P2" s="4" t="s">
        <v>92</v>
      </c>
      <c r="Q2" s="5" t="s">
        <v>93</v>
      </c>
      <c r="R2" s="6" t="s">
        <v>94</v>
      </c>
      <c r="S2" s="4" t="s">
        <v>92</v>
      </c>
      <c r="T2" s="5" t="s">
        <v>93</v>
      </c>
      <c r="U2" s="6" t="s">
        <v>94</v>
      </c>
    </row>
    <row r="3" spans="1:21" ht="15" thickBot="1" x14ac:dyDescent="0.35">
      <c r="A3" s="2" t="s">
        <v>78</v>
      </c>
      <c r="B3" s="2" t="s">
        <v>72</v>
      </c>
      <c r="C3" s="3">
        <v>40225</v>
      </c>
      <c r="D3" s="2">
        <v>800</v>
      </c>
      <c r="E3" s="2" t="s">
        <v>25</v>
      </c>
      <c r="G3" s="2" t="s">
        <v>71</v>
      </c>
      <c r="H3" s="2" t="s">
        <v>72</v>
      </c>
      <c r="I3" s="3">
        <v>40225</v>
      </c>
      <c r="J3" s="2">
        <v>540</v>
      </c>
      <c r="K3" s="2" t="s">
        <v>26</v>
      </c>
      <c r="M3" s="1" t="s">
        <v>175</v>
      </c>
      <c r="N3" s="44">
        <v>40179</v>
      </c>
      <c r="O3" s="44">
        <v>42917</v>
      </c>
      <c r="P3" s="7">
        <f>COUNTIFS(C2:C200,"&gt;="&amp;$N$3,C2:C200,"&lt;"&amp;$O$3)</f>
        <v>77</v>
      </c>
      <c r="Q3" s="8">
        <f>COUNTIFS(D2:D821,"&gt;=400")+COUNTIFS(D2:D821,"*Present &gt;QL")</f>
        <v>68</v>
      </c>
      <c r="R3" s="9">
        <f>+Q3/P3</f>
        <v>0.88311688311688308</v>
      </c>
      <c r="S3" s="7">
        <f>COUNTIFS(I2:I200,"&gt;="&amp;$N$3,I2:I200,"&lt;"&amp;$O$3)</f>
        <v>78</v>
      </c>
      <c r="T3" s="8">
        <f>COUNTIFS(J2:J821,"&gt;=400")+COUNTIFS(J2:J821,"*Present &gt;QL")</f>
        <v>21</v>
      </c>
      <c r="U3" s="9">
        <f>+T3/S3</f>
        <v>0.26923076923076922</v>
      </c>
    </row>
    <row r="4" spans="1:21" x14ac:dyDescent="0.3">
      <c r="A4" s="2" t="s">
        <v>78</v>
      </c>
      <c r="B4" s="2" t="s">
        <v>72</v>
      </c>
      <c r="C4" s="3">
        <v>40253</v>
      </c>
      <c r="D4" s="2">
        <v>400</v>
      </c>
      <c r="E4" s="2" t="s">
        <v>25</v>
      </c>
      <c r="G4" s="2" t="s">
        <v>71</v>
      </c>
      <c r="H4" s="2" t="s">
        <v>72</v>
      </c>
      <c r="I4" s="3">
        <v>40253</v>
      </c>
      <c r="J4" s="2">
        <v>320</v>
      </c>
      <c r="K4" s="2" t="s">
        <v>25</v>
      </c>
    </row>
    <row r="5" spans="1:21" x14ac:dyDescent="0.3">
      <c r="A5" s="2" t="s">
        <v>78</v>
      </c>
      <c r="B5" s="2" t="s">
        <v>72</v>
      </c>
      <c r="C5" s="3">
        <v>40288</v>
      </c>
      <c r="D5" s="2">
        <v>13500</v>
      </c>
      <c r="E5" s="2" t="s">
        <v>25</v>
      </c>
      <c r="G5" s="2" t="s">
        <v>71</v>
      </c>
      <c r="H5" s="2" t="s">
        <v>72</v>
      </c>
      <c r="I5" s="3">
        <v>40288</v>
      </c>
      <c r="J5" s="2" t="s">
        <v>30</v>
      </c>
      <c r="K5" s="2" t="s">
        <v>38</v>
      </c>
    </row>
    <row r="6" spans="1:21" x14ac:dyDescent="0.3">
      <c r="A6" s="2" t="s">
        <v>78</v>
      </c>
      <c r="B6" s="2" t="s">
        <v>72</v>
      </c>
      <c r="C6" s="3">
        <v>40316</v>
      </c>
      <c r="D6" s="2">
        <v>1500</v>
      </c>
      <c r="E6" s="2" t="s">
        <v>25</v>
      </c>
      <c r="G6" s="2" t="s">
        <v>71</v>
      </c>
      <c r="H6" s="2" t="s">
        <v>72</v>
      </c>
      <c r="I6" s="3">
        <v>40316</v>
      </c>
      <c r="J6" s="2">
        <v>600</v>
      </c>
      <c r="K6" s="2" t="s">
        <v>25</v>
      </c>
    </row>
    <row r="7" spans="1:21" x14ac:dyDescent="0.3">
      <c r="A7" s="2" t="s">
        <v>78</v>
      </c>
      <c r="B7" s="2" t="s">
        <v>72</v>
      </c>
      <c r="C7" s="3">
        <v>40337</v>
      </c>
      <c r="D7" s="2">
        <v>1200</v>
      </c>
      <c r="E7" s="2" t="s">
        <v>26</v>
      </c>
      <c r="G7" s="2" t="s">
        <v>71</v>
      </c>
      <c r="H7" s="2" t="s">
        <v>72</v>
      </c>
      <c r="I7" s="3">
        <v>40337</v>
      </c>
      <c r="J7" s="2">
        <v>280</v>
      </c>
      <c r="K7" s="2" t="s">
        <v>25</v>
      </c>
    </row>
    <row r="8" spans="1:21" x14ac:dyDescent="0.3">
      <c r="A8" s="2" t="s">
        <v>78</v>
      </c>
      <c r="B8" s="2" t="s">
        <v>72</v>
      </c>
      <c r="C8" s="3">
        <v>40407</v>
      </c>
      <c r="D8" s="2">
        <v>900</v>
      </c>
      <c r="E8" s="2" t="s">
        <v>25</v>
      </c>
      <c r="G8" s="2" t="s">
        <v>71</v>
      </c>
      <c r="H8" s="2" t="s">
        <v>72</v>
      </c>
      <c r="I8" s="3">
        <v>40407</v>
      </c>
      <c r="J8" s="2">
        <v>320</v>
      </c>
      <c r="K8" s="2" t="s">
        <v>25</v>
      </c>
    </row>
    <row r="9" spans="1:21" x14ac:dyDescent="0.3">
      <c r="A9" s="2" t="s">
        <v>78</v>
      </c>
      <c r="B9" s="2" t="s">
        <v>72</v>
      </c>
      <c r="C9" s="3">
        <v>40442</v>
      </c>
      <c r="D9" s="2">
        <v>1200</v>
      </c>
      <c r="E9" s="2" t="s">
        <v>25</v>
      </c>
      <c r="G9" s="2" t="s">
        <v>71</v>
      </c>
      <c r="H9" s="2" t="s">
        <v>72</v>
      </c>
      <c r="I9" s="3">
        <v>40442</v>
      </c>
      <c r="J9" s="2">
        <v>20</v>
      </c>
      <c r="K9" s="2" t="s">
        <v>77</v>
      </c>
    </row>
    <row r="10" spans="1:21" x14ac:dyDescent="0.3">
      <c r="A10" s="2" t="s">
        <v>78</v>
      </c>
      <c r="B10" s="2" t="s">
        <v>72</v>
      </c>
      <c r="C10" s="3">
        <v>40470</v>
      </c>
      <c r="D10" s="2">
        <v>60</v>
      </c>
      <c r="E10" s="2" t="s">
        <v>25</v>
      </c>
      <c r="G10" s="2" t="s">
        <v>71</v>
      </c>
      <c r="H10" s="2" t="s">
        <v>72</v>
      </c>
      <c r="I10" s="3">
        <v>40470</v>
      </c>
      <c r="J10" s="2">
        <v>360</v>
      </c>
      <c r="K10" s="2" t="s">
        <v>25</v>
      </c>
    </row>
    <row r="11" spans="1:21" x14ac:dyDescent="0.3">
      <c r="A11" s="2" t="s">
        <v>78</v>
      </c>
      <c r="B11" s="2" t="s">
        <v>72</v>
      </c>
      <c r="C11" s="3">
        <v>40498</v>
      </c>
      <c r="D11" s="2">
        <v>5200</v>
      </c>
      <c r="E11" s="2" t="s">
        <v>26</v>
      </c>
      <c r="G11" s="2" t="s">
        <v>71</v>
      </c>
      <c r="H11" s="2" t="s">
        <v>72</v>
      </c>
      <c r="I11" s="3">
        <v>40498</v>
      </c>
      <c r="J11" s="2">
        <v>40</v>
      </c>
      <c r="K11" s="2" t="s">
        <v>25</v>
      </c>
    </row>
    <row r="12" spans="1:21" x14ac:dyDescent="0.3">
      <c r="A12" s="2" t="s">
        <v>78</v>
      </c>
      <c r="B12" s="2" t="s">
        <v>72</v>
      </c>
      <c r="C12" s="3">
        <v>40520</v>
      </c>
      <c r="D12" s="2">
        <v>4900</v>
      </c>
      <c r="E12" s="2" t="s">
        <v>26</v>
      </c>
      <c r="G12" s="2" t="s">
        <v>71</v>
      </c>
      <c r="H12" s="2" t="s">
        <v>72</v>
      </c>
      <c r="I12" s="3">
        <v>40520</v>
      </c>
      <c r="J12" s="2">
        <v>1000</v>
      </c>
      <c r="K12" s="2" t="s">
        <v>26</v>
      </c>
    </row>
    <row r="13" spans="1:21" x14ac:dyDescent="0.3">
      <c r="A13" s="2" t="s">
        <v>78</v>
      </c>
      <c r="B13" s="2" t="s">
        <v>72</v>
      </c>
      <c r="C13" s="3">
        <v>40555</v>
      </c>
      <c r="D13" s="2">
        <v>400</v>
      </c>
      <c r="E13" s="2" t="s">
        <v>25</v>
      </c>
      <c r="G13" s="2" t="s">
        <v>71</v>
      </c>
      <c r="H13" s="2" t="s">
        <v>72</v>
      </c>
      <c r="I13" s="3">
        <v>40555</v>
      </c>
      <c r="J13" s="2">
        <v>120</v>
      </c>
      <c r="K13" s="2" t="s">
        <v>25</v>
      </c>
    </row>
    <row r="14" spans="1:21" x14ac:dyDescent="0.3">
      <c r="A14" s="2" t="s">
        <v>78</v>
      </c>
      <c r="B14" s="2" t="s">
        <v>72</v>
      </c>
      <c r="C14" s="3">
        <v>40589</v>
      </c>
      <c r="D14" s="2">
        <v>700</v>
      </c>
      <c r="E14" s="2" t="s">
        <v>25</v>
      </c>
      <c r="G14" s="2" t="s">
        <v>71</v>
      </c>
      <c r="H14" s="2" t="s">
        <v>72</v>
      </c>
      <c r="I14" s="3">
        <v>40589</v>
      </c>
      <c r="J14" s="2">
        <v>200</v>
      </c>
      <c r="K14" s="2" t="s">
        <v>25</v>
      </c>
    </row>
    <row r="15" spans="1:21" x14ac:dyDescent="0.3">
      <c r="A15" s="2" t="s">
        <v>78</v>
      </c>
      <c r="B15" s="2" t="s">
        <v>72</v>
      </c>
      <c r="C15" s="3">
        <v>40616</v>
      </c>
      <c r="D15" s="2">
        <v>700</v>
      </c>
      <c r="E15" s="2" t="s">
        <v>25</v>
      </c>
      <c r="G15" s="2" t="s">
        <v>71</v>
      </c>
      <c r="H15" s="2" t="s">
        <v>72</v>
      </c>
      <c r="I15" s="3">
        <v>40616</v>
      </c>
      <c r="J15" s="2">
        <v>60</v>
      </c>
      <c r="K15" s="2" t="s">
        <v>25</v>
      </c>
    </row>
    <row r="16" spans="1:21" x14ac:dyDescent="0.3">
      <c r="A16" s="2" t="s">
        <v>78</v>
      </c>
      <c r="B16" s="2" t="s">
        <v>72</v>
      </c>
      <c r="C16" s="3">
        <v>40652</v>
      </c>
      <c r="D16" s="2">
        <v>600</v>
      </c>
      <c r="E16" s="2" t="s">
        <v>25</v>
      </c>
      <c r="G16" s="2" t="s">
        <v>71</v>
      </c>
      <c r="H16" s="2" t="s">
        <v>72</v>
      </c>
      <c r="I16" s="3">
        <v>40652</v>
      </c>
      <c r="J16" s="2" t="s">
        <v>18</v>
      </c>
      <c r="K16" s="2" t="s">
        <v>27</v>
      </c>
    </row>
    <row r="17" spans="1:11" x14ac:dyDescent="0.3">
      <c r="A17" s="2" t="s">
        <v>78</v>
      </c>
      <c r="B17" s="2" t="s">
        <v>72</v>
      </c>
      <c r="C17" s="3">
        <v>40680</v>
      </c>
      <c r="D17" s="2">
        <v>2900</v>
      </c>
      <c r="E17" s="2" t="s">
        <v>26</v>
      </c>
      <c r="G17" s="2" t="s">
        <v>71</v>
      </c>
      <c r="H17" s="2" t="s">
        <v>72</v>
      </c>
      <c r="I17" s="3">
        <v>40680</v>
      </c>
      <c r="J17" s="2">
        <v>1120</v>
      </c>
      <c r="K17" s="2" t="s">
        <v>26</v>
      </c>
    </row>
    <row r="18" spans="1:11" x14ac:dyDescent="0.3">
      <c r="A18" s="2" t="s">
        <v>78</v>
      </c>
      <c r="B18" s="2" t="s">
        <v>72</v>
      </c>
      <c r="C18" s="3">
        <v>40743</v>
      </c>
      <c r="D18" s="2">
        <v>300</v>
      </c>
      <c r="E18" s="2" t="s">
        <v>25</v>
      </c>
      <c r="G18" s="2" t="s">
        <v>71</v>
      </c>
      <c r="H18" s="2" t="s">
        <v>72</v>
      </c>
      <c r="I18" s="3">
        <v>40715</v>
      </c>
      <c r="J18" s="2">
        <v>60</v>
      </c>
      <c r="K18" s="2" t="s">
        <v>25</v>
      </c>
    </row>
    <row r="19" spans="1:11" x14ac:dyDescent="0.3">
      <c r="A19" s="2" t="s">
        <v>78</v>
      </c>
      <c r="B19" s="2" t="s">
        <v>72</v>
      </c>
      <c r="C19" s="3">
        <v>40764</v>
      </c>
      <c r="D19" s="2" t="s">
        <v>30</v>
      </c>
      <c r="E19" s="2" t="s">
        <v>38</v>
      </c>
      <c r="G19" s="2" t="s">
        <v>71</v>
      </c>
      <c r="H19" s="2" t="s">
        <v>72</v>
      </c>
      <c r="I19" s="3">
        <v>40743</v>
      </c>
      <c r="J19" s="2">
        <v>280</v>
      </c>
      <c r="K19" s="2" t="s">
        <v>25</v>
      </c>
    </row>
    <row r="20" spans="1:11" x14ac:dyDescent="0.3">
      <c r="A20" s="2" t="s">
        <v>78</v>
      </c>
      <c r="B20" s="2" t="s">
        <v>72</v>
      </c>
      <c r="C20" s="3">
        <v>40792</v>
      </c>
      <c r="D20" s="2">
        <v>2700</v>
      </c>
      <c r="E20" s="2" t="s">
        <v>26</v>
      </c>
      <c r="G20" s="2" t="s">
        <v>71</v>
      </c>
      <c r="H20" s="2" t="s">
        <v>72</v>
      </c>
      <c r="I20" s="3">
        <v>40764</v>
      </c>
      <c r="J20" s="2" t="s">
        <v>30</v>
      </c>
      <c r="K20" s="2" t="s">
        <v>38</v>
      </c>
    </row>
    <row r="21" spans="1:11" x14ac:dyDescent="0.3">
      <c r="A21" s="2" t="s">
        <v>78</v>
      </c>
      <c r="B21" s="2" t="s">
        <v>72</v>
      </c>
      <c r="C21" s="3">
        <v>40834</v>
      </c>
      <c r="D21" s="2">
        <v>600</v>
      </c>
      <c r="E21" s="2" t="s">
        <v>25</v>
      </c>
      <c r="G21" s="2" t="s">
        <v>71</v>
      </c>
      <c r="H21" s="2" t="s">
        <v>72</v>
      </c>
      <c r="I21" s="3">
        <v>40792</v>
      </c>
      <c r="J21" s="2">
        <v>960</v>
      </c>
      <c r="K21" s="2" t="s">
        <v>26</v>
      </c>
    </row>
    <row r="22" spans="1:11" x14ac:dyDescent="0.3">
      <c r="A22" s="2" t="s">
        <v>78</v>
      </c>
      <c r="B22" s="2" t="s">
        <v>72</v>
      </c>
      <c r="C22" s="3">
        <v>40854</v>
      </c>
      <c r="D22" s="2">
        <v>400</v>
      </c>
      <c r="E22" s="2" t="s">
        <v>25</v>
      </c>
      <c r="G22" s="2" t="s">
        <v>71</v>
      </c>
      <c r="H22" s="2" t="s">
        <v>72</v>
      </c>
      <c r="I22" s="3">
        <v>40834</v>
      </c>
      <c r="J22" s="2">
        <v>80</v>
      </c>
      <c r="K22" s="2" t="s">
        <v>25</v>
      </c>
    </row>
    <row r="23" spans="1:11" x14ac:dyDescent="0.3">
      <c r="A23" s="2" t="s">
        <v>78</v>
      </c>
      <c r="B23" s="2" t="s">
        <v>72</v>
      </c>
      <c r="C23" s="3">
        <v>40897</v>
      </c>
      <c r="D23" s="2">
        <v>600</v>
      </c>
      <c r="E23" s="2" t="s">
        <v>25</v>
      </c>
      <c r="G23" s="2" t="s">
        <v>71</v>
      </c>
      <c r="H23" s="2" t="s">
        <v>72</v>
      </c>
      <c r="I23" s="3">
        <v>40854</v>
      </c>
      <c r="J23" s="2">
        <v>160</v>
      </c>
      <c r="K23" s="2" t="s">
        <v>25</v>
      </c>
    </row>
    <row r="24" spans="1:11" x14ac:dyDescent="0.3">
      <c r="A24" s="2" t="s">
        <v>78</v>
      </c>
      <c r="B24" s="2" t="s">
        <v>72</v>
      </c>
      <c r="C24" s="3">
        <v>40931</v>
      </c>
      <c r="D24" s="2">
        <v>1200</v>
      </c>
      <c r="E24" s="2" t="s">
        <v>25</v>
      </c>
      <c r="G24" s="2" t="s">
        <v>71</v>
      </c>
      <c r="H24" s="2" t="s">
        <v>72</v>
      </c>
      <c r="I24" s="3">
        <v>40897</v>
      </c>
      <c r="J24" s="2">
        <v>160</v>
      </c>
      <c r="K24" s="2" t="s">
        <v>25</v>
      </c>
    </row>
    <row r="25" spans="1:11" x14ac:dyDescent="0.3">
      <c r="A25" s="2" t="s">
        <v>78</v>
      </c>
      <c r="B25" s="2" t="s">
        <v>72</v>
      </c>
      <c r="C25" s="3">
        <v>40968</v>
      </c>
      <c r="D25" s="2">
        <v>400</v>
      </c>
      <c r="E25" s="2" t="s">
        <v>25</v>
      </c>
      <c r="G25" s="2" t="s">
        <v>71</v>
      </c>
      <c r="H25" s="2" t="s">
        <v>72</v>
      </c>
      <c r="I25" s="3">
        <v>40931</v>
      </c>
      <c r="J25" s="2">
        <v>380</v>
      </c>
      <c r="K25" s="2" t="s">
        <v>25</v>
      </c>
    </row>
    <row r="26" spans="1:11" x14ac:dyDescent="0.3">
      <c r="A26" s="2" t="s">
        <v>78</v>
      </c>
      <c r="B26" s="2" t="s">
        <v>72</v>
      </c>
      <c r="C26" s="3">
        <v>40995</v>
      </c>
      <c r="D26" s="2">
        <v>400</v>
      </c>
      <c r="E26" s="2" t="s">
        <v>25</v>
      </c>
      <c r="G26" s="2" t="s">
        <v>71</v>
      </c>
      <c r="H26" s="2" t="s">
        <v>72</v>
      </c>
      <c r="I26" s="3">
        <v>40968</v>
      </c>
      <c r="J26" s="2">
        <v>120</v>
      </c>
      <c r="K26" s="2" t="s">
        <v>25</v>
      </c>
    </row>
    <row r="27" spans="1:11" x14ac:dyDescent="0.3">
      <c r="A27" s="2" t="s">
        <v>78</v>
      </c>
      <c r="B27" s="2" t="s">
        <v>72</v>
      </c>
      <c r="C27" s="3">
        <v>41023</v>
      </c>
      <c r="D27" s="2">
        <v>3400</v>
      </c>
      <c r="E27" s="2" t="s">
        <v>26</v>
      </c>
      <c r="G27" s="2" t="s">
        <v>71</v>
      </c>
      <c r="H27" s="2" t="s">
        <v>72</v>
      </c>
      <c r="I27" s="3">
        <v>40995</v>
      </c>
      <c r="J27" s="2">
        <v>320</v>
      </c>
      <c r="K27" s="2" t="s">
        <v>25</v>
      </c>
    </row>
    <row r="28" spans="1:11" x14ac:dyDescent="0.3">
      <c r="A28" s="2" t="s">
        <v>78</v>
      </c>
      <c r="B28" s="2" t="s">
        <v>72</v>
      </c>
      <c r="C28" s="3">
        <v>41050</v>
      </c>
      <c r="D28" s="2">
        <v>300</v>
      </c>
      <c r="E28" s="2" t="s">
        <v>25</v>
      </c>
      <c r="G28" s="2" t="s">
        <v>71</v>
      </c>
      <c r="H28" s="2" t="s">
        <v>72</v>
      </c>
      <c r="I28" s="3">
        <v>41023</v>
      </c>
      <c r="J28" s="2">
        <v>1440</v>
      </c>
      <c r="K28" s="2" t="s">
        <v>25</v>
      </c>
    </row>
    <row r="29" spans="1:11" x14ac:dyDescent="0.3">
      <c r="A29" s="2" t="s">
        <v>78</v>
      </c>
      <c r="B29" s="2" t="s">
        <v>72</v>
      </c>
      <c r="C29" s="3">
        <v>41085</v>
      </c>
      <c r="D29" s="2" t="s">
        <v>30</v>
      </c>
      <c r="E29" s="2" t="s">
        <v>38</v>
      </c>
      <c r="G29" s="2" t="s">
        <v>71</v>
      </c>
      <c r="H29" s="2" t="s">
        <v>72</v>
      </c>
      <c r="I29" s="3">
        <v>41050</v>
      </c>
      <c r="J29" s="2">
        <v>180</v>
      </c>
      <c r="K29" s="2" t="s">
        <v>25</v>
      </c>
    </row>
    <row r="30" spans="1:11" x14ac:dyDescent="0.3">
      <c r="A30" s="2" t="s">
        <v>78</v>
      </c>
      <c r="B30" s="2" t="s">
        <v>72</v>
      </c>
      <c r="C30" s="3">
        <v>41121</v>
      </c>
      <c r="D30" s="2">
        <v>500</v>
      </c>
      <c r="E30" s="2" t="s">
        <v>25</v>
      </c>
      <c r="G30" s="2" t="s">
        <v>71</v>
      </c>
      <c r="H30" s="2" t="s">
        <v>72</v>
      </c>
      <c r="I30" s="3">
        <v>41085</v>
      </c>
      <c r="J30" s="2" t="s">
        <v>30</v>
      </c>
      <c r="K30" s="2" t="s">
        <v>38</v>
      </c>
    </row>
    <row r="31" spans="1:11" x14ac:dyDescent="0.3">
      <c r="A31" s="2" t="s">
        <v>78</v>
      </c>
      <c r="B31" s="2" t="s">
        <v>72</v>
      </c>
      <c r="C31" s="3">
        <v>41149</v>
      </c>
      <c r="D31" s="2">
        <v>900</v>
      </c>
      <c r="E31" s="2" t="s">
        <v>25</v>
      </c>
      <c r="G31" s="2" t="s">
        <v>71</v>
      </c>
      <c r="H31" s="2" t="s">
        <v>72</v>
      </c>
      <c r="I31" s="3">
        <v>41121</v>
      </c>
      <c r="J31" s="2">
        <v>120</v>
      </c>
      <c r="K31" s="2" t="s">
        <v>25</v>
      </c>
    </row>
    <row r="32" spans="1:11" x14ac:dyDescent="0.3">
      <c r="A32" s="2" t="s">
        <v>78</v>
      </c>
      <c r="B32" s="2" t="s">
        <v>72</v>
      </c>
      <c r="C32" s="3">
        <v>41176</v>
      </c>
      <c r="D32" s="2">
        <v>600</v>
      </c>
      <c r="E32" s="2" t="s">
        <v>25</v>
      </c>
      <c r="G32" s="2" t="s">
        <v>71</v>
      </c>
      <c r="H32" s="2" t="s">
        <v>72</v>
      </c>
      <c r="I32" s="3">
        <v>41149</v>
      </c>
      <c r="J32" s="2">
        <v>760</v>
      </c>
      <c r="K32" s="2" t="s">
        <v>26</v>
      </c>
    </row>
    <row r="33" spans="1:11" x14ac:dyDescent="0.3">
      <c r="A33" s="2" t="s">
        <v>78</v>
      </c>
      <c r="B33" s="2" t="s">
        <v>72</v>
      </c>
      <c r="C33" s="3">
        <v>41205</v>
      </c>
      <c r="D33" s="2">
        <v>900</v>
      </c>
      <c r="E33" s="2" t="s">
        <v>25</v>
      </c>
      <c r="G33" s="2" t="s">
        <v>71</v>
      </c>
      <c r="H33" s="2" t="s">
        <v>72</v>
      </c>
      <c r="I33" s="3">
        <v>41176</v>
      </c>
      <c r="J33" s="2">
        <v>100</v>
      </c>
      <c r="K33" s="2" t="s">
        <v>25</v>
      </c>
    </row>
    <row r="34" spans="1:11" x14ac:dyDescent="0.3">
      <c r="A34" s="2" t="s">
        <v>78</v>
      </c>
      <c r="B34" s="2" t="s">
        <v>72</v>
      </c>
      <c r="C34" s="3">
        <v>41239</v>
      </c>
      <c r="D34" s="2">
        <v>1500</v>
      </c>
      <c r="E34" s="2" t="s">
        <v>25</v>
      </c>
      <c r="G34" s="2" t="s">
        <v>71</v>
      </c>
      <c r="H34" s="2" t="s">
        <v>72</v>
      </c>
      <c r="I34" s="3">
        <v>41205</v>
      </c>
      <c r="J34" s="2">
        <v>220</v>
      </c>
      <c r="K34" s="2" t="s">
        <v>25</v>
      </c>
    </row>
    <row r="35" spans="1:11" x14ac:dyDescent="0.3">
      <c r="A35" s="2" t="s">
        <v>78</v>
      </c>
      <c r="B35" s="2" t="s">
        <v>72</v>
      </c>
      <c r="C35" s="3">
        <v>41260</v>
      </c>
      <c r="D35" s="2">
        <v>1200</v>
      </c>
      <c r="E35" s="2" t="s">
        <v>25</v>
      </c>
      <c r="G35" s="2" t="s">
        <v>71</v>
      </c>
      <c r="H35" s="2" t="s">
        <v>72</v>
      </c>
      <c r="I35" s="3">
        <v>41239</v>
      </c>
      <c r="J35" s="2">
        <v>60</v>
      </c>
      <c r="K35" s="2" t="s">
        <v>25</v>
      </c>
    </row>
    <row r="36" spans="1:11" x14ac:dyDescent="0.3">
      <c r="A36" s="2" t="s">
        <v>78</v>
      </c>
      <c r="B36" s="2" t="s">
        <v>72</v>
      </c>
      <c r="C36" s="3">
        <v>41302</v>
      </c>
      <c r="D36" s="2">
        <v>300</v>
      </c>
      <c r="E36" s="2" t="s">
        <v>25</v>
      </c>
      <c r="G36" s="2" t="s">
        <v>71</v>
      </c>
      <c r="H36" s="2" t="s">
        <v>72</v>
      </c>
      <c r="I36" s="3">
        <v>41260</v>
      </c>
      <c r="J36" s="2" t="s">
        <v>18</v>
      </c>
      <c r="K36" s="2" t="s">
        <v>27</v>
      </c>
    </row>
    <row r="37" spans="1:11" x14ac:dyDescent="0.3">
      <c r="A37" s="2" t="s">
        <v>78</v>
      </c>
      <c r="B37" s="2" t="s">
        <v>72</v>
      </c>
      <c r="C37" s="3">
        <v>41331</v>
      </c>
      <c r="D37" s="2">
        <v>300</v>
      </c>
      <c r="E37" s="2" t="s">
        <v>25</v>
      </c>
      <c r="G37" s="2" t="s">
        <v>71</v>
      </c>
      <c r="H37" s="2" t="s">
        <v>72</v>
      </c>
      <c r="I37" s="3">
        <v>41302</v>
      </c>
      <c r="J37" s="2">
        <v>60</v>
      </c>
      <c r="K37" s="2" t="s">
        <v>25</v>
      </c>
    </row>
    <row r="38" spans="1:11" x14ac:dyDescent="0.3">
      <c r="A38" s="2" t="s">
        <v>78</v>
      </c>
      <c r="B38" s="2" t="s">
        <v>72</v>
      </c>
      <c r="C38" s="3">
        <v>41358</v>
      </c>
      <c r="D38" s="2">
        <v>300</v>
      </c>
      <c r="E38" s="2" t="s">
        <v>25</v>
      </c>
      <c r="G38" s="2" t="s">
        <v>71</v>
      </c>
      <c r="H38" s="2" t="s">
        <v>72</v>
      </c>
      <c r="I38" s="3">
        <v>41331</v>
      </c>
      <c r="J38" s="2">
        <v>740</v>
      </c>
      <c r="K38" s="2" t="s">
        <v>26</v>
      </c>
    </row>
    <row r="39" spans="1:11" x14ac:dyDescent="0.3">
      <c r="A39" s="2" t="s">
        <v>78</v>
      </c>
      <c r="B39" s="2" t="s">
        <v>72</v>
      </c>
      <c r="C39" s="3">
        <v>41387</v>
      </c>
      <c r="D39" s="2">
        <v>1000</v>
      </c>
      <c r="E39" s="2" t="s">
        <v>25</v>
      </c>
      <c r="G39" s="2" t="s">
        <v>71</v>
      </c>
      <c r="H39" s="2" t="s">
        <v>72</v>
      </c>
      <c r="I39" s="3">
        <v>41358</v>
      </c>
      <c r="J39" s="2">
        <v>300</v>
      </c>
      <c r="K39" s="2" t="s">
        <v>25</v>
      </c>
    </row>
    <row r="40" spans="1:11" x14ac:dyDescent="0.3">
      <c r="A40" s="2" t="s">
        <v>78</v>
      </c>
      <c r="B40" s="2" t="s">
        <v>72</v>
      </c>
      <c r="C40" s="3">
        <v>41422</v>
      </c>
      <c r="D40" s="2">
        <v>700</v>
      </c>
      <c r="E40" s="2" t="s">
        <v>25</v>
      </c>
      <c r="G40" s="2" t="s">
        <v>71</v>
      </c>
      <c r="H40" s="2" t="s">
        <v>72</v>
      </c>
      <c r="I40" s="3">
        <v>41387</v>
      </c>
      <c r="J40" s="2">
        <v>260</v>
      </c>
      <c r="K40" s="2" t="s">
        <v>25</v>
      </c>
    </row>
    <row r="41" spans="1:11" x14ac:dyDescent="0.3">
      <c r="A41" s="2" t="s">
        <v>78</v>
      </c>
      <c r="B41" s="2" t="s">
        <v>72</v>
      </c>
      <c r="C41" s="3">
        <v>41451</v>
      </c>
      <c r="D41" s="2">
        <v>4200</v>
      </c>
      <c r="E41" s="2" t="s">
        <v>26</v>
      </c>
      <c r="G41" s="2" t="s">
        <v>71</v>
      </c>
      <c r="H41" s="2" t="s">
        <v>72</v>
      </c>
      <c r="I41" s="3">
        <v>41422</v>
      </c>
      <c r="J41" s="2">
        <v>140</v>
      </c>
      <c r="K41" s="2" t="s">
        <v>25</v>
      </c>
    </row>
    <row r="42" spans="1:11" x14ac:dyDescent="0.3">
      <c r="A42" s="2" t="s">
        <v>78</v>
      </c>
      <c r="B42" s="2" t="s">
        <v>72</v>
      </c>
      <c r="C42" s="3">
        <v>41477</v>
      </c>
      <c r="D42" s="2">
        <v>500</v>
      </c>
      <c r="E42" s="2" t="s">
        <v>25</v>
      </c>
      <c r="G42" s="2" t="s">
        <v>71</v>
      </c>
      <c r="H42" s="2" t="s">
        <v>72</v>
      </c>
      <c r="I42" s="3">
        <v>41451</v>
      </c>
      <c r="J42" s="2">
        <v>60</v>
      </c>
      <c r="K42" s="2" t="s">
        <v>25</v>
      </c>
    </row>
    <row r="43" spans="1:11" x14ac:dyDescent="0.3">
      <c r="A43" s="2" t="s">
        <v>78</v>
      </c>
      <c r="B43" s="2" t="s">
        <v>72</v>
      </c>
      <c r="C43" s="3">
        <v>41540</v>
      </c>
      <c r="D43" s="2">
        <v>500</v>
      </c>
      <c r="E43" s="2" t="s">
        <v>25</v>
      </c>
      <c r="G43" s="2" t="s">
        <v>71</v>
      </c>
      <c r="H43" s="2" t="s">
        <v>72</v>
      </c>
      <c r="I43" s="3">
        <v>41477</v>
      </c>
      <c r="J43" s="2">
        <v>680</v>
      </c>
      <c r="K43" s="2" t="s">
        <v>26</v>
      </c>
    </row>
    <row r="44" spans="1:11" x14ac:dyDescent="0.3">
      <c r="A44" s="2" t="s">
        <v>78</v>
      </c>
      <c r="B44" s="2" t="s">
        <v>72</v>
      </c>
      <c r="C44" s="3">
        <v>41569</v>
      </c>
      <c r="D44" s="2">
        <v>2200</v>
      </c>
      <c r="E44" s="2" t="s">
        <v>26</v>
      </c>
      <c r="G44" s="2" t="s">
        <v>71</v>
      </c>
      <c r="H44" s="2" t="s">
        <v>72</v>
      </c>
      <c r="I44" s="3">
        <v>41540</v>
      </c>
      <c r="J44" s="2">
        <v>160</v>
      </c>
      <c r="K44" s="2" t="s">
        <v>25</v>
      </c>
    </row>
    <row r="45" spans="1:11" x14ac:dyDescent="0.3">
      <c r="A45" s="2" t="s">
        <v>78</v>
      </c>
      <c r="B45" s="2" t="s">
        <v>72</v>
      </c>
      <c r="C45" s="3">
        <v>41603</v>
      </c>
      <c r="D45" s="2">
        <v>800</v>
      </c>
      <c r="E45" s="2" t="s">
        <v>25</v>
      </c>
      <c r="G45" s="2" t="s">
        <v>71</v>
      </c>
      <c r="H45" s="2" t="s">
        <v>72</v>
      </c>
      <c r="I45" s="3">
        <v>41603</v>
      </c>
      <c r="J45" s="2">
        <v>60</v>
      </c>
      <c r="K45" s="2" t="s">
        <v>25</v>
      </c>
    </row>
    <row r="46" spans="1:11" x14ac:dyDescent="0.3">
      <c r="A46" s="2" t="s">
        <v>78</v>
      </c>
      <c r="B46" s="2" t="s">
        <v>72</v>
      </c>
      <c r="C46" s="3">
        <v>41626</v>
      </c>
      <c r="D46" s="2">
        <v>1000</v>
      </c>
      <c r="E46" s="2" t="s">
        <v>25</v>
      </c>
      <c r="G46" s="2" t="s">
        <v>71</v>
      </c>
      <c r="H46" s="2" t="s">
        <v>72</v>
      </c>
      <c r="I46" s="3">
        <v>41626</v>
      </c>
      <c r="J46" s="2">
        <v>80</v>
      </c>
      <c r="K46" s="2" t="s">
        <v>25</v>
      </c>
    </row>
    <row r="47" spans="1:11" x14ac:dyDescent="0.3">
      <c r="A47" s="2" t="s">
        <v>78</v>
      </c>
      <c r="B47" s="2" t="s">
        <v>72</v>
      </c>
      <c r="C47" s="3">
        <v>41661</v>
      </c>
      <c r="D47" s="2">
        <v>2300</v>
      </c>
      <c r="E47" s="2" t="s">
        <v>26</v>
      </c>
      <c r="G47" s="2" t="s">
        <v>71</v>
      </c>
      <c r="H47" s="2" t="s">
        <v>72</v>
      </c>
      <c r="I47" s="3">
        <v>41661</v>
      </c>
      <c r="J47" s="2">
        <v>260</v>
      </c>
      <c r="K47" s="2" t="s">
        <v>25</v>
      </c>
    </row>
    <row r="48" spans="1:11" x14ac:dyDescent="0.3">
      <c r="A48" s="2" t="s">
        <v>78</v>
      </c>
      <c r="B48" s="2" t="s">
        <v>72</v>
      </c>
      <c r="C48" s="3">
        <v>41695</v>
      </c>
      <c r="D48" s="2">
        <v>400</v>
      </c>
      <c r="E48" s="2" t="s">
        <v>25</v>
      </c>
      <c r="G48" s="2" t="s">
        <v>71</v>
      </c>
      <c r="H48" s="2" t="s">
        <v>72</v>
      </c>
      <c r="I48" s="3">
        <v>41695</v>
      </c>
      <c r="J48" s="2">
        <v>40</v>
      </c>
      <c r="K48" s="2" t="s">
        <v>25</v>
      </c>
    </row>
    <row r="49" spans="1:11" x14ac:dyDescent="0.3">
      <c r="A49" s="2" t="s">
        <v>78</v>
      </c>
      <c r="B49" s="2" t="s">
        <v>72</v>
      </c>
      <c r="C49" s="3">
        <v>41715</v>
      </c>
      <c r="D49" s="2">
        <v>600</v>
      </c>
      <c r="E49" s="2" t="s">
        <v>25</v>
      </c>
      <c r="G49" s="2" t="s">
        <v>71</v>
      </c>
      <c r="H49" s="2" t="s">
        <v>72</v>
      </c>
      <c r="I49" s="3">
        <v>41715</v>
      </c>
      <c r="J49" s="2">
        <v>140</v>
      </c>
      <c r="K49" s="2" t="s">
        <v>25</v>
      </c>
    </row>
    <row r="50" spans="1:11" x14ac:dyDescent="0.3">
      <c r="A50" s="2" t="s">
        <v>78</v>
      </c>
      <c r="B50" s="2" t="s">
        <v>72</v>
      </c>
      <c r="C50" s="3">
        <v>41752</v>
      </c>
      <c r="D50" s="2">
        <v>400</v>
      </c>
      <c r="E50" s="2" t="s">
        <v>25</v>
      </c>
      <c r="G50" s="2" t="s">
        <v>71</v>
      </c>
      <c r="H50" s="2" t="s">
        <v>72</v>
      </c>
      <c r="I50" s="3">
        <v>41752</v>
      </c>
      <c r="J50" s="2">
        <v>140</v>
      </c>
      <c r="K50" s="2" t="s">
        <v>25</v>
      </c>
    </row>
    <row r="51" spans="1:11" x14ac:dyDescent="0.3">
      <c r="A51" s="2" t="s">
        <v>78</v>
      </c>
      <c r="B51" s="2" t="s">
        <v>72</v>
      </c>
      <c r="C51" s="3">
        <v>41814</v>
      </c>
      <c r="D51" s="2">
        <v>1000</v>
      </c>
      <c r="E51" s="2" t="s">
        <v>25</v>
      </c>
      <c r="G51" s="2" t="s">
        <v>71</v>
      </c>
      <c r="H51" s="2" t="s">
        <v>72</v>
      </c>
      <c r="I51" s="3">
        <v>41787</v>
      </c>
      <c r="J51" s="2">
        <v>20</v>
      </c>
      <c r="K51" s="2" t="s">
        <v>25</v>
      </c>
    </row>
    <row r="52" spans="1:11" x14ac:dyDescent="0.3">
      <c r="A52" s="2" t="s">
        <v>78</v>
      </c>
      <c r="B52" s="2" t="s">
        <v>72</v>
      </c>
      <c r="C52" s="3">
        <v>41841</v>
      </c>
      <c r="D52" s="2">
        <v>400</v>
      </c>
      <c r="E52" s="2" t="s">
        <v>25</v>
      </c>
      <c r="G52" s="2" t="s">
        <v>71</v>
      </c>
      <c r="H52" s="2" t="s">
        <v>72</v>
      </c>
      <c r="I52" s="3">
        <v>41814</v>
      </c>
      <c r="J52" s="2">
        <v>480</v>
      </c>
      <c r="K52" s="2" t="s">
        <v>26</v>
      </c>
    </row>
    <row r="53" spans="1:11" x14ac:dyDescent="0.3">
      <c r="A53" s="2" t="s">
        <v>78</v>
      </c>
      <c r="B53" s="2" t="s">
        <v>72</v>
      </c>
      <c r="C53" s="3">
        <v>41877</v>
      </c>
      <c r="D53" s="2">
        <v>1000</v>
      </c>
      <c r="E53" s="2" t="s">
        <v>25</v>
      </c>
      <c r="G53" s="2" t="s">
        <v>71</v>
      </c>
      <c r="H53" s="2" t="s">
        <v>72</v>
      </c>
      <c r="I53" s="3">
        <v>41841</v>
      </c>
      <c r="J53" s="2">
        <v>60</v>
      </c>
      <c r="K53" s="2" t="s">
        <v>25</v>
      </c>
    </row>
    <row r="54" spans="1:11" x14ac:dyDescent="0.3">
      <c r="A54" s="2" t="s">
        <v>78</v>
      </c>
      <c r="B54" s="2" t="s">
        <v>72</v>
      </c>
      <c r="C54" s="3">
        <v>41904</v>
      </c>
      <c r="D54" s="2">
        <v>400</v>
      </c>
      <c r="E54" s="2" t="s">
        <v>25</v>
      </c>
      <c r="G54" s="2" t="s">
        <v>71</v>
      </c>
      <c r="H54" s="2" t="s">
        <v>72</v>
      </c>
      <c r="I54" s="3">
        <v>41877</v>
      </c>
      <c r="J54" s="2">
        <v>100</v>
      </c>
      <c r="K54" s="2" t="s">
        <v>25</v>
      </c>
    </row>
    <row r="55" spans="1:11" x14ac:dyDescent="0.3">
      <c r="A55" s="2" t="s">
        <v>78</v>
      </c>
      <c r="B55" s="2" t="s">
        <v>72</v>
      </c>
      <c r="C55" s="3">
        <v>41940</v>
      </c>
      <c r="D55" s="2">
        <v>300</v>
      </c>
      <c r="E55" s="2" t="s">
        <v>25</v>
      </c>
      <c r="G55" s="2" t="s">
        <v>71</v>
      </c>
      <c r="H55" s="2" t="s">
        <v>72</v>
      </c>
      <c r="I55" s="3">
        <v>41904</v>
      </c>
      <c r="J55" s="2">
        <v>140</v>
      </c>
      <c r="K55" s="2" t="s">
        <v>25</v>
      </c>
    </row>
    <row r="56" spans="1:11" x14ac:dyDescent="0.3">
      <c r="A56" s="2" t="s">
        <v>78</v>
      </c>
      <c r="B56" s="2" t="s">
        <v>72</v>
      </c>
      <c r="C56" s="3">
        <v>41968</v>
      </c>
      <c r="D56" s="2">
        <v>10600</v>
      </c>
      <c r="E56" s="2" t="s">
        <v>25</v>
      </c>
      <c r="G56" s="2" t="s">
        <v>71</v>
      </c>
      <c r="H56" s="2" t="s">
        <v>72</v>
      </c>
      <c r="I56" s="3">
        <v>41940</v>
      </c>
      <c r="J56" s="2">
        <v>180</v>
      </c>
      <c r="K56" s="2" t="s">
        <v>25</v>
      </c>
    </row>
    <row r="57" spans="1:11" x14ac:dyDescent="0.3">
      <c r="A57" s="2" t="s">
        <v>78</v>
      </c>
      <c r="B57" s="2" t="s">
        <v>72</v>
      </c>
      <c r="C57" s="3">
        <v>42002</v>
      </c>
      <c r="D57" s="2">
        <v>2100</v>
      </c>
      <c r="E57" s="2" t="s">
        <v>25</v>
      </c>
      <c r="G57" s="2" t="s">
        <v>71</v>
      </c>
      <c r="H57" s="2" t="s">
        <v>72</v>
      </c>
      <c r="I57" s="3">
        <v>41968</v>
      </c>
      <c r="J57" s="2">
        <v>3460</v>
      </c>
      <c r="K57" s="2" t="s">
        <v>25</v>
      </c>
    </row>
    <row r="58" spans="1:11" x14ac:dyDescent="0.3">
      <c r="A58" s="2" t="s">
        <v>78</v>
      </c>
      <c r="B58" s="2" t="s">
        <v>72</v>
      </c>
      <c r="C58" s="3">
        <v>42031</v>
      </c>
      <c r="D58" s="2">
        <v>600</v>
      </c>
      <c r="E58" s="2" t="s">
        <v>25</v>
      </c>
      <c r="G58" s="2" t="s">
        <v>71</v>
      </c>
      <c r="H58" s="2" t="s">
        <v>72</v>
      </c>
      <c r="I58" s="3">
        <v>42002</v>
      </c>
      <c r="J58" s="2">
        <v>40</v>
      </c>
      <c r="K58" s="2" t="s">
        <v>25</v>
      </c>
    </row>
    <row r="59" spans="1:11" x14ac:dyDescent="0.3">
      <c r="A59" s="2" t="s">
        <v>78</v>
      </c>
      <c r="B59" s="2" t="s">
        <v>72</v>
      </c>
      <c r="C59" s="3">
        <v>42060</v>
      </c>
      <c r="D59" s="2">
        <v>700</v>
      </c>
      <c r="E59" s="2" t="s">
        <v>25</v>
      </c>
      <c r="G59" s="2" t="s">
        <v>71</v>
      </c>
      <c r="H59" s="2" t="s">
        <v>72</v>
      </c>
      <c r="I59" s="3">
        <v>42031</v>
      </c>
      <c r="J59" s="2">
        <v>640</v>
      </c>
      <c r="K59" s="2" t="s">
        <v>26</v>
      </c>
    </row>
    <row r="60" spans="1:11" x14ac:dyDescent="0.3">
      <c r="A60" s="2" t="s">
        <v>78</v>
      </c>
      <c r="B60" s="2" t="s">
        <v>72</v>
      </c>
      <c r="C60" s="3">
        <v>42093</v>
      </c>
      <c r="D60" s="2">
        <v>600</v>
      </c>
      <c r="E60" s="2" t="s">
        <v>25</v>
      </c>
      <c r="G60" s="2" t="s">
        <v>71</v>
      </c>
      <c r="H60" s="2" t="s">
        <v>72</v>
      </c>
      <c r="I60" s="3">
        <v>42060</v>
      </c>
      <c r="J60" s="2">
        <v>140</v>
      </c>
      <c r="K60" s="2" t="s">
        <v>25</v>
      </c>
    </row>
    <row r="61" spans="1:11" x14ac:dyDescent="0.3">
      <c r="A61" s="2" t="s">
        <v>78</v>
      </c>
      <c r="B61" s="2" t="s">
        <v>72</v>
      </c>
      <c r="C61" s="3">
        <v>42123</v>
      </c>
      <c r="D61" s="2">
        <v>2600</v>
      </c>
      <c r="E61" s="2" t="s">
        <v>26</v>
      </c>
      <c r="G61" s="2" t="s">
        <v>71</v>
      </c>
      <c r="H61" s="2" t="s">
        <v>72</v>
      </c>
      <c r="I61" s="3">
        <v>42093</v>
      </c>
      <c r="J61" s="2">
        <v>300</v>
      </c>
      <c r="K61" s="2" t="s">
        <v>25</v>
      </c>
    </row>
    <row r="62" spans="1:11" x14ac:dyDescent="0.3">
      <c r="A62" s="2" t="s">
        <v>78</v>
      </c>
      <c r="B62" s="2" t="s">
        <v>72</v>
      </c>
      <c r="C62" s="3">
        <v>42151</v>
      </c>
      <c r="D62" s="2">
        <v>100</v>
      </c>
      <c r="E62" s="2" t="s">
        <v>25</v>
      </c>
      <c r="G62" s="2" t="s">
        <v>71</v>
      </c>
      <c r="H62" s="2" t="s">
        <v>72</v>
      </c>
      <c r="I62" s="3">
        <v>42123</v>
      </c>
      <c r="J62" s="2">
        <v>1420</v>
      </c>
      <c r="K62" s="2" t="s">
        <v>25</v>
      </c>
    </row>
    <row r="63" spans="1:11" x14ac:dyDescent="0.3">
      <c r="A63" s="2" t="s">
        <v>78</v>
      </c>
      <c r="B63" s="2" t="s">
        <v>72</v>
      </c>
      <c r="C63" s="3">
        <v>42178</v>
      </c>
      <c r="D63" s="2">
        <v>15200</v>
      </c>
      <c r="E63" s="2" t="s">
        <v>25</v>
      </c>
      <c r="G63" s="2" t="s">
        <v>71</v>
      </c>
      <c r="H63" s="2" t="s">
        <v>72</v>
      </c>
      <c r="I63" s="3">
        <v>42151</v>
      </c>
      <c r="J63" s="2">
        <v>120</v>
      </c>
      <c r="K63" s="2" t="s">
        <v>25</v>
      </c>
    </row>
    <row r="64" spans="1:11" x14ac:dyDescent="0.3">
      <c r="A64" s="2" t="s">
        <v>78</v>
      </c>
      <c r="B64" s="2" t="s">
        <v>72</v>
      </c>
      <c r="C64" s="3">
        <v>42213</v>
      </c>
      <c r="D64" s="2">
        <v>2500</v>
      </c>
      <c r="E64" s="2" t="s">
        <v>26</v>
      </c>
      <c r="G64" s="2" t="s">
        <v>71</v>
      </c>
      <c r="H64" s="2" t="s">
        <v>72</v>
      </c>
      <c r="I64" s="3">
        <v>42178</v>
      </c>
      <c r="J64" s="2" t="s">
        <v>18</v>
      </c>
      <c r="K64" s="2" t="s">
        <v>27</v>
      </c>
    </row>
    <row r="65" spans="1:11" x14ac:dyDescent="0.3">
      <c r="A65" s="2" t="s">
        <v>78</v>
      </c>
      <c r="B65" s="2" t="s">
        <v>72</v>
      </c>
      <c r="C65" s="3">
        <v>42241</v>
      </c>
      <c r="D65" s="2">
        <v>1200</v>
      </c>
      <c r="E65" s="2" t="s">
        <v>25</v>
      </c>
      <c r="G65" s="2" t="s">
        <v>71</v>
      </c>
      <c r="H65" s="2" t="s">
        <v>72</v>
      </c>
      <c r="I65" s="3">
        <v>42213</v>
      </c>
      <c r="J65" s="2">
        <v>460</v>
      </c>
      <c r="K65" s="2" t="s">
        <v>26</v>
      </c>
    </row>
    <row r="66" spans="1:11" x14ac:dyDescent="0.3">
      <c r="A66" s="2" t="s">
        <v>78</v>
      </c>
      <c r="B66" s="2" t="s">
        <v>72</v>
      </c>
      <c r="C66" s="3">
        <v>42276</v>
      </c>
      <c r="D66" s="2">
        <v>8400</v>
      </c>
      <c r="E66" s="2" t="s">
        <v>25</v>
      </c>
      <c r="G66" s="2" t="s">
        <v>71</v>
      </c>
      <c r="H66" s="2" t="s">
        <v>72</v>
      </c>
      <c r="I66" s="3">
        <v>42241</v>
      </c>
      <c r="J66" s="2">
        <v>200</v>
      </c>
      <c r="K66" s="2" t="s">
        <v>25</v>
      </c>
    </row>
    <row r="67" spans="1:11" x14ac:dyDescent="0.3">
      <c r="A67" s="2" t="s">
        <v>78</v>
      </c>
      <c r="B67" s="2" t="s">
        <v>72</v>
      </c>
      <c r="C67" s="3">
        <v>42297</v>
      </c>
      <c r="D67" s="2">
        <v>400</v>
      </c>
      <c r="E67" s="2" t="s">
        <v>25</v>
      </c>
      <c r="G67" s="2" t="s">
        <v>71</v>
      </c>
      <c r="H67" s="2" t="s">
        <v>72</v>
      </c>
      <c r="I67" s="3">
        <v>42276</v>
      </c>
      <c r="J67" s="2" t="s">
        <v>30</v>
      </c>
      <c r="K67" s="2" t="s">
        <v>38</v>
      </c>
    </row>
    <row r="68" spans="1:11" x14ac:dyDescent="0.3">
      <c r="A68" s="2" t="s">
        <v>78</v>
      </c>
      <c r="B68" s="2" t="s">
        <v>72</v>
      </c>
      <c r="C68" s="3">
        <v>42331</v>
      </c>
      <c r="D68" s="2">
        <v>1280</v>
      </c>
      <c r="E68" s="2" t="s">
        <v>25</v>
      </c>
      <c r="G68" s="2" t="s">
        <v>71</v>
      </c>
      <c r="H68" s="2" t="s">
        <v>72</v>
      </c>
      <c r="I68" s="3">
        <v>42297</v>
      </c>
      <c r="J68" s="2">
        <v>80</v>
      </c>
      <c r="K68" s="2" t="s">
        <v>25</v>
      </c>
    </row>
    <row r="69" spans="1:11" x14ac:dyDescent="0.3">
      <c r="A69" s="2" t="s">
        <v>78</v>
      </c>
      <c r="B69" s="2" t="s">
        <v>72</v>
      </c>
      <c r="C69" s="3">
        <v>42452</v>
      </c>
      <c r="D69" s="2">
        <v>580</v>
      </c>
      <c r="E69" s="2" t="s">
        <v>26</v>
      </c>
      <c r="G69" s="2" t="s">
        <v>71</v>
      </c>
      <c r="H69" s="2" t="s">
        <v>72</v>
      </c>
      <c r="I69" s="3">
        <v>42331</v>
      </c>
      <c r="J69" s="2">
        <v>1480</v>
      </c>
      <c r="K69" s="2" t="s">
        <v>25</v>
      </c>
    </row>
    <row r="70" spans="1:11" x14ac:dyDescent="0.3">
      <c r="A70" s="2" t="s">
        <v>78</v>
      </c>
      <c r="B70" s="2" t="s">
        <v>72</v>
      </c>
      <c r="C70" s="3">
        <v>42485</v>
      </c>
      <c r="D70" s="2">
        <v>1040</v>
      </c>
      <c r="E70" s="2" t="s">
        <v>26</v>
      </c>
      <c r="G70" s="2" t="s">
        <v>71</v>
      </c>
      <c r="H70" s="2" t="s">
        <v>72</v>
      </c>
      <c r="I70" s="3">
        <v>42452</v>
      </c>
      <c r="J70" s="2">
        <v>10</v>
      </c>
      <c r="K70" s="2" t="s">
        <v>25</v>
      </c>
    </row>
    <row r="71" spans="1:11" x14ac:dyDescent="0.3">
      <c r="A71" s="2" t="s">
        <v>78</v>
      </c>
      <c r="B71" s="2" t="s">
        <v>72</v>
      </c>
      <c r="C71" s="3">
        <v>42514</v>
      </c>
      <c r="D71" s="2">
        <v>580</v>
      </c>
      <c r="E71" s="2" t="s">
        <v>26</v>
      </c>
      <c r="G71" s="2" t="s">
        <v>71</v>
      </c>
      <c r="H71" s="2" t="s">
        <v>72</v>
      </c>
      <c r="I71" s="3">
        <v>42485</v>
      </c>
      <c r="J71" s="2">
        <v>20</v>
      </c>
      <c r="K71" s="2" t="s">
        <v>25</v>
      </c>
    </row>
    <row r="72" spans="1:11" x14ac:dyDescent="0.3">
      <c r="A72" s="2" t="s">
        <v>78</v>
      </c>
      <c r="B72" s="2" t="s">
        <v>72</v>
      </c>
      <c r="C72" s="3">
        <v>42550</v>
      </c>
      <c r="D72" s="2">
        <v>920</v>
      </c>
      <c r="E72" s="2" t="s">
        <v>26</v>
      </c>
      <c r="G72" s="2" t="s">
        <v>71</v>
      </c>
      <c r="H72" s="2" t="s">
        <v>72</v>
      </c>
      <c r="I72" s="3">
        <v>42514</v>
      </c>
      <c r="J72" s="2">
        <v>228</v>
      </c>
      <c r="K72" s="2" t="s">
        <v>26</v>
      </c>
    </row>
    <row r="73" spans="1:11" x14ac:dyDescent="0.3">
      <c r="A73" s="2" t="s">
        <v>78</v>
      </c>
      <c r="B73" s="2" t="s">
        <v>72</v>
      </c>
      <c r="C73" s="3">
        <v>42570</v>
      </c>
      <c r="D73" s="2">
        <v>460</v>
      </c>
      <c r="E73" s="2" t="s">
        <v>26</v>
      </c>
      <c r="G73" s="2" t="s">
        <v>71</v>
      </c>
      <c r="H73" s="2" t="s">
        <v>72</v>
      </c>
      <c r="I73" s="3">
        <v>42550</v>
      </c>
      <c r="J73" s="2">
        <v>152</v>
      </c>
      <c r="K73" s="2" t="s">
        <v>26</v>
      </c>
    </row>
    <row r="74" spans="1:11" x14ac:dyDescent="0.3">
      <c r="A74" s="2" t="s">
        <v>78</v>
      </c>
      <c r="B74" s="2" t="s">
        <v>72</v>
      </c>
      <c r="C74" s="3">
        <v>42612</v>
      </c>
      <c r="D74" s="2">
        <v>1160</v>
      </c>
      <c r="E74" s="2" t="s">
        <v>26</v>
      </c>
      <c r="G74" s="2" t="s">
        <v>71</v>
      </c>
      <c r="H74" s="2" t="s">
        <v>72</v>
      </c>
      <c r="I74" s="3">
        <v>42570</v>
      </c>
      <c r="J74" s="2">
        <v>76</v>
      </c>
      <c r="K74" s="2" t="s">
        <v>25</v>
      </c>
    </row>
    <row r="75" spans="1:11" x14ac:dyDescent="0.3">
      <c r="A75" s="2" t="s">
        <v>78</v>
      </c>
      <c r="B75" s="2" t="s">
        <v>72</v>
      </c>
      <c r="C75" s="3">
        <v>42641</v>
      </c>
      <c r="D75" s="2" t="s">
        <v>30</v>
      </c>
      <c r="E75" s="2" t="s">
        <v>38</v>
      </c>
      <c r="G75" s="2" t="s">
        <v>71</v>
      </c>
      <c r="H75" s="2" t="s">
        <v>72</v>
      </c>
      <c r="I75" s="3">
        <v>42612</v>
      </c>
      <c r="J75" s="2" t="s">
        <v>30</v>
      </c>
      <c r="K75" s="2" t="s">
        <v>38</v>
      </c>
    </row>
    <row r="76" spans="1:11" x14ac:dyDescent="0.3">
      <c r="A76" s="2" t="s">
        <v>78</v>
      </c>
      <c r="B76" s="2" t="s">
        <v>72</v>
      </c>
      <c r="C76" s="3">
        <v>42660</v>
      </c>
      <c r="D76" s="2">
        <v>420</v>
      </c>
      <c r="E76" s="2" t="s">
        <v>26</v>
      </c>
      <c r="G76" s="2" t="s">
        <v>71</v>
      </c>
      <c r="H76" s="2" t="s">
        <v>72</v>
      </c>
      <c r="I76" s="3">
        <v>42641</v>
      </c>
      <c r="J76" s="2" t="s">
        <v>30</v>
      </c>
      <c r="K76" s="2" t="s">
        <v>38</v>
      </c>
    </row>
    <row r="77" spans="1:11" x14ac:dyDescent="0.3">
      <c r="A77" s="2" t="s">
        <v>78</v>
      </c>
      <c r="B77" s="2" t="s">
        <v>72</v>
      </c>
      <c r="C77" s="3">
        <v>42696</v>
      </c>
      <c r="D77" s="2">
        <v>380</v>
      </c>
      <c r="E77" s="2" t="s">
        <v>25</v>
      </c>
      <c r="G77" s="2" t="s">
        <v>71</v>
      </c>
      <c r="H77" s="2" t="s">
        <v>72</v>
      </c>
      <c r="I77" s="3">
        <v>42660</v>
      </c>
      <c r="J77" s="2">
        <v>100</v>
      </c>
      <c r="K77" s="2" t="s">
        <v>25</v>
      </c>
    </row>
    <row r="78" spans="1:11" x14ac:dyDescent="0.3">
      <c r="A78" s="2" t="s">
        <v>78</v>
      </c>
      <c r="B78" s="2" t="s">
        <v>72</v>
      </c>
      <c r="C78" s="3">
        <v>42731</v>
      </c>
      <c r="D78" s="2">
        <v>1420</v>
      </c>
      <c r="E78" s="2" t="s">
        <v>25</v>
      </c>
      <c r="G78" s="2" t="s">
        <v>71</v>
      </c>
      <c r="H78" s="2" t="s">
        <v>72</v>
      </c>
      <c r="I78" s="3">
        <v>42696</v>
      </c>
      <c r="J78" s="2">
        <v>40</v>
      </c>
      <c r="K78" s="2" t="s">
        <v>25</v>
      </c>
    </row>
    <row r="79" spans="1:11" x14ac:dyDescent="0.3">
      <c r="G79" s="2" t="s">
        <v>71</v>
      </c>
      <c r="H79" s="2" t="s">
        <v>72</v>
      </c>
      <c r="I79" s="3">
        <v>42731</v>
      </c>
      <c r="J79" s="2" t="s">
        <v>18</v>
      </c>
      <c r="K79" s="2" t="s">
        <v>27</v>
      </c>
    </row>
  </sheetData>
  <mergeCells count="2">
    <mergeCell ref="P1:R1"/>
    <mergeCell ref="S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U13"/>
  <sheetViews>
    <sheetView workbookViewId="0">
      <selection activeCell="I26" sqref="I26"/>
    </sheetView>
  </sheetViews>
  <sheetFormatPr defaultRowHeight="14.4" x14ac:dyDescent="0.3"/>
  <cols>
    <col min="1" max="1" width="9.5546875" bestFit="1" customWidth="1"/>
    <col min="2" max="2" width="6.109375" bestFit="1" customWidth="1"/>
    <col min="3" max="3" width="10.6640625" bestFit="1" customWidth="1"/>
    <col min="4" max="4" width="13.88671875" bestFit="1" customWidth="1"/>
    <col min="5" max="5" width="3.6640625" bestFit="1" customWidth="1"/>
    <col min="7" max="7" width="9.5546875" bestFit="1" customWidth="1"/>
    <col min="8" max="8" width="6.109375" bestFit="1" customWidth="1"/>
    <col min="9" max="9" width="10.6640625" bestFit="1" customWidth="1"/>
    <col min="10" max="10" width="13.88671875" bestFit="1" customWidth="1"/>
    <col min="11" max="11" width="3.6640625" bestFit="1" customWidth="1"/>
    <col min="13" max="13" width="18.5546875" bestFit="1" customWidth="1"/>
    <col min="14" max="14" width="9.6640625" bestFit="1" customWidth="1"/>
    <col min="15" max="15" width="8.88671875" bestFit="1" customWidth="1"/>
    <col min="16" max="16" width="6.33203125" bestFit="1" customWidth="1"/>
    <col min="17" max="17" width="11.44140625" bestFit="1" customWidth="1"/>
    <col min="18" max="18" width="13.5546875" bestFit="1" customWidth="1"/>
    <col min="19" max="19" width="6.33203125" bestFit="1" customWidth="1"/>
    <col min="20" max="20" width="11.44140625" bestFit="1" customWidth="1"/>
    <col min="21" max="21" width="13.5546875" bestFit="1" customWidth="1"/>
  </cols>
  <sheetData>
    <row r="1" spans="1:21" x14ac:dyDescent="0.3">
      <c r="A1" s="1" t="s">
        <v>0</v>
      </c>
      <c r="B1" s="1" t="s">
        <v>2</v>
      </c>
      <c r="C1" s="1" t="s">
        <v>4</v>
      </c>
      <c r="D1" s="1" t="s">
        <v>183</v>
      </c>
      <c r="E1" s="1" t="s">
        <v>24</v>
      </c>
      <c r="G1" s="1" t="s">
        <v>0</v>
      </c>
      <c r="H1" s="1" t="s">
        <v>2</v>
      </c>
      <c r="I1" s="1" t="s">
        <v>4</v>
      </c>
      <c r="J1" s="1" t="s">
        <v>6</v>
      </c>
      <c r="K1" s="1" t="s">
        <v>24</v>
      </c>
      <c r="M1" s="45" t="s">
        <v>178</v>
      </c>
      <c r="P1" s="49" t="s">
        <v>176</v>
      </c>
      <c r="Q1" s="50"/>
      <c r="R1" s="51"/>
      <c r="S1" s="49" t="s">
        <v>177</v>
      </c>
      <c r="T1" s="50"/>
      <c r="U1" s="51"/>
    </row>
    <row r="2" spans="1:21" x14ac:dyDescent="0.3">
      <c r="A2" t="s">
        <v>78</v>
      </c>
      <c r="B2" t="s">
        <v>72</v>
      </c>
      <c r="C2" s="3">
        <v>42760</v>
      </c>
      <c r="D2">
        <v>1200</v>
      </c>
      <c r="E2" t="s">
        <v>26</v>
      </c>
      <c r="G2" t="s">
        <v>71</v>
      </c>
      <c r="H2" t="s">
        <v>72</v>
      </c>
      <c r="I2" s="3">
        <v>42760</v>
      </c>
      <c r="J2">
        <v>120</v>
      </c>
      <c r="K2" t="s">
        <v>25</v>
      </c>
      <c r="N2" s="1" t="s">
        <v>173</v>
      </c>
      <c r="O2" s="1" t="s">
        <v>174</v>
      </c>
      <c r="P2" s="4" t="s">
        <v>92</v>
      </c>
      <c r="Q2" s="5" t="s">
        <v>93</v>
      </c>
      <c r="R2" s="6" t="s">
        <v>94</v>
      </c>
      <c r="S2" s="4" t="s">
        <v>92</v>
      </c>
      <c r="T2" s="5" t="s">
        <v>93</v>
      </c>
      <c r="U2" s="6" t="s">
        <v>94</v>
      </c>
    </row>
    <row r="3" spans="1:21" ht="15" thickBot="1" x14ac:dyDescent="0.35">
      <c r="A3" t="s">
        <v>78</v>
      </c>
      <c r="B3" t="s">
        <v>72</v>
      </c>
      <c r="C3" s="3">
        <v>42794</v>
      </c>
      <c r="D3">
        <v>1160</v>
      </c>
      <c r="E3" t="s">
        <v>26</v>
      </c>
      <c r="G3" t="s">
        <v>71</v>
      </c>
      <c r="H3" t="s">
        <v>72</v>
      </c>
      <c r="I3" s="3">
        <v>42794</v>
      </c>
      <c r="J3">
        <v>33</v>
      </c>
      <c r="K3" t="s">
        <v>25</v>
      </c>
      <c r="M3" s="1" t="s">
        <v>175</v>
      </c>
      <c r="N3" s="44">
        <v>40179</v>
      </c>
      <c r="O3" s="44">
        <v>42917</v>
      </c>
      <c r="P3" s="7">
        <f>COUNTIFS(C2:C200,"&gt;="&amp;$N$3,C2:C200,"&lt;"&amp;$O$3)</f>
        <v>3</v>
      </c>
      <c r="Q3" s="8">
        <f>COUNTIFS(D2:D821,"&gt;=410")+COUNTIFS(D2:D821,"*Present &gt;QL")</f>
        <v>3</v>
      </c>
      <c r="R3" s="9">
        <f>+Q3/P3</f>
        <v>1</v>
      </c>
      <c r="S3" s="7">
        <f>COUNTIFS(I2:I200,"&gt;="&amp;$N$3,I2:I200,"&lt;"&amp;$O$3)</f>
        <v>4</v>
      </c>
      <c r="T3" s="8">
        <f>COUNTIFS(J2:J821,"&gt;=410")+COUNTIFS(J2:J821,"*Present &gt;QL")</f>
        <v>0</v>
      </c>
      <c r="U3" s="9">
        <f>+T3/S3</f>
        <v>0</v>
      </c>
    </row>
    <row r="4" spans="1:21" x14ac:dyDescent="0.3">
      <c r="A4" t="s">
        <v>78</v>
      </c>
      <c r="B4" t="s">
        <v>72</v>
      </c>
      <c r="C4" s="3">
        <v>42912</v>
      </c>
      <c r="D4">
        <v>1480</v>
      </c>
      <c r="E4" t="s">
        <v>25</v>
      </c>
      <c r="G4" t="s">
        <v>71</v>
      </c>
      <c r="H4" t="s">
        <v>72</v>
      </c>
      <c r="I4" s="3">
        <v>42851</v>
      </c>
      <c r="J4">
        <v>140</v>
      </c>
      <c r="K4" t="s">
        <v>26</v>
      </c>
    </row>
    <row r="5" spans="1:21" x14ac:dyDescent="0.3">
      <c r="A5" s="2"/>
      <c r="B5" s="2"/>
      <c r="C5" s="3"/>
      <c r="D5" s="2"/>
      <c r="E5" s="2"/>
      <c r="G5" t="s">
        <v>71</v>
      </c>
      <c r="H5" t="s">
        <v>72</v>
      </c>
      <c r="I5" s="3">
        <v>42912</v>
      </c>
      <c r="J5">
        <v>25</v>
      </c>
      <c r="K5" t="s">
        <v>25</v>
      </c>
    </row>
    <row r="6" spans="1:21" x14ac:dyDescent="0.3">
      <c r="A6" s="2"/>
      <c r="B6" s="2"/>
      <c r="C6" s="3"/>
      <c r="D6" s="2"/>
      <c r="E6" s="2"/>
      <c r="G6" s="2"/>
      <c r="H6" s="2"/>
      <c r="I6" s="3"/>
      <c r="J6" s="2"/>
      <c r="K6" s="2"/>
    </row>
    <row r="7" spans="1:21" x14ac:dyDescent="0.3">
      <c r="A7" s="2"/>
      <c r="B7" s="2"/>
      <c r="C7" s="3"/>
      <c r="D7" s="2"/>
      <c r="E7" s="2"/>
      <c r="G7" s="2"/>
      <c r="H7" s="2"/>
      <c r="I7" s="3"/>
      <c r="J7" s="2"/>
      <c r="K7" s="2"/>
    </row>
    <row r="8" spans="1:21" x14ac:dyDescent="0.3">
      <c r="A8" s="2"/>
      <c r="B8" s="2"/>
      <c r="C8" s="3"/>
      <c r="D8" s="2"/>
      <c r="E8" s="2"/>
      <c r="G8" s="2"/>
      <c r="H8" s="2"/>
      <c r="I8" s="3"/>
      <c r="J8" s="2"/>
      <c r="K8" s="2"/>
    </row>
    <row r="9" spans="1:21" x14ac:dyDescent="0.3">
      <c r="A9" s="2"/>
      <c r="B9" s="2"/>
      <c r="C9" s="3"/>
      <c r="D9" s="2"/>
      <c r="E9" s="2"/>
      <c r="G9" s="2"/>
      <c r="H9" s="2"/>
      <c r="I9" s="3"/>
      <c r="J9" s="2"/>
      <c r="K9" s="2"/>
    </row>
    <row r="10" spans="1:21" x14ac:dyDescent="0.3">
      <c r="A10" s="2"/>
      <c r="B10" s="2"/>
      <c r="C10" s="3"/>
      <c r="D10" s="2"/>
      <c r="E10" s="2"/>
      <c r="G10" s="2"/>
      <c r="H10" s="2"/>
      <c r="I10" s="3"/>
      <c r="J10" s="2"/>
      <c r="K10" s="2"/>
    </row>
    <row r="11" spans="1:21" x14ac:dyDescent="0.3">
      <c r="A11" s="2"/>
      <c r="B11" s="2"/>
      <c r="C11" s="3"/>
      <c r="D11" s="2"/>
      <c r="E11" s="2"/>
      <c r="G11" s="2"/>
      <c r="H11" s="2"/>
      <c r="I11" s="3"/>
      <c r="J11" s="2"/>
      <c r="K11" s="2"/>
    </row>
    <row r="12" spans="1:21" x14ac:dyDescent="0.3">
      <c r="A12" s="2"/>
      <c r="B12" s="2"/>
      <c r="C12" s="3"/>
      <c r="D12" s="2"/>
      <c r="E12" s="2"/>
      <c r="G12" s="2"/>
      <c r="H12" s="2"/>
      <c r="I12" s="3"/>
      <c r="J12" s="2"/>
      <c r="K12" s="2"/>
    </row>
    <row r="13" spans="1:21" x14ac:dyDescent="0.3">
      <c r="A13" s="2"/>
      <c r="B13" s="2"/>
      <c r="C13" s="3"/>
      <c r="D13" s="2"/>
      <c r="E13" s="2"/>
      <c r="G13" s="2"/>
      <c r="H13" s="2"/>
      <c r="I13" s="3"/>
      <c r="J13" s="2"/>
      <c r="K13" s="2"/>
    </row>
  </sheetData>
  <mergeCells count="2">
    <mergeCell ref="P1:R1"/>
    <mergeCell ref="S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L3"/>
  <sheetViews>
    <sheetView workbookViewId="0">
      <selection activeCell="J1" sqref="J1:L3"/>
    </sheetView>
  </sheetViews>
  <sheetFormatPr defaultRowHeight="14.4" x14ac:dyDescent="0.3"/>
  <cols>
    <col min="10" max="10" width="6.33203125" bestFit="1" customWidth="1"/>
    <col min="11" max="11" width="11.44140625" bestFit="1" customWidth="1"/>
    <col min="12" max="12" width="13.5546875" bestFit="1" customWidth="1"/>
  </cols>
  <sheetData>
    <row r="1" spans="10:12" x14ac:dyDescent="0.3">
      <c r="J1" s="49" t="s">
        <v>6</v>
      </c>
      <c r="K1" s="50"/>
      <c r="L1" s="51"/>
    </row>
    <row r="2" spans="10:12" x14ac:dyDescent="0.3">
      <c r="J2" s="4" t="s">
        <v>92</v>
      </c>
      <c r="K2" s="5" t="s">
        <v>93</v>
      </c>
      <c r="L2" s="6" t="s">
        <v>94</v>
      </c>
    </row>
    <row r="3" spans="10:12" ht="15" thickBot="1" x14ac:dyDescent="0.35">
      <c r="J3" s="7" t="e">
        <f>COUNTIF('Turkey Creek-FECAL'!#REF!,"Fecal Coliform")</f>
        <v>#REF!</v>
      </c>
      <c r="K3" s="8" t="e">
        <f>COUNTIFS('Turkey Creek-FECAL'!#REF!,"Fecal Coliform",'Turkey Creek-FECAL'!J2:J823,"&gt;=400")+COUNTIFS('Turkey Creek-FECAL'!#REF!,"Fecal Coliform",'Turkey Creek-FECAL'!J2:J823,"*Present &gt;QL")</f>
        <v>#REF!</v>
      </c>
      <c r="L3" s="9" t="e">
        <f>+K3/J3</f>
        <v>#REF!</v>
      </c>
    </row>
  </sheetData>
  <mergeCells count="1">
    <mergeCell ref="J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workbookViewId="0">
      <selection activeCell="J1" sqref="J1:L3"/>
    </sheetView>
  </sheetViews>
  <sheetFormatPr defaultRowHeight="14.4" x14ac:dyDescent="0.3"/>
  <cols>
    <col min="1" max="1" width="9.5546875" bestFit="1" customWidth="1"/>
    <col min="2" max="2" width="6.109375" bestFit="1" customWidth="1"/>
    <col min="3" max="3" width="10.6640625" bestFit="1" customWidth="1"/>
    <col min="4" max="4" width="26.5546875" bestFit="1" customWidth="1"/>
    <col min="5" max="5" width="12.5546875" bestFit="1" customWidth="1"/>
    <col min="6" max="6" width="12.6640625" customWidth="1"/>
    <col min="7" max="7" width="3.6640625" bestFit="1" customWidth="1"/>
    <col min="10" max="10" width="6.33203125" bestFit="1" customWidth="1"/>
    <col min="11" max="11" width="11.44140625" bestFit="1" customWidth="1"/>
    <col min="12" max="12" width="13.5546875" bestFit="1" customWidth="1"/>
  </cols>
  <sheetData>
    <row r="1" spans="1:12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91</v>
      </c>
      <c r="G1" s="1" t="s">
        <v>24</v>
      </c>
      <c r="J1" s="49" t="s">
        <v>6</v>
      </c>
      <c r="K1" s="50"/>
      <c r="L1" s="51"/>
    </row>
    <row r="2" spans="1:12" x14ac:dyDescent="0.3">
      <c r="A2" s="2" t="s">
        <v>78</v>
      </c>
      <c r="B2" s="2" t="s">
        <v>72</v>
      </c>
      <c r="C2" s="3">
        <v>40197</v>
      </c>
      <c r="D2" s="2" t="s">
        <v>6</v>
      </c>
      <c r="E2" s="2" t="s">
        <v>13</v>
      </c>
      <c r="F2" s="2">
        <f t="shared" ref="F2:F51" si="0">VALUE(E2)</f>
        <v>400</v>
      </c>
      <c r="G2" s="2" t="s">
        <v>25</v>
      </c>
      <c r="J2" s="4" t="s">
        <v>92</v>
      </c>
      <c r="K2" s="5" t="s">
        <v>93</v>
      </c>
      <c r="L2" s="6" t="s">
        <v>94</v>
      </c>
    </row>
    <row r="3" spans="1:12" ht="15" thickBot="1" x14ac:dyDescent="0.35">
      <c r="A3" s="2" t="s">
        <v>78</v>
      </c>
      <c r="B3" s="2" t="s">
        <v>72</v>
      </c>
      <c r="C3" s="3">
        <v>40225</v>
      </c>
      <c r="D3" s="2" t="s">
        <v>6</v>
      </c>
      <c r="E3" s="2" t="s">
        <v>47</v>
      </c>
      <c r="F3" s="2">
        <f t="shared" si="0"/>
        <v>800</v>
      </c>
      <c r="G3" s="2" t="s">
        <v>25</v>
      </c>
      <c r="J3" s="7">
        <f>COUNTIF(D2:D821,"Fecal Coliform")</f>
        <v>77</v>
      </c>
      <c r="K3" s="8">
        <f>COUNTIFS(D2:D821,"Fecal Coliform",F2:F821,"&gt;=400")+COUNTIFS(D2:D821,"Fecal Coliform",F2:F821,"*Present &gt;QL")</f>
        <v>68</v>
      </c>
      <c r="L3" s="9">
        <f>+K3/J3</f>
        <v>0.88311688311688308</v>
      </c>
    </row>
    <row r="4" spans="1:12" x14ac:dyDescent="0.3">
      <c r="A4" s="2" t="s">
        <v>78</v>
      </c>
      <c r="B4" s="2" t="s">
        <v>72</v>
      </c>
      <c r="C4" s="3">
        <v>40253</v>
      </c>
      <c r="D4" s="2" t="s">
        <v>6</v>
      </c>
      <c r="E4" s="2" t="s">
        <v>13</v>
      </c>
      <c r="F4" s="2">
        <f t="shared" si="0"/>
        <v>400</v>
      </c>
      <c r="G4" s="2" t="s">
        <v>25</v>
      </c>
    </row>
    <row r="5" spans="1:12" x14ac:dyDescent="0.3">
      <c r="A5" s="2" t="s">
        <v>78</v>
      </c>
      <c r="B5" s="2" t="s">
        <v>72</v>
      </c>
      <c r="C5" s="3">
        <v>40288</v>
      </c>
      <c r="D5" s="2" t="s">
        <v>6</v>
      </c>
      <c r="E5" s="2" t="s">
        <v>85</v>
      </c>
      <c r="F5" s="2">
        <f t="shared" si="0"/>
        <v>13500</v>
      </c>
      <c r="G5" s="2" t="s">
        <v>25</v>
      </c>
    </row>
    <row r="6" spans="1:12" x14ac:dyDescent="0.3">
      <c r="A6" s="2" t="s">
        <v>78</v>
      </c>
      <c r="B6" s="2" t="s">
        <v>72</v>
      </c>
      <c r="C6" s="3">
        <v>40316</v>
      </c>
      <c r="D6" s="2" t="s">
        <v>6</v>
      </c>
      <c r="E6" s="2" t="s">
        <v>32</v>
      </c>
      <c r="F6" s="2">
        <f t="shared" si="0"/>
        <v>1500</v>
      </c>
      <c r="G6" s="2" t="s">
        <v>25</v>
      </c>
    </row>
    <row r="7" spans="1:12" x14ac:dyDescent="0.3">
      <c r="A7" s="2" t="s">
        <v>78</v>
      </c>
      <c r="B7" s="2" t="s">
        <v>72</v>
      </c>
      <c r="C7" s="3">
        <v>40337</v>
      </c>
      <c r="D7" s="2" t="s">
        <v>6</v>
      </c>
      <c r="E7" s="2" t="s">
        <v>15</v>
      </c>
      <c r="F7" s="2">
        <f t="shared" si="0"/>
        <v>1200</v>
      </c>
      <c r="G7" s="2" t="s">
        <v>26</v>
      </c>
    </row>
    <row r="8" spans="1:12" x14ac:dyDescent="0.3">
      <c r="A8" s="2" t="s">
        <v>78</v>
      </c>
      <c r="B8" s="2" t="s">
        <v>72</v>
      </c>
      <c r="C8" s="3">
        <v>40407</v>
      </c>
      <c r="D8" s="2" t="s">
        <v>6</v>
      </c>
      <c r="E8" s="2" t="s">
        <v>10</v>
      </c>
      <c r="F8" s="2">
        <f t="shared" si="0"/>
        <v>900</v>
      </c>
      <c r="G8" s="2" t="s">
        <v>25</v>
      </c>
    </row>
    <row r="9" spans="1:12" x14ac:dyDescent="0.3">
      <c r="A9" s="2" t="s">
        <v>78</v>
      </c>
      <c r="B9" s="2" t="s">
        <v>72</v>
      </c>
      <c r="C9" s="3">
        <v>40442</v>
      </c>
      <c r="D9" s="2" t="s">
        <v>6</v>
      </c>
      <c r="E9" s="2" t="s">
        <v>15</v>
      </c>
      <c r="F9" s="2">
        <f t="shared" si="0"/>
        <v>1200</v>
      </c>
      <c r="G9" s="2" t="s">
        <v>25</v>
      </c>
    </row>
    <row r="10" spans="1:12" x14ac:dyDescent="0.3">
      <c r="A10" s="2" t="s">
        <v>78</v>
      </c>
      <c r="B10" s="2" t="s">
        <v>72</v>
      </c>
      <c r="C10" s="3">
        <v>40470</v>
      </c>
      <c r="D10" s="2" t="s">
        <v>6</v>
      </c>
      <c r="E10" s="2" t="s">
        <v>48</v>
      </c>
      <c r="F10" s="2">
        <f t="shared" si="0"/>
        <v>60</v>
      </c>
      <c r="G10" s="2" t="s">
        <v>25</v>
      </c>
    </row>
    <row r="11" spans="1:12" x14ac:dyDescent="0.3">
      <c r="A11" s="2" t="s">
        <v>78</v>
      </c>
      <c r="B11" s="2" t="s">
        <v>72</v>
      </c>
      <c r="C11" s="3">
        <v>40498</v>
      </c>
      <c r="D11" s="2" t="s">
        <v>6</v>
      </c>
      <c r="E11" s="2" t="s">
        <v>86</v>
      </c>
      <c r="F11" s="2">
        <f t="shared" si="0"/>
        <v>5200</v>
      </c>
      <c r="G11" s="2" t="s">
        <v>26</v>
      </c>
    </row>
    <row r="12" spans="1:12" x14ac:dyDescent="0.3">
      <c r="A12" s="2" t="s">
        <v>78</v>
      </c>
      <c r="B12" s="2" t="s">
        <v>72</v>
      </c>
      <c r="C12" s="3">
        <v>40520</v>
      </c>
      <c r="D12" s="2" t="s">
        <v>6</v>
      </c>
      <c r="E12" s="2" t="s">
        <v>82</v>
      </c>
      <c r="F12" s="2">
        <f t="shared" si="0"/>
        <v>4900</v>
      </c>
      <c r="G12" s="2" t="s">
        <v>26</v>
      </c>
    </row>
    <row r="13" spans="1:12" x14ac:dyDescent="0.3">
      <c r="A13" s="2" t="s">
        <v>78</v>
      </c>
      <c r="B13" s="2" t="s">
        <v>72</v>
      </c>
      <c r="C13" s="3">
        <v>40555</v>
      </c>
      <c r="D13" s="2" t="s">
        <v>6</v>
      </c>
      <c r="E13" s="2" t="s">
        <v>13</v>
      </c>
      <c r="F13" s="2">
        <f t="shared" si="0"/>
        <v>400</v>
      </c>
      <c r="G13" s="2" t="s">
        <v>25</v>
      </c>
    </row>
    <row r="14" spans="1:12" x14ac:dyDescent="0.3">
      <c r="A14" s="2" t="s">
        <v>78</v>
      </c>
      <c r="B14" s="2" t="s">
        <v>72</v>
      </c>
      <c r="C14" s="3">
        <v>40589</v>
      </c>
      <c r="D14" s="2" t="s">
        <v>6</v>
      </c>
      <c r="E14" s="2" t="s">
        <v>20</v>
      </c>
      <c r="F14" s="2">
        <f t="shared" si="0"/>
        <v>700</v>
      </c>
      <c r="G14" s="2" t="s">
        <v>25</v>
      </c>
    </row>
    <row r="15" spans="1:12" x14ac:dyDescent="0.3">
      <c r="A15" s="2" t="s">
        <v>78</v>
      </c>
      <c r="B15" s="2" t="s">
        <v>72</v>
      </c>
      <c r="C15" s="3">
        <v>40616</v>
      </c>
      <c r="D15" s="2" t="s">
        <v>6</v>
      </c>
      <c r="E15" s="2" t="s">
        <v>20</v>
      </c>
      <c r="F15" s="2">
        <f t="shared" si="0"/>
        <v>700</v>
      </c>
      <c r="G15" s="2" t="s">
        <v>25</v>
      </c>
    </row>
    <row r="16" spans="1:12" x14ac:dyDescent="0.3">
      <c r="A16" s="2" t="s">
        <v>78</v>
      </c>
      <c r="B16" s="2" t="s">
        <v>72</v>
      </c>
      <c r="C16" s="3">
        <v>40652</v>
      </c>
      <c r="D16" s="2" t="s">
        <v>6</v>
      </c>
      <c r="E16" s="2" t="s">
        <v>8</v>
      </c>
      <c r="F16" s="2">
        <f t="shared" si="0"/>
        <v>600</v>
      </c>
      <c r="G16" s="2" t="s">
        <v>25</v>
      </c>
    </row>
    <row r="17" spans="1:7" x14ac:dyDescent="0.3">
      <c r="A17" s="2" t="s">
        <v>78</v>
      </c>
      <c r="B17" s="2" t="s">
        <v>72</v>
      </c>
      <c r="C17" s="3">
        <v>40680</v>
      </c>
      <c r="D17" s="2" t="s">
        <v>6</v>
      </c>
      <c r="E17" s="2" t="s">
        <v>16</v>
      </c>
      <c r="F17" s="2">
        <f t="shared" si="0"/>
        <v>2900</v>
      </c>
      <c r="G17" s="2" t="s">
        <v>26</v>
      </c>
    </row>
    <row r="18" spans="1:7" x14ac:dyDescent="0.3">
      <c r="A18" s="2" t="s">
        <v>78</v>
      </c>
      <c r="B18" s="2" t="s">
        <v>72</v>
      </c>
      <c r="C18" s="3">
        <v>40743</v>
      </c>
      <c r="D18" s="2" t="s">
        <v>6</v>
      </c>
      <c r="E18" s="2" t="s">
        <v>22</v>
      </c>
      <c r="F18" s="2">
        <f t="shared" si="0"/>
        <v>300</v>
      </c>
      <c r="G18" s="2" t="s">
        <v>25</v>
      </c>
    </row>
    <row r="19" spans="1:7" x14ac:dyDescent="0.3">
      <c r="A19" s="2" t="s">
        <v>78</v>
      </c>
      <c r="B19" s="2" t="s">
        <v>72</v>
      </c>
      <c r="C19" s="3">
        <v>40764</v>
      </c>
      <c r="D19" s="2" t="s">
        <v>6</v>
      </c>
      <c r="E19" s="2" t="s">
        <v>30</v>
      </c>
      <c r="F19" s="2" t="s">
        <v>30</v>
      </c>
      <c r="G19" s="2" t="s">
        <v>38</v>
      </c>
    </row>
    <row r="20" spans="1:7" x14ac:dyDescent="0.3">
      <c r="A20" s="2" t="s">
        <v>78</v>
      </c>
      <c r="B20" s="2" t="s">
        <v>72</v>
      </c>
      <c r="C20" s="3">
        <v>40792</v>
      </c>
      <c r="D20" s="2" t="s">
        <v>6</v>
      </c>
      <c r="E20" s="2" t="s">
        <v>80</v>
      </c>
      <c r="F20" s="2">
        <f t="shared" si="0"/>
        <v>2700</v>
      </c>
      <c r="G20" s="2" t="s">
        <v>26</v>
      </c>
    </row>
    <row r="21" spans="1:7" x14ac:dyDescent="0.3">
      <c r="A21" s="2" t="s">
        <v>78</v>
      </c>
      <c r="B21" s="2" t="s">
        <v>72</v>
      </c>
      <c r="C21" s="3">
        <v>40834</v>
      </c>
      <c r="D21" s="2" t="s">
        <v>6</v>
      </c>
      <c r="E21" s="2" t="s">
        <v>8</v>
      </c>
      <c r="F21" s="2">
        <f t="shared" si="0"/>
        <v>600</v>
      </c>
      <c r="G21" s="2" t="s">
        <v>25</v>
      </c>
    </row>
    <row r="22" spans="1:7" x14ac:dyDescent="0.3">
      <c r="A22" s="2" t="s">
        <v>78</v>
      </c>
      <c r="B22" s="2" t="s">
        <v>72</v>
      </c>
      <c r="C22" s="3">
        <v>40854</v>
      </c>
      <c r="D22" s="2" t="s">
        <v>6</v>
      </c>
      <c r="E22" s="2" t="s">
        <v>13</v>
      </c>
      <c r="F22" s="2">
        <f t="shared" si="0"/>
        <v>400</v>
      </c>
      <c r="G22" s="2" t="s">
        <v>25</v>
      </c>
    </row>
    <row r="23" spans="1:7" x14ac:dyDescent="0.3">
      <c r="A23" s="2" t="s">
        <v>78</v>
      </c>
      <c r="B23" s="2" t="s">
        <v>72</v>
      </c>
      <c r="C23" s="3">
        <v>40897</v>
      </c>
      <c r="D23" s="2" t="s">
        <v>6</v>
      </c>
      <c r="E23" s="2" t="s">
        <v>8</v>
      </c>
      <c r="F23" s="2">
        <f t="shared" si="0"/>
        <v>600</v>
      </c>
      <c r="G23" s="2" t="s">
        <v>25</v>
      </c>
    </row>
    <row r="24" spans="1:7" x14ac:dyDescent="0.3">
      <c r="A24" s="2" t="s">
        <v>78</v>
      </c>
      <c r="B24" s="2" t="s">
        <v>72</v>
      </c>
      <c r="C24" s="3">
        <v>40931</v>
      </c>
      <c r="D24" s="2" t="s">
        <v>6</v>
      </c>
      <c r="E24" s="2" t="s">
        <v>15</v>
      </c>
      <c r="F24" s="2">
        <f t="shared" si="0"/>
        <v>1200</v>
      </c>
      <c r="G24" s="2" t="s">
        <v>25</v>
      </c>
    </row>
    <row r="25" spans="1:7" x14ac:dyDescent="0.3">
      <c r="A25" s="2" t="s">
        <v>78</v>
      </c>
      <c r="B25" s="2" t="s">
        <v>72</v>
      </c>
      <c r="C25" s="3">
        <v>40968</v>
      </c>
      <c r="D25" s="2" t="s">
        <v>6</v>
      </c>
      <c r="E25" s="2" t="s">
        <v>13</v>
      </c>
      <c r="F25" s="2">
        <f t="shared" si="0"/>
        <v>400</v>
      </c>
      <c r="G25" s="2" t="s">
        <v>25</v>
      </c>
    </row>
    <row r="26" spans="1:7" x14ac:dyDescent="0.3">
      <c r="A26" s="2" t="s">
        <v>78</v>
      </c>
      <c r="B26" s="2" t="s">
        <v>72</v>
      </c>
      <c r="C26" s="3">
        <v>40995</v>
      </c>
      <c r="D26" s="2" t="s">
        <v>6</v>
      </c>
      <c r="E26" s="2" t="s">
        <v>13</v>
      </c>
      <c r="F26" s="2">
        <f t="shared" si="0"/>
        <v>400</v>
      </c>
      <c r="G26" s="2" t="s">
        <v>25</v>
      </c>
    </row>
    <row r="27" spans="1:7" x14ac:dyDescent="0.3">
      <c r="A27" s="2" t="s">
        <v>78</v>
      </c>
      <c r="B27" s="2" t="s">
        <v>72</v>
      </c>
      <c r="C27" s="3">
        <v>41023</v>
      </c>
      <c r="D27" s="2" t="s">
        <v>6</v>
      </c>
      <c r="E27" s="2" t="s">
        <v>74</v>
      </c>
      <c r="F27" s="2">
        <f t="shared" si="0"/>
        <v>3400</v>
      </c>
      <c r="G27" s="2" t="s">
        <v>26</v>
      </c>
    </row>
    <row r="28" spans="1:7" x14ac:dyDescent="0.3">
      <c r="A28" s="2" t="s">
        <v>78</v>
      </c>
      <c r="B28" s="2" t="s">
        <v>72</v>
      </c>
      <c r="C28" s="3">
        <v>41050</v>
      </c>
      <c r="D28" s="2" t="s">
        <v>6</v>
      </c>
      <c r="E28" s="2" t="s">
        <v>22</v>
      </c>
      <c r="F28" s="2">
        <f t="shared" si="0"/>
        <v>300</v>
      </c>
      <c r="G28" s="2" t="s">
        <v>25</v>
      </c>
    </row>
    <row r="29" spans="1:7" x14ac:dyDescent="0.3">
      <c r="A29" s="2" t="s">
        <v>78</v>
      </c>
      <c r="B29" s="2" t="s">
        <v>72</v>
      </c>
      <c r="C29" s="3">
        <v>41085</v>
      </c>
      <c r="D29" s="2" t="s">
        <v>6</v>
      </c>
      <c r="E29" s="2" t="s">
        <v>30</v>
      </c>
      <c r="F29" s="2" t="s">
        <v>30</v>
      </c>
      <c r="G29" s="2" t="s">
        <v>38</v>
      </c>
    </row>
    <row r="30" spans="1:7" x14ac:dyDescent="0.3">
      <c r="A30" s="2" t="s">
        <v>78</v>
      </c>
      <c r="B30" s="2" t="s">
        <v>72</v>
      </c>
      <c r="C30" s="3">
        <v>41121</v>
      </c>
      <c r="D30" s="2" t="s">
        <v>6</v>
      </c>
      <c r="E30" s="2" t="s">
        <v>19</v>
      </c>
      <c r="F30" s="2">
        <f t="shared" si="0"/>
        <v>500</v>
      </c>
      <c r="G30" s="2" t="s">
        <v>25</v>
      </c>
    </row>
    <row r="31" spans="1:7" x14ac:dyDescent="0.3">
      <c r="A31" s="2" t="s">
        <v>78</v>
      </c>
      <c r="B31" s="2" t="s">
        <v>72</v>
      </c>
      <c r="C31" s="3">
        <v>41149</v>
      </c>
      <c r="D31" s="2" t="s">
        <v>6</v>
      </c>
      <c r="E31" s="2" t="s">
        <v>10</v>
      </c>
      <c r="F31" s="2">
        <f t="shared" si="0"/>
        <v>900</v>
      </c>
      <c r="G31" s="2" t="s">
        <v>25</v>
      </c>
    </row>
    <row r="32" spans="1:7" x14ac:dyDescent="0.3">
      <c r="A32" s="2" t="s">
        <v>78</v>
      </c>
      <c r="B32" s="2" t="s">
        <v>72</v>
      </c>
      <c r="C32" s="3">
        <v>41176</v>
      </c>
      <c r="D32" s="2" t="s">
        <v>6</v>
      </c>
      <c r="E32" s="2" t="s">
        <v>8</v>
      </c>
      <c r="F32" s="2">
        <f t="shared" si="0"/>
        <v>600</v>
      </c>
      <c r="G32" s="2" t="s">
        <v>25</v>
      </c>
    </row>
    <row r="33" spans="1:7" x14ac:dyDescent="0.3">
      <c r="A33" s="2" t="s">
        <v>78</v>
      </c>
      <c r="B33" s="2" t="s">
        <v>72</v>
      </c>
      <c r="C33" s="3">
        <v>41205</v>
      </c>
      <c r="D33" s="2" t="s">
        <v>6</v>
      </c>
      <c r="E33" s="2" t="s">
        <v>10</v>
      </c>
      <c r="F33" s="2">
        <f t="shared" si="0"/>
        <v>900</v>
      </c>
      <c r="G33" s="2" t="s">
        <v>25</v>
      </c>
    </row>
    <row r="34" spans="1:7" x14ac:dyDescent="0.3">
      <c r="A34" s="2" t="s">
        <v>78</v>
      </c>
      <c r="B34" s="2" t="s">
        <v>72</v>
      </c>
      <c r="C34" s="3">
        <v>41239</v>
      </c>
      <c r="D34" s="2" t="s">
        <v>6</v>
      </c>
      <c r="E34" s="2" t="s">
        <v>32</v>
      </c>
      <c r="F34" s="2">
        <f t="shared" si="0"/>
        <v>1500</v>
      </c>
      <c r="G34" s="2" t="s">
        <v>25</v>
      </c>
    </row>
    <row r="35" spans="1:7" x14ac:dyDescent="0.3">
      <c r="A35" s="2" t="s">
        <v>78</v>
      </c>
      <c r="B35" s="2" t="s">
        <v>72</v>
      </c>
      <c r="C35" s="3">
        <v>41260</v>
      </c>
      <c r="D35" s="2" t="s">
        <v>6</v>
      </c>
      <c r="E35" s="2" t="s">
        <v>15</v>
      </c>
      <c r="F35" s="2">
        <f t="shared" si="0"/>
        <v>1200</v>
      </c>
      <c r="G35" s="2" t="s">
        <v>25</v>
      </c>
    </row>
    <row r="36" spans="1:7" x14ac:dyDescent="0.3">
      <c r="A36" s="2" t="s">
        <v>78</v>
      </c>
      <c r="B36" s="2" t="s">
        <v>72</v>
      </c>
      <c r="C36" s="3">
        <v>41302</v>
      </c>
      <c r="D36" s="2" t="s">
        <v>6</v>
      </c>
      <c r="E36" s="2" t="s">
        <v>22</v>
      </c>
      <c r="F36" s="2">
        <f t="shared" si="0"/>
        <v>300</v>
      </c>
      <c r="G36" s="2" t="s">
        <v>25</v>
      </c>
    </row>
    <row r="37" spans="1:7" x14ac:dyDescent="0.3">
      <c r="A37" s="2" t="s">
        <v>78</v>
      </c>
      <c r="B37" s="2" t="s">
        <v>72</v>
      </c>
      <c r="C37" s="3">
        <v>41331</v>
      </c>
      <c r="D37" s="2" t="s">
        <v>6</v>
      </c>
      <c r="E37" s="2" t="s">
        <v>22</v>
      </c>
      <c r="F37" s="2">
        <f t="shared" si="0"/>
        <v>300</v>
      </c>
      <c r="G37" s="2" t="s">
        <v>25</v>
      </c>
    </row>
    <row r="38" spans="1:7" x14ac:dyDescent="0.3">
      <c r="A38" s="2" t="s">
        <v>78</v>
      </c>
      <c r="B38" s="2" t="s">
        <v>72</v>
      </c>
      <c r="C38" s="3">
        <v>41358</v>
      </c>
      <c r="D38" s="2" t="s">
        <v>6</v>
      </c>
      <c r="E38" s="2" t="s">
        <v>22</v>
      </c>
      <c r="F38" s="2">
        <f t="shared" si="0"/>
        <v>300</v>
      </c>
      <c r="G38" s="2" t="s">
        <v>25</v>
      </c>
    </row>
    <row r="39" spans="1:7" x14ac:dyDescent="0.3">
      <c r="A39" s="2" t="s">
        <v>78</v>
      </c>
      <c r="B39" s="2" t="s">
        <v>72</v>
      </c>
      <c r="C39" s="3">
        <v>41387</v>
      </c>
      <c r="D39" s="2" t="s">
        <v>6</v>
      </c>
      <c r="E39" s="2" t="s">
        <v>14</v>
      </c>
      <c r="F39" s="2">
        <f t="shared" si="0"/>
        <v>1000</v>
      </c>
      <c r="G39" s="2" t="s">
        <v>25</v>
      </c>
    </row>
    <row r="40" spans="1:7" x14ac:dyDescent="0.3">
      <c r="A40" s="2" t="s">
        <v>78</v>
      </c>
      <c r="B40" s="2" t="s">
        <v>72</v>
      </c>
      <c r="C40" s="3">
        <v>41422</v>
      </c>
      <c r="D40" s="2" t="s">
        <v>6</v>
      </c>
      <c r="E40" s="2" t="s">
        <v>20</v>
      </c>
      <c r="F40" s="2">
        <f t="shared" si="0"/>
        <v>700</v>
      </c>
      <c r="G40" s="2" t="s">
        <v>25</v>
      </c>
    </row>
    <row r="41" spans="1:7" x14ac:dyDescent="0.3">
      <c r="A41" s="2" t="s">
        <v>78</v>
      </c>
      <c r="B41" s="2" t="s">
        <v>72</v>
      </c>
      <c r="C41" s="3">
        <v>41451</v>
      </c>
      <c r="D41" s="2" t="s">
        <v>6</v>
      </c>
      <c r="E41" s="2" t="s">
        <v>87</v>
      </c>
      <c r="F41" s="2">
        <f t="shared" si="0"/>
        <v>4200</v>
      </c>
      <c r="G41" s="2" t="s">
        <v>26</v>
      </c>
    </row>
    <row r="42" spans="1:7" x14ac:dyDescent="0.3">
      <c r="A42" s="2" t="s">
        <v>78</v>
      </c>
      <c r="B42" s="2" t="s">
        <v>72</v>
      </c>
      <c r="C42" s="3">
        <v>41477</v>
      </c>
      <c r="D42" s="2" t="s">
        <v>6</v>
      </c>
      <c r="E42" s="2" t="s">
        <v>19</v>
      </c>
      <c r="F42" s="2">
        <f t="shared" si="0"/>
        <v>500</v>
      </c>
      <c r="G42" s="2" t="s">
        <v>25</v>
      </c>
    </row>
    <row r="43" spans="1:7" x14ac:dyDescent="0.3">
      <c r="A43" s="2" t="s">
        <v>78</v>
      </c>
      <c r="B43" s="2" t="s">
        <v>72</v>
      </c>
      <c r="C43" s="3">
        <v>41540</v>
      </c>
      <c r="D43" s="2" t="s">
        <v>6</v>
      </c>
      <c r="E43" s="2" t="s">
        <v>19</v>
      </c>
      <c r="F43" s="2">
        <f t="shared" si="0"/>
        <v>500</v>
      </c>
      <c r="G43" s="2" t="s">
        <v>25</v>
      </c>
    </row>
    <row r="44" spans="1:7" x14ac:dyDescent="0.3">
      <c r="A44" s="2" t="s">
        <v>78</v>
      </c>
      <c r="B44" s="2" t="s">
        <v>72</v>
      </c>
      <c r="C44" s="3">
        <v>41569</v>
      </c>
      <c r="D44" s="2" t="s">
        <v>6</v>
      </c>
      <c r="E44" s="2" t="s">
        <v>9</v>
      </c>
      <c r="F44" s="2">
        <f t="shared" si="0"/>
        <v>2200</v>
      </c>
      <c r="G44" s="2" t="s">
        <v>26</v>
      </c>
    </row>
    <row r="45" spans="1:7" x14ac:dyDescent="0.3">
      <c r="A45" s="2" t="s">
        <v>78</v>
      </c>
      <c r="B45" s="2" t="s">
        <v>72</v>
      </c>
      <c r="C45" s="3">
        <v>41603</v>
      </c>
      <c r="D45" s="2" t="s">
        <v>6</v>
      </c>
      <c r="E45" s="2" t="s">
        <v>47</v>
      </c>
      <c r="F45" s="2">
        <f t="shared" si="0"/>
        <v>800</v>
      </c>
      <c r="G45" s="2" t="s">
        <v>25</v>
      </c>
    </row>
    <row r="46" spans="1:7" x14ac:dyDescent="0.3">
      <c r="A46" s="2" t="s">
        <v>78</v>
      </c>
      <c r="B46" s="2" t="s">
        <v>72</v>
      </c>
      <c r="C46" s="3">
        <v>41626</v>
      </c>
      <c r="D46" s="2" t="s">
        <v>6</v>
      </c>
      <c r="E46" s="2" t="s">
        <v>14</v>
      </c>
      <c r="F46" s="2">
        <f t="shared" si="0"/>
        <v>1000</v>
      </c>
      <c r="G46" s="2" t="s">
        <v>25</v>
      </c>
    </row>
    <row r="47" spans="1:7" x14ac:dyDescent="0.3">
      <c r="A47" s="2" t="s">
        <v>78</v>
      </c>
      <c r="B47" s="2" t="s">
        <v>72</v>
      </c>
      <c r="C47" s="3">
        <v>41661</v>
      </c>
      <c r="D47" s="2" t="s">
        <v>6</v>
      </c>
      <c r="E47" s="2" t="s">
        <v>81</v>
      </c>
      <c r="F47" s="2">
        <f t="shared" si="0"/>
        <v>2300</v>
      </c>
      <c r="G47" s="2" t="s">
        <v>26</v>
      </c>
    </row>
    <row r="48" spans="1:7" x14ac:dyDescent="0.3">
      <c r="A48" s="2" t="s">
        <v>78</v>
      </c>
      <c r="B48" s="2" t="s">
        <v>72</v>
      </c>
      <c r="C48" s="3">
        <v>41695</v>
      </c>
      <c r="D48" s="2" t="s">
        <v>6</v>
      </c>
      <c r="E48" s="2" t="s">
        <v>13</v>
      </c>
      <c r="F48" s="2">
        <f t="shared" si="0"/>
        <v>400</v>
      </c>
      <c r="G48" s="2" t="s">
        <v>25</v>
      </c>
    </row>
    <row r="49" spans="1:7" x14ac:dyDescent="0.3">
      <c r="A49" s="2" t="s">
        <v>78</v>
      </c>
      <c r="B49" s="2" t="s">
        <v>72</v>
      </c>
      <c r="C49" s="3">
        <v>41715</v>
      </c>
      <c r="D49" s="2" t="s">
        <v>6</v>
      </c>
      <c r="E49" s="2" t="s">
        <v>8</v>
      </c>
      <c r="F49" s="2">
        <f t="shared" si="0"/>
        <v>600</v>
      </c>
      <c r="G49" s="2" t="s">
        <v>25</v>
      </c>
    </row>
    <row r="50" spans="1:7" x14ac:dyDescent="0.3">
      <c r="A50" s="2" t="s">
        <v>78</v>
      </c>
      <c r="B50" s="2" t="s">
        <v>72</v>
      </c>
      <c r="C50" s="3">
        <v>41752</v>
      </c>
      <c r="D50" s="2" t="s">
        <v>6</v>
      </c>
      <c r="E50" s="2" t="s">
        <v>13</v>
      </c>
      <c r="F50" s="2">
        <f t="shared" si="0"/>
        <v>400</v>
      </c>
      <c r="G50" s="2" t="s">
        <v>25</v>
      </c>
    </row>
    <row r="51" spans="1:7" x14ac:dyDescent="0.3">
      <c r="A51" s="2" t="s">
        <v>78</v>
      </c>
      <c r="B51" s="2" t="s">
        <v>72</v>
      </c>
      <c r="C51" s="3">
        <v>41814</v>
      </c>
      <c r="D51" s="2" t="s">
        <v>6</v>
      </c>
      <c r="E51" s="2" t="s">
        <v>14</v>
      </c>
      <c r="F51" s="2">
        <f t="shared" si="0"/>
        <v>1000</v>
      </c>
      <c r="G51" s="2" t="s">
        <v>25</v>
      </c>
    </row>
    <row r="52" spans="1:7" x14ac:dyDescent="0.3">
      <c r="A52" s="2" t="s">
        <v>78</v>
      </c>
      <c r="B52" s="2" t="s">
        <v>72</v>
      </c>
      <c r="C52" s="3">
        <v>41841</v>
      </c>
      <c r="D52" s="2" t="s">
        <v>6</v>
      </c>
      <c r="E52" s="2" t="s">
        <v>13</v>
      </c>
      <c r="F52" s="2">
        <f t="shared" ref="F52:F78" si="1">VALUE(E52)</f>
        <v>400</v>
      </c>
      <c r="G52" s="2" t="s">
        <v>25</v>
      </c>
    </row>
    <row r="53" spans="1:7" x14ac:dyDescent="0.3">
      <c r="A53" s="2" t="s">
        <v>78</v>
      </c>
      <c r="B53" s="2" t="s">
        <v>72</v>
      </c>
      <c r="C53" s="3">
        <v>41877</v>
      </c>
      <c r="D53" s="2" t="s">
        <v>6</v>
      </c>
      <c r="E53" s="2" t="s">
        <v>14</v>
      </c>
      <c r="F53" s="2">
        <f t="shared" si="1"/>
        <v>1000</v>
      </c>
      <c r="G53" s="2" t="s">
        <v>25</v>
      </c>
    </row>
    <row r="54" spans="1:7" x14ac:dyDescent="0.3">
      <c r="A54" s="2" t="s">
        <v>78</v>
      </c>
      <c r="B54" s="2" t="s">
        <v>72</v>
      </c>
      <c r="C54" s="3">
        <v>41904</v>
      </c>
      <c r="D54" s="2" t="s">
        <v>6</v>
      </c>
      <c r="E54" s="2" t="s">
        <v>13</v>
      </c>
      <c r="F54" s="2">
        <f t="shared" si="1"/>
        <v>400</v>
      </c>
      <c r="G54" s="2" t="s">
        <v>25</v>
      </c>
    </row>
    <row r="55" spans="1:7" x14ac:dyDescent="0.3">
      <c r="A55" s="2" t="s">
        <v>78</v>
      </c>
      <c r="B55" s="2" t="s">
        <v>72</v>
      </c>
      <c r="C55" s="3">
        <v>41940</v>
      </c>
      <c r="D55" s="2" t="s">
        <v>6</v>
      </c>
      <c r="E55" s="2" t="s">
        <v>22</v>
      </c>
      <c r="F55" s="2">
        <f t="shared" si="1"/>
        <v>300</v>
      </c>
      <c r="G55" s="2" t="s">
        <v>25</v>
      </c>
    </row>
    <row r="56" spans="1:7" x14ac:dyDescent="0.3">
      <c r="A56" s="2" t="s">
        <v>78</v>
      </c>
      <c r="B56" s="2" t="s">
        <v>72</v>
      </c>
      <c r="C56" s="3">
        <v>41968</v>
      </c>
      <c r="D56" s="2" t="s">
        <v>6</v>
      </c>
      <c r="E56" s="2" t="s">
        <v>88</v>
      </c>
      <c r="F56" s="2">
        <f t="shared" si="1"/>
        <v>10600</v>
      </c>
      <c r="G56" s="2" t="s">
        <v>25</v>
      </c>
    </row>
    <row r="57" spans="1:7" x14ac:dyDescent="0.3">
      <c r="A57" s="2" t="s">
        <v>78</v>
      </c>
      <c r="B57" s="2" t="s">
        <v>72</v>
      </c>
      <c r="C57" s="3">
        <v>42002</v>
      </c>
      <c r="D57" s="2" t="s">
        <v>6</v>
      </c>
      <c r="E57" s="2" t="s">
        <v>33</v>
      </c>
      <c r="F57" s="2">
        <f t="shared" si="1"/>
        <v>2100</v>
      </c>
      <c r="G57" s="2" t="s">
        <v>25</v>
      </c>
    </row>
    <row r="58" spans="1:7" x14ac:dyDescent="0.3">
      <c r="A58" s="2" t="s">
        <v>78</v>
      </c>
      <c r="B58" s="2" t="s">
        <v>72</v>
      </c>
      <c r="C58" s="3">
        <v>42031</v>
      </c>
      <c r="D58" s="2" t="s">
        <v>6</v>
      </c>
      <c r="E58" s="2" t="s">
        <v>8</v>
      </c>
      <c r="F58" s="2">
        <f t="shared" si="1"/>
        <v>600</v>
      </c>
      <c r="G58" s="2" t="s">
        <v>25</v>
      </c>
    </row>
    <row r="59" spans="1:7" x14ac:dyDescent="0.3">
      <c r="A59" s="2" t="s">
        <v>78</v>
      </c>
      <c r="B59" s="2" t="s">
        <v>72</v>
      </c>
      <c r="C59" s="3">
        <v>42060</v>
      </c>
      <c r="D59" s="2" t="s">
        <v>6</v>
      </c>
      <c r="E59" s="2" t="s">
        <v>20</v>
      </c>
      <c r="F59" s="2">
        <f t="shared" si="1"/>
        <v>700</v>
      </c>
      <c r="G59" s="2" t="s">
        <v>25</v>
      </c>
    </row>
    <row r="60" spans="1:7" x14ac:dyDescent="0.3">
      <c r="A60" s="2" t="s">
        <v>78</v>
      </c>
      <c r="B60" s="2" t="s">
        <v>72</v>
      </c>
      <c r="C60" s="3">
        <v>42093</v>
      </c>
      <c r="D60" s="2" t="s">
        <v>6</v>
      </c>
      <c r="E60" s="2" t="s">
        <v>8</v>
      </c>
      <c r="F60" s="2">
        <f t="shared" si="1"/>
        <v>600</v>
      </c>
      <c r="G60" s="2" t="s">
        <v>25</v>
      </c>
    </row>
    <row r="61" spans="1:7" x14ac:dyDescent="0.3">
      <c r="A61" s="2" t="s">
        <v>78</v>
      </c>
      <c r="B61" s="2" t="s">
        <v>72</v>
      </c>
      <c r="C61" s="3">
        <v>42123</v>
      </c>
      <c r="D61" s="2" t="s">
        <v>6</v>
      </c>
      <c r="E61" s="2" t="s">
        <v>31</v>
      </c>
      <c r="F61" s="2">
        <f t="shared" si="1"/>
        <v>2600</v>
      </c>
      <c r="G61" s="2" t="s">
        <v>26</v>
      </c>
    </row>
    <row r="62" spans="1:7" x14ac:dyDescent="0.3">
      <c r="A62" s="2" t="s">
        <v>78</v>
      </c>
      <c r="B62" s="2" t="s">
        <v>72</v>
      </c>
      <c r="C62" s="3">
        <v>42151</v>
      </c>
      <c r="D62" s="2" t="s">
        <v>6</v>
      </c>
      <c r="E62" s="2" t="s">
        <v>17</v>
      </c>
      <c r="F62" s="2">
        <f t="shared" si="1"/>
        <v>100</v>
      </c>
      <c r="G62" s="2" t="s">
        <v>25</v>
      </c>
    </row>
    <row r="63" spans="1:7" x14ac:dyDescent="0.3">
      <c r="A63" s="2" t="s">
        <v>78</v>
      </c>
      <c r="B63" s="2" t="s">
        <v>72</v>
      </c>
      <c r="C63" s="3">
        <v>42178</v>
      </c>
      <c r="D63" s="2" t="s">
        <v>6</v>
      </c>
      <c r="E63" s="2" t="s">
        <v>89</v>
      </c>
      <c r="F63" s="2">
        <f t="shared" si="1"/>
        <v>15200</v>
      </c>
      <c r="G63" s="2" t="s">
        <v>25</v>
      </c>
    </row>
    <row r="64" spans="1:7" x14ac:dyDescent="0.3">
      <c r="A64" s="2" t="s">
        <v>78</v>
      </c>
      <c r="B64" s="2" t="s">
        <v>72</v>
      </c>
      <c r="C64" s="3">
        <v>42213</v>
      </c>
      <c r="D64" s="2" t="s">
        <v>6</v>
      </c>
      <c r="E64" s="2" t="s">
        <v>79</v>
      </c>
      <c r="F64" s="2">
        <f t="shared" si="1"/>
        <v>2500</v>
      </c>
      <c r="G64" s="2" t="s">
        <v>26</v>
      </c>
    </row>
    <row r="65" spans="1:7" x14ac:dyDescent="0.3">
      <c r="A65" s="2" t="s">
        <v>78</v>
      </c>
      <c r="B65" s="2" t="s">
        <v>72</v>
      </c>
      <c r="C65" s="3">
        <v>42241</v>
      </c>
      <c r="D65" s="2" t="s">
        <v>6</v>
      </c>
      <c r="E65" s="2" t="s">
        <v>15</v>
      </c>
      <c r="F65" s="2">
        <f t="shared" si="1"/>
        <v>1200</v>
      </c>
      <c r="G65" s="2" t="s">
        <v>25</v>
      </c>
    </row>
    <row r="66" spans="1:7" x14ac:dyDescent="0.3">
      <c r="A66" s="2" t="s">
        <v>78</v>
      </c>
      <c r="B66" s="2" t="s">
        <v>72</v>
      </c>
      <c r="C66" s="3">
        <v>42276</v>
      </c>
      <c r="D66" s="2" t="s">
        <v>6</v>
      </c>
      <c r="E66" s="2" t="s">
        <v>83</v>
      </c>
      <c r="F66" s="2">
        <f t="shared" si="1"/>
        <v>8400</v>
      </c>
      <c r="G66" s="2" t="s">
        <v>25</v>
      </c>
    </row>
    <row r="67" spans="1:7" x14ac:dyDescent="0.3">
      <c r="A67" s="2" t="s">
        <v>78</v>
      </c>
      <c r="B67" s="2" t="s">
        <v>72</v>
      </c>
      <c r="C67" s="3">
        <v>42297</v>
      </c>
      <c r="D67" s="2" t="s">
        <v>6</v>
      </c>
      <c r="E67" s="2" t="s">
        <v>13</v>
      </c>
      <c r="F67" s="2">
        <f t="shared" si="1"/>
        <v>400</v>
      </c>
      <c r="G67" s="2" t="s">
        <v>25</v>
      </c>
    </row>
    <row r="68" spans="1:7" x14ac:dyDescent="0.3">
      <c r="A68" s="2" t="s">
        <v>78</v>
      </c>
      <c r="B68" s="2" t="s">
        <v>72</v>
      </c>
      <c r="C68" s="3">
        <v>42331</v>
      </c>
      <c r="D68" s="2" t="s">
        <v>6</v>
      </c>
      <c r="E68" s="2" t="s">
        <v>58</v>
      </c>
      <c r="F68" s="2">
        <f t="shared" si="1"/>
        <v>1280</v>
      </c>
      <c r="G68" s="2" t="s">
        <v>25</v>
      </c>
    </row>
    <row r="69" spans="1:7" x14ac:dyDescent="0.3">
      <c r="A69" s="2" t="s">
        <v>78</v>
      </c>
      <c r="B69" s="2" t="s">
        <v>72</v>
      </c>
      <c r="C69" s="3">
        <v>42452</v>
      </c>
      <c r="D69" s="2" t="s">
        <v>6</v>
      </c>
      <c r="E69" s="2" t="s">
        <v>49</v>
      </c>
      <c r="F69" s="2">
        <f t="shared" si="1"/>
        <v>580</v>
      </c>
      <c r="G69" s="2" t="s">
        <v>26</v>
      </c>
    </row>
    <row r="70" spans="1:7" x14ac:dyDescent="0.3">
      <c r="A70" s="2" t="s">
        <v>78</v>
      </c>
      <c r="B70" s="2" t="s">
        <v>72</v>
      </c>
      <c r="C70" s="3">
        <v>42485</v>
      </c>
      <c r="D70" s="2" t="s">
        <v>6</v>
      </c>
      <c r="E70" s="2" t="s">
        <v>73</v>
      </c>
      <c r="F70" s="2">
        <f t="shared" si="1"/>
        <v>1040</v>
      </c>
      <c r="G70" s="2" t="s">
        <v>26</v>
      </c>
    </row>
    <row r="71" spans="1:7" x14ac:dyDescent="0.3">
      <c r="A71" s="2" t="s">
        <v>78</v>
      </c>
      <c r="B71" s="2" t="s">
        <v>72</v>
      </c>
      <c r="C71" s="3">
        <v>42514</v>
      </c>
      <c r="D71" s="2" t="s">
        <v>6</v>
      </c>
      <c r="E71" s="2" t="s">
        <v>49</v>
      </c>
      <c r="F71" s="2">
        <f t="shared" si="1"/>
        <v>580</v>
      </c>
      <c r="G71" s="2" t="s">
        <v>26</v>
      </c>
    </row>
    <row r="72" spans="1:7" x14ac:dyDescent="0.3">
      <c r="A72" s="2" t="s">
        <v>78</v>
      </c>
      <c r="B72" s="2" t="s">
        <v>72</v>
      </c>
      <c r="C72" s="3">
        <v>42550</v>
      </c>
      <c r="D72" s="2" t="s">
        <v>6</v>
      </c>
      <c r="E72" s="2" t="s">
        <v>84</v>
      </c>
      <c r="F72" s="2">
        <f t="shared" si="1"/>
        <v>920</v>
      </c>
      <c r="G72" s="2" t="s">
        <v>26</v>
      </c>
    </row>
    <row r="73" spans="1:7" x14ac:dyDescent="0.3">
      <c r="A73" s="2" t="s">
        <v>78</v>
      </c>
      <c r="B73" s="2" t="s">
        <v>72</v>
      </c>
      <c r="C73" s="3">
        <v>42570</v>
      </c>
      <c r="D73" s="2" t="s">
        <v>6</v>
      </c>
      <c r="E73" s="2" t="s">
        <v>46</v>
      </c>
      <c r="F73" s="2">
        <f t="shared" si="1"/>
        <v>460</v>
      </c>
      <c r="G73" s="2" t="s">
        <v>26</v>
      </c>
    </row>
    <row r="74" spans="1:7" x14ac:dyDescent="0.3">
      <c r="A74" s="2" t="s">
        <v>78</v>
      </c>
      <c r="B74" s="2" t="s">
        <v>72</v>
      </c>
      <c r="C74" s="3">
        <v>42612</v>
      </c>
      <c r="D74" s="2" t="s">
        <v>6</v>
      </c>
      <c r="E74" s="2" t="s">
        <v>90</v>
      </c>
      <c r="F74" s="2">
        <f t="shared" si="1"/>
        <v>1160</v>
      </c>
      <c r="G74" s="2" t="s">
        <v>26</v>
      </c>
    </row>
    <row r="75" spans="1:7" x14ac:dyDescent="0.3">
      <c r="A75" s="2" t="s">
        <v>78</v>
      </c>
      <c r="B75" s="2" t="s">
        <v>72</v>
      </c>
      <c r="C75" s="3">
        <v>42641</v>
      </c>
      <c r="D75" s="2" t="s">
        <v>6</v>
      </c>
      <c r="E75" s="2" t="s">
        <v>30</v>
      </c>
      <c r="F75" s="2" t="s">
        <v>30</v>
      </c>
      <c r="G75" s="2" t="s">
        <v>38</v>
      </c>
    </row>
    <row r="76" spans="1:7" x14ac:dyDescent="0.3">
      <c r="A76" s="2" t="s">
        <v>78</v>
      </c>
      <c r="B76" s="2" t="s">
        <v>72</v>
      </c>
      <c r="C76" s="3">
        <v>42660</v>
      </c>
      <c r="D76" s="2" t="s">
        <v>6</v>
      </c>
      <c r="E76" s="2" t="s">
        <v>55</v>
      </c>
      <c r="F76" s="2">
        <f t="shared" si="1"/>
        <v>420</v>
      </c>
      <c r="G76" s="2" t="s">
        <v>26</v>
      </c>
    </row>
    <row r="77" spans="1:7" x14ac:dyDescent="0.3">
      <c r="A77" s="2" t="s">
        <v>78</v>
      </c>
      <c r="B77" s="2" t="s">
        <v>72</v>
      </c>
      <c r="C77" s="3">
        <v>42696</v>
      </c>
      <c r="D77" s="2" t="s">
        <v>6</v>
      </c>
      <c r="E77" s="2" t="s">
        <v>43</v>
      </c>
      <c r="F77" s="2">
        <f t="shared" si="1"/>
        <v>380</v>
      </c>
      <c r="G77" s="2" t="s">
        <v>25</v>
      </c>
    </row>
    <row r="78" spans="1:7" x14ac:dyDescent="0.3">
      <c r="A78" s="2" t="s">
        <v>78</v>
      </c>
      <c r="B78" s="2" t="s">
        <v>72</v>
      </c>
      <c r="C78" s="3">
        <v>42731</v>
      </c>
      <c r="D78" s="2" t="s">
        <v>6</v>
      </c>
      <c r="E78" s="2" t="s">
        <v>76</v>
      </c>
      <c r="F78" s="2">
        <f t="shared" si="1"/>
        <v>1420</v>
      </c>
      <c r="G78" s="2" t="s">
        <v>25</v>
      </c>
    </row>
  </sheetData>
  <mergeCells count="1">
    <mergeCell ref="J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J27" sqref="J27"/>
    </sheetView>
  </sheetViews>
  <sheetFormatPr defaultRowHeight="14.4" x14ac:dyDescent="0.3"/>
  <cols>
    <col min="1" max="1" width="9.5546875" bestFit="1" customWidth="1"/>
    <col min="2" max="2" width="6.109375" bestFit="1" customWidth="1"/>
    <col min="3" max="3" width="10.6640625" bestFit="1" customWidth="1"/>
    <col min="4" max="4" width="13.88671875" bestFit="1" customWidth="1"/>
    <col min="5" max="5" width="3.6640625" bestFit="1" customWidth="1"/>
    <col min="8" max="8" width="18.5546875" bestFit="1" customWidth="1"/>
    <col min="9" max="9" width="11.44140625" bestFit="1" customWidth="1"/>
    <col min="10" max="10" width="13.5546875" bestFit="1" customWidth="1"/>
    <col min="12" max="12" width="11.44140625" bestFit="1" customWidth="1"/>
    <col min="13" max="13" width="13.5546875" bestFit="1" customWidth="1"/>
  </cols>
  <sheetData>
    <row r="1" spans="1:13" x14ac:dyDescent="0.3">
      <c r="A1" s="1" t="s">
        <v>0</v>
      </c>
      <c r="B1" s="1" t="s">
        <v>2</v>
      </c>
      <c r="C1" s="1" t="s">
        <v>4</v>
      </c>
      <c r="D1" s="1" t="s">
        <v>6</v>
      </c>
      <c r="E1" s="1" t="s">
        <v>24</v>
      </c>
      <c r="H1" s="45" t="s">
        <v>178</v>
      </c>
      <c r="K1" s="49" t="s">
        <v>176</v>
      </c>
      <c r="L1" s="50"/>
      <c r="M1" s="51"/>
    </row>
    <row r="2" spans="1:13" x14ac:dyDescent="0.3">
      <c r="A2" s="2" t="s">
        <v>28</v>
      </c>
      <c r="B2" s="2" t="s">
        <v>29</v>
      </c>
      <c r="C2" s="3">
        <v>40189</v>
      </c>
      <c r="D2" s="2">
        <v>340</v>
      </c>
      <c r="E2" s="2" t="s">
        <v>25</v>
      </c>
      <c r="I2" s="1" t="s">
        <v>173</v>
      </c>
      <c r="J2" s="1" t="s">
        <v>174</v>
      </c>
      <c r="K2" s="4" t="s">
        <v>92</v>
      </c>
      <c r="L2" s="5" t="s">
        <v>93</v>
      </c>
      <c r="M2" s="6" t="s">
        <v>94</v>
      </c>
    </row>
    <row r="3" spans="1:13" ht="15" thickBot="1" x14ac:dyDescent="0.35">
      <c r="A3" s="2" t="s">
        <v>28</v>
      </c>
      <c r="B3" s="2" t="s">
        <v>29</v>
      </c>
      <c r="C3" s="3">
        <v>40343</v>
      </c>
      <c r="D3" s="2">
        <v>280</v>
      </c>
      <c r="E3" s="2" t="s">
        <v>25</v>
      </c>
      <c r="H3" s="1" t="s">
        <v>175</v>
      </c>
      <c r="I3" s="44">
        <v>40179</v>
      </c>
      <c r="J3" s="44">
        <v>42917</v>
      </c>
      <c r="K3" s="7">
        <f>COUNTIFS(C2:C200,"&gt;="&amp;$I$3,C2:C200,"&lt;"&amp;$J$3)</f>
        <v>22</v>
      </c>
      <c r="L3" s="8">
        <f>COUNTIFS(D2:D200,"&gt;=400")+COUNTIFS(D2:D200,"*Present &gt;QL")</f>
        <v>11</v>
      </c>
      <c r="M3" s="9">
        <f>+L3/K3</f>
        <v>0.5</v>
      </c>
    </row>
    <row r="4" spans="1:13" x14ac:dyDescent="0.3">
      <c r="A4" s="2" t="s">
        <v>28</v>
      </c>
      <c r="B4" s="2" t="s">
        <v>29</v>
      </c>
      <c r="C4" s="3">
        <v>40414</v>
      </c>
      <c r="D4" s="2" t="s">
        <v>30</v>
      </c>
      <c r="E4" s="2" t="s">
        <v>38</v>
      </c>
    </row>
    <row r="5" spans="1:13" x14ac:dyDescent="0.3">
      <c r="A5" s="2" t="s">
        <v>28</v>
      </c>
      <c r="B5" s="2" t="s">
        <v>29</v>
      </c>
      <c r="C5" s="3">
        <v>40526</v>
      </c>
      <c r="D5" s="2">
        <v>1640</v>
      </c>
      <c r="E5" s="2" t="s">
        <v>25</v>
      </c>
    </row>
    <row r="6" spans="1:13" x14ac:dyDescent="0.3">
      <c r="A6" s="2" t="s">
        <v>28</v>
      </c>
      <c r="B6" s="2" t="s">
        <v>29</v>
      </c>
      <c r="C6" s="3">
        <v>40575</v>
      </c>
      <c r="D6" s="2">
        <v>600</v>
      </c>
      <c r="E6" s="2" t="s">
        <v>25</v>
      </c>
    </row>
    <row r="7" spans="1:13" x14ac:dyDescent="0.3">
      <c r="A7" s="2" t="s">
        <v>28</v>
      </c>
      <c r="B7" s="2" t="s">
        <v>29</v>
      </c>
      <c r="C7" s="3">
        <v>40758</v>
      </c>
      <c r="D7" s="2" t="s">
        <v>30</v>
      </c>
      <c r="E7" s="2" t="s">
        <v>38</v>
      </c>
    </row>
    <row r="8" spans="1:13" x14ac:dyDescent="0.3">
      <c r="A8" s="2" t="s">
        <v>28</v>
      </c>
      <c r="B8" s="2" t="s">
        <v>29</v>
      </c>
      <c r="C8" s="3">
        <v>40869</v>
      </c>
      <c r="D8" s="2">
        <v>300</v>
      </c>
      <c r="E8" s="2" t="s">
        <v>25</v>
      </c>
    </row>
    <row r="9" spans="1:13" x14ac:dyDescent="0.3">
      <c r="A9" s="2" t="s">
        <v>28</v>
      </c>
      <c r="B9" s="2" t="s">
        <v>29</v>
      </c>
      <c r="C9" s="3">
        <v>40940</v>
      </c>
      <c r="D9" s="2">
        <v>7200</v>
      </c>
      <c r="E9" s="2" t="s">
        <v>25</v>
      </c>
    </row>
    <row r="10" spans="1:13" x14ac:dyDescent="0.3">
      <c r="A10" s="2" t="s">
        <v>28</v>
      </c>
      <c r="B10" s="2" t="s">
        <v>29</v>
      </c>
      <c r="C10" s="3">
        <v>41122</v>
      </c>
      <c r="D10" s="2">
        <v>1000</v>
      </c>
      <c r="E10" s="2" t="s">
        <v>25</v>
      </c>
    </row>
    <row r="11" spans="1:13" x14ac:dyDescent="0.3">
      <c r="A11" s="2" t="s">
        <v>28</v>
      </c>
      <c r="B11" s="2" t="s">
        <v>29</v>
      </c>
      <c r="C11" s="3">
        <v>41220</v>
      </c>
      <c r="D11" s="2">
        <v>3300</v>
      </c>
      <c r="E11" s="2" t="s">
        <v>26</v>
      </c>
    </row>
    <row r="12" spans="1:13" x14ac:dyDescent="0.3">
      <c r="A12" s="2" t="s">
        <v>28</v>
      </c>
      <c r="B12" s="2" t="s">
        <v>29</v>
      </c>
      <c r="C12" s="3">
        <v>41311</v>
      </c>
      <c r="D12" s="2">
        <v>5700</v>
      </c>
      <c r="E12" s="2" t="s">
        <v>26</v>
      </c>
    </row>
    <row r="13" spans="1:13" x14ac:dyDescent="0.3">
      <c r="A13" s="2" t="s">
        <v>28</v>
      </c>
      <c r="B13" s="2" t="s">
        <v>29</v>
      </c>
      <c r="C13" s="3">
        <v>41402</v>
      </c>
      <c r="D13" s="2">
        <v>100</v>
      </c>
      <c r="E13" s="2" t="s">
        <v>25</v>
      </c>
    </row>
    <row r="14" spans="1:13" x14ac:dyDescent="0.3">
      <c r="A14" s="2" t="s">
        <v>28</v>
      </c>
      <c r="B14" s="2" t="s">
        <v>29</v>
      </c>
      <c r="C14" s="3">
        <v>41486</v>
      </c>
      <c r="D14" s="2">
        <v>100</v>
      </c>
      <c r="E14" s="2" t="s">
        <v>25</v>
      </c>
    </row>
    <row r="15" spans="1:13" x14ac:dyDescent="0.3">
      <c r="A15" s="2" t="s">
        <v>28</v>
      </c>
      <c r="B15" s="2" t="s">
        <v>29</v>
      </c>
      <c r="C15" s="3">
        <v>41583</v>
      </c>
      <c r="D15" s="2">
        <v>200</v>
      </c>
      <c r="E15" s="2" t="s">
        <v>25</v>
      </c>
    </row>
    <row r="16" spans="1:13" x14ac:dyDescent="0.3">
      <c r="A16" s="2" t="s">
        <v>28</v>
      </c>
      <c r="B16" s="2" t="s">
        <v>29</v>
      </c>
      <c r="C16" s="3">
        <v>41765</v>
      </c>
      <c r="D16" s="2">
        <v>200</v>
      </c>
      <c r="E16" s="2" t="s">
        <v>25</v>
      </c>
    </row>
    <row r="17" spans="1:5" x14ac:dyDescent="0.3">
      <c r="A17" s="2" t="s">
        <v>28</v>
      </c>
      <c r="B17" s="2" t="s">
        <v>29</v>
      </c>
      <c r="C17" s="3">
        <v>41864</v>
      </c>
      <c r="D17" s="2">
        <v>200</v>
      </c>
      <c r="E17" s="2" t="s">
        <v>25</v>
      </c>
    </row>
    <row r="18" spans="1:5" x14ac:dyDescent="0.3">
      <c r="A18" s="2" t="s">
        <v>28</v>
      </c>
      <c r="B18" s="2" t="s">
        <v>29</v>
      </c>
      <c r="C18" s="3">
        <v>42037</v>
      </c>
      <c r="D18" s="2">
        <v>1200</v>
      </c>
      <c r="E18" s="2" t="s">
        <v>25</v>
      </c>
    </row>
    <row r="19" spans="1:5" x14ac:dyDescent="0.3">
      <c r="A19" s="2" t="s">
        <v>28</v>
      </c>
      <c r="B19" s="2" t="s">
        <v>29</v>
      </c>
      <c r="C19" s="3">
        <v>42130</v>
      </c>
      <c r="D19" s="2">
        <v>1500</v>
      </c>
      <c r="E19" s="2" t="s">
        <v>25</v>
      </c>
    </row>
    <row r="20" spans="1:5" x14ac:dyDescent="0.3">
      <c r="A20" s="2" t="s">
        <v>28</v>
      </c>
      <c r="B20" s="2" t="s">
        <v>29</v>
      </c>
      <c r="C20" s="3">
        <v>42242</v>
      </c>
      <c r="D20" s="2">
        <v>100</v>
      </c>
      <c r="E20" s="2" t="s">
        <v>25</v>
      </c>
    </row>
    <row r="21" spans="1:5" x14ac:dyDescent="0.3">
      <c r="A21" s="2" t="s">
        <v>28</v>
      </c>
      <c r="B21" s="2" t="s">
        <v>29</v>
      </c>
      <c r="C21" s="3">
        <v>42312</v>
      </c>
      <c r="D21" s="2">
        <v>100</v>
      </c>
      <c r="E21" s="2" t="s">
        <v>25</v>
      </c>
    </row>
    <row r="22" spans="1:5" x14ac:dyDescent="0.3">
      <c r="A22" s="2" t="s">
        <v>28</v>
      </c>
      <c r="B22" s="2" t="s">
        <v>29</v>
      </c>
      <c r="C22" s="3">
        <v>42585</v>
      </c>
      <c r="D22" s="2">
        <v>560</v>
      </c>
      <c r="E22" s="2" t="s">
        <v>26</v>
      </c>
    </row>
    <row r="23" spans="1:5" x14ac:dyDescent="0.3">
      <c r="A23" s="2" t="s">
        <v>28</v>
      </c>
      <c r="B23" s="2" t="s">
        <v>29</v>
      </c>
      <c r="C23" s="3">
        <v>42674</v>
      </c>
      <c r="D23" s="2">
        <v>140</v>
      </c>
      <c r="E23" s="2" t="s">
        <v>25</v>
      </c>
    </row>
  </sheetData>
  <mergeCells count="1">
    <mergeCell ref="K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5"/>
  <sheetViews>
    <sheetView workbookViewId="0">
      <selection activeCell="H6" sqref="H6"/>
    </sheetView>
  </sheetViews>
  <sheetFormatPr defaultRowHeight="14.4" x14ac:dyDescent="0.3"/>
  <cols>
    <col min="4" max="4" width="13.88671875" bestFit="1" customWidth="1"/>
    <col min="8" max="8" width="18.5546875" bestFit="1" customWidth="1"/>
    <col min="11" max="11" width="6.33203125" bestFit="1" customWidth="1"/>
    <col min="12" max="12" width="11.44140625" bestFit="1" customWidth="1"/>
    <col min="13" max="13" width="13.5546875" bestFit="1" customWidth="1"/>
  </cols>
  <sheetData>
    <row r="1" spans="1:13" x14ac:dyDescent="0.3">
      <c r="A1" s="1" t="s">
        <v>0</v>
      </c>
      <c r="B1" s="1" t="s">
        <v>2</v>
      </c>
      <c r="C1" s="1" t="s">
        <v>4</v>
      </c>
      <c r="D1" s="1" t="s">
        <v>183</v>
      </c>
      <c r="E1" s="1" t="s">
        <v>24</v>
      </c>
      <c r="H1" s="45" t="s">
        <v>178</v>
      </c>
      <c r="K1" s="49" t="s">
        <v>185</v>
      </c>
      <c r="L1" s="50"/>
      <c r="M1" s="51"/>
    </row>
    <row r="2" spans="1:13" x14ac:dyDescent="0.3">
      <c r="A2" t="s">
        <v>28</v>
      </c>
      <c r="B2" t="s">
        <v>29</v>
      </c>
      <c r="C2" s="3">
        <v>42767</v>
      </c>
      <c r="D2">
        <v>220</v>
      </c>
      <c r="E2" t="s">
        <v>25</v>
      </c>
      <c r="I2" s="1" t="s">
        <v>173</v>
      </c>
      <c r="J2" s="1" t="s">
        <v>174</v>
      </c>
      <c r="K2" s="4" t="s">
        <v>92</v>
      </c>
      <c r="L2" s="5" t="s">
        <v>93</v>
      </c>
      <c r="M2" s="6" t="s">
        <v>94</v>
      </c>
    </row>
    <row r="3" spans="1:13" ht="15" thickBot="1" x14ac:dyDescent="0.35">
      <c r="A3" s="2"/>
      <c r="B3" s="2"/>
      <c r="C3" s="3"/>
      <c r="D3" s="2"/>
      <c r="E3" s="2"/>
      <c r="H3" s="1" t="s">
        <v>175</v>
      </c>
      <c r="I3" s="44">
        <v>40179</v>
      </c>
      <c r="J3" s="44">
        <v>42917</v>
      </c>
      <c r="K3" s="7">
        <f>COUNTIFS(C2:C200,"&gt;="&amp;$I$3,C2:C200,"&lt;"&amp;$J$3)</f>
        <v>1</v>
      </c>
      <c r="L3" s="8">
        <f>COUNTIFS(D2:D200,"&gt;=410")+COUNTIFS(D2:D200,"*Present &gt;QL")</f>
        <v>0</v>
      </c>
      <c r="M3" s="9">
        <f>+L3/K3</f>
        <v>0</v>
      </c>
    </row>
    <row r="4" spans="1:13" x14ac:dyDescent="0.3">
      <c r="A4" s="2"/>
      <c r="B4" s="2"/>
      <c r="C4" s="3"/>
      <c r="D4" s="2"/>
      <c r="E4" s="2"/>
    </row>
    <row r="5" spans="1:13" x14ac:dyDescent="0.3">
      <c r="A5" s="2"/>
      <c r="B5" s="2"/>
      <c r="C5" s="3"/>
      <c r="D5" s="2"/>
      <c r="E5" s="2"/>
    </row>
  </sheetData>
  <mergeCells count="1"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Stations</vt:lpstr>
      <vt:lpstr>Alafia Fecal Exceedance</vt:lpstr>
      <vt:lpstr>Alafia Ecoli Exceedance</vt:lpstr>
      <vt:lpstr>Turkey Creek-FECAL</vt:lpstr>
      <vt:lpstr>Turkey - Ecoli</vt:lpstr>
      <vt:lpstr>151</vt:lpstr>
      <vt:lpstr>111</vt:lpstr>
      <vt:lpstr>Mustage Creek-FECAL</vt:lpstr>
      <vt:lpstr>Mustage-Ecoli</vt:lpstr>
      <vt:lpstr>English Creek-FECAL</vt:lpstr>
      <vt:lpstr>English - Ecoli</vt:lpstr>
      <vt:lpstr>Poley CRK1N-FECAL</vt:lpstr>
      <vt:lpstr>154</vt:lpstr>
      <vt:lpstr>614</vt:lpstr>
      <vt:lpstr>English CRK1</vt:lpstr>
      <vt:lpstr>Poley-Ecoli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Faraji, Sarah</dc:creator>
  <cp:lastModifiedBy>mary.szafraniec</cp:lastModifiedBy>
  <dcterms:created xsi:type="dcterms:W3CDTF">2018-02-19T21:16:34Z</dcterms:created>
  <dcterms:modified xsi:type="dcterms:W3CDTF">2018-03-21T16:37:59Z</dcterms:modified>
</cp:coreProperties>
</file>