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hidePivotFieldList="1" defaultThemeVersion="166925"/>
  <mc:AlternateContent xmlns:mc="http://schemas.openxmlformats.org/markup-compatibility/2006">
    <mc:Choice Requires="x15">
      <x15ac:absPath xmlns:x15ac="http://schemas.microsoft.com/office/spreadsheetml/2010/11/ac" url="\\floridadep\data\DEAR\WPCS\WPCS\1-WPCS Staff\Sam Hankinson\NSILT UPDATES\Main Final\"/>
    </mc:Choice>
  </mc:AlternateContent>
  <xr:revisionPtr revIDLastSave="9" documentId="13_ncr:1_{20C5541C-DDE2-4867-A32E-3843D05BBC67}" xr6:coauthVersionLast="47" xr6:coauthVersionMax="47" xr10:uidLastSave="{4AEA79E0-F408-4F69-9F41-E7BCBCD9B549}"/>
  <bookViews>
    <workbookView xWindow="-120" yWindow="-120" windowWidth="29040" windowHeight="15840" tabRatio="913" firstSheet="1" activeTab="3" xr2:uid="{00000000-000D-0000-FFFF-FFFF00000000}"/>
  </bookViews>
  <sheets>
    <sheet name="ReadMe" sheetId="18" r:id="rId1"/>
    <sheet name="Basin Selection" sheetId="12" r:id="rId2"/>
    <sheet name="4c - STF" sheetId="17" r:id="rId3"/>
    <sheet name="STF_Data" sheetId="16" r:id="rId4"/>
    <sheet name="Hidden_Dropdowns" sheetId="13" r:id="rId5"/>
  </sheets>
  <definedNames>
    <definedName name="_xlnm.Database" localSheetId="1">#REF!</definedName>
    <definedName name="_xlnm.Database" localSheetId="4">#REF!</definedName>
    <definedName name="_xlnm.Data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7" l="1"/>
  <c r="X11" i="13" l="1"/>
  <c r="X10" i="13"/>
  <c r="X5" i="13"/>
  <c r="X4" i="13"/>
  <c r="X6" i="13" l="1"/>
  <c r="X12" i="13"/>
  <c r="B4" i="12" a="1"/>
  <c r="B4" i="12" s="1"/>
  <c r="A3" i="17" l="1" a="1"/>
  <c r="B4" i="17" s="1" a="1"/>
  <c r="B4" i="17" s="1"/>
  <c r="E4" i="17" l="1" a="1"/>
  <c r="E4" i="17" s="1"/>
  <c r="E5" i="17" a="1"/>
  <c r="E5" i="17" s="1"/>
  <c r="E6" i="17" a="1"/>
  <c r="E6" i="17" s="1"/>
  <c r="E7" i="17" a="1"/>
  <c r="E7" i="17" s="1"/>
  <c r="E8" i="17" a="1"/>
  <c r="E8" i="17" s="1"/>
  <c r="D4" i="17" a="1"/>
  <c r="D4" i="17" s="1"/>
  <c r="D5" i="17" a="1"/>
  <c r="D5" i="17" s="1"/>
  <c r="D6" i="17" a="1"/>
  <c r="D6" i="17" s="1"/>
  <c r="D7" i="17" a="1"/>
  <c r="D7" i="17" s="1"/>
  <c r="D8" i="17" a="1"/>
  <c r="D8" i="17" s="1"/>
  <c r="C4" i="17" a="1"/>
  <c r="C4" i="17" s="1"/>
  <c r="C5" i="17" a="1"/>
  <c r="C5" i="17" s="1"/>
  <c r="C6" i="17" a="1"/>
  <c r="C6" i="17" s="1"/>
  <c r="C7" i="17" a="1"/>
  <c r="C7" i="17" s="1"/>
  <c r="C8" i="17" a="1"/>
  <c r="C8" i="17" s="1"/>
  <c r="B5" i="17" a="1"/>
  <c r="B5" i="17" s="1"/>
  <c r="B6" i="17" a="1"/>
  <c r="B6" i="17" s="1"/>
  <c r="B7" i="17" a="1"/>
  <c r="B7" i="17" s="1"/>
  <c r="B8" i="17" a="1"/>
  <c r="B8" i="17" s="1"/>
  <c r="A3" i="17"/>
  <c r="C3" i="17" l="1" a="1"/>
  <c r="C3" i="17" s="1"/>
  <c r="D3" i="17" a="1"/>
  <c r="D3" i="17" s="1"/>
  <c r="E3" i="17" a="1"/>
  <c r="E3" i="17" s="1"/>
  <c r="B3" i="17" a="1"/>
  <c r="B3"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<sst xmlns="http://schemas.openxmlformats.org/spreadsheetml/2006/main" count="326" uniqueCount="76">
  <si>
    <t>Urban Turfgrass Fertilizer - Non Single Family Residential &amp; Sports Turfgrass Fertilizer NSILT Calculation Templates
Time template calculates the loading to land surface for urban turfgrass fertilizers that are not single family residential or golf courses. Water Management District land use land cover data was used to estimate fertilized areas. Areas likely to recieve fertilizer were adjusted for estimated percentage impervious area. Fertilization rate was estimated at the GIBMP. Sports Turfgrass fertilizer estimates remain the same as the previous NSILT evaluation. 
How to use this workbook: Select basin of interest under the "Basin Selection" worksheet. UTF and STF loading will be populated in the "4b - UTF - NonSFR" and "4c - STF" worksheets, totaled by recharge type by county.
Worksheets:
Basin Selection - Select basin of interest from dropdown onthis worksheet
4b - UTF - NonSFR - Summary of data used to populate NSILT template
4c - STF - Summary of data used to populate the NSILT template
Pervious Summary - Land area adjusted for estimated percentage impervious area for areas within the springshed
LClessDOR001 - Pivot table of data on worksheet LCareaLessDOR001
LCAreaLessDOR001 - To avoid double counting acreage, areas covered by Single Family Residential were removed from evaluation for UTF - NonSFR. This worksheet includes data for UTF area and data on SFR areas to calculate total UTF area
DOR001Areas - GIS export of DOR001 areas intersected with WMD land use land cover categories
WMDLULC_RAW - GIS export of WMD land use land cover data for springshed areas
STF_OldNSILT - STF loading in previous NSILT, these numbers were carried forward as the estimate for STF in this NSILT
Hidden_Dropdowns - Information used to populate drop down options in template</t>
  </si>
  <si>
    <t>Basin:</t>
  </si>
  <si>
    <t>Wekiwa Spring</t>
  </si>
  <si>
    <t>Name</t>
  </si>
  <si>
    <t>County 1:</t>
  </si>
  <si>
    <t>County 2:</t>
  </si>
  <si>
    <t>County 3:</t>
  </si>
  <si>
    <t>County 4:</t>
  </si>
  <si>
    <t>County 5:</t>
  </si>
  <si>
    <t>County 6:</t>
  </si>
  <si>
    <t>County</t>
  </si>
  <si>
    <t>High</t>
  </si>
  <si>
    <t>Medium</t>
  </si>
  <si>
    <t>Low</t>
  </si>
  <si>
    <t>Discharge</t>
  </si>
  <si>
    <t>Acres</t>
  </si>
  <si>
    <t>Loading</t>
  </si>
  <si>
    <t>Basin</t>
  </si>
  <si>
    <t>Region</t>
  </si>
  <si>
    <t>Chassahowitzka Spring Group</t>
  </si>
  <si>
    <t>Central</t>
  </si>
  <si>
    <t>Hernando</t>
  </si>
  <si>
    <t>DeLeon Spring</t>
  </si>
  <si>
    <t>Volusia</t>
  </si>
  <si>
    <t>Devil's Ear Spring</t>
  </si>
  <si>
    <t>North</t>
  </si>
  <si>
    <t>Alachua</t>
  </si>
  <si>
    <t>Columbia</t>
  </si>
  <si>
    <t>Falmouth Spring</t>
  </si>
  <si>
    <t>Lafayette</t>
  </si>
  <si>
    <t>Suwannee</t>
  </si>
  <si>
    <t>Fanning Springs and Manatee Spring</t>
  </si>
  <si>
    <t>Gilchrist</t>
  </si>
  <si>
    <t>Levy</t>
  </si>
  <si>
    <t>Gemini Springs</t>
  </si>
  <si>
    <t>Seminole</t>
  </si>
  <si>
    <t>Homosassa Spring Group</t>
  </si>
  <si>
    <t>Citrus</t>
  </si>
  <si>
    <t>Hornsby Spring</t>
  </si>
  <si>
    <t>Ichetucknee Spring Group</t>
  </si>
  <si>
    <t>Jackson Blue Spring</t>
  </si>
  <si>
    <t>Kings Bay</t>
  </si>
  <si>
    <t>Madison Blue Spring</t>
  </si>
  <si>
    <t>Rainbow Spring Group</t>
  </si>
  <si>
    <t>Marion</t>
  </si>
  <si>
    <t>Silver Springs</t>
  </si>
  <si>
    <t>Lake</t>
  </si>
  <si>
    <t>Putnam</t>
  </si>
  <si>
    <t>Sumter</t>
  </si>
  <si>
    <t>Volusia Blue Spring</t>
  </si>
  <si>
    <t>Wacissa Spring Group</t>
  </si>
  <si>
    <t>Jefferson</t>
  </si>
  <si>
    <t>Wakulla Spring</t>
  </si>
  <si>
    <t>Leon</t>
  </si>
  <si>
    <t>Wakulla</t>
  </si>
  <si>
    <t>Gadsden</t>
  </si>
  <si>
    <t>Weeki Wachee Spring Group</t>
  </si>
  <si>
    <t>Orange</t>
  </si>
  <si>
    <t>North Region GIBMP</t>
  </si>
  <si>
    <t>North Region</t>
  </si>
  <si>
    <t>Central Region</t>
  </si>
  <si>
    <t>GIBMP</t>
  </si>
  <si>
    <t>Dixie</t>
  </si>
  <si>
    <t>Jackson</t>
  </si>
  <si>
    <t>Hamilton</t>
  </si>
  <si>
    <t>lbs/N/1000ft2/yr</t>
  </si>
  <si>
    <t>-</t>
  </si>
  <si>
    <t>Madison</t>
  </si>
  <si>
    <t>Pasco</t>
  </si>
  <si>
    <t>lbs/N/1000ft2/application</t>
  </si>
  <si>
    <t>Union</t>
  </si>
  <si>
    <t>applicaions/yr</t>
  </si>
  <si>
    <t>lbs/N/ac/yr</t>
  </si>
  <si>
    <t>lbs/N/ac/application</t>
  </si>
  <si>
    <t>Taylor</t>
  </si>
  <si>
    <t>Central Region GIBMP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</si>
</sst>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18" fillId="0" borderId="0" xfId="42"/>
    <xf numFmtId="0" fontId="18" fillId="0" borderId="0" xfId="0" applyFont="1"/>
    <xf numFmtId="0" fontId="0" fillId="0" borderId="0" xfId="0" applyAlignment="1">
      <alignment horizontal="left" vertical="top" wrapText="1"/>
    </xf>
    <xf numFmtId="0" fontId="0" fillId="0" borderId="0" xfId="0"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5721A8CF-BEA0-4104-88D2-A2D01D587C7D}"/>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6BB5-2DDA-4B28-A390-2BA96AFC7D34}">
  <dimension ref="A1:H35"/>
  <sheetViews>
    <sheetView workbookViewId="0">
      <selection activeCell="K19" sqref="K19"/>
    </sheetView>
  </sheetViews>
  <sheetFormatPr defaultRowHeight="15"/>
  <sheetData>
    <row r="1" spans="1:8">
      <c r="A1" s="3" t="s">
        <v>0</v>
      </c>
      <c r="B1" s="3"/>
      <c r="C1" s="3"/>
      <c r="D1" s="3"/>
      <c r="E1" s="3"/>
      <c r="F1" s="3"/>
      <c r="G1" s="3"/>
      <c r="H1" s="3"/>
    </row>
    <row r="2" spans="1:8">
      <c r="A2" s="3"/>
      <c r="B2" s="3"/>
      <c r="C2" s="3"/>
      <c r="D2" s="3"/>
      <c r="E2" s="3"/>
      <c r="F2" s="3"/>
      <c r="G2" s="3"/>
      <c r="H2" s="3"/>
    </row>
    <row r="3" spans="1:8">
      <c r="A3" s="3"/>
      <c r="B3" s="3"/>
      <c r="C3" s="3"/>
      <c r="D3" s="3"/>
      <c r="E3" s="3"/>
      <c r="F3" s="3"/>
      <c r="G3" s="3"/>
      <c r="H3" s="3"/>
    </row>
    <row r="4" spans="1:8">
      <c r="A4" s="3"/>
      <c r="B4" s="3"/>
      <c r="C4" s="3"/>
      <c r="D4" s="3"/>
      <c r="E4" s="3"/>
      <c r="F4" s="3"/>
      <c r="G4" s="3"/>
      <c r="H4" s="3"/>
    </row>
    <row r="5" spans="1:8">
      <c r="A5" s="3"/>
      <c r="B5" s="3"/>
      <c r="C5" s="3"/>
      <c r="D5" s="3"/>
      <c r="E5" s="3"/>
      <c r="F5" s="3"/>
      <c r="G5" s="3"/>
      <c r="H5" s="3"/>
    </row>
    <row r="6" spans="1:8">
      <c r="A6" s="3"/>
      <c r="B6" s="3"/>
      <c r="C6" s="3"/>
      <c r="D6" s="3"/>
      <c r="E6" s="3"/>
      <c r="F6" s="3"/>
      <c r="G6" s="3"/>
      <c r="H6" s="3"/>
    </row>
    <row r="7" spans="1:8">
      <c r="A7" s="3"/>
      <c r="B7" s="3"/>
      <c r="C7" s="3"/>
      <c r="D7" s="3"/>
      <c r="E7" s="3"/>
      <c r="F7" s="3"/>
      <c r="G7" s="3"/>
      <c r="H7" s="3"/>
    </row>
    <row r="8" spans="1:8">
      <c r="A8" s="3"/>
      <c r="B8" s="3"/>
      <c r="C8" s="3"/>
      <c r="D8" s="3"/>
      <c r="E8" s="3"/>
      <c r="F8" s="3"/>
      <c r="G8" s="3"/>
      <c r="H8" s="3"/>
    </row>
    <row r="9" spans="1:8">
      <c r="A9" s="3"/>
      <c r="B9" s="3"/>
      <c r="C9" s="3"/>
      <c r="D9" s="3"/>
      <c r="E9" s="3"/>
      <c r="F9" s="3"/>
      <c r="G9" s="3"/>
      <c r="H9" s="3"/>
    </row>
    <row r="10" spans="1:8">
      <c r="A10" s="3"/>
      <c r="B10" s="3"/>
      <c r="C10" s="3"/>
      <c r="D10" s="3"/>
      <c r="E10" s="3"/>
      <c r="F10" s="3"/>
      <c r="G10" s="3"/>
      <c r="H10" s="3"/>
    </row>
    <row r="11" spans="1:8">
      <c r="A11" s="3"/>
      <c r="B11" s="3"/>
      <c r="C11" s="3"/>
      <c r="D11" s="3"/>
      <c r="E11" s="3"/>
      <c r="F11" s="3"/>
      <c r="G11" s="3"/>
      <c r="H11" s="3"/>
    </row>
    <row r="12" spans="1:8">
      <c r="A12" s="3"/>
      <c r="B12" s="3"/>
      <c r="C12" s="3"/>
      <c r="D12" s="3"/>
      <c r="E12" s="3"/>
      <c r="F12" s="3"/>
      <c r="G12" s="3"/>
      <c r="H12" s="3"/>
    </row>
    <row r="13" spans="1:8">
      <c r="A13" s="3"/>
      <c r="B13" s="3"/>
      <c r="C13" s="3"/>
      <c r="D13" s="3"/>
      <c r="E13" s="3"/>
      <c r="F13" s="3"/>
      <c r="G13" s="3"/>
      <c r="H13" s="3"/>
    </row>
    <row r="14" spans="1:8">
      <c r="A14" s="3"/>
      <c r="B14" s="3"/>
      <c r="C14" s="3"/>
      <c r="D14" s="3"/>
      <c r="E14" s="3"/>
      <c r="F14" s="3"/>
      <c r="G14" s="3"/>
      <c r="H14" s="3"/>
    </row>
    <row r="15" spans="1:8">
      <c r="A15" s="3"/>
      <c r="B15" s="3"/>
      <c r="C15" s="3"/>
      <c r="D15" s="3"/>
      <c r="E15" s="3"/>
      <c r="F15" s="3"/>
      <c r="G15" s="3"/>
      <c r="H15" s="3"/>
    </row>
    <row r="16" spans="1:8">
      <c r="A16" s="3"/>
      <c r="B16" s="3"/>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row r="32" spans="1:8">
      <c r="A32" s="3"/>
      <c r="B32" s="3"/>
      <c r="C32" s="3"/>
      <c r="D32" s="3"/>
      <c r="E32" s="3"/>
      <c r="F32" s="3"/>
      <c r="G32" s="3"/>
      <c r="H32" s="3"/>
    </row>
    <row r="33" spans="1:8">
      <c r="A33" s="3"/>
      <c r="B33" s="3"/>
      <c r="C33" s="3"/>
      <c r="D33" s="3"/>
      <c r="E33" s="3"/>
      <c r="F33" s="3"/>
      <c r="G33" s="3"/>
      <c r="H33" s="3"/>
    </row>
    <row r="34" spans="1:8">
      <c r="A34" s="3"/>
      <c r="B34" s="3"/>
      <c r="C34" s="3"/>
      <c r="D34" s="3"/>
      <c r="E34" s="3"/>
      <c r="F34" s="3"/>
      <c r="G34" s="3"/>
      <c r="H34" s="3"/>
    </row>
    <row r="35" spans="1:8">
      <c r="A35" s="3"/>
      <c r="B35" s="3"/>
      <c r="C35" s="3"/>
      <c r="D35" s="3"/>
      <c r="E35" s="3"/>
      <c r="F35" s="3"/>
      <c r="G35" s="3"/>
      <c r="H35" s="3"/>
    </row>
  </sheetData>
  <mergeCells count="1">
    <mergeCell ref="A1:H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375D-1AC9-4096-AC7F-7E2EC9D86449}">
  <dimension ref="A1:B9"/>
  <sheetViews>
    <sheetView workbookViewId="0">
      <selection activeCell="B1" sqref="B1"/>
    </sheetView>
  </sheetViews>
  <sheetFormatPr defaultRowHeight="12.75"/>
  <cols>
    <col min="1" max="16384" width="9.140625" style="1"/>
  </cols>
  <sheetData>
    <row r="1" spans="1:2">
      <c r="A1" s="1" t="s">
        <v>1</v>
      </c>
      <c r="B1" s="1" t="s">
        <v>2</v>
      </c>
    </row>
    <row r="3" spans="1:2">
      <c r="B3" s="1" t="s">
        <v>3</v>
      </c>
    </row>
    <row r="4" spans="1:2">
      <c r="A4" s="1" t="s">
        <v>4</v>
      </c>
      <c r="B4" s="1" t="str" cm="1">
        <f t="array" ref="B4:B9">IF(B1=Hidden_Dropdowns!D1,Hidden_Dropdowns!D2:D7,IF(B1=Hidden_Dropdowns!E1,Hidden_Dropdowns!E2:E7,IF(B1=Hidden_Dropdowns!F1,Hidden_Dropdowns!F2:F7,IF(B1=Hidden_Dropdowns!G1,Hidden_Dropdowns!G2:G7,IF(B1=Hidden_Dropdowns!H1,Hidden_Dropdowns!H2:H7,IF(B1=Hidden_Dropdowns!I1,Hidden_Dropdowns!I2:I7,IF(B1=Hidden_Dropdowns!J1,Hidden_Dropdowns!J2:J7,IF(B1=Hidden_Dropdowns!K1,Hidden_Dropdowns!K2:K7,IF(B1=Hidden_Dropdowns!L1,Hidden_Dropdowns!L2:L7,IF(B1=Hidden_Dropdowns!M1,Hidden_Dropdowns!M2:M7,IF(B1=Hidden_Dropdowns!N1,Hidden_Dropdowns!N2:N7,IF(B1=Hidden_Dropdowns!O1,Hidden_Dropdowns!O2:O7,IF(B1=Hidden_Dropdowns!P1,Hidden_Dropdowns!P2:P7,IF(B1=Hidden_Dropdowns!Q1,Hidden_Dropdowns!Q2:Q7,IF(B1=Hidden_Dropdowns!R1,Hidden_Dropdowns!R2:R7,IF(B1=Hidden_Dropdowns!S1,Hidden_Dropdowns!S2:S7,IF(B1=Hidden_Dropdowns!T1,Hidden_Dropdowns!T2:T7,IF(B1=Hidden_Dropdowns!U1,Hidden_Dropdowns!U2:U7,IF(B1=Hidden_Dropdowns!V1,Hidden_Dropdowns!V2:V7,0)))))))))))))))))))</f>
        <v>Orange</v>
      </c>
    </row>
    <row r="5" spans="1:2">
      <c r="A5" s="1" t="s">
        <v>5</v>
      </c>
      <c r="B5" s="1" t="str">
        <v>Lake</v>
      </c>
    </row>
    <row r="6" spans="1:2">
      <c r="A6" s="1" t="s">
        <v>6</v>
      </c>
      <c r="B6" s="1" t="str">
        <v>Seminole</v>
      </c>
    </row>
    <row r="7" spans="1:2">
      <c r="A7" s="1" t="s">
        <v>7</v>
      </c>
      <c r="B7" s="1" t="str">
        <v>-</v>
      </c>
    </row>
    <row r="8" spans="1:2">
      <c r="A8" s="1" t="s">
        <v>8</v>
      </c>
      <c r="B8" s="1" t="str">
        <v>-</v>
      </c>
    </row>
    <row r="9" spans="1:2">
      <c r="A9" s="1" t="s">
        <v>9</v>
      </c>
      <c r="B9" s="1" t="str">
        <v>-</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993493F-C163-4144-B224-97AFCD4E7FFB}">
          <x14:formula1>
            <xm:f>Hidden_Dropdowns!$A$1:$A$19</xm:f>
          </x14:formula1>
          <xm:sqref>B1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D3239-B0FD-4160-BE59-3E08546C270B}">
  <dimension ref="A1:E8"/>
  <sheetViews>
    <sheetView workbookViewId="0">
      <selection activeCell="B3" sqref="B3"/>
    </sheetView>
  </sheetViews>
  <sheetFormatPr defaultRowHeight="15"/>
  <cols>
    <col min="1" max="1" width="12.85546875" bestFit="1" customWidth="1"/>
  </cols>
  <sheetData>
    <row r="1" spans="1:5">
      <c r="A1" t="str">
        <f>'Basin Selection'!B1</f>
        <v>Wekiwa Spring</v>
      </c>
    </row>
    <row r="2" spans="1:5">
      <c r="A2" t="s">
        <v>10</v>
      </c>
      <c r="B2" t="s">
        <v>11</v>
      </c>
      <c r="C2" t="s">
        <v>12</v>
      </c>
      <c r="D2" t="s">
        <v>13</v>
      </c>
      <c r="E2" t="s">
        <v>14</v>
      </c>
    </row>
    <row r="3" spans="1:5">
      <c r="A3" t="str" cm="1">
        <f t="array" ref="A3:A8">_xlfn.ANCHORARRAY('Basin Selection'!B4)</f>
        <v>Orange</v>
      </c>
      <c r="B3" cm="1">
        <f t="array" ref="B3">IFERROR(INDEX(STF_Data!H$3:H$32,MATCH(1,(STF_Data!$A$3:$A$32='4c - STF'!$A$1)*(STF_Data!$C$3:$C$32='4c - STF'!$A3),0)),0)</f>
        <v>20229</v>
      </c>
      <c r="C3" cm="1">
        <f t="array" ref="C3">IFERROR(INDEX(STF_Data!I$3:I$32,MATCH(1,(STF_Data!$A$3:$A$32='4c - STF'!$A$1)*(STF_Data!$C$3:$C$32='4c - STF'!$A3),0)),0)</f>
        <v>6320</v>
      </c>
      <c r="D3" cm="1">
        <f t="array" ref="D3">IFERROR(INDEX(STF_Data!J$3:J$32,MATCH(1,(STF_Data!$A$3:$A$32='4c - STF'!$A$1)*(STF_Data!$C$3:$C$32='4c - STF'!$A3),0)),0)</f>
        <v>166</v>
      </c>
      <c r="E3" cm="1">
        <f t="array" ref="E3">IFERROR(INDEX(STF_Data!K$3:K$32,MATCH(1,(STF_Data!$A$3:$A$32='4c - STF'!$A$1)*(STF_Data!$C$3:$C$32='4c - STF'!$A3),0)),0)</f>
        <v>0</v>
      </c>
    </row>
    <row r="4" spans="1:5">
      <c r="A4" t="str">
        <v>Lake</v>
      </c>
      <c r="B4" cm="1">
        <f t="array" ref="B4">IFERROR(INDEX(STF_Data!H$3:H$32,MATCH(1,(STF_Data!$A$3:$A$32='4c - STF'!$A$1)*(STF_Data!$C$3:$C$32='4c - STF'!$A4),0)),0)</f>
        <v>0</v>
      </c>
      <c r="C4" cm="1">
        <f t="array" ref="C4">IFERROR(INDEX(STF_Data!I$3:I$32,MATCH(1,(STF_Data!$A$3:$A$32='4c - STF'!$A$1)*(STF_Data!$C$3:$C$32='4c - STF'!$A4),0)),0)</f>
        <v>0</v>
      </c>
      <c r="D4" cm="1">
        <f t="array" ref="D4">IFERROR(INDEX(STF_Data!J$3:J$32,MATCH(1,(STF_Data!$A$3:$A$32='4c - STF'!$A$1)*(STF_Data!$C$3:$C$32='4c - STF'!$A4),0)),0)</f>
        <v>0</v>
      </c>
      <c r="E4" cm="1">
        <f t="array" ref="E4">IFERROR(INDEX(STF_Data!K$3:K$32,MATCH(1,(STF_Data!$A$3:$A$32='4c - STF'!$A$1)*(STF_Data!$C$3:$C$32='4c - STF'!$A4),0)),0)</f>
        <v>0</v>
      </c>
    </row>
    <row r="5" spans="1:5">
      <c r="A5" t="str">
        <v>Seminole</v>
      </c>
      <c r="B5" cm="1">
        <f t="array" ref="B5">IFERROR(INDEX(STF_Data!H$3:H$32,MATCH(1,(STF_Data!$A$3:$A$32='4c - STF'!$A$1)*(STF_Data!$C$3:$C$32='4c - STF'!$A5),0)),0)</f>
        <v>309</v>
      </c>
      <c r="C5" cm="1">
        <f t="array" ref="C5">IFERROR(INDEX(STF_Data!I$3:I$32,MATCH(1,(STF_Data!$A$3:$A$32='4c - STF'!$A$1)*(STF_Data!$C$3:$C$32='4c - STF'!$A5),0)),0)</f>
        <v>1939</v>
      </c>
      <c r="D5" cm="1">
        <f t="array" ref="D5">IFERROR(INDEX(STF_Data!J$3:J$32,MATCH(1,(STF_Data!$A$3:$A$32='4c - STF'!$A$1)*(STF_Data!$C$3:$C$32='4c - STF'!$A5),0)),0)</f>
        <v>709</v>
      </c>
      <c r="E5" cm="1">
        <f t="array" ref="E5">IFERROR(INDEX(STF_Data!K$3:K$32,MATCH(1,(STF_Data!$A$3:$A$32='4c - STF'!$A$1)*(STF_Data!$C$3:$C$32='4c - STF'!$A5),0)),0)</f>
        <v>0</v>
      </c>
    </row>
    <row r="6" spans="1:5">
      <c r="A6" t="str">
        <v>-</v>
      </c>
      <c r="B6" cm="1">
        <f t="array" ref="B6">IFERROR(INDEX(STF_Data!H$3:H$32,MATCH(1,(STF_Data!$A$3:$A$32='4c - STF'!$A$1)*(STF_Data!$C$3:$C$32='4c - STF'!$A6),0)),0)</f>
        <v>0</v>
      </c>
      <c r="C6" cm="1">
        <f t="array" ref="C6">IFERROR(INDEX(STF_Data!I$3:I$32,MATCH(1,(STF_Data!$A$3:$A$32='4c - STF'!$A$1)*(STF_Data!$C$3:$C$32='4c - STF'!$A6),0)),0)</f>
        <v>0</v>
      </c>
      <c r="D6" cm="1">
        <f t="array" ref="D6">IFERROR(INDEX(STF_Data!J$3:J$32,MATCH(1,(STF_Data!$A$3:$A$32='4c - STF'!$A$1)*(STF_Data!$C$3:$C$32='4c - STF'!$A6),0)),0)</f>
        <v>0</v>
      </c>
      <c r="E6" cm="1">
        <f t="array" ref="E6">IFERROR(INDEX(STF_Data!K$3:K$32,MATCH(1,(STF_Data!$A$3:$A$32='4c - STF'!$A$1)*(STF_Data!$C$3:$C$32='4c - STF'!$A6),0)),0)</f>
        <v>0</v>
      </c>
    </row>
    <row r="7" spans="1:5">
      <c r="A7" t="str">
        <v>-</v>
      </c>
      <c r="B7" cm="1">
        <f t="array" ref="B7">IFERROR(INDEX(STF_Data!H$3:H$32,MATCH(1,(STF_Data!$A$3:$A$32='4c - STF'!$A$1)*(STF_Data!$C$3:$C$32='4c - STF'!$A7),0)),0)</f>
        <v>0</v>
      </c>
      <c r="C7" cm="1">
        <f t="array" ref="C7">IFERROR(INDEX(STF_Data!I$3:I$32,MATCH(1,(STF_Data!$A$3:$A$32='4c - STF'!$A$1)*(STF_Data!$C$3:$C$32='4c - STF'!$A7),0)),0)</f>
        <v>0</v>
      </c>
      <c r="D7" cm="1">
        <f t="array" ref="D7">IFERROR(INDEX(STF_Data!J$3:J$32,MATCH(1,(STF_Data!$A$3:$A$32='4c - STF'!$A$1)*(STF_Data!$C$3:$C$32='4c - STF'!$A7),0)),0)</f>
        <v>0</v>
      </c>
      <c r="E7" cm="1">
        <f t="array" ref="E7">IFERROR(INDEX(STF_Data!K$3:K$32,MATCH(1,(STF_Data!$A$3:$A$32='4c - STF'!$A$1)*(STF_Data!$C$3:$C$32='4c - STF'!$A7),0)),0)</f>
        <v>0</v>
      </c>
    </row>
    <row r="8" spans="1:5">
      <c r="A8" t="str">
        <v>-</v>
      </c>
      <c r="B8" cm="1">
        <f t="array" ref="B8">IFERROR(INDEX(STF_Data!H$3:H$32,MATCH(1,(STF_Data!$A$3:$A$32='4c - STF'!$A$1)*(STF_Data!$C$3:$C$32='4c - STF'!$A8),0)),0)</f>
        <v>0</v>
      </c>
      <c r="C8" cm="1">
        <f t="array" ref="C8">IFERROR(INDEX(STF_Data!I$3:I$32,MATCH(1,(STF_Data!$A$3:$A$32='4c - STF'!$A$1)*(STF_Data!$C$3:$C$32='4c - STF'!$A8),0)),0)</f>
        <v>0</v>
      </c>
      <c r="D8" cm="1">
        <f t="array" ref="D8">IFERROR(INDEX(STF_Data!J$3:J$32,MATCH(1,(STF_Data!$A$3:$A$32='4c - STF'!$A$1)*(STF_Data!$C$3:$C$32='4c - STF'!$A8),0)),0)</f>
        <v>0</v>
      </c>
      <c r="E8" cm="1">
        <f t="array" ref="E8">IFERROR(INDEX(STF_Data!K$3:K$32,MATCH(1,(STF_Data!$A$3:$A$32='4c - STF'!$A$1)*(STF_Data!$C$3:$C$32='4c - STF'!$A8),0)),0)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BC036-4528-473B-9EB1-8BF5A4EE5388}">
  <dimension ref="A1:K32"/>
  <sheetViews>
    <sheetView tabSelected="1" workbookViewId="0">
      <selection activeCell="F10" sqref="F10"/>
    </sheetView>
  </sheetViews>
  <sheetFormatPr defaultRowHeight="15"/>
  <cols>
    <col min="1" max="1" width="32.28515625" bestFit="1" customWidth="1"/>
    <col min="2" max="2" width="32.28515625" customWidth="1"/>
    <col min="3" max="3" width="9.7109375" bestFit="1" customWidth="1"/>
  </cols>
  <sheetData>
    <row r="1" spans="1:11">
      <c r="D1" s="4" t="s">
        <v>15</v>
      </c>
      <c r="E1" s="4"/>
      <c r="F1" s="4"/>
      <c r="G1" s="4"/>
      <c r="H1" s="4" t="s">
        <v>16</v>
      </c>
      <c r="I1" s="4"/>
      <c r="J1" s="4"/>
      <c r="K1" s="4"/>
    </row>
    <row r="2" spans="1:11">
      <c r="A2" t="s">
        <v>17</v>
      </c>
      <c r="B2" t="s">
        <v>18</v>
      </c>
      <c r="C2" t="s">
        <v>10</v>
      </c>
      <c r="D2" t="s">
        <v>11</v>
      </c>
      <c r="E2" t="s">
        <v>12</v>
      </c>
      <c r="F2" t="s">
        <v>13</v>
      </c>
      <c r="G2" t="s">
        <v>14</v>
      </c>
      <c r="H2" t="s">
        <v>11</v>
      </c>
      <c r="I2" t="s">
        <v>12</v>
      </c>
      <c r="J2" t="s">
        <v>13</v>
      </c>
      <c r="K2" t="s">
        <v>14</v>
      </c>
    </row>
    <row r="3" spans="1:11">
      <c r="A3" s="1" t="s">
        <v>19</v>
      </c>
      <c r="B3" s="1" t="s">
        <v>20</v>
      </c>
      <c r="C3" t="s">
        <v>21</v>
      </c>
      <c r="D3">
        <v>98.6</v>
      </c>
      <c r="H3">
        <v>3252.3</v>
      </c>
      <c r="I3">
        <v>0</v>
      </c>
      <c r="J3">
        <v>0</v>
      </c>
      <c r="K3">
        <v>0</v>
      </c>
    </row>
    <row r="4" spans="1:11">
      <c r="A4" s="1" t="s">
        <v>22</v>
      </c>
      <c r="B4" s="1" t="s">
        <v>20</v>
      </c>
      <c r="C4" t="s">
        <v>23</v>
      </c>
      <c r="E4">
        <v>6.44</v>
      </c>
      <c r="F4">
        <v>12.95</v>
      </c>
      <c r="H4">
        <v>0</v>
      </c>
      <c r="I4">
        <v>1002</v>
      </c>
      <c r="J4">
        <v>2014</v>
      </c>
      <c r="K4">
        <v>0</v>
      </c>
    </row>
    <row r="5" spans="1:11">
      <c r="A5" s="1" t="s">
        <v>24</v>
      </c>
      <c r="B5" s="1" t="s">
        <v>25</v>
      </c>
      <c r="C5" t="s">
        <v>26</v>
      </c>
      <c r="E5">
        <v>11.11</v>
      </c>
      <c r="H5">
        <v>0</v>
      </c>
      <c r="I5">
        <v>497</v>
      </c>
      <c r="J5">
        <v>0</v>
      </c>
      <c r="K5">
        <v>0</v>
      </c>
    </row>
    <row r="6" spans="1:11">
      <c r="A6" s="1" t="s">
        <v>24</v>
      </c>
      <c r="B6" s="1" t="s">
        <v>25</v>
      </c>
      <c r="C6" t="s">
        <v>27</v>
      </c>
      <c r="D6">
        <v>7</v>
      </c>
      <c r="H6">
        <v>302</v>
      </c>
      <c r="I6">
        <v>0</v>
      </c>
      <c r="J6">
        <v>0</v>
      </c>
      <c r="K6">
        <v>0</v>
      </c>
    </row>
    <row r="7" spans="1:11">
      <c r="A7" s="1" t="s">
        <v>28</v>
      </c>
      <c r="B7" s="1" t="s">
        <v>25</v>
      </c>
      <c r="C7" t="s">
        <v>29</v>
      </c>
      <c r="D7">
        <v>17</v>
      </c>
      <c r="H7">
        <v>753</v>
      </c>
      <c r="I7">
        <v>0</v>
      </c>
      <c r="J7">
        <v>0</v>
      </c>
      <c r="K7">
        <v>0</v>
      </c>
    </row>
    <row r="8" spans="1:11">
      <c r="A8" s="1" t="s">
        <v>28</v>
      </c>
      <c r="B8" s="1" t="s">
        <v>25</v>
      </c>
      <c r="C8" t="s">
        <v>30</v>
      </c>
      <c r="D8">
        <v>26</v>
      </c>
      <c r="H8">
        <v>1145</v>
      </c>
      <c r="I8">
        <v>0</v>
      </c>
      <c r="J8">
        <v>0</v>
      </c>
      <c r="K8">
        <v>0</v>
      </c>
    </row>
    <row r="9" spans="1:11">
      <c r="A9" s="1" t="s">
        <v>31</v>
      </c>
      <c r="B9" s="1" t="s">
        <v>25</v>
      </c>
      <c r="C9" t="s">
        <v>32</v>
      </c>
      <c r="D9">
        <v>24</v>
      </c>
      <c r="H9">
        <v>305</v>
      </c>
      <c r="I9">
        <v>0</v>
      </c>
      <c r="J9">
        <v>0</v>
      </c>
      <c r="K9">
        <v>0</v>
      </c>
    </row>
    <row r="10" spans="1:11">
      <c r="A10" s="1" t="s">
        <v>31</v>
      </c>
      <c r="B10" s="1" t="s">
        <v>25</v>
      </c>
      <c r="C10" t="s">
        <v>33</v>
      </c>
      <c r="D10">
        <v>26</v>
      </c>
      <c r="H10">
        <v>1123</v>
      </c>
      <c r="I10">
        <v>0</v>
      </c>
      <c r="J10">
        <v>0</v>
      </c>
      <c r="K10">
        <v>0</v>
      </c>
    </row>
    <row r="11" spans="1:11">
      <c r="A11" s="1" t="s">
        <v>34</v>
      </c>
      <c r="B11" s="1" t="s">
        <v>20</v>
      </c>
      <c r="C11" t="s">
        <v>35</v>
      </c>
      <c r="F11">
        <v>13</v>
      </c>
      <c r="H11">
        <v>0</v>
      </c>
      <c r="I11">
        <v>0</v>
      </c>
      <c r="J11">
        <v>2023</v>
      </c>
      <c r="K11">
        <v>0</v>
      </c>
    </row>
    <row r="12" spans="1:11">
      <c r="A12" s="1" t="s">
        <v>36</v>
      </c>
      <c r="B12" s="1" t="s">
        <v>20</v>
      </c>
      <c r="C12" t="s">
        <v>37</v>
      </c>
      <c r="D12">
        <v>39.200000000000003</v>
      </c>
      <c r="E12">
        <v>9</v>
      </c>
      <c r="H12">
        <v>5030</v>
      </c>
      <c r="I12">
        <v>1040.2</v>
      </c>
      <c r="J12">
        <v>0</v>
      </c>
      <c r="K12">
        <v>0</v>
      </c>
    </row>
    <row r="13" spans="1:11">
      <c r="A13" s="1" t="s">
        <v>38</v>
      </c>
      <c r="B13" s="1" t="s">
        <v>25</v>
      </c>
      <c r="C13" t="s">
        <v>26</v>
      </c>
      <c r="D13">
        <v>9</v>
      </c>
      <c r="H13">
        <v>385</v>
      </c>
      <c r="I13">
        <v>0</v>
      </c>
      <c r="J13">
        <v>0</v>
      </c>
      <c r="K13">
        <v>0</v>
      </c>
    </row>
    <row r="14" spans="1:11">
      <c r="A14" s="1" t="s">
        <v>39</v>
      </c>
      <c r="B14" s="1" t="s">
        <v>25</v>
      </c>
      <c r="C14" t="s">
        <v>27</v>
      </c>
      <c r="D14">
        <v>71</v>
      </c>
      <c r="H14">
        <v>3109</v>
      </c>
      <c r="I14">
        <v>0</v>
      </c>
      <c r="J14">
        <v>0</v>
      </c>
      <c r="K14">
        <v>0</v>
      </c>
    </row>
    <row r="15" spans="1:11">
      <c r="A15" s="1" t="s">
        <v>40</v>
      </c>
      <c r="B15" s="1" t="s">
        <v>25</v>
      </c>
      <c r="D15">
        <v>0</v>
      </c>
      <c r="H15">
        <v>0</v>
      </c>
      <c r="I15">
        <v>0</v>
      </c>
      <c r="J15">
        <v>0</v>
      </c>
      <c r="K15">
        <v>0</v>
      </c>
    </row>
    <row r="16" spans="1:11">
      <c r="A16" s="1" t="s">
        <v>41</v>
      </c>
      <c r="B16" s="1" t="s">
        <v>20</v>
      </c>
      <c r="C16" t="s">
        <v>37</v>
      </c>
      <c r="D16">
        <v>183.43</v>
      </c>
      <c r="H16">
        <v>7990</v>
      </c>
      <c r="I16">
        <v>0</v>
      </c>
      <c r="J16">
        <v>0</v>
      </c>
      <c r="K16">
        <v>0</v>
      </c>
    </row>
    <row r="17" spans="1:11">
      <c r="A17" s="1" t="s">
        <v>42</v>
      </c>
      <c r="B17" s="1" t="s">
        <v>25</v>
      </c>
      <c r="D17">
        <v>0</v>
      </c>
      <c r="H17">
        <v>0</v>
      </c>
      <c r="I17">
        <v>0</v>
      </c>
      <c r="J17">
        <v>0</v>
      </c>
      <c r="K17">
        <v>0</v>
      </c>
    </row>
    <row r="18" spans="1:11">
      <c r="A18" s="1" t="s">
        <v>43</v>
      </c>
      <c r="B18" s="1" t="s">
        <v>20</v>
      </c>
      <c r="C18" t="s">
        <v>44</v>
      </c>
      <c r="D18">
        <v>10</v>
      </c>
      <c r="H18">
        <v>973</v>
      </c>
      <c r="I18">
        <v>0</v>
      </c>
      <c r="J18">
        <v>0</v>
      </c>
      <c r="K18">
        <v>0</v>
      </c>
    </row>
    <row r="19" spans="1:11">
      <c r="A19" s="1" t="s">
        <v>43</v>
      </c>
      <c r="B19" s="1" t="s">
        <v>20</v>
      </c>
      <c r="C19" t="s">
        <v>33</v>
      </c>
      <c r="D19">
        <v>58</v>
      </c>
      <c r="E19">
        <v>9.7100000000000009</v>
      </c>
      <c r="H19">
        <v>3409</v>
      </c>
      <c r="I19">
        <v>903</v>
      </c>
      <c r="J19">
        <v>0</v>
      </c>
      <c r="K19">
        <v>0</v>
      </c>
    </row>
    <row r="20" spans="1:11">
      <c r="A20" s="1" t="s">
        <v>45</v>
      </c>
      <c r="B20" s="1" t="s">
        <v>20</v>
      </c>
      <c r="C20" t="s">
        <v>26</v>
      </c>
      <c r="D20">
        <v>6</v>
      </c>
      <c r="E20">
        <v>33.299999999999997</v>
      </c>
      <c r="H20">
        <v>517</v>
      </c>
      <c r="I20">
        <v>3097</v>
      </c>
      <c r="J20">
        <v>0</v>
      </c>
      <c r="K20">
        <v>0</v>
      </c>
    </row>
    <row r="21" spans="1:11">
      <c r="A21" s="1" t="s">
        <v>45</v>
      </c>
      <c r="B21" s="1" t="s">
        <v>20</v>
      </c>
      <c r="C21" t="s">
        <v>46</v>
      </c>
      <c r="D21">
        <v>9</v>
      </c>
      <c r="E21">
        <v>6</v>
      </c>
      <c r="H21">
        <v>835</v>
      </c>
      <c r="I21">
        <v>598</v>
      </c>
      <c r="J21">
        <v>0</v>
      </c>
      <c r="K21">
        <v>0</v>
      </c>
    </row>
    <row r="22" spans="1:11">
      <c r="A22" s="1" t="s">
        <v>45</v>
      </c>
      <c r="B22" s="1" t="s">
        <v>20</v>
      </c>
      <c r="C22" t="s">
        <v>44</v>
      </c>
      <c r="D22">
        <v>424</v>
      </c>
      <c r="E22">
        <v>133</v>
      </c>
      <c r="F22">
        <v>31</v>
      </c>
      <c r="H22">
        <v>39441</v>
      </c>
      <c r="I22">
        <v>12355</v>
      </c>
      <c r="J22">
        <v>2929</v>
      </c>
      <c r="K22">
        <v>0</v>
      </c>
    </row>
    <row r="23" spans="1:11">
      <c r="A23" s="1" t="s">
        <v>45</v>
      </c>
      <c r="B23" s="1" t="s">
        <v>20</v>
      </c>
      <c r="C23" t="s">
        <v>47</v>
      </c>
      <c r="D23">
        <v>13</v>
      </c>
      <c r="E23">
        <v>4.22</v>
      </c>
      <c r="F23">
        <v>0.57999999999999996</v>
      </c>
      <c r="H23">
        <v>1250</v>
      </c>
      <c r="I23">
        <v>392</v>
      </c>
      <c r="J23">
        <v>54</v>
      </c>
      <c r="K23">
        <v>0</v>
      </c>
    </row>
    <row r="24" spans="1:11">
      <c r="A24" s="1" t="s">
        <v>45</v>
      </c>
      <c r="B24" s="1" t="s">
        <v>20</v>
      </c>
      <c r="C24" t="s">
        <v>48</v>
      </c>
      <c r="D24">
        <v>42</v>
      </c>
      <c r="E24">
        <v>80</v>
      </c>
      <c r="F24">
        <v>2</v>
      </c>
      <c r="H24">
        <v>3912</v>
      </c>
      <c r="I24">
        <v>7400</v>
      </c>
      <c r="J24">
        <v>218</v>
      </c>
      <c r="K24">
        <v>0</v>
      </c>
    </row>
    <row r="25" spans="1:11">
      <c r="A25" s="1" t="s">
        <v>49</v>
      </c>
      <c r="B25" s="1" t="s">
        <v>20</v>
      </c>
      <c r="C25" t="s">
        <v>23</v>
      </c>
      <c r="D25">
        <v>106</v>
      </c>
      <c r="E25">
        <v>31</v>
      </c>
      <c r="H25">
        <v>4603</v>
      </c>
      <c r="I25">
        <v>1330</v>
      </c>
      <c r="J25">
        <v>0</v>
      </c>
      <c r="K25">
        <v>0</v>
      </c>
    </row>
    <row r="26" spans="1:11">
      <c r="A26" s="1" t="s">
        <v>50</v>
      </c>
      <c r="B26" s="1" t="s">
        <v>25</v>
      </c>
      <c r="C26" t="s">
        <v>51</v>
      </c>
      <c r="D26">
        <v>8</v>
      </c>
      <c r="F26">
        <v>13.39</v>
      </c>
      <c r="H26">
        <v>349</v>
      </c>
      <c r="I26">
        <v>0</v>
      </c>
      <c r="J26">
        <v>583</v>
      </c>
      <c r="K26">
        <v>0</v>
      </c>
    </row>
    <row r="27" spans="1:11">
      <c r="A27" s="1" t="s">
        <v>52</v>
      </c>
      <c r="B27" s="1" t="s">
        <v>25</v>
      </c>
      <c r="C27" t="s">
        <v>53</v>
      </c>
      <c r="D27">
        <v>76</v>
      </c>
      <c r="E27">
        <v>183.59</v>
      </c>
      <c r="F27">
        <v>2.2200000000000002</v>
      </c>
      <c r="H27">
        <v>3292</v>
      </c>
      <c r="I27">
        <v>7997</v>
      </c>
      <c r="J27">
        <v>97</v>
      </c>
      <c r="K27">
        <v>0</v>
      </c>
    </row>
    <row r="28" spans="1:11">
      <c r="A28" s="1" t="s">
        <v>52</v>
      </c>
      <c r="B28" s="1" t="s">
        <v>25</v>
      </c>
      <c r="C28" t="s">
        <v>54</v>
      </c>
      <c r="D28">
        <v>32</v>
      </c>
      <c r="H28">
        <v>1398</v>
      </c>
      <c r="I28">
        <v>0</v>
      </c>
      <c r="J28">
        <v>0</v>
      </c>
      <c r="K28">
        <v>0</v>
      </c>
    </row>
    <row r="29" spans="1:11">
      <c r="A29" s="1" t="s">
        <v>52</v>
      </c>
      <c r="B29" s="1" t="s">
        <v>25</v>
      </c>
      <c r="C29" t="s">
        <v>55</v>
      </c>
      <c r="E29">
        <v>2.36</v>
      </c>
      <c r="F29">
        <v>24.25</v>
      </c>
      <c r="H29">
        <v>0</v>
      </c>
      <c r="I29">
        <v>103</v>
      </c>
      <c r="J29">
        <v>1056</v>
      </c>
      <c r="K29">
        <v>0</v>
      </c>
    </row>
    <row r="30" spans="1:11">
      <c r="A30" s="1" t="s">
        <v>56</v>
      </c>
      <c r="B30" s="1" t="s">
        <v>20</v>
      </c>
      <c r="C30" t="s">
        <v>21</v>
      </c>
      <c r="D30">
        <v>88</v>
      </c>
      <c r="H30">
        <v>3851</v>
      </c>
      <c r="I30">
        <v>0</v>
      </c>
      <c r="J30">
        <v>0</v>
      </c>
      <c r="K30">
        <v>0</v>
      </c>
    </row>
    <row r="31" spans="1:11">
      <c r="A31" s="1" t="s">
        <v>2</v>
      </c>
      <c r="B31" s="1" t="s">
        <v>20</v>
      </c>
      <c r="C31" t="s">
        <v>57</v>
      </c>
      <c r="D31">
        <v>130</v>
      </c>
      <c r="E31">
        <v>40.64</v>
      </c>
      <c r="F31">
        <v>1.07</v>
      </c>
      <c r="H31">
        <v>20229</v>
      </c>
      <c r="I31">
        <v>6320</v>
      </c>
      <c r="J31">
        <v>166</v>
      </c>
      <c r="K31">
        <v>0</v>
      </c>
    </row>
    <row r="32" spans="1:11">
      <c r="A32" s="1" t="s">
        <v>2</v>
      </c>
      <c r="B32" s="1" t="s">
        <v>20</v>
      </c>
      <c r="C32" t="s">
        <v>35</v>
      </c>
      <c r="D32">
        <v>2</v>
      </c>
      <c r="E32">
        <v>12.47</v>
      </c>
      <c r="F32">
        <v>4.5599999999999996</v>
      </c>
      <c r="H32">
        <v>309</v>
      </c>
      <c r="I32">
        <v>1939</v>
      </c>
      <c r="J32">
        <v>709</v>
      </c>
      <c r="K32">
        <v>0</v>
      </c>
    </row>
  </sheetData>
  <mergeCells count="2">
    <mergeCell ref="D1:G1"/>
    <mergeCell ref="H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3AD95-14EE-4AEE-834F-A252552877A9}">
  <dimension ref="A1:AG27"/>
  <sheetViews>
    <sheetView workbookViewId="0">
      <selection activeCell="F18" sqref="F18"/>
    </sheetView>
  </sheetViews>
  <sheetFormatPr defaultRowHeight="12.75"/>
  <cols>
    <col min="1" max="23" width="9.140625" style="1"/>
    <col min="24" max="24" width="20.5703125" style="1" bestFit="1" customWidth="1"/>
    <col min="25" max="25" width="14.85546875" style="1" bestFit="1" customWidth="1"/>
    <col min="26" max="27" width="9.140625" style="1"/>
    <col min="28" max="28" width="33.5703125" style="1" bestFit="1" customWidth="1"/>
    <col min="29" max="29" width="27.42578125" style="1" bestFit="1" customWidth="1"/>
    <col min="30" max="16384" width="9.140625" style="1"/>
  </cols>
  <sheetData>
    <row r="1" spans="1:33" ht="15">
      <c r="A1" s="1" t="s">
        <v>19</v>
      </c>
      <c r="D1" s="1" t="s">
        <v>19</v>
      </c>
      <c r="E1" s="1" t="s">
        <v>22</v>
      </c>
      <c r="F1" s="1" t="s">
        <v>24</v>
      </c>
      <c r="G1" s="1" t="s">
        <v>28</v>
      </c>
      <c r="H1" s="1" t="s">
        <v>31</v>
      </c>
      <c r="I1" s="1" t="s">
        <v>34</v>
      </c>
      <c r="J1" s="1" t="s">
        <v>36</v>
      </c>
      <c r="K1" s="1" t="s">
        <v>38</v>
      </c>
      <c r="L1" s="1" t="s">
        <v>39</v>
      </c>
      <c r="M1" s="1" t="s">
        <v>40</v>
      </c>
      <c r="N1" s="1" t="s">
        <v>41</v>
      </c>
      <c r="O1" s="1" t="s">
        <v>42</v>
      </c>
      <c r="P1" s="1" t="s">
        <v>43</v>
      </c>
      <c r="Q1" s="1" t="s">
        <v>45</v>
      </c>
      <c r="R1" s="1" t="s">
        <v>49</v>
      </c>
      <c r="S1" s="1" t="s">
        <v>50</v>
      </c>
      <c r="T1" s="1" t="s">
        <v>52</v>
      </c>
      <c r="U1" s="1" t="s">
        <v>56</v>
      </c>
      <c r="V1" s="1" t="s">
        <v>2</v>
      </c>
      <c r="X1" t="s">
        <v>58</v>
      </c>
      <c r="Y1"/>
      <c r="Z1"/>
      <c r="AA1"/>
      <c r="AB1" t="s">
        <v>59</v>
      </c>
      <c r="AC1" t="s">
        <v>60</v>
      </c>
      <c r="AF1" s="2" t="s">
        <v>10</v>
      </c>
      <c r="AG1" s="2" t="s">
        <v>61</v>
      </c>
    </row>
    <row r="2" spans="1:33" ht="15">
      <c r="A2" s="1" t="s">
        <v>36</v>
      </c>
      <c r="D2" s="1" t="s">
        <v>37</v>
      </c>
      <c r="E2" s="1" t="s">
        <v>23</v>
      </c>
      <c r="F2" s="1" t="s">
        <v>26</v>
      </c>
      <c r="G2" s="1" t="s">
        <v>27</v>
      </c>
      <c r="H2" s="1" t="s">
        <v>62</v>
      </c>
      <c r="I2" s="1" t="s">
        <v>46</v>
      </c>
      <c r="J2" s="1" t="s">
        <v>37</v>
      </c>
      <c r="K2" s="1" t="s">
        <v>26</v>
      </c>
      <c r="L2" s="1" t="s">
        <v>27</v>
      </c>
      <c r="M2" s="1" t="s">
        <v>63</v>
      </c>
      <c r="N2" s="1" t="s">
        <v>37</v>
      </c>
      <c r="O2" s="1" t="s">
        <v>64</v>
      </c>
      <c r="P2" s="1" t="s">
        <v>33</v>
      </c>
      <c r="Q2" s="1" t="s">
        <v>26</v>
      </c>
      <c r="R2" s="1" t="s">
        <v>46</v>
      </c>
      <c r="S2" s="1" t="s">
        <v>51</v>
      </c>
      <c r="T2" s="1" t="s">
        <v>55</v>
      </c>
      <c r="U2" s="1" t="s">
        <v>21</v>
      </c>
      <c r="V2" s="1" t="s">
        <v>57</v>
      </c>
      <c r="X2">
        <v>2.5</v>
      </c>
      <c r="Y2" t="s">
        <v>65</v>
      </c>
      <c r="Z2"/>
      <c r="AA2"/>
      <c r="AB2" t="s">
        <v>24</v>
      </c>
      <c r="AC2" t="s">
        <v>19</v>
      </c>
      <c r="AF2" s="2" t="s">
        <v>53</v>
      </c>
      <c r="AG2" s="2">
        <v>81.673689999999993</v>
      </c>
    </row>
    <row r="3" spans="1:33" ht="15">
      <c r="A3" s="1" t="s">
        <v>22</v>
      </c>
      <c r="D3" s="1" t="s">
        <v>21</v>
      </c>
      <c r="E3" s="1" t="s">
        <v>66</v>
      </c>
      <c r="F3" s="1" t="s">
        <v>27</v>
      </c>
      <c r="G3" s="1" t="s">
        <v>64</v>
      </c>
      <c r="H3" s="1" t="s">
        <v>32</v>
      </c>
      <c r="I3" s="1" t="s">
        <v>35</v>
      </c>
      <c r="J3" s="1" t="s">
        <v>21</v>
      </c>
      <c r="K3" s="1" t="s">
        <v>27</v>
      </c>
      <c r="L3" s="1" t="s">
        <v>30</v>
      </c>
      <c r="M3" s="1" t="s">
        <v>66</v>
      </c>
      <c r="N3" s="1" t="s">
        <v>33</v>
      </c>
      <c r="O3" s="1" t="s">
        <v>67</v>
      </c>
      <c r="P3" s="1" t="s">
        <v>44</v>
      </c>
      <c r="Q3" s="1" t="s">
        <v>46</v>
      </c>
      <c r="R3" s="1" t="s">
        <v>23</v>
      </c>
      <c r="S3" s="1" t="s">
        <v>67</v>
      </c>
      <c r="T3" s="1" t="s">
        <v>51</v>
      </c>
      <c r="U3" s="1" t="s">
        <v>68</v>
      </c>
      <c r="V3" s="1" t="s">
        <v>46</v>
      </c>
      <c r="X3">
        <v>0.6</v>
      </c>
      <c r="Y3" t="s">
        <v>69</v>
      </c>
      <c r="Z3"/>
      <c r="AA3"/>
      <c r="AB3" t="s">
        <v>28</v>
      </c>
      <c r="AC3" t="s">
        <v>22</v>
      </c>
      <c r="AF3" s="2" t="s">
        <v>26</v>
      </c>
      <c r="AG3" s="2">
        <v>52.271999999999998</v>
      </c>
    </row>
    <row r="4" spans="1:33" ht="15">
      <c r="A4" s="1" t="s">
        <v>24</v>
      </c>
      <c r="D4" s="1" t="s">
        <v>66</v>
      </c>
      <c r="E4" s="1" t="s">
        <v>66</v>
      </c>
      <c r="F4" s="1" t="s">
        <v>32</v>
      </c>
      <c r="G4" s="1" t="s">
        <v>29</v>
      </c>
      <c r="H4" s="1" t="s">
        <v>33</v>
      </c>
      <c r="I4" s="1" t="s">
        <v>23</v>
      </c>
      <c r="J4" s="1" t="s">
        <v>66</v>
      </c>
      <c r="K4" s="1" t="s">
        <v>66</v>
      </c>
      <c r="L4" s="1" t="s">
        <v>70</v>
      </c>
      <c r="M4" s="1" t="s">
        <v>66</v>
      </c>
      <c r="N4" s="1" t="s">
        <v>44</v>
      </c>
      <c r="O4" s="1" t="s">
        <v>66</v>
      </c>
      <c r="P4" s="1" t="s">
        <v>66</v>
      </c>
      <c r="Q4" s="1" t="s">
        <v>44</v>
      </c>
      <c r="R4" s="1" t="s">
        <v>66</v>
      </c>
      <c r="S4" s="1" t="s">
        <v>66</v>
      </c>
      <c r="T4" s="1" t="s">
        <v>53</v>
      </c>
      <c r="U4" s="1" t="s">
        <v>66</v>
      </c>
      <c r="V4" s="1" t="s">
        <v>35</v>
      </c>
      <c r="X4">
        <f>X2/X3</f>
        <v>4.166666666666667</v>
      </c>
      <c r="Y4" t="s">
        <v>71</v>
      </c>
      <c r="Z4"/>
      <c r="AA4"/>
      <c r="AB4" t="s">
        <v>31</v>
      </c>
      <c r="AC4" t="s">
        <v>34</v>
      </c>
      <c r="AF4" s="2" t="s">
        <v>37</v>
      </c>
      <c r="AG4" s="2">
        <v>76.23</v>
      </c>
    </row>
    <row r="5" spans="1:33" ht="15">
      <c r="A5" s="1" t="s">
        <v>28</v>
      </c>
      <c r="D5" s="1" t="s">
        <v>66</v>
      </c>
      <c r="E5" s="1" t="s">
        <v>66</v>
      </c>
      <c r="F5" s="1" t="s">
        <v>33</v>
      </c>
      <c r="G5" s="1" t="s">
        <v>67</v>
      </c>
      <c r="H5" s="1" t="s">
        <v>66</v>
      </c>
      <c r="I5" s="1" t="s">
        <v>66</v>
      </c>
      <c r="J5" s="1" t="s">
        <v>66</v>
      </c>
      <c r="K5" s="1" t="s">
        <v>66</v>
      </c>
      <c r="L5" s="1" t="s">
        <v>66</v>
      </c>
      <c r="M5" s="1" t="s">
        <v>66</v>
      </c>
      <c r="N5" s="1" t="s">
        <v>66</v>
      </c>
      <c r="O5" s="1" t="s">
        <v>66</v>
      </c>
      <c r="P5" s="1" t="s">
        <v>66</v>
      </c>
      <c r="Q5" s="1" t="s">
        <v>47</v>
      </c>
      <c r="R5" s="1" t="s">
        <v>66</v>
      </c>
      <c r="S5" s="1" t="s">
        <v>66</v>
      </c>
      <c r="T5" s="1" t="s">
        <v>54</v>
      </c>
      <c r="U5" s="1" t="s">
        <v>66</v>
      </c>
      <c r="V5" s="1" t="s">
        <v>66</v>
      </c>
      <c r="X5">
        <f>X2*43.56</f>
        <v>108.9</v>
      </c>
      <c r="Y5" t="s">
        <v>72</v>
      </c>
      <c r="Z5"/>
      <c r="AA5"/>
      <c r="AB5" t="s">
        <v>38</v>
      </c>
      <c r="AC5" t="s">
        <v>36</v>
      </c>
      <c r="AF5" s="2" t="s">
        <v>21</v>
      </c>
      <c r="AG5" s="2">
        <v>76.23</v>
      </c>
    </row>
    <row r="6" spans="1:33" ht="15">
      <c r="A6" s="1" t="s">
        <v>31</v>
      </c>
      <c r="D6" s="1" t="s">
        <v>66</v>
      </c>
      <c r="E6" s="1" t="s">
        <v>66</v>
      </c>
      <c r="F6" s="1" t="s">
        <v>70</v>
      </c>
      <c r="G6" s="1" t="s">
        <v>30</v>
      </c>
      <c r="H6" s="1" t="s">
        <v>66</v>
      </c>
      <c r="I6" s="1" t="s">
        <v>66</v>
      </c>
      <c r="J6" s="1" t="s">
        <v>66</v>
      </c>
      <c r="K6" s="1" t="s">
        <v>66</v>
      </c>
      <c r="L6" s="1" t="s">
        <v>66</v>
      </c>
      <c r="M6" s="1" t="s">
        <v>66</v>
      </c>
      <c r="N6" s="1" t="s">
        <v>66</v>
      </c>
      <c r="O6" s="1" t="s">
        <v>66</v>
      </c>
      <c r="Q6" s="1" t="s">
        <v>48</v>
      </c>
      <c r="R6" s="1" t="s">
        <v>66</v>
      </c>
      <c r="S6" s="1" t="s">
        <v>66</v>
      </c>
      <c r="T6" s="1" t="s">
        <v>66</v>
      </c>
      <c r="U6" s="1" t="s">
        <v>66</v>
      </c>
      <c r="V6" s="1" t="s">
        <v>66</v>
      </c>
      <c r="X6">
        <f>X5/X4</f>
        <v>26.135999999999999</v>
      </c>
      <c r="Y6" t="s">
        <v>73</v>
      </c>
      <c r="Z6"/>
      <c r="AA6"/>
      <c r="AB6" t="s">
        <v>39</v>
      </c>
      <c r="AC6" t="s">
        <v>41</v>
      </c>
      <c r="AF6" s="2" t="s">
        <v>46</v>
      </c>
      <c r="AG6" s="2">
        <v>87.12</v>
      </c>
    </row>
    <row r="7" spans="1:33" ht="15">
      <c r="A7" s="1" t="s">
        <v>34</v>
      </c>
      <c r="D7" s="1" t="s">
        <v>66</v>
      </c>
      <c r="E7" s="1" t="s">
        <v>66</v>
      </c>
      <c r="F7" s="1" t="s">
        <v>66</v>
      </c>
      <c r="G7" s="1" t="s">
        <v>74</v>
      </c>
      <c r="H7" s="1" t="s">
        <v>66</v>
      </c>
      <c r="I7" s="1" t="s">
        <v>66</v>
      </c>
      <c r="J7" s="1" t="s">
        <v>66</v>
      </c>
      <c r="K7" s="1" t="s">
        <v>66</v>
      </c>
      <c r="L7" s="1" t="s">
        <v>66</v>
      </c>
      <c r="M7" s="1" t="s">
        <v>66</v>
      </c>
      <c r="O7" s="1" t="s">
        <v>66</v>
      </c>
      <c r="Q7" s="1" t="s">
        <v>66</v>
      </c>
      <c r="R7" s="1" t="s">
        <v>66</v>
      </c>
      <c r="S7" s="1" t="s">
        <v>66</v>
      </c>
      <c r="T7" s="1" t="s">
        <v>66</v>
      </c>
      <c r="U7" s="1" t="s">
        <v>66</v>
      </c>
      <c r="V7" s="1" t="s">
        <v>66</v>
      </c>
      <c r="X7" t="s">
        <v>75</v>
      </c>
      <c r="Y7"/>
      <c r="Z7"/>
      <c r="AA7"/>
      <c r="AB7" t="s">
        <v>40</v>
      </c>
      <c r="AC7" t="s">
        <v>43</v>
      </c>
      <c r="AF7" s="2" t="s">
        <v>57</v>
      </c>
      <c r="AG7" s="2">
        <v>87.12</v>
      </c>
    </row>
    <row r="8" spans="1:33" ht="15">
      <c r="A8" s="1" t="s">
        <v>38</v>
      </c>
      <c r="X8">
        <v>3</v>
      </c>
      <c r="Y8" t="s">
        <v>65</v>
      </c>
      <c r="Z8"/>
      <c r="AA8"/>
      <c r="AB8" t="s">
        <v>42</v>
      </c>
      <c r="AC8" t="s">
        <v>45</v>
      </c>
      <c r="AF8" s="2" t="s">
        <v>35</v>
      </c>
      <c r="AG8" s="2">
        <v>87.12</v>
      </c>
    </row>
    <row r="9" spans="1:33" ht="15">
      <c r="A9" s="1" t="s">
        <v>39</v>
      </c>
      <c r="X9">
        <v>0.6</v>
      </c>
      <c r="Y9" t="s">
        <v>69</v>
      </c>
      <c r="Z9"/>
      <c r="AA9"/>
      <c r="AB9" t="s">
        <v>50</v>
      </c>
      <c r="AC9" t="s">
        <v>49</v>
      </c>
      <c r="AF9" s="2" t="s">
        <v>23</v>
      </c>
      <c r="AG9" s="2">
        <v>87.12</v>
      </c>
    </row>
    <row r="10" spans="1:33" ht="15">
      <c r="A10" s="1" t="s">
        <v>40</v>
      </c>
      <c r="X10">
        <f>X8/X9</f>
        <v>5</v>
      </c>
      <c r="Y10" t="s">
        <v>71</v>
      </c>
      <c r="Z10"/>
      <c r="AA10"/>
      <c r="AB10" t="s">
        <v>52</v>
      </c>
      <c r="AC10" t="s">
        <v>56</v>
      </c>
      <c r="AF10" s="2" t="s">
        <v>27</v>
      </c>
      <c r="AG10" s="2">
        <v>108.9</v>
      </c>
    </row>
    <row r="11" spans="1:33" ht="15">
      <c r="A11" s="1" t="s">
        <v>41</v>
      </c>
      <c r="X11">
        <f>X8*43.56</f>
        <v>130.68</v>
      </c>
      <c r="Y11" t="s">
        <v>72</v>
      </c>
      <c r="Z11"/>
      <c r="AA11"/>
      <c r="AB11"/>
      <c r="AC11" t="s">
        <v>2</v>
      </c>
      <c r="AF11" s="2" t="s">
        <v>32</v>
      </c>
      <c r="AG11" s="2">
        <v>108.9</v>
      </c>
    </row>
    <row r="12" spans="1:33" ht="15">
      <c r="A12" s="1" t="s">
        <v>42</v>
      </c>
      <c r="X12">
        <f>X11/X10</f>
        <v>26.136000000000003</v>
      </c>
      <c r="Y12" t="s">
        <v>73</v>
      </c>
      <c r="AF12" s="2" t="s">
        <v>33</v>
      </c>
      <c r="AG12" s="2">
        <v>130.68</v>
      </c>
    </row>
    <row r="13" spans="1:33">
      <c r="A13" s="1" t="s">
        <v>43</v>
      </c>
      <c r="AF13" s="2" t="s">
        <v>70</v>
      </c>
      <c r="AG13" s="2">
        <v>108.9</v>
      </c>
    </row>
    <row r="14" spans="1:33">
      <c r="A14" s="1" t="s">
        <v>45</v>
      </c>
      <c r="AF14" s="2" t="s">
        <v>64</v>
      </c>
      <c r="AG14" s="2">
        <v>108.9</v>
      </c>
    </row>
    <row r="15" spans="1:33">
      <c r="A15" s="1" t="s">
        <v>49</v>
      </c>
      <c r="AF15" s="2" t="s">
        <v>29</v>
      </c>
      <c r="AG15" s="2">
        <v>108.9</v>
      </c>
    </row>
    <row r="16" spans="1:33">
      <c r="A16" s="1" t="s">
        <v>50</v>
      </c>
      <c r="AF16" s="2" t="s">
        <v>67</v>
      </c>
      <c r="AG16" s="2">
        <v>108.9</v>
      </c>
    </row>
    <row r="17" spans="1:33">
      <c r="A17" s="1" t="s">
        <v>52</v>
      </c>
      <c r="AF17" s="2" t="s">
        <v>30</v>
      </c>
      <c r="AG17" s="2">
        <v>108.9</v>
      </c>
    </row>
    <row r="18" spans="1:33">
      <c r="A18" s="1" t="s">
        <v>56</v>
      </c>
      <c r="AF18" s="2" t="s">
        <v>74</v>
      </c>
      <c r="AG18" s="2">
        <v>108.9</v>
      </c>
    </row>
    <row r="19" spans="1:33">
      <c r="A19" s="1" t="s">
        <v>2</v>
      </c>
      <c r="AF19" s="2" t="s">
        <v>63</v>
      </c>
      <c r="AG19" s="2">
        <v>108.9</v>
      </c>
    </row>
    <row r="20" spans="1:33">
      <c r="AF20" s="2" t="s">
        <v>62</v>
      </c>
      <c r="AG20" s="2">
        <v>108.9</v>
      </c>
    </row>
    <row r="21" spans="1:33">
      <c r="AF21" s="2" t="s">
        <v>47</v>
      </c>
      <c r="AG21" s="2">
        <v>108.9</v>
      </c>
    </row>
    <row r="22" spans="1:33">
      <c r="AF22" s="2" t="s">
        <v>48</v>
      </c>
      <c r="AG22" s="2">
        <v>130.68</v>
      </c>
    </row>
    <row r="23" spans="1:33">
      <c r="AF23" s="2" t="s">
        <v>44</v>
      </c>
      <c r="AG23" s="2">
        <v>130.68</v>
      </c>
    </row>
    <row r="24" spans="1:33">
      <c r="AF24" s="2" t="s">
        <v>55</v>
      </c>
      <c r="AG24" s="2">
        <v>108.9</v>
      </c>
    </row>
    <row r="25" spans="1:33">
      <c r="AF25" s="2" t="s">
        <v>51</v>
      </c>
      <c r="AG25" s="2">
        <v>108.9</v>
      </c>
    </row>
    <row r="26" spans="1:33">
      <c r="AF26" s="2" t="s">
        <v>54</v>
      </c>
      <c r="AG26" s="2">
        <v>108.9</v>
      </c>
    </row>
    <row r="27" spans="1:33">
      <c r="AF27" s="2" t="s">
        <v>68</v>
      </c>
      <c r="AG27" s="2">
        <v>130.68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86abcd-8b29-470d-a083-263790f8059b" xsi:nil="true"/>
    <lcf76f155ced4ddcb4097134ff3c332f xmlns="e8f18764-95a0-43ac-809f-d7a2d88dc90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15" ma:contentTypeDescription="Create a new document." ma:contentTypeScope="" ma:versionID="93b76748c6d17d67a5337bde73ad1d2e">
  <xsd:schema xmlns:xsd="http://www.w3.org/2001/XMLSchema" xmlns:xs="http://www.w3.org/2001/XMLSchema" xmlns:p="http://schemas.microsoft.com/office/2006/metadata/properties" xmlns:ns2="e8f18764-95a0-43ac-809f-d7a2d88dc902" xmlns:ns3="8f86abcd-8b29-470d-a083-263790f8059b" targetNamespace="http://schemas.microsoft.com/office/2006/metadata/properties" ma:root="true" ma:fieldsID="602992c4970211d704e32debb5d4ed0e" ns2:_="" ns3:_="">
    <xsd:import namespace="e8f18764-95a0-43ac-809f-d7a2d88dc902"/>
    <xsd:import namespace="8f86abcd-8b29-470d-a083-263790f805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6abcd-8b29-470d-a083-263790f805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0f8f20f-f079-40a3-b2ad-fc8fa7942f85}" ma:internalName="TaxCatchAll" ma:showField="CatchAllData" ma:web="8f86abcd-8b29-470d-a083-263790f8059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612FA6-C1F5-4F1C-9FDC-3581984C1109}"/>
</file>

<file path=customXml/itemProps2.xml><?xml version="1.0" encoding="utf-8"?>
<ds:datastoreItem xmlns:ds="http://schemas.openxmlformats.org/officeDocument/2006/customXml" ds:itemID="{E7FF223A-DF0A-407D-B68B-BD6203AF75C8}"/>
</file>

<file path=customXml/itemProps3.xml><?xml version="1.0" encoding="utf-8"?>
<ds:datastoreItem xmlns:ds="http://schemas.openxmlformats.org/officeDocument/2006/customXml" ds:itemID="{3A096C0E-4001-4C7A-8461-7E31E249A3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Hankinson, Samuel</dc:creator>
  <cp:keywords/>
  <dc:description/>
  <cp:lastModifiedBy>Hankinson, Samuel</cp:lastModifiedBy>
  <cp:revision/>
  <dcterms:created xsi:type="dcterms:W3CDTF">2023-03-01T20:55:03Z</dcterms:created>
  <dcterms:modified xsi:type="dcterms:W3CDTF">2024-05-07T19:21:05Z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y fmtid="{D5CDD505-2E9C-101B-9397-08002B2CF9AE}" pid="3" name="MediaServiceImageTags">
    <vt:lpwstr/>
  </property>
</Properties>
</file>