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Chris Caschera\Desktop\Teamwork Upload STAR 2019 V2\"/>
    </mc:Choice>
  </mc:AlternateContent>
  <xr:revisionPtr revIDLastSave="0" documentId="13_ncr:1_{5CEEF01B-6215-413E-A3F9-E067299D30AD}" xr6:coauthVersionLast="45" xr6:coauthVersionMax="45" xr10:uidLastSave="{00000000-0000-0000-0000-000000000000}"/>
  <bookViews>
    <workbookView xWindow="-120" yWindow="-120" windowWidth="29040" windowHeight="15840" tabRatio="839" activeTab="1" xr2:uid="{00000000-000D-0000-FFFF-FFFF00000000}"/>
  </bookViews>
  <sheets>
    <sheet name="Notes" sheetId="8" r:id="rId1"/>
    <sheet name="Jesup All Projects" sheetId="1" r:id="rId2"/>
    <sheet name="Proj Type Check 2019" sheetId="14" r:id="rId3"/>
    <sheet name="Progress Charts" sheetId="13" r:id="rId4"/>
    <sheet name="Summary Info" sheetId="15" r:id="rId5"/>
    <sheet name="Load Reductions" sheetId="5" r:id="rId6"/>
    <sheet name="Restoration and Research" sheetId="9" r:id="rId7"/>
  </sheets>
  <externalReferences>
    <externalReference r:id="rId8"/>
    <externalReference r:id="rId9"/>
  </externalReferences>
  <definedNames>
    <definedName name="_xlnm._FilterDatabase" localSheetId="1" hidden="1">'Jesup All Projects'!$A$1:$AA$392</definedName>
    <definedName name="_xlnm._FilterDatabase" localSheetId="6" hidden="1">'Restoration and Research'!$A$1:$X$7</definedName>
    <definedName name="OLE_LINK36" localSheetId="1">'Jesup All Projects'!#REF!</definedName>
    <definedName name="OLE_LINK94" localSheetId="1">'Jesup All Projects'!$M$91</definedName>
  </definedNames>
  <calcPr calcId="191029"/>
  <pivotCaches>
    <pivotCache cacheId="41" r:id="rId10"/>
    <pivotCache cacheId="42" r:id="rId11"/>
    <pivotCache cacheId="43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14" l="1"/>
  <c r="H2" i="14"/>
  <c r="F33" i="13"/>
  <c r="F32" i="13"/>
  <c r="F2" i="13"/>
  <c r="F3" i="13" s="1"/>
  <c r="B2" i="14" l="1" a="1"/>
  <c r="B2" i="14" s="1"/>
  <c r="G11" i="5"/>
  <c r="G12" i="5"/>
  <c r="G20" i="5"/>
  <c r="G13" i="5"/>
  <c r="G21" i="5"/>
  <c r="G6" i="5"/>
  <c r="G14" i="5"/>
  <c r="G7" i="5"/>
  <c r="G15" i="5"/>
  <c r="G8" i="5"/>
  <c r="G16" i="5"/>
  <c r="G9" i="5"/>
  <c r="G17" i="5"/>
  <c r="G10" i="5"/>
  <c r="G18" i="5"/>
  <c r="G19" i="5"/>
  <c r="G5" i="5"/>
  <c r="F12" i="5"/>
  <c r="F20" i="5"/>
  <c r="F13" i="5"/>
  <c r="F21" i="5"/>
  <c r="F6" i="5"/>
  <c r="F14" i="5"/>
  <c r="F7" i="5"/>
  <c r="F15" i="5"/>
  <c r="F8" i="5"/>
  <c r="F16" i="5"/>
  <c r="F9" i="5"/>
  <c r="F17" i="5"/>
  <c r="F10" i="5"/>
  <c r="F18" i="5"/>
  <c r="F11" i="5"/>
  <c r="F19" i="5"/>
  <c r="F5" i="5"/>
  <c r="E22" i="5" l="1"/>
  <c r="D22" i="5"/>
  <c r="I21" i="5"/>
  <c r="H21" i="5"/>
  <c r="I20" i="5"/>
  <c r="H20" i="5"/>
  <c r="I19" i="5"/>
  <c r="H19" i="5"/>
  <c r="I18" i="5"/>
  <c r="H18" i="5"/>
  <c r="I17" i="5"/>
  <c r="H17" i="5"/>
  <c r="I16" i="5"/>
  <c r="H16" i="5"/>
  <c r="I15" i="5"/>
  <c r="H15" i="5"/>
  <c r="I14" i="5"/>
  <c r="H14" i="5"/>
  <c r="I13" i="5"/>
  <c r="H13" i="5"/>
  <c r="I12" i="5"/>
  <c r="H12" i="5"/>
  <c r="I11" i="5"/>
  <c r="H11" i="5"/>
  <c r="I10" i="5"/>
  <c r="H10" i="5"/>
  <c r="I9" i="5"/>
  <c r="H9" i="5"/>
  <c r="I8" i="5"/>
  <c r="H8" i="5"/>
  <c r="I7" i="5"/>
  <c r="H7" i="5"/>
  <c r="I6" i="5"/>
  <c r="H6" i="5"/>
  <c r="I5" i="5"/>
  <c r="H5" i="5"/>
  <c r="G22" i="5"/>
  <c r="F22" i="5"/>
  <c r="I22" i="5" l="1"/>
  <c r="H22" i="5"/>
  <c r="J10" i="15" l="1"/>
  <c r="M10" i="15" s="1"/>
  <c r="J14" i="15"/>
  <c r="M14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tc={0D14EBD6-F773-4566-8721-2668A71E6B5D}</author>
    <author>tc={E96EF68B-03F4-42F7-8FF4-F5B7FDA152C4}</author>
    <author>tc={10D7D561-14D6-4AFE-8ABA-4E47D57D5BBE}</author>
    <author>tc={E28D977C-040B-4989-BC45-98F83AD27018}</author>
    <author>tc={F745B11C-B67D-48F9-ACCF-FC4D9B42E1A6}</author>
    <author>tc={CCF551EE-432E-4FF8-883D-4C7C22726D35}</author>
    <author>tc={CEB6E1FD-C917-4411-8795-DFF499DF3A76}</author>
    <author>tc={7A10D10A-EF99-4915-865F-E4DB26C48E38}</author>
    <author>tc={82F689DA-6E32-415E-B5A6-EC0317F8E87C}</author>
    <author>tc={660253DC-52C8-4B61-AB83-FA4D2193942D}</author>
    <author>tc={D3AA05E4-FC7C-4F7F-9AE8-4313FD235B26}</author>
    <author>tc={DEDE2E59-0A51-40B3-9F47-8FB6A472990C}</author>
    <author>tc={07857B32-7237-4964-A3F7-FB2A18BDE4D9}</author>
    <author>tc={5CBB707F-2351-4F58-8E7F-902CEDDCC9C6}</author>
    <author>tc={10139900-4F7D-4B8A-B22F-5851928C054A}</author>
    <author>tc={B687012F-4A76-4FC7-8F70-906FF79FED1C}</author>
    <author>tc={CC2C9BEA-CF64-49F5-9CC9-643D0C775828}</author>
    <author>tc={FBE5EF6A-B4B0-4732-93D6-63B41A62DEB1}</author>
    <author>tc={EFB463EE-7683-4749-9A3E-7CCAD6BE226D}</author>
    <author>tc={109C44C9-D53E-4791-9738-2CCAF4FC6398}</author>
    <author>tc={34324E2C-8C39-4881-8453-CD1E000B4728}</author>
    <author>tc={CB0F88B0-4A50-4E4D-9913-04ED43F9601C}</author>
    <author>tc={B8645A90-2FBA-494C-87FD-2DE739280B67}</author>
    <author>tc={30423D57-B61E-4453-9F23-1ECF0A744266}</author>
    <author>tc={74DAA3B9-5DA8-486B-AACA-4D130D9305A7}</author>
    <author>tc={A68AE522-4CB3-465D-ACA4-C3770E09F7BE}</author>
    <author>tc={9C716B33-5BFA-4F91-9A4C-E31665FC26ED}</author>
    <author>tc={D4A7FC3E-A2E1-4FB4-9183-E0018CEBFE00}</author>
    <author>tc={EC311CD7-771D-442F-A463-AF7CA46C0A54}</author>
    <author>tc={7055FDAF-8D33-49BA-B5F3-4007C9D36B59}</author>
    <author>tc={A311F746-D4FC-4F6D-9FAB-B25CFED036EC}</author>
    <author>tc={CBD39977-A15F-4FE6-B5FA-26C9F91E1E3B}</author>
    <author>tc={D56DAE53-DA4C-4908-8A0E-72BE6E4581E4}</author>
    <author>tc={CB7F923A-BE8A-4C9D-9DAA-B71A70367564}</author>
  </authors>
  <commentList>
    <comment ref="N23" authorId="0" shapeId="0" xr:uid="{0D14EBD6-F773-4566-8721-2668A71E6B5D}">
      <text>
        <t>[Threaded comment]
Your version of Excel allows you to read this threaded comment; however, any edits to it will get removed if the file is opened in a newer version of Excel. Learn more: https://go.microsoft.com/fwlink/?linkid=870924
Comment:
    (substituted project - construction share only)</t>
      </text>
    </comment>
    <comment ref="N26" authorId="1" shapeId="0" xr:uid="{E96EF68B-03F4-42F7-8FF4-F5B7FDA152C4}">
      <text>
        <t>[Threaded comment]
Your version of Excel allows you to read this threaded comment; however, any edits to it will get removed if the file is opened in a newer version of Excel. Learn more: https://go.microsoft.com/fwlink/?linkid=870924
Comment:
    (based on total estimated evaluation plus design/construction of “Alternative 3”)</t>
      </text>
    </comment>
    <comment ref="Z73" authorId="2" shapeId="0" xr:uid="{10D7D561-14D6-4AFE-8ABA-4E47D57D5BB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These show up as 1905 dates in the 2015 final report. </t>
      </text>
    </comment>
    <comment ref="O152" authorId="3" shapeId="0" xr:uid="{E28D977C-040B-4989-BC45-98F83AD27018}">
      <text>
        <t>[Threaded comment]
Your version of Excel allows you to read this threaded comment; however, any edits to it will get removed if the file is opened in a newer version of Excel. Learn more: https://go.microsoft.com/fwlink/?linkid=870924
Comment:
    Up to 1,000</t>
      </text>
    </comment>
    <comment ref="Q223" authorId="4" shapeId="0" xr:uid="{F745B11C-B67D-48F9-ACCF-FC4D9B42E1A6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cost of stormwater components only</t>
      </text>
    </comment>
    <comment ref="Q230" authorId="5" shapeId="0" xr:uid="{CCF551EE-432E-4FF8-883D-4C7C22726D35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total project cost</t>
      </text>
    </comment>
    <comment ref="Z230" authorId="6" shapeId="0" xr:uid="{CEB6E1FD-C917-4411-8795-DFF499DF3A76}">
      <text>
        <t>[Threaded comment]
Your version of Excel allows you to read this threaded comment; however, any edits to it will get removed if the file is opened in a newer version of Excel. Learn more: https://go.microsoft.com/fwlink/?linkid=870924
Comment:
    construction</t>
      </text>
    </comment>
    <comment ref="G231" authorId="7" shapeId="0" xr:uid="{7A10D10A-EF99-4915-865F-E4DB26C48E38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Originally listed as: Dry bioretention pond + dry biodetention pond</t>
      </text>
    </comment>
    <comment ref="Q231" authorId="8" shapeId="0" xr:uid="{82F689DA-6E32-415E-B5A6-EC0317F8E87C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total project cost</t>
      </text>
    </comment>
    <comment ref="Z231" authorId="9" shapeId="0" xr:uid="{660253DC-52C8-4B61-AB83-FA4D2193942D}">
      <text>
        <t>[Threaded comment]
Your version of Excel allows you to read this threaded comment; however, any edits to it will get removed if the file is opened in a newer version of Excel. Learn more: https://go.microsoft.com/fwlink/?linkid=870924
Comment:
    construction</t>
      </text>
    </comment>
    <comment ref="Q232" authorId="10" shapeId="0" xr:uid="{D3AA05E4-FC7C-4F7F-9AE8-4313FD235B26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total project cost</t>
      </text>
    </comment>
    <comment ref="Z232" authorId="11" shapeId="0" xr:uid="{DEDE2E59-0A51-40B3-9F47-8FB6A472990C}">
      <text>
        <t>[Threaded comment]
Your version of Excel allows you to read this threaded comment; however, any edits to it will get removed if the file is opened in a newer version of Excel. Learn more: https://go.microsoft.com/fwlink/?linkid=870924
Comment:
    construction</t>
      </text>
    </comment>
    <comment ref="G233" authorId="12" shapeId="0" xr:uid="{07857B32-7237-4964-A3F7-FB2A18BDE4D9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Originally listed as: Wet detention + bioswales</t>
      </text>
    </comment>
    <comment ref="Z233" authorId="13" shapeId="0" xr:uid="{5CBB707F-2351-4F58-8E7F-902CEDDCC9C6}">
      <text>
        <t>[Threaded comment]
Your version of Excel allows you to read this threaded comment; however, any edits to it will get removed if the file is opened in a newer version of Excel. Learn more: https://go.microsoft.com/fwlink/?linkid=870924
Comment:
    design</t>
      </text>
    </comment>
    <comment ref="Q236" authorId="14" shapeId="0" xr:uid="{10139900-4F7D-4B8A-B22F-5851928C054A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total project cost</t>
      </text>
    </comment>
    <comment ref="J267" authorId="15" shapeId="0" xr:uid="{B687012F-4A76-4FC7-8F70-906FF79FED1C}">
      <text>
        <t>[Threaded comment]
Your version of Excel allows you to read this threaded comment; however, any edits to it will get removed if the file is opened in a newer version of Excel. Learn more: https://go.microsoft.com/fwlink/?linkid=870924
Comment:
    105 lb-TN original reduction was attenuated based on the model.</t>
      </text>
    </comment>
    <comment ref="K267" authorId="16" shapeId="0" xr:uid="{CC2C9BEA-CF64-49F5-9CC9-643D0C775828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 credit of 43 lb-TP/yr was attenuated based on the model.</t>
      </text>
    </comment>
    <comment ref="J281" authorId="17" shapeId="0" xr:uid="{FBE5EF6A-B4B0-4732-93D6-63B41A62DEB1}">
      <text>
        <t>[Threaded comment]
Your version of Excel allows you to read this threaded comment; however, any edits to it will get removed if the file is opened in a newer version of Excel. Learn more: https://go.microsoft.com/fwlink/?linkid=870924
Comment:
    Credit of 40 was attenuated based on model.</t>
      </text>
    </comment>
    <comment ref="J283" authorId="18" shapeId="0" xr:uid="{EFB463EE-7683-4749-9A3E-7CCAD6BE226D}">
      <text>
        <t>[Threaded comment]
Your version of Excel allows you to read this threaded comment; however, any edits to it will get removed if the file is opened in a newer version of Excel. Learn more: https://go.microsoft.com/fwlink/?linkid=870924
Comment:
    Credit of 400 was attenuated based on the model.</t>
      </text>
    </comment>
    <comment ref="J292" authorId="19" shapeId="0" xr:uid="{109C44C9-D53E-4791-9738-2CCAF4FC6398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with pre-2019 toolkit.
Reply:
    Reductions calculated outside the model are subject to attenuation. Rates for Orlando are .011 for TN and .013 for TP.</t>
      </text>
    </comment>
    <comment ref="F295" authorId="20" shapeId="0" xr:uid="{34324E2C-8C39-4881-8453-CD1E000B4728}">
      <text>
        <t>[Threaded comment]
Your version of Excel allows you to read this threaded comment; however, any edits to it will get removed if the file is opened in a newer version of Excel. Learn more: https://go.microsoft.com/fwlink/?linkid=870924
Comment:
    Spoke with L. Lottie on 1/27/20. She will send updated volumes to go with updated numbers. Not verified yet.</t>
      </text>
    </comment>
    <comment ref="J295" authorId="21" shapeId="0" xr:uid="{CB0F88B0-4A50-4E4D-9913-04ED43F9601C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Reductions calculated outside the model are subject to attenuation. Rates for Orlando are .011 for TN and .013 for TP.</t>
      </text>
    </comment>
    <comment ref="J307" authorId="22" shapeId="0" xr:uid="{B8645A90-2FBA-494C-87FD-2DE739280B67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Updated with ferilizer ordinance in 2019.</t>
      </text>
    </comment>
    <comment ref="O314" authorId="23" shapeId="0" xr:uid="{30423D57-B61E-4453-9F23-1ECF0A744266}">
      <text>
        <t>[Threaded comment]
Your version of Excel allows you to read this threaded comment; however, any edits to it will get removed if the file is opened in a newer version of Excel. Learn more: https://go.microsoft.com/fwlink/?linkid=870924
Comment:
    $17/mile</t>
      </text>
    </comment>
    <comment ref="J332" authorId="24" shapeId="0" xr:uid="{74DAA3B9-5DA8-486B-AACA-4D130D9305A7}">
      <text>
        <t>[Threaded comment]
Your version of Excel allows you to read this threaded comment; however, any edits to it will get removed if the file is opened in a newer version of Excel. Learn more: https://go.microsoft.com/fwlink/?linkid=870924
Comment:
    Will do verification in 2020. Increase in storage is not yet known. 021820</t>
      </text>
    </comment>
    <comment ref="J336" authorId="25" shapeId="0" xr:uid="{A68AE522-4CB3-465D-ACA4-C3770E09F7BE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submitted a change in 2019 to 2,190 TN and 441 TP. Change was not included pending documentation of credits. Credits have been previously split with SC and Oviedo.</t>
      </text>
    </comment>
    <comment ref="J339" authorId="26" shapeId="0" xr:uid="{9C716B33-5BFA-4F91-9A4C-E31665FC26ED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submitted credit change in 2019 of 1,228 TN and 304 TP. Credits verification in 2019 with attenuation received 850 TN and 213 TP.</t>
      </text>
    </comment>
    <comment ref="J353" authorId="27" shapeId="0" xr:uid="{D4A7FC3E-A2E1-4FB4-9183-E0018CEBFE00}">
      <text>
        <t>[Threaded comment]
Your version of Excel allows you to read this threaded comment; however, any edits to it will get removed if the file is opened in a newer version of Excel. Learn more: https://go.microsoft.com/fwlink/?linkid=870924
Comment:
    Submitted as TN 2,649 and TP 248</t>
      </text>
    </comment>
    <comment ref="J354" authorId="28" shapeId="0" xr:uid="{EC311CD7-771D-442F-A463-AF7CA46C0A54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Amendment which was adopted in 2019</t>
      </text>
    </comment>
    <comment ref="J355" authorId="29" shapeId="0" xr:uid="{7055FDAF-8D33-49BA-B5F3-4007C9D36B59}">
      <text>
        <t>[Threaded comment]
Your version of Excel allows you to read this threaded comment; however, any edits to it will get removed if the file is opened in a newer version of Excel. Learn more: https://go.microsoft.com/fwlink/?linkid=870924
Comment:
    Submitted as TN 4,517 and TP 350</t>
      </text>
    </comment>
    <comment ref="K381" authorId="30" shapeId="0" xr:uid="{A311F746-D4FC-4F6D-9FAB-B25CFED036EC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submitted reduction as 196 in 2019 annual report. Verification needed.</t>
      </text>
    </comment>
    <comment ref="I384" authorId="31" shapeId="0" xr:uid="{CBD39977-A15F-4FE6-B5FA-26C9F91E1E3B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submitted reductions in 2019 as 251 for TN and 40 for TP. Verification needed.</t>
      </text>
    </comment>
    <comment ref="K385" authorId="32" shapeId="0" xr:uid="{D56DAE53-DA4C-4908-8A0E-72BE6E4581E4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updated TP reduction to 29 in the 2019 submission. Needs verification.</t>
      </text>
    </comment>
    <comment ref="J386" authorId="33" shapeId="0" xr:uid="{CB7F923A-BE8A-4C9D-9DAA-B71A70367564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submitted in 2019 reductions of 123,615 TN and 8,202 TP. Needs documentation/verification.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tc={525F752D-C80D-4931-AC1D-DD9142EB838D}</author>
    <author>tc={4FBDBB6B-71D5-4207-8993-2BAAAFEBA75C}</author>
  </authors>
  <commentList>
    <comment ref="A13" authorId="0" shapeId="0" xr:uid="{525F752D-C80D-4931-AC1D-DD9142EB838D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Originally listed as: Dry bioretention pond + dry biodetention pond</t>
      </text>
    </comment>
    <comment ref="A33" authorId="1" shapeId="0" xr:uid="{4FBDBB6B-71D5-4207-8993-2BAAAFEBA75C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Originally listed as: Wet detention + bioswales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tc={D4078E12-AD42-41D8-A3F1-83E3E48EC2A3}</author>
  </authors>
  <commentList>
    <comment ref="B14" authorId="0" shapeId="0" xr:uid="{D4078E12-AD42-41D8-A3F1-83E3E48EC2A3}">
      <text>
        <t>[Threaded comment]
Your version of Excel allows you to read this threaded comment; however, any edits to it will get removed if the file is opened in a newer version of Excel. Learn more: https://go.microsoft.com/fwlink/?linkid=870924
Comment:
    Slight changes in previous years. Check to make sure everything looks right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<sst xmlns="http://schemas.openxmlformats.org/spreadsheetml/2006/main" count="8481" uniqueCount="1257">
  <si>
    <t>Project Number</t>
  </si>
  <si>
    <t>Acres Treated</t>
  </si>
  <si>
    <t>Ongoing</t>
  </si>
  <si>
    <t>Completed</t>
  </si>
  <si>
    <t>Street Sweeping</t>
  </si>
  <si>
    <t>FDOT</t>
  </si>
  <si>
    <t>OOCEA</t>
  </si>
  <si>
    <t>Orange County</t>
  </si>
  <si>
    <t>Seminole County</t>
  </si>
  <si>
    <t>C-27</t>
  </si>
  <si>
    <t>C-28</t>
  </si>
  <si>
    <t>C-29</t>
  </si>
  <si>
    <t>M-13</t>
  </si>
  <si>
    <t>M-15</t>
  </si>
  <si>
    <t>M-16</t>
  </si>
  <si>
    <t>M-17</t>
  </si>
  <si>
    <t>M-18</t>
  </si>
  <si>
    <t>ORL-11</t>
  </si>
  <si>
    <t>ORL-12</t>
  </si>
  <si>
    <t>ORL-13</t>
  </si>
  <si>
    <t>ORL-14</t>
  </si>
  <si>
    <t>ORL-15</t>
  </si>
  <si>
    <t>ORL-16</t>
  </si>
  <si>
    <t>ORL-17</t>
  </si>
  <si>
    <t>ORL-18</t>
  </si>
  <si>
    <t>ORL-19</t>
  </si>
  <si>
    <t>ORL-22</t>
  </si>
  <si>
    <t>ORL-24</t>
  </si>
  <si>
    <t>ORL-25</t>
  </si>
  <si>
    <t>ORL-27</t>
  </si>
  <si>
    <t>SC-10</t>
  </si>
  <si>
    <t>SC-11</t>
  </si>
  <si>
    <t>WP-10</t>
  </si>
  <si>
    <t>WP-11</t>
  </si>
  <si>
    <t>WP-12</t>
  </si>
  <si>
    <t>WP-13</t>
  </si>
  <si>
    <t>WP-14</t>
  </si>
  <si>
    <t>WP-15</t>
  </si>
  <si>
    <t>WP-16</t>
  </si>
  <si>
    <t>WP-17</t>
  </si>
  <si>
    <t>WP-18</t>
  </si>
  <si>
    <t>WP-19</t>
  </si>
  <si>
    <t>WP-20</t>
  </si>
  <si>
    <t>WP-21</t>
  </si>
  <si>
    <t>WP-22</t>
  </si>
  <si>
    <t>WP-23</t>
  </si>
  <si>
    <t>WP-24</t>
  </si>
  <si>
    <t>WP-25</t>
  </si>
  <si>
    <t>WP-26</t>
  </si>
  <si>
    <t>WP-27</t>
  </si>
  <si>
    <t>WP-28</t>
  </si>
  <si>
    <t>WP-29</t>
  </si>
  <si>
    <t>WP-30</t>
  </si>
  <si>
    <t>WP-31</t>
  </si>
  <si>
    <t>WP-32</t>
  </si>
  <si>
    <t>WP-33</t>
  </si>
  <si>
    <t>WP-34</t>
  </si>
  <si>
    <t>WP-35</t>
  </si>
  <si>
    <t>WP-36</t>
  </si>
  <si>
    <t>Existing BMPs</t>
  </si>
  <si>
    <t>Education Efforts</t>
  </si>
  <si>
    <t>Secret Lake Shoreline Revegetation</t>
  </si>
  <si>
    <t>FM: 240167-1 SR434</t>
  </si>
  <si>
    <t>Lake Mary Woods</t>
  </si>
  <si>
    <t>Sybelia Parkway Regional Pond</t>
  </si>
  <si>
    <t>Minnehaha Park Stormwater Improvements Dry Stormwater Pond</t>
  </si>
  <si>
    <t>Lake Sue Inlet Baskets</t>
  </si>
  <si>
    <t>Lake Dot Water Quality Restoration</t>
  </si>
  <si>
    <t>Hazel Street Outfall Improvements</t>
  </si>
  <si>
    <t>Lake Rowena Screening Facility &amp; Alum Stormwater Treatment</t>
  </si>
  <si>
    <t>Lake Highland CDS Unit</t>
  </si>
  <si>
    <t>Westmoreland 2nd Generation Baffle Box</t>
  </si>
  <si>
    <t>Stormwater Filtration Systems / Inlet Baskets</t>
  </si>
  <si>
    <t>Spring Lake- 2nd Generation Baffle Box at Springdale Rd</t>
  </si>
  <si>
    <t>Public Education</t>
  </si>
  <si>
    <t>Lake Ann Outfall</t>
  </si>
  <si>
    <t>Navy Canal RSF</t>
  </si>
  <si>
    <t>Cameron Ditch RSF</t>
  </si>
  <si>
    <t>Lake Howell Road Pond Retrofit</t>
  </si>
  <si>
    <t>Monthly street sweeping of 48 miles</t>
  </si>
  <si>
    <t>Lake Island Interconnect</t>
  </si>
  <si>
    <t>Via Lugano Exfiltration</t>
  </si>
  <si>
    <t>N. Park Ave. Exfiltration</t>
  </si>
  <si>
    <t>Fairway 3 Exfiltration</t>
  </si>
  <si>
    <t>McKean Road CDS</t>
  </si>
  <si>
    <t>Pinetree Rd Outfall CDS</t>
  </si>
  <si>
    <t>1190 Park Ave CDS</t>
  </si>
  <si>
    <t>Moss/ Venetian Dry Capture 1st Generation Baffle box</t>
  </si>
  <si>
    <t>Green Cove Road  2 CDS Units</t>
  </si>
  <si>
    <t>Courtland Alum Injection treatment</t>
  </si>
  <si>
    <t>Partnership/ wet detention/ Windsong</t>
  </si>
  <si>
    <t>Lincoln Ave Alum Injection treatment</t>
  </si>
  <si>
    <t>Alexander Place Alum Injection treatment with baffle box</t>
  </si>
  <si>
    <t>Morse /Alum Injection treatment</t>
  </si>
  <si>
    <t>Trismen and Lakewood Drive Exfiltration</t>
  </si>
  <si>
    <t>Trismen CDS Unit</t>
  </si>
  <si>
    <t>Trismen Dry 1st Generation Baffle Box</t>
  </si>
  <si>
    <t>Elizabeth CDS treating Inlet at Bonita and Dale</t>
  </si>
  <si>
    <t>Lake Chelton Outfall Improvement</t>
  </si>
  <si>
    <t>Lakeview Road Bricking</t>
  </si>
  <si>
    <t>Mead Gardens Borrow Pit Pond Retrofit</t>
  </si>
  <si>
    <t>Glencoe Road Bricking</t>
  </si>
  <si>
    <t>Laurel Road Dry Retention Pond</t>
  </si>
  <si>
    <t>Alum Injection Treatment/ Rollins</t>
  </si>
  <si>
    <t>9th Grade Center Pond Wet Detention</t>
  </si>
  <si>
    <t>Lakeview Bricking</t>
  </si>
  <si>
    <t>Oxford Road Bricking</t>
  </si>
  <si>
    <t>Lake Island Park</t>
  </si>
  <si>
    <t>950 Palmer Ave Retrofit</t>
  </si>
  <si>
    <t>Banchory Exfiltration</t>
  </si>
  <si>
    <t>Bryan CDS</t>
  </si>
  <si>
    <t>E. Lake Sue CDS</t>
  </si>
  <si>
    <t>Elizabeth Drive baffle box</t>
  </si>
  <si>
    <t>Education Efforts - Update Local Codes and Ordinances (Fertilizer Rule, etc.), FYN</t>
  </si>
  <si>
    <t>Lake Concord Stormwater Park/Anniversary Park - Plumosa Baffle Box</t>
  </si>
  <si>
    <t>Lake Concord Stormwater Park/Anniversary Park - Exfiltration Trench</t>
  </si>
  <si>
    <t>Lake Concord Stormwater Park/Anniversary Park - Dry Detention</t>
  </si>
  <si>
    <t>Lake Concord Stormwater Park/Anniversary Park - Swale, Wetland Revegetation, &amp; Boardwalk</t>
  </si>
  <si>
    <t>Lake Concord Stormwater Park/Anniversary Park</t>
  </si>
  <si>
    <t>Anchor Road Reconstruction</t>
  </si>
  <si>
    <t>Lake Maitland Basin - Ridgewood Area Quality Neighborhood Program City Street Improvement Plan</t>
  </si>
  <si>
    <t>M-10</t>
  </si>
  <si>
    <t>North Lake Maitland Leaf Trap Project</t>
  </si>
  <si>
    <t>M-11</t>
  </si>
  <si>
    <t>Mills Avenue Retrofit</t>
  </si>
  <si>
    <t>Overbrook Stormwater Improvements</t>
  </si>
  <si>
    <t>ORL-10</t>
  </si>
  <si>
    <t>Winyah (Westchester Ave/Wilkinson St) 2nd Generation Baffle Box</t>
  </si>
  <si>
    <t>ORL-20</t>
  </si>
  <si>
    <t>ORL-21</t>
  </si>
  <si>
    <t>Spring Lake -2nd Generation Baffle Box at Rio Grande</t>
  </si>
  <si>
    <t>ORL-23</t>
  </si>
  <si>
    <t>DOT Pond Maintenance, west of Spring Lake</t>
  </si>
  <si>
    <t>FM: 240163-1 SR 46</t>
  </si>
  <si>
    <t>Hall Road Improvements</t>
  </si>
  <si>
    <t>OC CIP Lake Wauntta</t>
  </si>
  <si>
    <t>Red Bug Lake Road RSF</t>
  </si>
  <si>
    <t>City of Casselberry</t>
  </si>
  <si>
    <t>C-10</t>
  </si>
  <si>
    <t>C-11</t>
  </si>
  <si>
    <t>C-12</t>
  </si>
  <si>
    <t>C-15</t>
  </si>
  <si>
    <t>C-19</t>
  </si>
  <si>
    <t>City of Maitland</t>
  </si>
  <si>
    <t>M-19</t>
  </si>
  <si>
    <t>Packwood Avenue Baffle Box</t>
  </si>
  <si>
    <t>City of Orlando</t>
  </si>
  <si>
    <t>Guernsey Park – Expansion of Wet Detention Pond</t>
  </si>
  <si>
    <t>City of Oviedo</t>
  </si>
  <si>
    <t>Solary Canal Stormwater Treatment Area</t>
  </si>
  <si>
    <t>City of Winter Park</t>
  </si>
  <si>
    <t>WP-37</t>
  </si>
  <si>
    <t>Courland Avenue Alum System Retrofit</t>
  </si>
  <si>
    <t>WP-38</t>
  </si>
  <si>
    <t>Alabama Drive Improvements</t>
  </si>
  <si>
    <t>WP-39</t>
  </si>
  <si>
    <t>Morse Boulevard Outfalls Retrofit</t>
  </si>
  <si>
    <t>City of Winter Springs</t>
  </si>
  <si>
    <t>City of Altamonte Springs</t>
  </si>
  <si>
    <t>City of Lake Mary</t>
  </si>
  <si>
    <t>City of Longwood</t>
  </si>
  <si>
    <t>City of Sanford</t>
  </si>
  <si>
    <t>Town of Eatonville</t>
  </si>
  <si>
    <t>Street Sweeping – additional credit</t>
  </si>
  <si>
    <t>C-30</t>
  </si>
  <si>
    <t>Structures Cleaning</t>
  </si>
  <si>
    <t>Catch Basin Clean Out</t>
  </si>
  <si>
    <t>Fairy Lake Outfall</t>
  </si>
  <si>
    <t>BMP Clean Out</t>
  </si>
  <si>
    <t>Ivanhoe Plaza Park Exfiltration</t>
  </si>
  <si>
    <t>ORL-29</t>
  </si>
  <si>
    <t>ORL-30</t>
  </si>
  <si>
    <t>Aulin Regional Stormwater Pond</t>
  </si>
  <si>
    <t>Inlets and Pipe Cleaning</t>
  </si>
  <si>
    <t>SC-20</t>
  </si>
  <si>
    <t>Loss of agricultural production acreage (credit)</t>
  </si>
  <si>
    <t>WP-41</t>
  </si>
  <si>
    <t>Canton Avenue Outfall  Retrofit</t>
  </si>
  <si>
    <t>Cassel Creek RSF</t>
  </si>
  <si>
    <t>C-22</t>
  </si>
  <si>
    <t>Middle Lake Triplet Shoreline Revegetation</t>
  </si>
  <si>
    <t>M-12</t>
  </si>
  <si>
    <t>Dommerich Lot Baffle Box</t>
  </si>
  <si>
    <t>Minnehaha Circle Baffle Box</t>
  </si>
  <si>
    <t>Sweetwater Creek Project</t>
  </si>
  <si>
    <t>Lake Burkett Inlet Baskets Phase I</t>
  </si>
  <si>
    <t>North Lake Triplet Shoreline Revegetation</t>
  </si>
  <si>
    <t>C-13</t>
  </si>
  <si>
    <t>Live Oaks Center 2nd Generation Baffle Box</t>
  </si>
  <si>
    <t>C-16</t>
  </si>
  <si>
    <t>C-17</t>
  </si>
  <si>
    <t>161 South Lake Triplet Drive 2nd Generation Baffle Box</t>
  </si>
  <si>
    <t>530 South Lake Triplet Drive 2nd Generation Baffle Box</t>
  </si>
  <si>
    <t>C-20</t>
  </si>
  <si>
    <t>Park Drive Drainage/Wetland Improvements</t>
  </si>
  <si>
    <t>C-21</t>
  </si>
  <si>
    <t>Whole Lake Alum Treatment</t>
  </si>
  <si>
    <t>C-23</t>
  </si>
  <si>
    <t>C-24</t>
  </si>
  <si>
    <t>C-25</t>
  </si>
  <si>
    <t>C-26</t>
  </si>
  <si>
    <t>Secret Way at Canal 2nd generation Baffle Box</t>
  </si>
  <si>
    <t>51 North Lake Triplet Drive 2nd Generation Baffle Box</t>
  </si>
  <si>
    <t>South Lake Triplet Swales</t>
  </si>
  <si>
    <t>South Lake Triplet 2nd Generation Baffle Box</t>
  </si>
  <si>
    <t>Eliminate 18 septic tanks 75 feet from surface water, some of them were failing</t>
  </si>
  <si>
    <t>Stormwater Master Plan Project</t>
  </si>
  <si>
    <t>Regional Project</t>
  </si>
  <si>
    <t>Planned</t>
  </si>
  <si>
    <t>M-14</t>
  </si>
  <si>
    <t>Lake Gem/Park Lake COOP BMP</t>
  </si>
  <si>
    <t>Horatio Avenue Infiltration Trench</t>
  </si>
  <si>
    <t>Planned and Funded</t>
  </si>
  <si>
    <t>M-20</t>
  </si>
  <si>
    <t>Park Lake Baffle Boxes</t>
  </si>
  <si>
    <t>ORL-26</t>
  </si>
  <si>
    <t>Lake Concord Alum Injection Retrofit</t>
  </si>
  <si>
    <t>ORL-28</t>
  </si>
  <si>
    <t>FDOT Pond Sandbar Removal from Spring Lake</t>
  </si>
  <si>
    <t>Dry detention pond, wet detention pond</t>
  </si>
  <si>
    <t>Lightwood Knox Canal Project</t>
  </si>
  <si>
    <t>Aulin Avenue North</t>
  </si>
  <si>
    <t>OV-10</t>
  </si>
  <si>
    <t>Oviedo Regional Pond</t>
  </si>
  <si>
    <t>OV-11</t>
  </si>
  <si>
    <t>Phase II of 426 at S. Lake Jessup</t>
  </si>
  <si>
    <t>CDS</t>
  </si>
  <si>
    <t>WP-40</t>
  </si>
  <si>
    <t>Park North Exfiltration</t>
  </si>
  <si>
    <t>WP-43</t>
  </si>
  <si>
    <t>WP-44</t>
  </si>
  <si>
    <t>WP-45</t>
  </si>
  <si>
    <t>Alum Station Rehabs Phase 1 – 2 stations</t>
  </si>
  <si>
    <t>Howard Drive Outfall Retrofit</t>
  </si>
  <si>
    <t>W. Fawsett Road Outfall Retrofit</t>
  </si>
  <si>
    <t>CDS unit</t>
  </si>
  <si>
    <t>Winding Hollow Wetland Treatment Area</t>
  </si>
  <si>
    <t>Winter Springs and Wedgewood Filtration Devices</t>
  </si>
  <si>
    <t>North Orlando Townsite Filtration Devices</t>
  </si>
  <si>
    <t>Highlands Regional Pond Enhancements</t>
  </si>
  <si>
    <t>Soldiers Creek Alum Treatment Facility</t>
  </si>
  <si>
    <t>FM: 240196-1 SR17-92 Basin C&amp;D</t>
  </si>
  <si>
    <t>OC-10</t>
  </si>
  <si>
    <t>Lake Burkett Inlet Baskets Phase II</t>
  </si>
  <si>
    <t>Lake Killarney Inlet Baskets</t>
  </si>
  <si>
    <t>A-01</t>
  </si>
  <si>
    <t>A-02</t>
  </si>
  <si>
    <t>A-03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</si>
  <si>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</si>
  <si>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</si>
  <si>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</si>
  <si>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</si>
  <si>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</si>
  <si>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</si>
  <si>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</si>
  <si>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</si>
  <si>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</si>
  <si>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LM-01</t>
  </si>
  <si>
    <t>LM-02</t>
  </si>
  <si>
    <t>LM-03</t>
  </si>
  <si>
    <t>LM-04</t>
  </si>
  <si>
    <t>LM-05</t>
  </si>
  <si>
    <t>L-01</t>
  </si>
  <si>
    <t>L-02</t>
  </si>
  <si>
    <t>L-03</t>
  </si>
  <si>
    <t>L-04</t>
  </si>
  <si>
    <t>L-05</t>
  </si>
  <si>
    <t>L-06</t>
  </si>
  <si>
    <t>L-07</t>
  </si>
  <si>
    <t>M-01</t>
  </si>
  <si>
    <t>M-02</t>
  </si>
  <si>
    <t>M-03</t>
  </si>
  <si>
    <t>M-04</t>
  </si>
  <si>
    <t>M-05</t>
  </si>
  <si>
    <t>M-06</t>
  </si>
  <si>
    <t>M-07</t>
  </si>
  <si>
    <t>M-08</t>
  </si>
  <si>
    <t>M-09</t>
  </si>
  <si>
    <t>ORL-01</t>
  </si>
  <si>
    <t>ORL-02</t>
  </si>
  <si>
    <t>ORL-03</t>
  </si>
  <si>
    <t>ORL-04</t>
  </si>
  <si>
    <t>ORL-05</t>
  </si>
  <si>
    <t>ORL-06</t>
  </si>
  <si>
    <t>ORL-07</t>
  </si>
  <si>
    <t>ORL-08</t>
  </si>
  <si>
    <t>ORL-09</t>
  </si>
  <si>
    <t>OV-01</t>
  </si>
  <si>
    <t>OV-02</t>
  </si>
  <si>
    <t>OV-03</t>
  </si>
  <si>
    <t>OV-04</t>
  </si>
  <si>
    <t>OV-05</t>
  </si>
  <si>
    <t>OV-06</t>
  </si>
  <si>
    <t>OV-07</t>
  </si>
  <si>
    <t>OV-08</t>
  </si>
  <si>
    <t>OV-09</t>
  </si>
  <si>
    <t>S-01</t>
  </si>
  <si>
    <t>S-02</t>
  </si>
  <si>
    <t>S-03</t>
  </si>
  <si>
    <t>WP-01</t>
  </si>
  <si>
    <t>WP-02</t>
  </si>
  <si>
    <t>WP-03</t>
  </si>
  <si>
    <t>WP-04</t>
  </si>
  <si>
    <t>WP-05</t>
  </si>
  <si>
    <t>WP-06</t>
  </si>
  <si>
    <t>WP-07</t>
  </si>
  <si>
    <t>WP-08</t>
  </si>
  <si>
    <t>WP-09</t>
  </si>
  <si>
    <t>WS-01</t>
  </si>
  <si>
    <t>WS-02</t>
  </si>
  <si>
    <t>WS-03</t>
  </si>
  <si>
    <t>WS-04</t>
  </si>
  <si>
    <t>WS-05</t>
  </si>
  <si>
    <t>WS-06</t>
  </si>
  <si>
    <t>WS-07</t>
  </si>
  <si>
    <t>WS-08</t>
  </si>
  <si>
    <t>FDOT -01</t>
  </si>
  <si>
    <t>FDOT -02</t>
  </si>
  <si>
    <t>FDOT -03</t>
  </si>
  <si>
    <t>FDOT -04</t>
  </si>
  <si>
    <t>FDOT -05</t>
  </si>
  <si>
    <t>FDOT -06</t>
  </si>
  <si>
    <t>FDOT -07</t>
  </si>
  <si>
    <t>OOCEA-01</t>
  </si>
  <si>
    <t>OC-01</t>
  </si>
  <si>
    <t>OC-02</t>
  </si>
  <si>
    <t>OC-03</t>
  </si>
  <si>
    <t>OC-04</t>
  </si>
  <si>
    <t>OC-05</t>
  </si>
  <si>
    <t>OC-06</t>
  </si>
  <si>
    <t>OC-07</t>
  </si>
  <si>
    <t>OC-08</t>
  </si>
  <si>
    <t>OC-09</t>
  </si>
  <si>
    <t>SC-01</t>
  </si>
  <si>
    <t>SC-02</t>
  </si>
  <si>
    <t>SC-03</t>
  </si>
  <si>
    <t>SC-04</t>
  </si>
  <si>
    <t>SC-05</t>
  </si>
  <si>
    <t>SC-06</t>
  </si>
  <si>
    <t>SC-07</t>
  </si>
  <si>
    <t>SC-08</t>
  </si>
  <si>
    <t>SC-09</t>
  </si>
  <si>
    <t>E-01</t>
  </si>
  <si>
    <t>E-02</t>
  </si>
  <si>
    <t>E-03</t>
  </si>
  <si>
    <t>E-04</t>
  </si>
  <si>
    <t>T-01</t>
  </si>
  <si>
    <t>T-02</t>
  </si>
  <si>
    <t>T-03</t>
  </si>
  <si>
    <t>SC-12</t>
  </si>
  <si>
    <t>SC-13</t>
  </si>
  <si>
    <t>SC-14</t>
  </si>
  <si>
    <t>SC-15</t>
  </si>
  <si>
    <t>SC-16</t>
  </si>
  <si>
    <t>SC-17</t>
  </si>
  <si>
    <t>SC-18</t>
  </si>
  <si>
    <t>SC-19</t>
  </si>
  <si>
    <t>SC-21</t>
  </si>
  <si>
    <t>SC-22</t>
  </si>
  <si>
    <t>SC-23</t>
  </si>
  <si>
    <t>SC-24</t>
  </si>
  <si>
    <t>Soldiers Creek at County Road 427 RSF</t>
  </si>
  <si>
    <t>Bear Gully RSF at Chapman Road</t>
  </si>
  <si>
    <t>Eagle Lake RSF at Six Mile Creek</t>
  </si>
  <si>
    <t>Lake Jesup In-Lake Restoration/Re-Vegetation</t>
  </si>
  <si>
    <t>Lake Jesup SAV Restoration</t>
  </si>
  <si>
    <t>Black Hammock Creek Reclamation and Floodplain Treatment System</t>
  </si>
  <si>
    <t>Lake Howell Restoration Events</t>
  </si>
  <si>
    <t>Lake Burkett/ Martha Restoration Events</t>
  </si>
  <si>
    <t>Final design</t>
  </si>
  <si>
    <t>82.0-238.0 (estimated)</t>
  </si>
  <si>
    <t>Bear Gully Lake Restoration Events</t>
  </si>
  <si>
    <t>Lake Jesup Shoreline Restoration</t>
  </si>
  <si>
    <t>Row Labels</t>
  </si>
  <si>
    <t>Grand Total</t>
  </si>
  <si>
    <t>Underway</t>
  </si>
  <si>
    <t>Project Type</t>
  </si>
  <si>
    <t>C-14</t>
  </si>
  <si>
    <t>360 South Lake Triplet Drive 2nd Generation baffle box</t>
  </si>
  <si>
    <t>C-18</t>
  </si>
  <si>
    <t>Fountai-eration and Revegetation for Grassy Lake</t>
  </si>
  <si>
    <t>Non-structural</t>
  </si>
  <si>
    <t>Structural</t>
  </si>
  <si>
    <t>Pet waste ordinance and Education Efforts</t>
  </si>
  <si>
    <t>M-21</t>
  </si>
  <si>
    <t>Completion Date</t>
  </si>
  <si>
    <t>DEP Contract Agreement Number</t>
  </si>
  <si>
    <t>Funding Source</t>
  </si>
  <si>
    <t>Cost</t>
  </si>
  <si>
    <t>Cost Annual O&amp;M</t>
  </si>
  <si>
    <t>Attachments</t>
  </si>
  <si>
    <t>BMAP</t>
  </si>
  <si>
    <t>Latitude</t>
  </si>
  <si>
    <t>Longitude</t>
  </si>
  <si>
    <t>Partners</t>
  </si>
  <si>
    <t>Start Date</t>
  </si>
  <si>
    <t>Removal of muck/sediment and expansion of wet detention pond to treat 95% and 5% of two sub-basins, respectively.</t>
  </si>
  <si>
    <t>Continue FYN, PSAs, distribution of pamphlets, presentations to various groups, and inspection program on illicit discharges.</t>
  </si>
  <si>
    <t>Varies</t>
  </si>
  <si>
    <t>Pre 1995</t>
  </si>
  <si>
    <t>January 2015 (substituted project)</t>
  </si>
  <si>
    <t>808 Osceola Trail 2nd Generation Baffle Box</t>
  </si>
  <si>
    <t>Project Description</t>
  </si>
  <si>
    <t>BMPs</t>
  </si>
  <si>
    <t>Carriage Hill Unit 4 2nd generation baffle boxes at the three outfalls north of Violet Dell, Tulip Trail and Lowndes Square Queens Mirror</t>
  </si>
  <si>
    <t>Stormwater retention</t>
  </si>
  <si>
    <t>Street Sweeping – Additional Credit</t>
  </si>
  <si>
    <t>Infiltration trenches</t>
  </si>
  <si>
    <t>Stormwater management</t>
  </si>
  <si>
    <t>Chippewa Trail Baffle Box</t>
  </si>
  <si>
    <t>Lead Entity</t>
  </si>
  <si>
    <t>Project Name</t>
  </si>
  <si>
    <t>Structural, Non-structural, or Trade</t>
  </si>
  <si>
    <t>Original Project Status</t>
  </si>
  <si>
    <t>Project Status</t>
  </si>
  <si>
    <t>TN Reduction (lbs/yr)</t>
  </si>
  <si>
    <t>TP Reduction (lbs/yr)</t>
  </si>
  <si>
    <t>Phase I</t>
  </si>
  <si>
    <t>Prior to 2010</t>
  </si>
  <si>
    <t>N/A</t>
  </si>
  <si>
    <t>Not Provided</t>
  </si>
  <si>
    <t>BMP Implementation</t>
  </si>
  <si>
    <t>FSA Load Reduction Assessment Tool</t>
  </si>
  <si>
    <t>Photos 2015 Annual Report</t>
  </si>
  <si>
    <t>TBD</t>
  </si>
  <si>
    <t>Canceled</t>
  </si>
  <si>
    <t>Exotic Vegetation Removal</t>
  </si>
  <si>
    <t>Stormwater Aeration System</t>
  </si>
  <si>
    <t>Bioswales</t>
  </si>
  <si>
    <t>319 Grant</t>
  </si>
  <si>
    <t>Catch Basin Inserts/Inlet Filter Cleanout</t>
  </si>
  <si>
    <t>Horatio Avenue Baffle Boxes</t>
  </si>
  <si>
    <t>Continuous Deflective Separation (CDS) Unit</t>
  </si>
  <si>
    <t>100% On-site Retention</t>
  </si>
  <si>
    <t>Reading Drive (24" line) - 2nd Generation Baffle Box at Lake Adair</t>
  </si>
  <si>
    <t>Solary Canal Project</t>
  </si>
  <si>
    <t>Prior to 2017</t>
  </si>
  <si>
    <t>Deferred</t>
  </si>
  <si>
    <t>Preliminary design, in sampling phase, Underway</t>
  </si>
  <si>
    <t>Preliminary design Underway</t>
  </si>
  <si>
    <t>Preliminary design Underway, in sampling phase</t>
  </si>
  <si>
    <t>Planting of two acres of eel grass within containment, to reestablish SAV in the lake. Completed by staff &amp; volunteers. Three events have been Completed to date.</t>
  </si>
  <si>
    <t>In progress</t>
  </si>
  <si>
    <t>Stormwater Treatment Areas (STAs)</t>
  </si>
  <si>
    <t>Wetland Treatment</t>
  </si>
  <si>
    <t>Quarterly street sweeping; total swept in reporting year is 863 miles.</t>
  </si>
  <si>
    <t>Wet Detention Pond</t>
  </si>
  <si>
    <t>Hydrologic Restoration</t>
  </si>
  <si>
    <t>SC-25</t>
  </si>
  <si>
    <t>Lake Jesup Phragmites Removal &amp; Shoreline Restoration</t>
  </si>
  <si>
    <t>SJRWMD</t>
  </si>
  <si>
    <t>A-04</t>
  </si>
  <si>
    <t>Credits for Missing BMPs</t>
  </si>
  <si>
    <t>Phase II</t>
  </si>
  <si>
    <t>530 South Lake Triplet Drive Bioswales</t>
  </si>
  <si>
    <t>C-31</t>
  </si>
  <si>
    <t>Queens Mirror Nutrient Reduction Facility</t>
  </si>
  <si>
    <t>C-32</t>
  </si>
  <si>
    <t>Lake Concord Park (South Phase)</t>
  </si>
  <si>
    <t>C-33</t>
  </si>
  <si>
    <t>Triplet Lake Drive Signature Street</t>
  </si>
  <si>
    <t>C-34</t>
  </si>
  <si>
    <t>North Oxford Road Complete Street Improvements</t>
  </si>
  <si>
    <t>C-35</t>
  </si>
  <si>
    <t>Concord Drive Improvements</t>
  </si>
  <si>
    <t>C-36</t>
  </si>
  <si>
    <t>C-37</t>
  </si>
  <si>
    <t>Enhanced Street Sweeping</t>
  </si>
  <si>
    <t>C-38</t>
  </si>
  <si>
    <t>Lake Jesup Basin Nitrogen Removal Projects</t>
  </si>
  <si>
    <t>Planned &amp; Funded</t>
  </si>
  <si>
    <t>Construction Substantially Complete</t>
  </si>
  <si>
    <t>Under Construction</t>
  </si>
  <si>
    <t>Funded &amp; Under Design</t>
  </si>
  <si>
    <t>FSA Load Reduction Assessment Tool 2013</t>
  </si>
  <si>
    <t>FDOT-02</t>
  </si>
  <si>
    <t>FDOT-03</t>
  </si>
  <si>
    <t>FDOT-05</t>
  </si>
  <si>
    <t>FDOT-06</t>
  </si>
  <si>
    <t>FDOT-08</t>
  </si>
  <si>
    <t>FDOT-09</t>
  </si>
  <si>
    <t>Dry Detention Pond</t>
  </si>
  <si>
    <t>Construction</t>
  </si>
  <si>
    <t>Started</t>
  </si>
  <si>
    <t>LM-06</t>
  </si>
  <si>
    <t>L-08</t>
  </si>
  <si>
    <t>L-09</t>
  </si>
  <si>
    <t>North CR 427 &amp; Lake Ruth Septic Tank Removal</t>
  </si>
  <si>
    <t>L-10</t>
  </si>
  <si>
    <t>Island Lake Septic Tank Abatement</t>
  </si>
  <si>
    <t>L-11</t>
  </si>
  <si>
    <t>L-12</t>
  </si>
  <si>
    <t>L-13</t>
  </si>
  <si>
    <t>WWTF Diversion to Reuse</t>
  </si>
  <si>
    <t>OC-11</t>
  </si>
  <si>
    <t>Lake Killarney Sediment Inactivation</t>
  </si>
  <si>
    <t>OC-12</t>
  </si>
  <si>
    <t>Lake Concord Alum Treatment and Baffle Box</t>
  </si>
  <si>
    <t>ORL-31</t>
  </si>
  <si>
    <t>06/2013</t>
  </si>
  <si>
    <t>Solary Canal Stormwater Treatment Area - missing from model</t>
  </si>
  <si>
    <t>Envisioned, Not Funded</t>
  </si>
  <si>
    <t>Permitting phase and under design</t>
  </si>
  <si>
    <t>S-04</t>
  </si>
  <si>
    <t>Cameron Baffle Box</t>
  </si>
  <si>
    <t>S-05</t>
  </si>
  <si>
    <t>Pine Way Baffle Box</t>
  </si>
  <si>
    <t>S-06</t>
  </si>
  <si>
    <t>WWTP Reclaim Water Nutrient Reduction</t>
  </si>
  <si>
    <t>Upgrade to WWTP treatment process that will reduce the concentration of TN from 20mg/L to 4 mg/L and TP from 4mg/L to 1 mg/L in the reclaimed water. 1 mgd delivered to Jesup Basin - 0.29 mgd to Site 10 and 0.71 mgd for irrigation.</t>
  </si>
  <si>
    <t>S-07</t>
  </si>
  <si>
    <t>WWTF Nutrient Reduction</t>
  </si>
  <si>
    <t>Envisioned, but Not Funded</t>
  </si>
  <si>
    <t>5 points Access Road</t>
  </si>
  <si>
    <t>SC-26</t>
  </si>
  <si>
    <t>Howell Creek Erosion Control Project</t>
  </si>
  <si>
    <t>SC-27</t>
  </si>
  <si>
    <t>Shoreline Stabilization</t>
  </si>
  <si>
    <t>Project On Hold</t>
  </si>
  <si>
    <t>Final Design underway</t>
  </si>
  <si>
    <t>Design</t>
  </si>
  <si>
    <t>Design complete, construction January 2017</t>
  </si>
  <si>
    <t>T-04</t>
  </si>
  <si>
    <t>WP-46</t>
  </si>
  <si>
    <t>Dixie Parkway Outfall No. 3</t>
  </si>
  <si>
    <t>WP-47</t>
  </si>
  <si>
    <t>Lake Killarney Sediment P Deactivation</t>
  </si>
  <si>
    <t>WP-48</t>
  </si>
  <si>
    <t>Howell Branch Pond Modifications</t>
  </si>
  <si>
    <t>WP-49</t>
  </si>
  <si>
    <t>Nicolet Ave. Regional Pond</t>
  </si>
  <si>
    <t>Exfiltration Trench</t>
  </si>
  <si>
    <t>10/2017</t>
  </si>
  <si>
    <t>WS-09</t>
  </si>
  <si>
    <t>Solary Canal Water Quality Improvements</t>
  </si>
  <si>
    <t>WS-10</t>
  </si>
  <si>
    <t>North Tuskawilla Outfall Drainage and Water Quality Improvements</t>
  </si>
  <si>
    <t>WS-11</t>
  </si>
  <si>
    <t>Pervious Pavement</t>
  </si>
  <si>
    <t>Stormceptor Units</t>
  </si>
  <si>
    <t>AG-01</t>
  </si>
  <si>
    <t>AG-02</t>
  </si>
  <si>
    <t>FDACS</t>
  </si>
  <si>
    <t>Agricultural BMPs</t>
  </si>
  <si>
    <t>Other</t>
  </si>
  <si>
    <t>On-line Retention BMPs</t>
  </si>
  <si>
    <t>Continuous Deflective Separation (CDS) Unit, Dry Detention Pond</t>
  </si>
  <si>
    <t>Wet Detention Pond, Wetland Treatment</t>
  </si>
  <si>
    <t>Funding Amount</t>
  </si>
  <si>
    <t>AG-03</t>
  </si>
  <si>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Phase II projects are listed as 2017 in Year Added column to reflect updated credits calculated in 2017.</t>
    </r>
  </si>
  <si>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 xml:space="preserve"> Year Added</t>
    </r>
  </si>
  <si>
    <t>Stormwater Fee</t>
  </si>
  <si>
    <t>Prior to 1999</t>
  </si>
  <si>
    <t>Altamonte Springs Science Incubator (AS2I)</t>
  </si>
  <si>
    <t xml:space="preserve">Non-structural </t>
  </si>
  <si>
    <t>http://www.altamonte.org/index.aspx?nid=335</t>
  </si>
  <si>
    <t>Fertilizer Reduction</t>
  </si>
  <si>
    <t>A-05</t>
  </si>
  <si>
    <t>Updated reductions provided by FDEP's MS4 reduction tool v 1.2</t>
  </si>
  <si>
    <t>Winter Park Pines Outfall Bank Stabilization (E-3-B)</t>
  </si>
  <si>
    <t>The project involves enclosing approximately 1,100 feet of the open canal with a new conveyance pipe (541 feet of 42-inch RCP and 520 feet of 48-inch RCP)</t>
  </si>
  <si>
    <t>NA</t>
  </si>
  <si>
    <t>OC BCC</t>
  </si>
  <si>
    <t>28.58708 N</t>
  </si>
  <si>
    <t>81.314584 W</t>
  </si>
  <si>
    <t>Winter Park Pines Outfall Bank Stabilization (E-3-H)</t>
  </si>
  <si>
    <t xml:space="preserve">The project involves installing a stepped sheet pile weir with a concrete cap and re-grading of the side slopes upstream of the proposed weir. The project also includes installing concrete ditch pavement, riprap and permanent turf reinforcement matting. </t>
  </si>
  <si>
    <t>28.59365 N</t>
  </si>
  <si>
    <t>81.29563 W</t>
  </si>
  <si>
    <t>None</t>
  </si>
  <si>
    <t>Lake Burkett Hyrological/Nutrient Assessment and Water Quality Improvement Plan</t>
  </si>
  <si>
    <t>Assessment report will produce a list of potential BMPS, ranked by reduction efficiency ($/lb-Ac).</t>
  </si>
  <si>
    <t>Lake Martha Hyrological/Nutrient Assessment and Water Quality Improvement Plan</t>
  </si>
  <si>
    <t>City/Stormwater Utility</t>
  </si>
  <si>
    <t>KMZ</t>
  </si>
  <si>
    <t>S10-01</t>
  </si>
  <si>
    <t>Bear Gully Creek Diversion to Mikler Pond</t>
  </si>
  <si>
    <t>Seminole County Fertilizer Ordinance</t>
  </si>
  <si>
    <t>Regulations, Ordinances, and Guidelines</t>
  </si>
  <si>
    <t>NF034</t>
  </si>
  <si>
    <t>adopted ordinance, leaching calculations</t>
  </si>
  <si>
    <t>Winter Springs</t>
  </si>
  <si>
    <t>Solary Canal Shoreline Replanting</t>
  </si>
  <si>
    <t xml:space="preserve">Replant shorleine with beneficial natives </t>
  </si>
  <si>
    <t>Vegetated Buffers</t>
  </si>
  <si>
    <t>Howell Creek Nutrient Removal Pilot Project</t>
  </si>
  <si>
    <t>Install and monitor a bioreactor with biosorptive media to treat base flow</t>
  </si>
  <si>
    <t>Biosorption Activated Media (BAM)</t>
  </si>
  <si>
    <t>Lake of the Woods Retention Pond</t>
  </si>
  <si>
    <t>Bear Gully Lake Upstream Shallow Wetland Treatment System</t>
  </si>
  <si>
    <t>SC-28</t>
  </si>
  <si>
    <t>SC-29</t>
  </si>
  <si>
    <t>SC-30</t>
  </si>
  <si>
    <t>GO340</t>
  </si>
  <si>
    <t>GO337</t>
  </si>
  <si>
    <t>GO354</t>
  </si>
  <si>
    <t>WP-50</t>
  </si>
  <si>
    <t>Lee Road (S.R.423) Stormwater Outfall Water Quality Structure with Diversion Structure</t>
  </si>
  <si>
    <t>Lake Sylvan Outfall Water Quality Structure with Diversion Structure</t>
  </si>
  <si>
    <t>WP-51</t>
  </si>
  <si>
    <t>Stormwater Utility</t>
  </si>
  <si>
    <t>(Shapefile previously provided)</t>
  </si>
  <si>
    <t xml:space="preserve"> 28°39'44.00"N</t>
  </si>
  <si>
    <t xml:space="preserve"> 81°19'35.91"W</t>
  </si>
  <si>
    <t xml:space="preserve"> 28°40'5.00"N</t>
  </si>
  <si>
    <t xml:space="preserve"> 81°18'49.53"W</t>
  </si>
  <si>
    <t xml:space="preserve"> 28°40'9.37"N</t>
  </si>
  <si>
    <t xml:space="preserve"> 81°19'35.14"W</t>
  </si>
  <si>
    <t xml:space="preserve"> 28°39'35.53"N</t>
  </si>
  <si>
    <t xml:space="preserve"> 81°19'20.46"W</t>
  </si>
  <si>
    <t xml:space="preserve"> 28°40'14.96"N</t>
  </si>
  <si>
    <t xml:space="preserve"> 81°20'15.36"W</t>
  </si>
  <si>
    <t xml:space="preserve"> 28°40'10.56"N</t>
  </si>
  <si>
    <t xml:space="preserve"> 81°20'0.96"W</t>
  </si>
  <si>
    <t xml:space="preserve"> 28°39'39.73"N</t>
  </si>
  <si>
    <t xml:space="preserve"> 81°20'10.67"W</t>
  </si>
  <si>
    <t xml:space="preserve"> 28°40'28.41"N</t>
  </si>
  <si>
    <t xml:space="preserve"> 81°20'41.48"W</t>
  </si>
  <si>
    <t>City of Lake Mary Stormwater Fund</t>
  </si>
  <si>
    <t>NF013</t>
  </si>
  <si>
    <t>L-14</t>
  </si>
  <si>
    <t>NF010</t>
  </si>
  <si>
    <t>City of Winter Springs Stormwater Utility Fund</t>
  </si>
  <si>
    <t>DEP</t>
  </si>
  <si>
    <t>See pdf &gt; City of Orlando_BMAP Project Update Request for Statewide Report_Jan 2018</t>
  </si>
  <si>
    <t>Shapefiles to be provided ~ 2/15/18</t>
  </si>
  <si>
    <t xml:space="preserve"> 28.551078°</t>
  </si>
  <si>
    <t>-81.382989°</t>
  </si>
  <si>
    <t xml:space="preserve"> 28.555328°</t>
  </si>
  <si>
    <t>-81.387717°</t>
  </si>
  <si>
    <t>Magnolia Ave</t>
  </si>
  <si>
    <t>Dependent on water quality sample results</t>
  </si>
  <si>
    <t>Land Use Change</t>
  </si>
  <si>
    <t>Regional Stormwater Treatment</t>
  </si>
  <si>
    <t>Florida Legislature</t>
  </si>
  <si>
    <t>DEP SRF</t>
  </si>
  <si>
    <t>DEPallowance</t>
  </si>
  <si>
    <t>(Multiple Items)</t>
  </si>
  <si>
    <t>Project Reductions</t>
  </si>
  <si>
    <t>Year Added</t>
  </si>
  <si>
    <t>Street Sweeping of 4.4 miles, twice monthly.</t>
  </si>
  <si>
    <t>BMPs missing from the model.</t>
  </si>
  <si>
    <t>AS2I is an innovative program that promotes career readiness in the high-tech, high demand fields of science, technology, engineering, and math (STEM).</t>
  </si>
  <si>
    <t>Remainder of Agricultural Lands Enrolled</t>
  </si>
  <si>
    <t>Enrollment of remaining agricultural lands in BMP programs.</t>
  </si>
  <si>
    <t>Construction of bioswales and other drainage improvements.</t>
  </si>
  <si>
    <t>Retention area on Lots 10A &amp; 11 on north side of Park Drive.</t>
  </si>
  <si>
    <t>Execution of whole lake alum treatments to directly treat Queens Mirror Lake and the Triplet Lake chain to address loads due to groundwater seepage and internal recycling.</t>
  </si>
  <si>
    <t>729 cubic feet of solids collected from catch basins, baffle boxes, and other structures per year.</t>
  </si>
  <si>
    <t>Treatment of runoff from upstream areas prior to entering Queens Mirror Lake.</t>
  </si>
  <si>
    <t>New development with wet detention.</t>
  </si>
  <si>
    <t>New stormwater treatment for existing road.</t>
  </si>
  <si>
    <t>Road diet with addition of bioswales.</t>
  </si>
  <si>
    <t>Additional streetsweeping 1X/month for first five months of each year (heavy leaf fall season) beyond base level.</t>
  </si>
  <si>
    <t>TBD BMPs or facilities to target TN reduction in the Lake Jesup watershed.</t>
  </si>
  <si>
    <t>Monthly street sweeping, approximately 25,704 cubic feet per year (ft/yr) of material collected annually based upon 2015 values.</t>
  </si>
  <si>
    <t>Monthly street sweeping of 3.7 miles.</t>
  </si>
  <si>
    <t>Flow-through alum system along CR 427 in Seminole County to reduce nutrient loads within Soldiers Creek.</t>
  </si>
  <si>
    <t>Proposed widening of SR 15/600 (US 17/92) from Shepard Road to Lake Mary Blvd; drainage improvements and treatment of existing impervious area.</t>
  </si>
  <si>
    <t>FM: 240196-1 US 17-92 Basin C and D</t>
  </si>
  <si>
    <t>Monthly street sweeping - 48,581 cubic feet of material collected.</t>
  </si>
  <si>
    <t>Pond 2 (also known as Pond A).</t>
  </si>
  <si>
    <t>Control Structure</t>
  </si>
  <si>
    <t>Quarterly street sweeping of 11.1 miles - minimum of 50,300 lbs of material collected annually.</t>
  </si>
  <si>
    <t>103 septic tanks will be removed and converted to central sewer.</t>
  </si>
  <si>
    <t>100 septic tanks will be removed and converted to central sewer.</t>
  </si>
  <si>
    <t>218 septic tanks will be removed and converted to central sewer.</t>
  </si>
  <si>
    <t>118 septic tanks will be removed and converted to central sewer.</t>
  </si>
  <si>
    <t>140,895 lbs/year of material removed.</t>
  </si>
  <si>
    <t>DEP/ City of Longwood/ SRF/ SJRWMD</t>
  </si>
  <si>
    <t>South Longwood Septic Tank Abatement Project - Phase 2</t>
  </si>
  <si>
    <t>South Longwood Septic Tank Abatement Project</t>
  </si>
  <si>
    <t>Longdale Septic Tank Abatement - Phase 1 Project</t>
  </si>
  <si>
    <t>East Longwood Septic Tank Abatement - Phase 1 Project</t>
  </si>
  <si>
    <t>Removal of 1,620 cubic feet of material per year.</t>
  </si>
  <si>
    <t>Construct infiltration trenches.</t>
  </si>
  <si>
    <t>Street sweeping once every two weeks of 71 miles.</t>
  </si>
  <si>
    <t>Construction 2nd generation baffle box.</t>
  </si>
  <si>
    <t>Street sweeping for a total of 971.93 curb miles per year - 113,000 lbs/yr of material collected.</t>
  </si>
  <si>
    <t>Surface treatments with alum bind nutrients to the sediments.</t>
  </si>
  <si>
    <t>CIB installation, operation, and maintenance - 6,000 lbs/yr collected.</t>
  </si>
  <si>
    <t>Construct alum injection system into an existing box culvert on N Hughey Ave to treat runoff from two subbasins within the Downtown Orlando area.</t>
  </si>
  <si>
    <t>Aulin Regional Stormwater Pond.</t>
  </si>
  <si>
    <t>Sweetwater Creek Project.</t>
  </si>
  <si>
    <t>528,111 lbs/yr of material collected.</t>
  </si>
  <si>
    <t>DEP/ Stormwater Utility</t>
  </si>
  <si>
    <t>Regional stormwater treatment (RST) facility consisting of an 8.0-acre wet pond and 4.8-acre wetland.</t>
  </si>
  <si>
    <t>Routine cleaning of inlets and pipes - 435 lbs/yr of material collected.</t>
  </si>
  <si>
    <t>Construction of stormwater conveyance system and treatment area.</t>
  </si>
  <si>
    <t>Construction of retention pond to receive and treat drainage from commercial sites and treat surrounding runoff prior to being discharged to Sweetwater Creek.</t>
  </si>
  <si>
    <t>Sweetwater creek water quality analysis and nutrient separator box install at culvert.</t>
  </si>
  <si>
    <t>Weekly street sweeping  - removes 17,347 cubic feet of material annually.</t>
  </si>
  <si>
    <t>Installation of 2nd generation baffle box.</t>
  </si>
  <si>
    <t>BMPs missing from the model from Site 10.</t>
  </si>
  <si>
    <t>RSF to treat water in the sub basin upstream.</t>
  </si>
  <si>
    <t>Street sweeping monthly of 66.8 miles and quarterly of 160.2 miles - 14,364 cubic feet of material collected annually.</t>
  </si>
  <si>
    <t>RSF with alum to treat water in the subbasin upstream.</t>
  </si>
  <si>
    <t>Preliminary design for RSF to treat water from Bear Gully Canal subbasin.</t>
  </si>
  <si>
    <t>Preliminary and final design, construction, and monitoring to treat water from the Black Hammock area.</t>
  </si>
  <si>
    <t>Master stormwater facility for 5 points area.</t>
  </si>
  <si>
    <t>Erosion control measures on Howell Creek.</t>
  </si>
  <si>
    <t>RST facility consisting of 8.0-acre wet pond and 4.8-acre wetland.</t>
  </si>
  <si>
    <t>Clean out BMPs; 6,936 cubic feet of material per year.</t>
  </si>
  <si>
    <t>Altamonte/ Casselberry/ Lake Mary/ Longwood/ Oviedo</t>
  </si>
  <si>
    <t>Reduction of Nitrogen and Phosporus sources, through public education and restrtictions on usage.</t>
  </si>
  <si>
    <t>Construct a retiontion pond to capture untreated runff into Lake of the Woods.</t>
  </si>
  <si>
    <t>Implement upstream shallow wetland treatment system.</t>
  </si>
  <si>
    <t>Street sweeping to remove 60,885 lbs/yr of material.</t>
  </si>
  <si>
    <t>No fertilizer on right-of-ways, educational signage, illicit discharge training.</t>
  </si>
  <si>
    <t>Street sweeping two times per month of 130 miles - 124,200 cubic feet of material collected annually.</t>
  </si>
  <si>
    <t>Exfiltration trench.</t>
  </si>
  <si>
    <t>Suntree baffle box.</t>
  </si>
  <si>
    <t>CDS, detention, beemats.</t>
  </si>
  <si>
    <t>CDS.</t>
  </si>
  <si>
    <t>Exfiltration.</t>
  </si>
  <si>
    <t>Alum - whole lake, partnered with Orange County.</t>
  </si>
  <si>
    <t>Upgrade existing pond to provide treatment volume.</t>
  </si>
  <si>
    <t>Regional Pond to treat discharges to Lake Killarney.</t>
  </si>
  <si>
    <t>FYN, PSAs, distribution of pamphlets, presentations to various groups, and inspection program on illicit discharges.</t>
  </si>
  <si>
    <t>Quarterly street sweeping - 14,674 cubic feet of material collected.</t>
  </si>
  <si>
    <t>Dual baffle boxes and repair of the outfall weir structure.</t>
  </si>
  <si>
    <t>Not provided</t>
  </si>
  <si>
    <t>Required Reductions TN</t>
  </si>
  <si>
    <t>Required Reductions TP</t>
  </si>
  <si>
    <t>% of TN Achieved</t>
  </si>
  <si>
    <t>% of TP Achieved</t>
  </si>
  <si>
    <t>Site 10</t>
  </si>
  <si>
    <t>2. Marcy added projects collected for 2017.</t>
  </si>
  <si>
    <t>3. Tina added STAR Tables and updated charts on 040918</t>
  </si>
  <si>
    <t>Remaining TN</t>
  </si>
  <si>
    <t>Remaining TP</t>
  </si>
  <si>
    <t>Seminole County Public Schools/ Seminole State College/ UCF/ DEP</t>
  </si>
  <si>
    <t>Private Donations/ In-kind Services</t>
  </si>
  <si>
    <t>Local</t>
  </si>
  <si>
    <t>Ad Valorem Taxes/ FFL cost shares</t>
  </si>
  <si>
    <t>City of Winter Springs Stormwater Utility Fund/ SJRWMD Grant</t>
  </si>
  <si>
    <t>OV-12</t>
  </si>
  <si>
    <t>FYN, irrigation and fertilizer ordinances, PSAs, pamphlets, presentations, website, Illicit Discharge Program.</t>
  </si>
  <si>
    <t>FYN, landscape and irrigation ordinances, PSAs, pamphlets/presentations, website, Illicit Discharge Program.</t>
  </si>
  <si>
    <t>Brochures, newsletters, public displays, workshops, Illicit Discharge Program.</t>
  </si>
  <si>
    <t>FYN, irrigation ordinance, pamphlets, presentations, website, Illicit Discharge Program.</t>
  </si>
  <si>
    <t>FYN, ordinances (landscape, irrigation, pet waste, fertilizer), PSAs, pamphlets, presentations, website, Illicit Discharge Program.</t>
  </si>
  <si>
    <t>FYN, ordinances (landscaping, irrigation, fertilizer, pet waste), PSAs, pamphlets, presentations, website, Illicit Discharge Program.</t>
  </si>
  <si>
    <t>FYN, ordinances (fertilizer, landscape, irrigation, pet waste), PSAs, pamphlets, presentations, website, Illicit Discharge Program.</t>
  </si>
  <si>
    <t>FYN program; pet waste, irrigation, and fertilizer ordinances; PSAs and Illicit Discharge Program.</t>
  </si>
  <si>
    <t>FYN, ordinances (irrigation, landscaping, pet waste, fertilizer), PSAs, pamphlets, presentations, website, Illicit Discharge Program.</t>
  </si>
  <si>
    <t>FYN, landscape and fertilizer ordinances, pamphlets, presentations, website, Illicit Discharge Program.</t>
  </si>
  <si>
    <t>Location</t>
  </si>
  <si>
    <t>Public Public Education Efforts - 1 %.</t>
  </si>
  <si>
    <t>Public Education Efforts - Update Local Codes and Ordinances (Fertilizer Rule, etc.), FYN</t>
  </si>
  <si>
    <t>Stormwater System Rehabilitation</t>
  </si>
  <si>
    <t>Alum Injection Systems</t>
  </si>
  <si>
    <t>Aquatic Vegetation Harvesting</t>
  </si>
  <si>
    <t>Baffle Boxes- First Generation (hydrodynamic separator)</t>
  </si>
  <si>
    <t>Baffle Boxes- Second Generation</t>
  </si>
  <si>
    <t>Baffle Boxes- Second Generation with Media</t>
  </si>
  <si>
    <t>Biological/ Bacteria Treatment</t>
  </si>
  <si>
    <t>BMP Cleanout</t>
  </si>
  <si>
    <t>BMP Treatment Train</t>
  </si>
  <si>
    <t>Closed Basin</t>
  </si>
  <si>
    <t>Creating/ Enhancing Living Shoreline</t>
  </si>
  <si>
    <r>
      <t>Creating/ Enhancing Oyster Reefs</t>
    </r>
    <r>
      <rPr>
        <sz val="8"/>
        <color theme="1"/>
        <rFont val="Calibri"/>
        <family val="2"/>
        <scheme val="minor"/>
      </rPr>
      <t> </t>
    </r>
  </si>
  <si>
    <t>Credit Trade</t>
  </si>
  <si>
    <t>Dairy Remediation</t>
  </si>
  <si>
    <t>Decommission/ Abandonment</t>
  </si>
  <si>
    <t>Deep Injection Well</t>
  </si>
  <si>
    <t>Denitrification Walls</t>
  </si>
  <si>
    <t>Dispersed Water Management (DWM)</t>
  </si>
  <si>
    <t>Enhanced Public Education</t>
  </si>
  <si>
    <t>Fertilizer Cessation</t>
  </si>
  <si>
    <t>Filter Marsh</t>
  </si>
  <si>
    <t>Fish Harvesting</t>
  </si>
  <si>
    <t>Floating Islands/ Managed Aquatic Plant Systems (MAPS)</t>
  </si>
  <si>
    <t>Floodplain Restoration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</si>
  <si>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</si>
  <si>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</si>
  <si>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</si>
  <si>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</si>
  <si>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</si>
  <si>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Impoundment</t>
  </si>
  <si>
    <t>Industrial Facility Upgrades</t>
  </si>
  <si>
    <t>Land Acquisition</t>
  </si>
  <si>
    <t>Land Preservation</t>
  </si>
  <si>
    <t xml:space="preserve"> LID- Green Roofs</t>
  </si>
  <si>
    <t>LID- Other</t>
  </si>
  <si>
    <t>LID- Rain Gardens</t>
  </si>
  <si>
    <t>LID- Tree Boxes/Tree Wells</t>
  </si>
  <si>
    <t>Macroalgal Harvesting</t>
  </si>
  <si>
    <t>Monitoring/Data Collection</t>
  </si>
  <si>
    <r>
      <t>Muck Removal/Restoration Dredging</t>
    </r>
    <r>
      <rPr>
        <sz val="8"/>
        <color theme="1"/>
        <rFont val="Calibri"/>
        <family val="2"/>
        <scheme val="minor"/>
      </rPr>
      <t> </t>
    </r>
  </si>
  <si>
    <t>Natural Wetlands as Filters</t>
  </si>
  <si>
    <r>
      <t>Non-contributing Basin</t>
    </r>
    <r>
      <rPr>
        <sz val="8"/>
        <color theme="1"/>
        <rFont val="Calibri"/>
        <family val="2"/>
        <scheme val="minor"/>
      </rPr>
      <t> </t>
    </r>
  </si>
  <si>
    <t>Off-line Retention BMPs</t>
  </si>
  <si>
    <t>Onsite Sewage Treatment and Disposal System (OSTDS) Enhancement</t>
  </si>
  <si>
    <t>OSTDS Phase Out</t>
  </si>
  <si>
    <t>Pervious Pavement/ Pavers</t>
  </si>
  <si>
    <t>Plugging Artesian Wells</t>
  </si>
  <si>
    <t>Reclaimed Water</t>
  </si>
  <si>
    <t>Retention/ Detention BMP Retrofit with Nutrient Reducing Media</t>
  </si>
  <si>
    <t>Retention/ Detention BMP with Nutrient Reducing Media</t>
  </si>
  <si>
    <t>Sanitary Sewer and Wastewater Treatment Facility (WWTF) Maintenance</t>
  </si>
  <si>
    <t>Sanitary Sewer Inspections</t>
  </si>
  <si>
    <t>SAV Planting</t>
  </si>
  <si>
    <t>Stormwater Reuse</t>
  </si>
  <si>
    <t>Study</t>
  </si>
  <si>
    <t>Turbidity Reducing Polymers (e.g., Floc logs ®)</t>
  </si>
  <si>
    <t>Wastewater Service Area Expansion</t>
  </si>
  <si>
    <t>Wetland Restoration</t>
  </si>
  <si>
    <t>WWTF Disposal Site</t>
  </si>
  <si>
    <t>WWTF Upgrade</t>
  </si>
  <si>
    <t>SJRWMD/ DEP</t>
  </si>
  <si>
    <t>Landscaping, irrigation, fertilizer, and pet waste ordinances, PSAs, presentations/ pamphlets, website, Illicit Discharge Program.</t>
  </si>
  <si>
    <t>OV-13</t>
  </si>
  <si>
    <t>Phosphorus Removal Project(s)</t>
  </si>
  <si>
    <t>Projects to achieve additional TP reductions - will be provided for first annual report.</t>
  </si>
  <si>
    <t>Orange County BOCC</t>
  </si>
  <si>
    <t>City of Winter Park/ SJRWMD</t>
  </si>
  <si>
    <t>CIB installation, operation, and maintenance - 17,000 lbs/yr collected.</t>
  </si>
  <si>
    <t>CIB installation, operation, and maintenance - 20,000 lbs/yr collected.</t>
  </si>
  <si>
    <t>Year</t>
  </si>
  <si>
    <t>ProjID</t>
  </si>
  <si>
    <t>Structural/Non Structural</t>
  </si>
  <si>
    <t>Use Past Designation</t>
  </si>
  <si>
    <t>Structural   </t>
  </si>
  <si>
    <t>Creating/ Enhancing Oyster Reefs</t>
  </si>
  <si>
    <t>Trade</t>
  </si>
  <si>
    <t>LID- Green Roofs</t>
  </si>
  <si>
    <t>Muck Removal/Restoration Dredging</t>
  </si>
  <si>
    <t>Non-contributing Basin</t>
  </si>
  <si>
    <t>Pervious Pavers</t>
  </si>
  <si>
    <t>Retention/Detention BMP Retrofit with Nutrient Reducing Media</t>
  </si>
  <si>
    <t>Retention/Detention BMP with Nutrient Reducing Media </t>
  </si>
  <si>
    <t>FIB- Stormwater</t>
  </si>
  <si>
    <t>Bacteria</t>
  </si>
  <si>
    <t>FIB- Source Identification Activities</t>
  </si>
  <si>
    <t>FIB- Sanitary Sewer</t>
  </si>
  <si>
    <t>FIB- OSTDS</t>
  </si>
  <si>
    <t>FIB- Trash Cleanup of Impaired Waterbody</t>
  </si>
  <si>
    <t>Duke Energy - $150,000/ Adventist Health - $25,000/ In-kind services - $50,000</t>
  </si>
  <si>
    <t>LeadEntity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</si>
  <si>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</si>
  <si>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</si>
  <si>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</si>
  <si>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</si>
  <si>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</si>
  <si>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</si>
  <si>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</si>
  <si>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</si>
  <si>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</si>
  <si>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</si>
  <si>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</si>
  <si>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</si>
  <si>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</si>
  <si>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</si>
  <si>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A-07</t>
  </si>
  <si>
    <t>Fertilizer Ordinance</t>
  </si>
  <si>
    <t>A-06</t>
  </si>
  <si>
    <t>Sunrail Station, Altamonte Springs</t>
  </si>
  <si>
    <t>Fertilizer Ordinance adopted City-wide. Credits included in AS-03.</t>
  </si>
  <si>
    <t>Redevelopment of property for Sunrail Station. Project was found to be outside the BMAP requirements and was canceled in 2018.</t>
  </si>
  <si>
    <t>Count of ProjectStatus</t>
  </si>
  <si>
    <t>Sum of TNReduction(lbs/yr)</t>
  </si>
  <si>
    <t>Sum of TPReduction(lbs/yr)</t>
  </si>
  <si>
    <t>Agricultural Producers</t>
  </si>
  <si>
    <t>BMP Implementation and Verification</t>
  </si>
  <si>
    <t>Credit for Changes in Land Use</t>
  </si>
  <si>
    <t>Credit for changes in land use.</t>
  </si>
  <si>
    <t>Sum of CostEstimate</t>
  </si>
  <si>
    <t>Sum of CostAnnualO&amp;M</t>
  </si>
  <si>
    <t>FDOT District 5</t>
  </si>
  <si>
    <t>Turnpike Enterprise</t>
  </si>
  <si>
    <t>New project 2018</t>
  </si>
  <si>
    <t>Update to previously submitted projects 2018</t>
  </si>
  <si>
    <t>2019 Updates</t>
  </si>
  <si>
    <t>Enrollment and verification of BMPs by agricultural producers. Reductions based on HSPF model. Acres treated based on FDACS OAWP December 2019 Enrollment and FSAID VI.</t>
  </si>
  <si>
    <t>FDOT-10</t>
  </si>
  <si>
    <t>FM 424217-1 SR 414 Widening (from I-4 to CR 27/Maitland Ave)</t>
  </si>
  <si>
    <t>Needs verification 2019</t>
  </si>
  <si>
    <t>Clean out of BMPs, an average of 4,401 cubic feet of material per year.</t>
  </si>
  <si>
    <t>245 septic tanks will be removed and converted to central sewer.</t>
  </si>
  <si>
    <t>NF044</t>
  </si>
  <si>
    <t>NF045</t>
  </si>
  <si>
    <t>55 septic tanks will be removed and converted to central sewer.</t>
  </si>
  <si>
    <t>Reiter Park Stormwater Redesign</t>
  </si>
  <si>
    <t>L-15</t>
  </si>
  <si>
    <t>Added an island, swale/ditch with rocks to prevent erosion, planted trees, added a littoral zone, and installed three aerators into the wet detention pond.</t>
  </si>
  <si>
    <t>Citywide Stormwater Master Plan</t>
  </si>
  <si>
    <t>L-16</t>
  </si>
  <si>
    <t>Citywide study to identify all new stormwater facilities and locations where stormwater improvements are necessary, including water quality projects.</t>
  </si>
  <si>
    <t>Florida Central Parkway Improvements</t>
  </si>
  <si>
    <t>Fertilizer Ordinance Implementation</t>
  </si>
  <si>
    <t>West Warren Avenue Streets and Drainage Study</t>
  </si>
  <si>
    <t>FDOT and City of Longwood</t>
  </si>
  <si>
    <t>Stormwater Pond Restoration Program</t>
  </si>
  <si>
    <t>Private Pond Owners</t>
  </si>
  <si>
    <t>Citywide Sanitary Sewer Inspection Program</t>
  </si>
  <si>
    <t>SR 434 Landscape and Water Quality  Improvements</t>
  </si>
  <si>
    <t>Highway U.S. 17/92 Landscape and Water Quality Improvements</t>
  </si>
  <si>
    <t>L-17</t>
  </si>
  <si>
    <t>L-18</t>
  </si>
  <si>
    <t>L-19</t>
  </si>
  <si>
    <t>L-20</t>
  </si>
  <si>
    <t>L-21</t>
  </si>
  <si>
    <t>L-22</t>
  </si>
  <si>
    <t>L-23</t>
  </si>
  <si>
    <t>Swales were regraded, an outfall and a control structure were added to the reuse pond.</t>
  </si>
  <si>
    <t>Restoration of wet detention ponds that were not previously maintained (to date 7 ponds have been restored to design levels).</t>
  </si>
  <si>
    <t>The City of Longwood adopted Seminole County's Fertilizer Ordinance.</t>
  </si>
  <si>
    <t>CCTV inspections, cleaning, smoke testing, inspections.</t>
  </si>
  <si>
    <t>Study to identify stormwater elements in need of retrofit activities.</t>
  </si>
  <si>
    <t>M-22</t>
  </si>
  <si>
    <t>M-23</t>
  </si>
  <si>
    <t>M-24</t>
  </si>
  <si>
    <t>M-25</t>
  </si>
  <si>
    <t>M-26</t>
  </si>
  <si>
    <t>M-27</t>
  </si>
  <si>
    <t>M-28</t>
  </si>
  <si>
    <t>M-29</t>
  </si>
  <si>
    <t>M-30</t>
  </si>
  <si>
    <t>M-31</t>
  </si>
  <si>
    <t>M-32</t>
  </si>
  <si>
    <t>M-33</t>
  </si>
  <si>
    <t>M-34</t>
  </si>
  <si>
    <t>M-35</t>
  </si>
  <si>
    <t>M-36</t>
  </si>
  <si>
    <t>M-37</t>
  </si>
  <si>
    <t>M-38</t>
  </si>
  <si>
    <t>M-39</t>
  </si>
  <si>
    <t>M-40</t>
  </si>
  <si>
    <t>Wetland Restoration: Tuscarora Trail and Temple Trail</t>
  </si>
  <si>
    <t>Wetland Restoration: Community Park</t>
  </si>
  <si>
    <t>Lake Avenue Bio-Retention Water Quality Project</t>
  </si>
  <si>
    <t>Lake Sybelia Nutrient Improvement Project</t>
  </si>
  <si>
    <t>Citywide</t>
  </si>
  <si>
    <t>Stormwater and Lakes Management Plan (SLMP)</t>
  </si>
  <si>
    <t>Sewer System Master Plan Update</t>
  </si>
  <si>
    <t>Tuscarora Trail / Dommerich Hills Sewer</t>
  </si>
  <si>
    <t>Mojave Trail and Thunderbird Trail Drainage Improvement (Construction)</t>
  </si>
  <si>
    <t>Homer Hough Park Shoreline Project</t>
  </si>
  <si>
    <t>Lake Sybelia Beneficial Shoreline Demonstration Site</t>
  </si>
  <si>
    <t>Dommerich Estates Areawide Drainage Improvements (Evaluation and Assessment)</t>
  </si>
  <si>
    <t>Stormwater retrofit and water quality BMPS to be considered including exfiltration trench installation, etc.</t>
  </si>
  <si>
    <t>Arapaho Trail Drainage Improvements - part of Dommerich Estates- (Construction)</t>
  </si>
  <si>
    <t>Lake Nina Navigational Dredging and Invasive Species Removal</t>
  </si>
  <si>
    <t>Dommerich Estates Areawide Drainage Improvements (Final Design and Permitting)</t>
  </si>
  <si>
    <t>Dommerich Estates Areawide Drainage Improvements (Construction)</t>
  </si>
  <si>
    <t>Underway/Ongoing</t>
  </si>
  <si>
    <t>28 37 57</t>
  </si>
  <si>
    <t>-81 20 13</t>
  </si>
  <si>
    <t>28 38 18</t>
  </si>
  <si>
    <t>-81 20 56</t>
  </si>
  <si>
    <t>-81 21 56</t>
  </si>
  <si>
    <t>28 37 04</t>
  </si>
  <si>
    <t>-81 22 15</t>
  </si>
  <si>
    <t>28 37 38</t>
  </si>
  <si>
    <t>-81 21 12</t>
  </si>
  <si>
    <t>28 37 59</t>
  </si>
  <si>
    <t>-81 19 55</t>
  </si>
  <si>
    <t>-81 20 43</t>
  </si>
  <si>
    <t>28 37 26</t>
  </si>
  <si>
    <t>-81 22 39</t>
  </si>
  <si>
    <t>28 38 00</t>
  </si>
  <si>
    <t>-81 20 52</t>
  </si>
  <si>
    <t>28 37 53</t>
  </si>
  <si>
    <t>28 37 28</t>
  </si>
  <si>
    <t>-81 21 34</t>
  </si>
  <si>
    <t>Cleaning out of baffle boxes and CDS units.</t>
  </si>
  <si>
    <t>Remove invasive vegetation to restore wetland system.</t>
  </si>
  <si>
    <t>Provide bio-retention at Lake Lily to further treat stormwater flowing into the lake and to also serve as a public educational component on bio-retention.</t>
  </si>
  <si>
    <t>Assessment and, if feasible, design of a bio-retention project.</t>
  </si>
  <si>
    <t>CDS unit to be located at intersection of North Lake Sybelia and Maitland Grove.</t>
  </si>
  <si>
    <t>Study to identify stormwater management improvement projects and water quality projects throughout the City.</t>
  </si>
  <si>
    <t>Study to identify sewer system  improvement projects throughout the City.</t>
  </si>
  <si>
    <t>Exfiltration trench installation.</t>
  </si>
  <si>
    <t>Exotic Species Removal Project.</t>
  </si>
  <si>
    <t>Demonstrate benefits of quality shoreline to lakeside homeowners.</t>
  </si>
  <si>
    <t>Drainage improvements to eliminate localized flooding and improve drainage infrastructure.</t>
  </si>
  <si>
    <t>Project to remove exotic species and perform dredging.</t>
  </si>
  <si>
    <t>OC-13</t>
  </si>
  <si>
    <t>Lake Martha Hydrological &amp; Nutrient Source Assessment</t>
  </si>
  <si>
    <t>Assessment of sources and sinks of nutrient pollutants in the watershed which informs a lake water quality management plan.</t>
  </si>
  <si>
    <t>OC-14</t>
  </si>
  <si>
    <t>Lake Burkett Hydrological &amp; Nutrient Source Assessment</t>
  </si>
  <si>
    <t>GIS Shapefile</t>
  </si>
  <si>
    <t>ORL-32</t>
  </si>
  <si>
    <t>ORL-33</t>
  </si>
  <si>
    <t>ORL-34</t>
  </si>
  <si>
    <t>N Ivanhoe Boulevard Drainage Improvements</t>
  </si>
  <si>
    <t>TBD (Involves drainage improvements around Lake Highland )</t>
  </si>
  <si>
    <t>LS8, 30, 47, and 77 Replacements</t>
  </si>
  <si>
    <t>Lake Druid Homeowners</t>
  </si>
  <si>
    <t>Retrofit existing drainage system and install a second generation baffle box with media within Lake Highland basin.</t>
  </si>
  <si>
    <t>Retrofit existing drainage system along N Ivanhoe Blvd from Gerda Terrace to North Shore Terrace and install two (2) second generation baffle boxes within Dormont Ln and Hopkins Cir.</t>
  </si>
  <si>
    <t>Lift Station Replacement (only LS #8 in Howell Branch basin).</t>
  </si>
  <si>
    <t>Lake Druid Emergent Vegetation Harvesting</t>
  </si>
  <si>
    <t>Sweep two times per month. 181,239.57 cubic feet of material collected.</t>
  </si>
  <si>
    <t>Private Developer</t>
  </si>
  <si>
    <t>ORL-35</t>
  </si>
  <si>
    <t>Federal Street CDS Unit</t>
  </si>
  <si>
    <t>Install CDS unit to capture gross pollutants before they enter Lake Dot.</t>
  </si>
  <si>
    <t>FYN; fertilizer ordinance, landscape, irrigation, and pet waste ordinances; Illicit Discharge Program, Adopt A Pond Program, Fats Oils &amp; Grease ordinance.</t>
  </si>
  <si>
    <t>SC-31</t>
  </si>
  <si>
    <t>Sweetwater Creek Muck Removal</t>
  </si>
  <si>
    <t>Remove accumulated muck from Sweetwater Creek in the Black Hammock immediately adjacent to Lake Jesup.</t>
  </si>
  <si>
    <t>WP-52</t>
  </si>
  <si>
    <t>WP-53</t>
  </si>
  <si>
    <t>WP-54</t>
  </si>
  <si>
    <t>Winter Park 9th Grade Center Pond</t>
  </si>
  <si>
    <t>Upgrade to existing treatment pond.</t>
  </si>
  <si>
    <t>Lake Sue Outfalls Retrofits</t>
  </si>
  <si>
    <t>Highland Outfall</t>
  </si>
  <si>
    <t>Winter Park</t>
  </si>
  <si>
    <t>Seminole County/ City of Oviedo</t>
  </si>
  <si>
    <t>NRCS/ Hacienda Village HOA</t>
  </si>
  <si>
    <t>NRCS</t>
  </si>
  <si>
    <t>WS-12</t>
  </si>
  <si>
    <t>WS-13</t>
  </si>
  <si>
    <t>WS-14</t>
  </si>
  <si>
    <t>WS-15</t>
  </si>
  <si>
    <t>WS-16</t>
  </si>
  <si>
    <t>WS-17</t>
  </si>
  <si>
    <t>WS-18</t>
  </si>
  <si>
    <t>WS-19</t>
  </si>
  <si>
    <t>WS-20</t>
  </si>
  <si>
    <t>WS-21</t>
  </si>
  <si>
    <t>WS-22</t>
  </si>
  <si>
    <t>Creek Bank Stabilization</t>
  </si>
  <si>
    <t>Installation of steel sheet piles, concrete caps, coconut matting, native grass seed and/or gravel to stabilize particular riparian areas, waterways, and shoreline banks of Gee Creek to prevent further erosion.</t>
  </si>
  <si>
    <t>Creek Sediment Removal</t>
  </si>
  <si>
    <t>Removal of accumulated sediments within sections of Bear Creek and Gee Creek (with discharge into Lake Jesup).</t>
  </si>
  <si>
    <t>Citywide Sanitary Sewer Line Inspection Program</t>
  </si>
  <si>
    <t>Citywide Sanitary Sewer Relining Program</t>
  </si>
  <si>
    <t>Relining of sanitary sewer lines, as needed.</t>
  </si>
  <si>
    <t>East Water Reclamation Facilities Improvements</t>
  </si>
  <si>
    <t>Structural Improvements to a WWTF.</t>
  </si>
  <si>
    <t>West Water Reclamation Facilities Improvements</t>
  </si>
  <si>
    <t>Citywide Weed Control Program</t>
  </si>
  <si>
    <t>Weed Control activities to Lake Audubon and ninety stormwater ponds.</t>
  </si>
  <si>
    <t>Citywide Pond Restoration Program</t>
  </si>
  <si>
    <t>Dredging of stormwater ponds throughout the City.</t>
  </si>
  <si>
    <t>Citywide BMP Cleanout Program</t>
  </si>
  <si>
    <t>Citywide Stormwater Pipe Relining</t>
  </si>
  <si>
    <t>Relining of stormwater pipe lines, as needed.</t>
  </si>
  <si>
    <t>Stormwater system repairs, outfalls, stormwater pipes, structure rehabilitation.</t>
  </si>
  <si>
    <t>NRCS/ City of Winter Springs Stormwater Utility Fund</t>
  </si>
  <si>
    <t>-81 14 34</t>
  </si>
  <si>
    <t>28 42 19</t>
  </si>
  <si>
    <t>-81 19 12</t>
  </si>
  <si>
    <t>28 41 53</t>
  </si>
  <si>
    <t>-81 12 42</t>
  </si>
  <si>
    <t>Count of Year Added</t>
  </si>
  <si>
    <t>Count of ProjectType</t>
  </si>
  <si>
    <t xml:space="preserve"> </t>
  </si>
  <si>
    <t>City of Longwood - $2,957,127/ SJRWMD - $1,290,703/ DEP - $1,000,000</t>
  </si>
  <si>
    <t>02052020- Added/checked project IDs from 2019 STAR process, new projects may still need IDs when inputted into Access.</t>
  </si>
  <si>
    <t>32</t>
  </si>
  <si>
    <t>Non-structual</t>
  </si>
  <si>
    <t>Conversion of grassed medians into tree islands to reduce erosion contributing to stormwater system.</t>
  </si>
  <si>
    <t>Phase out of 40 OSTDS systems and expansion of WWTF service area to convert systems to central sewer.</t>
  </si>
  <si>
    <t>Phase out of 400 OSTDS systems and expansion of WWTF service area to convert systems to central sewer.</t>
  </si>
  <si>
    <t>9,977 cubic feet of material collected.</t>
  </si>
  <si>
    <t>Construct 2nd generation baffle box on W Concord St. to treat runoff from residential and industrial area. 108 cubic feet of material collected.</t>
  </si>
  <si>
    <t>ORL-36</t>
  </si>
  <si>
    <t>BMP clean out activities, including drainage inlets, ditches, swales, storm pipes. 8.3 cubic feet of material collected.</t>
  </si>
  <si>
    <t>Mayo Avenue Septic to Sewer System Transition</t>
  </si>
  <si>
    <t>Lake Gem Alum Surface Treatment</t>
  </si>
  <si>
    <t>Alum surface treatment to eliminate nutrient recycling within the lake.</t>
  </si>
  <si>
    <t>28 36 57</t>
  </si>
  <si>
    <t>-81 22 16</t>
  </si>
  <si>
    <t>M-41</t>
  </si>
  <si>
    <t>672 &amp; 676 San Pablo Avenue 2nd Generation Baffle Boxes</t>
  </si>
  <si>
    <t>Madrid Drive at Desoto Drive 2nd generation Baffle Box</t>
  </si>
  <si>
    <t>Sonora Drive at Desoto Drive 2nd generation Baffle box</t>
  </si>
  <si>
    <t>Lake Hodge Park 2nd generation Baffle Box</t>
  </si>
  <si>
    <t>Delayed  indefinitely</t>
  </si>
  <si>
    <t>Delayed indefinitely</t>
  </si>
  <si>
    <t>Lake Concord 2nd Generation Baffle Boxes</t>
  </si>
  <si>
    <t>Weber Dr - 2nd Generation Baffle Box at Lake Druid</t>
  </si>
  <si>
    <t>Educational Component</t>
  </si>
  <si>
    <t>Lake Jesup Shoreline Restoration at 2 County parks; Jesup and Overlook</t>
  </si>
  <si>
    <t>Turnpike Authority</t>
  </si>
  <si>
    <t>Evaluation/ Conceptual Design</t>
  </si>
  <si>
    <t>Stormwater Utility/ TMDL/ 319/ SJRWMD</t>
  </si>
  <si>
    <t>FM 240216-2 SR 46 (add lanes and reconstruct from Mellonville Ave. to East of SR 415)</t>
  </si>
  <si>
    <t>Florida Central Commerce Park Wastewater Interconnect Program</t>
  </si>
  <si>
    <t>2nd Generation
Sales Tax</t>
  </si>
  <si>
    <t>Lake Lily
Bio-Retention</t>
  </si>
  <si>
    <t>28 37 18</t>
  </si>
  <si>
    <t>City of Orlando Stormwater Utility</t>
  </si>
  <si>
    <t>Inlet baskets - 3,510 cubic feet of material collected.</t>
  </si>
  <si>
    <t>Retrofit outflow to include nutrient removal filtration system.</t>
  </si>
  <si>
    <t>28 40 30</t>
  </si>
  <si>
    <t>BMPs in place at the time of the TMDL.</t>
  </si>
  <si>
    <t>Street sweeping of 4.4 miles, two times per month.</t>
  </si>
  <si>
    <t>FYN, irrigation ordinance, PSAs, pamphlets, presentations, website, illicit discharge program.</t>
  </si>
  <si>
    <t>Redevelopment and retrofit of city-owned property into an educational stormwater park; 2nd generation baffle box.</t>
  </si>
  <si>
    <t>Redevelopment and retrofit of city-owned property into an educational stormwater park; an exfiltration trench.</t>
  </si>
  <si>
    <t>Redevelopment and retrofit of city-owned property into an educational stormwater park; dry detention.</t>
  </si>
  <si>
    <t>Redevelopment and retrofit of city-owned property into an educational stormwater park; swale, lakeshore revegetation, educational boardwalk.</t>
  </si>
  <si>
    <t>Redevelopment and retrofit of city-owned property into an educational stormwater park; baffle box, pervious pavement, bioretention/ parking lot.</t>
  </si>
  <si>
    <t>Reconstruction of Anchor Road with drainage improvements including upgraded detention/retention ponds.</t>
  </si>
  <si>
    <t>Remove existing nuisance vegetation from the north and west shores of North Lake Triplet and replace with beneficial species; install reverse berm and swale.</t>
  </si>
  <si>
    <t>Remove existing nuisance vegetation from the east and southwest shores of Secret Lake and replace with beneficial species; install two reverse berms and swales.</t>
  </si>
  <si>
    <t>Installation of aeration.</t>
  </si>
  <si>
    <t>Baffle boxes.</t>
  </si>
  <si>
    <t>Replace existing storm manholes with two inlet filters and one 2nd generation baffle box for removal of pollutants.</t>
  </si>
  <si>
    <t>Replace existing storm manholes with 2nd generation baffle boxes for removal of pollutants.</t>
  </si>
  <si>
    <t>Replace existing storm manholes with 2nd generation baffle boxes for removal of pollutant.</t>
  </si>
  <si>
    <t>Replace existing storm manholes with baffle boxes for removal of pollutants.</t>
  </si>
  <si>
    <t>Replace existing storm manholes with baffle boxes for removal of pollutants - This project has been replaced with one constructing bioswales and other drainage improvements (substituted in 2015).</t>
  </si>
  <si>
    <t>Construction of stormwater: Retention area on Lots 10A &amp; 11 on north side of Park Drive.</t>
  </si>
  <si>
    <t>Modified project: Execution of whole lake alum treatments to directly treat Queens Mirror Lake and the Triplet Lake chain to address loads due to groundwater seepage and internal recycling.</t>
  </si>
  <si>
    <t>Remove existing nuisance vegetation from the north shore of Middle Lake Triplet and replace with beneficial species.</t>
  </si>
  <si>
    <t>Installation of water quality swales along northwestern shore of south Lake Triplet to provide golf course runoff treatment.</t>
  </si>
  <si>
    <t>Replace existing storm manholes with baffle boxes for removal of pollutants (sediment and detritus) (4.l).</t>
  </si>
  <si>
    <t>Monthly street sweeping of 72.5 miles, 29,876 cubic feet of material collected annually.</t>
  </si>
  <si>
    <t>FYN, landscape and irrigation ordinances, PSAs, pamphlets/presentations, website, illicit discharge program.</t>
  </si>
  <si>
    <t>BMPs that were in place at the time of the TMDL.</t>
  </si>
  <si>
    <t>Eliminate 18 septic tanks 75 feet from surface water, some of them were failing.</t>
  </si>
  <si>
    <t>Annual street sweeping of 31.5 miles.</t>
  </si>
  <si>
    <t>FYN, ordinances, PSAs, pamphlets, presentations, website, illicit discharge program.</t>
  </si>
  <si>
    <t>Fairy Lake outfall.</t>
  </si>
  <si>
    <t>Raven Avenue replacement of stormwater pipe.</t>
  </si>
  <si>
    <t>Clean out of BMPs, 176 cubic feet of material per year.</t>
  </si>
  <si>
    <t>Quarterly street sweeping of 11.1 miles.</t>
  </si>
  <si>
    <t>FYN, pamphlets, presentations, website, illicit discharge program.</t>
  </si>
  <si>
    <t>Participate in a regional project.</t>
  </si>
  <si>
    <t>Construct wet pond.</t>
  </si>
  <si>
    <t>Construct 2nd generation baffle box.</t>
  </si>
  <si>
    <t>Install curb inlet leaf trap.</t>
  </si>
  <si>
    <t>Construct 2 2nd generation baffle boxes.</t>
  </si>
  <si>
    <t>Landscaping ordinance, PSAs, presentations/ pamphlets, website, illicit discharge program.</t>
  </si>
  <si>
    <t>Installation of  alum treatment system, where aluminum sulfate (alum) is injected into stormline on a flow-proportioned basis.</t>
  </si>
  <si>
    <t>Installation of CDS unit at Lake Winyah from 96" pipe.</t>
  </si>
  <si>
    <t>Installation of underground, flow-actuated rotating bar screen on 108" outfall pipe to capture debris with additional treatment via alum system.</t>
  </si>
  <si>
    <t>Installation of CDS unit at Lake Highland.</t>
  </si>
  <si>
    <t>Construction of litter collection screen on Mills Ave., adjacent to Lake Rowena to treat runoff from 36" and 24" stormlines.</t>
  </si>
  <si>
    <t>Construct 2nd generation baffle box upstream of Lake Adair; Implement pollution prevention methods, including gravel bottom and check dams to settle out pollutants.</t>
  </si>
  <si>
    <t>Expansion of wet detention pond to treat 61% of sub-basin drainage.</t>
  </si>
  <si>
    <t>Installation of exfiltration galleries to treat 100% of sub-basin drainage.</t>
  </si>
  <si>
    <t>Construct two 2nd generation baffle boxes upstream of Lake Concord and reroute flow to treat 30" and 24" outfalls from nearly 100% of two sub-basins.</t>
  </si>
  <si>
    <t>Construct 2nd generation baffle box upstream of Lake Winyah to treat 71% of sub-basin.</t>
  </si>
  <si>
    <t>Construct 2nd generation baffle box upstream of Lake Adair.</t>
  </si>
  <si>
    <t>Installation of six inlet baskets around perimeter of Lake Adair.</t>
  </si>
  <si>
    <t>Installation of 11 inlet baskets in Spring Lake basin.</t>
  </si>
  <si>
    <t>Installation of 13 inlet baskets in Lake Formosa basin.</t>
  </si>
  <si>
    <t>Installation of 29 inlet baskets in Lake Highland basin.</t>
  </si>
  <si>
    <t>Installation of two inlet baskets in Lake Rowena basin.</t>
  </si>
  <si>
    <t>Installation of 49 inlet baskets in Lake Ivanhoe basin.</t>
  </si>
  <si>
    <t>Installation of four inlet baskets in Lake Druid basin.</t>
  </si>
  <si>
    <t>Two times per week of 6.4 miles, weekly of 9.3 miles, and 2 times per month of 113 miles.</t>
  </si>
  <si>
    <t>Construct 2nd generation baffle box upstream of Lake Adair to treat approximately 13% of subbasin.</t>
  </si>
  <si>
    <t>Construct 2nd generation baffle box upstream of Spring Lake to treat 100% of subbasin.</t>
  </si>
  <si>
    <t>Construct 2nd generation baffle box upstream of Lake Druid to treat approximately 7% of subbasin.</t>
  </si>
  <si>
    <t>FYN, ordinances (landscape, irrigation, pet waste), PSAs, pamphlets, presentations, website, illicit discharge program.</t>
  </si>
  <si>
    <t>Divert stormwater from Lake Concord basin to Lake Dot alum treatment before discharging into chain of lakes; installation of injection line in Lake Dot and new baffle box on Concord Ave.</t>
  </si>
  <si>
    <t>Removal of sandbar from FDOT pond outfall that enters Spring Lake.</t>
  </si>
  <si>
    <t>Clean out of catch basins, removal of 524 cubic feet of material per year.</t>
  </si>
  <si>
    <t>Clean out of BMPs, removal of 133 cubic feet of material per year.</t>
  </si>
  <si>
    <t>Lightwood Knox Canal Project.</t>
  </si>
  <si>
    <t>Regional stormwater treatment facility consisting of an 8.0-acre wet pond and 4.8-acre wetland.</t>
  </si>
  <si>
    <t>Monthly street sweeping of 315 lane miles.</t>
  </si>
  <si>
    <t>FYN, pet waste ordinance adopted, illicit discharge program, Adopt A Pond Program, FOG (Fats Oils &amp; Grease)ordinance approved and adopted.</t>
  </si>
  <si>
    <t>Routine cleaning of inlets and pipes.</t>
  </si>
  <si>
    <t>Construction of two new treatment areas and enlargement and Improvement to existing system in conjunction with FDOT and widening of 426.outfalls to WBID 2999 and WBID 2996.</t>
  </si>
  <si>
    <t>Weekly street sweeping of 37.7 miles.</t>
  </si>
  <si>
    <t>Public education.</t>
  </si>
  <si>
    <t>First flush bypass to wet retention ponds.</t>
  </si>
  <si>
    <t>Off-line exfiltration.</t>
  </si>
  <si>
    <t>CDS Unit on 24" outfall.</t>
  </si>
  <si>
    <t>CDS unit on 42" outfall.</t>
  </si>
  <si>
    <t>CDS unit on 30" outfall.</t>
  </si>
  <si>
    <t>Baffle screen on 15" outfall.</t>
  </si>
  <si>
    <t>Two CDS units on two 24" outfalls.</t>
  </si>
  <si>
    <t>Alum injection at Lake Mizell outfall.</t>
  </si>
  <si>
    <t>Developer's agreement to treat Palmer Ditch basin run off within site MSSW.</t>
  </si>
  <si>
    <t>Alum injection at Lake Osceola outfall.</t>
  </si>
  <si>
    <t>Off-Line exfiltration.</t>
  </si>
  <si>
    <t>CDS on 15" Pipe.</t>
  </si>
  <si>
    <t>Four dry-capture baffle inlets and boxes.</t>
  </si>
  <si>
    <t>CDS Installation on 24" outfall.</t>
  </si>
  <si>
    <t>Retrofit screening devices (two baffle boxes) to existing MSSW.</t>
  </si>
  <si>
    <t>Stormwater capture and screening system (baffle box).</t>
  </si>
  <si>
    <t>On-line dry retention pond.</t>
  </si>
  <si>
    <t>Alum injection at outfalls to Lake Virginia.</t>
  </si>
  <si>
    <t>Wet detention pond retrofit.</t>
  </si>
  <si>
    <t>Created treatment volume in Lake Mendsen, construct control structures for wet detention treatment.</t>
  </si>
  <si>
    <t>On-line retention 0.25 treatment volume.</t>
  </si>
  <si>
    <t>Baffle box.</t>
  </si>
  <si>
    <t>Street sweeping two times per month of 130 miles.</t>
  </si>
  <si>
    <t>FYN, landscape and fertilizer ordinances, pamphlets, presentations, website, illicit discharge program.</t>
  </si>
  <si>
    <t>Two Suntree baffle boxes (Osceola Ave and Mizell Ave outfalls).</t>
  </si>
  <si>
    <t>Two dry retention swales and one baffle box.</t>
  </si>
  <si>
    <t>Two Suntree baffle boxes.</t>
  </si>
  <si>
    <t>Divert no name creek flow into wetland treatment system.</t>
  </si>
  <si>
    <t>Retrofit stormwater outfalls with flow-through filtration devices.</t>
  </si>
  <si>
    <t>Retrofit eastern and western outfalls with flow-through filtration devices.</t>
  </si>
  <si>
    <t>Expansion of existing wet pond and redirection of untreated stormwater runoff to the pond.</t>
  </si>
  <si>
    <t>Widen from 2 to 6 lanes from McCulloch Road to Mitchell Hammock; drainage improvements and treatment of existing impervious area.</t>
  </si>
  <si>
    <t>SR 46 bridge replacement over Lake Jesup; drainage improvements and treatment of existing impervious area.</t>
  </si>
  <si>
    <t>Monthly street sweeping.</t>
  </si>
  <si>
    <t>Public Education efforts.</t>
  </si>
  <si>
    <t>Varies.</t>
  </si>
  <si>
    <t>OC CIP Hall Road Improvements.</t>
  </si>
  <si>
    <t>OC CIP Lake Waunatta.</t>
  </si>
  <si>
    <t>Lake Sue inlet baskets.</t>
  </si>
  <si>
    <t>Street sweeping for a total of 971.93 curb miles per year.</t>
  </si>
  <si>
    <t>Lake Burkett sub-basin.</t>
  </si>
  <si>
    <t>Lake Killarney.</t>
  </si>
  <si>
    <t>Baffle box and pipe replacement.</t>
  </si>
  <si>
    <t>Retrofit of an old FDOT pond now under county jurisdiction that drains Howell Branch Road.</t>
  </si>
  <si>
    <t>RST facility consisting of an 8.0-acre wet pond and 4.8-acre wetland.</t>
  </si>
  <si>
    <t>Street sweeping monthly of 66.8 miles and quarterly of 160.2 miles.</t>
  </si>
  <si>
    <t>RSF with alum to treat water in the sub basin upstream.</t>
  </si>
  <si>
    <t>Preliminary design for RSF to treat water from Six Mile Creek.</t>
  </si>
  <si>
    <t>2,400 linear feet of shoreline planting at Jesup Park.</t>
  </si>
  <si>
    <t>Planting two acres of eel grass near the Marlbed Flats.</t>
  </si>
  <si>
    <t>In-lake re-vegetation of submersed and emergent plants by residents and volunteers, six events held to date.</t>
  </si>
  <si>
    <t>In-lake re-vegetation of submersed and emergent plants by residents and volunteers; one event held to date.</t>
  </si>
  <si>
    <t>Clean out of BMPs, 6,936 cubic feet of material per year.</t>
  </si>
  <si>
    <t>In-lake re-vegetation of submersed and emergent plants by residents and volunteers, two events held to date.</t>
  </si>
  <si>
    <t>In-lake re-vegetation of shoreline emergent plants by contractors that is monitored by county staff and maintained with herbicides for invasive plant management.</t>
  </si>
  <si>
    <t>In-lake re-vegetation of shoreline emergent plants by contractors.</t>
  </si>
  <si>
    <t>Removal of 400 ac of phragmites near Cameron property and replanting with natives.</t>
  </si>
  <si>
    <t>Brochures, newsletters, public displays, workshops, illicit discharge program.</t>
  </si>
  <si>
    <t>Presentations, illicit discharge program.</t>
  </si>
  <si>
    <t>Dry Retention Pond 1.</t>
  </si>
  <si>
    <t>Design and construction of 62 LF of 4-by-7 box culvert with headwalls and 1,200 sqft retaining wall system.</t>
  </si>
  <si>
    <t>Harvesting of Typha and Oxycaryum cubense in Lake Druid.</t>
  </si>
  <si>
    <t>Prior to 1995</t>
  </si>
  <si>
    <t>Seminole County/ SJRWMD</t>
  </si>
  <si>
    <t>Stormwater Utility/ Water/ Sewer Utility Fund</t>
  </si>
  <si>
    <t>Sales Tax/ Stormwater Utility/ Water/ Sewer Utility</t>
  </si>
  <si>
    <t>City of Longwood/ SRF/ SJRWMD/ DEP</t>
  </si>
  <si>
    <t>FDACS/ City of Longwood</t>
  </si>
  <si>
    <t>FDOT Landscape Grant/ City of Longwood 3rd Generation Sales Tax</t>
  </si>
  <si>
    <t>City of Orlando/ Streets and Stormwater Division</t>
  </si>
  <si>
    <t>Stormwater Utility - $800,000/ State Funding - $100,000</t>
  </si>
  <si>
    <t>City - $28,000/ County - $37,000</t>
  </si>
  <si>
    <t>02262020- SOP and project ID duplicates check. In green: Project descriptions need to be shortened, corrected project types. SC-13's reduction number may need to be changed (if it is allowed there). Also FDACS, L- 15's agreement number.</t>
  </si>
  <si>
    <t>Project will improve wastewater effluent quality by routing flow from a decomissioned plant to a Seminole County plant for higher treatment, maximizing reuse availability, and abandoning irrigation wells for an urbanized area in the City of Longwood.</t>
  </si>
  <si>
    <t>2019</t>
  </si>
  <si>
    <t>032720 - added project IDs (highlighted in blue)for new projects (blanks) inserted in the STAR 2019 process from Access import. Saved a working copy to check and added a pivot table on projects type check tab to review for any errors/missing info.</t>
  </si>
  <si>
    <t>Min/Max of Project IDs</t>
  </si>
  <si>
    <t>Count of ProjID</t>
  </si>
  <si>
    <t>Sum of ProjID</t>
  </si>
  <si>
    <t>Updated (2018) milestones shown</t>
  </si>
  <si>
    <t>Sum of Estimated TN Load Reduction (lb-N/yr)</t>
  </si>
  <si>
    <t>TMDL</t>
  </si>
  <si>
    <t>Required Reduction (lbs/yr) (derived from Table 1, 2018 Amendment)</t>
  </si>
  <si>
    <t>% Achieved</t>
  </si>
  <si>
    <t>Sum of Estimated TP Load Reduction (lb-N/yr)</t>
  </si>
  <si>
    <t>Required Reduction (lbs/yr) (derived from Table 7, 2018 Amendment)</t>
  </si>
  <si>
    <t>5-Year Milestone</t>
  </si>
  <si>
    <t>Total Reductions Required</t>
  </si>
  <si>
    <t>2019 STAR Priority Projects (1-5)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</si>
</sst>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mm/dd/yy;@"/>
    <numFmt numFmtId="166" formatCode="0.000000"/>
    <numFmt numFmtId="167" formatCode="0.0%"/>
    <numFmt numFmtId="168" formatCode="0_);\(0\)"/>
    <numFmt numFmtId="169" formatCode="#,##0.0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0"/>
      <color theme="1"/>
      <name val="Times New Roman"/>
      <family val="1"/>
    </font>
    <font>
      <sz val="9"/>
      <color theme="1"/>
      <name val="Times New Roman"/>
      <family val="1"/>
    </font>
    <font>
      <strike/>
      <sz val="10"/>
      <name val="Times New Roman"/>
      <family val="1"/>
    </font>
    <font>
      <sz val="9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</fonts>
  <fills count="4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E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4" fillId="10" borderId="12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4" fillId="34" borderId="0" applyNumberFormat="0" applyBorder="0" applyAlignment="0" applyProtection="0"/>
    <xf numFmtId="9" fontId="4" fillId="0" borderId="0" applyFont="0" applyFill="0" applyBorder="0" applyAlignment="0" applyProtection="0"/>
  </cellStyleXfs>
  <cellXfs count="2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164" fontId="2" fillId="2" borderId="1" xfId="2" applyNumberFormat="1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3" fontId="5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1" xfId="0" applyBorder="1"/>
    <xf numFmtId="3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26" fillId="3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164" fontId="26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4" fontId="1" fillId="3" borderId="1" xfId="0" applyNumberFormat="1" applyFont="1" applyFill="1" applyBorder="1" applyAlignment="1">
      <alignment horizontal="center" vertical="center" wrapText="1"/>
    </xf>
    <xf numFmtId="6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64" fontId="1" fillId="3" borderId="1" xfId="2" applyNumberFormat="1" applyFont="1" applyFill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164" fontId="0" fillId="0" borderId="0" xfId="0" applyNumberFormat="1"/>
    <xf numFmtId="164" fontId="0" fillId="0" borderId="0" xfId="0" pivotButton="1" applyNumberFormat="1"/>
    <xf numFmtId="3" fontId="0" fillId="0" borderId="0" xfId="0" applyNumberFormat="1"/>
    <xf numFmtId="0" fontId="1" fillId="0" borderId="14" xfId="0" applyFont="1" applyBorder="1"/>
    <xf numFmtId="0" fontId="7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" fontId="0" fillId="0" borderId="0" xfId="0" applyNumberFormat="1"/>
    <xf numFmtId="0" fontId="0" fillId="0" borderId="1" xfId="0" pivotButton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/>
    <xf numFmtId="0" fontId="21" fillId="0" borderId="0" xfId="0" applyFont="1"/>
    <xf numFmtId="3" fontId="0" fillId="0" borderId="1" xfId="0" applyNumberFormat="1" applyBorder="1" applyAlignment="1">
      <alignment horizontal="center" vertical="center"/>
    </xf>
    <xf numFmtId="3" fontId="23" fillId="2" borderId="1" xfId="0" applyNumberFormat="1" applyFont="1" applyFill="1" applyBorder="1" applyAlignment="1">
      <alignment horizontal="center" vertical="center"/>
    </xf>
    <xf numFmtId="167" fontId="0" fillId="0" borderId="1" xfId="44" applyNumberFormat="1" applyFont="1" applyBorder="1" applyAlignment="1">
      <alignment horizontal="center" vertical="center"/>
    </xf>
    <xf numFmtId="167" fontId="23" fillId="2" borderId="1" xfId="44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3" fontId="7" fillId="0" borderId="1" xfId="0" applyNumberFormat="1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 applyProtection="1">
      <alignment horizontal="center" vertical="center" wrapText="1"/>
      <protection locked="0"/>
    </xf>
    <xf numFmtId="3" fontId="3" fillId="0" borderId="1" xfId="1" applyNumberFormat="1" applyFont="1" applyBorder="1" applyAlignment="1" applyProtection="1">
      <alignment horizontal="center" vertical="center" wrapText="1"/>
      <protection locked="0"/>
    </xf>
    <xf numFmtId="164" fontId="1" fillId="0" borderId="1" xfId="2" applyNumberFormat="1" applyFont="1" applyBorder="1" applyAlignment="1">
      <alignment horizontal="center" vertical="center"/>
    </xf>
    <xf numFmtId="0" fontId="5" fillId="35" borderId="15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7" fillId="0" borderId="1" xfId="0" quotePrefix="1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36" borderId="1" xfId="0" applyFont="1" applyFill="1" applyBorder="1"/>
    <xf numFmtId="168" fontId="4" fillId="0" borderId="1" xfId="0" applyNumberFormat="1" applyFont="1" applyBorder="1"/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NumberFormat="1"/>
    <xf numFmtId="37" fontId="4" fillId="0" borderId="1" xfId="0" applyNumberFormat="1" applyFont="1" applyBorder="1"/>
    <xf numFmtId="9" fontId="0" fillId="0" borderId="0" xfId="44" applyFont="1"/>
    <xf numFmtId="3" fontId="4" fillId="0" borderId="1" xfId="0" applyNumberFormat="1" applyFont="1" applyFill="1" applyBorder="1"/>
    <xf numFmtId="0" fontId="0" fillId="0" borderId="0" xfId="0" pivotButton="1" applyAlignment="1">
      <alignment horizontal="center"/>
    </xf>
    <xf numFmtId="0" fontId="1" fillId="38" borderId="1" xfId="0" applyFont="1" applyFill="1" applyBorder="1" applyAlignment="1">
      <alignment horizontal="center" vertical="center"/>
    </xf>
    <xf numFmtId="0" fontId="0" fillId="38" borderId="0" xfId="0" applyFill="1"/>
    <xf numFmtId="0" fontId="3" fillId="38" borderId="1" xfId="0" applyFont="1" applyFill="1" applyBorder="1" applyAlignment="1">
      <alignment horizontal="center" vertical="center" wrapText="1"/>
    </xf>
    <xf numFmtId="164" fontId="1" fillId="38" borderId="1" xfId="0" applyNumberFormat="1" applyFont="1" applyFill="1" applyBorder="1" applyAlignment="1">
      <alignment horizontal="center" vertical="center"/>
    </xf>
    <xf numFmtId="3" fontId="1" fillId="38" borderId="1" xfId="0" applyNumberFormat="1" applyFont="1" applyFill="1" applyBorder="1" applyAlignment="1">
      <alignment horizontal="center" vertical="center" wrapText="1"/>
    </xf>
    <xf numFmtId="0" fontId="1" fillId="38" borderId="1" xfId="0" applyFont="1" applyFill="1" applyBorder="1" applyAlignment="1">
      <alignment horizontal="center" vertical="center" wrapText="1"/>
    </xf>
    <xf numFmtId="3" fontId="1" fillId="38" borderId="1" xfId="0" applyNumberFormat="1" applyFont="1" applyFill="1" applyBorder="1" applyAlignment="1">
      <alignment horizontal="center" vertical="center"/>
    </xf>
    <xf numFmtId="0" fontId="7" fillId="38" borderId="1" xfId="0" applyFont="1" applyFill="1" applyBorder="1" applyAlignment="1">
      <alignment horizontal="center" vertical="center"/>
    </xf>
    <xf numFmtId="0" fontId="7" fillId="38" borderId="1" xfId="0" applyFont="1" applyFill="1" applyBorder="1" applyAlignment="1">
      <alignment horizontal="center" vertical="center" wrapText="1"/>
    </xf>
    <xf numFmtId="164" fontId="1" fillId="38" borderId="1" xfId="0" applyNumberFormat="1" applyFont="1" applyFill="1" applyBorder="1" applyAlignment="1">
      <alignment horizontal="center" vertical="center" wrapText="1"/>
    </xf>
    <xf numFmtId="2" fontId="1" fillId="38" borderId="1" xfId="0" applyNumberFormat="1" applyFont="1" applyFill="1" applyBorder="1" applyAlignment="1">
      <alignment horizontal="center" vertical="center"/>
    </xf>
    <xf numFmtId="0" fontId="1" fillId="38" borderId="0" xfId="0" applyFont="1" applyFill="1" applyAlignment="1">
      <alignment horizontal="center" vertical="center"/>
    </xf>
    <xf numFmtId="0" fontId="0" fillId="39" borderId="0" xfId="0" applyFill="1"/>
    <xf numFmtId="169" fontId="1" fillId="0" borderId="1" xfId="0" applyNumberFormat="1" applyFont="1" applyBorder="1" applyAlignment="1">
      <alignment horizontal="center" vertical="center" wrapText="1"/>
    </xf>
    <xf numFmtId="164" fontId="1" fillId="38" borderId="1" xfId="2" applyNumberFormat="1" applyFont="1" applyFill="1" applyBorder="1" applyAlignment="1">
      <alignment horizontal="center" vertical="center" wrapText="1"/>
    </xf>
    <xf numFmtId="166" fontId="7" fillId="38" borderId="1" xfId="0" applyNumberFormat="1" applyFont="1" applyFill="1" applyBorder="1" applyAlignment="1">
      <alignment horizontal="center" vertical="center" wrapText="1"/>
    </xf>
    <xf numFmtId="164" fontId="7" fillId="38" borderId="1" xfId="0" applyNumberFormat="1" applyFont="1" applyFill="1" applyBorder="1" applyAlignment="1">
      <alignment horizontal="center" vertical="center" wrapText="1"/>
    </xf>
    <xf numFmtId="3" fontId="7" fillId="38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4" fontId="7" fillId="38" borderId="1" xfId="2" applyNumberFormat="1" applyFont="1" applyFill="1" applyBorder="1" applyAlignment="1">
      <alignment horizontal="center" vertical="center"/>
    </xf>
    <xf numFmtId="164" fontId="3" fillId="38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38" borderId="2" xfId="0" applyFont="1" applyFill="1" applyBorder="1" applyAlignment="1">
      <alignment horizontal="center" vertical="center" wrapText="1"/>
    </xf>
    <xf numFmtId="164" fontId="1" fillId="38" borderId="4" xfId="0" applyNumberFormat="1" applyFont="1" applyFill="1" applyBorder="1" applyAlignment="1">
      <alignment horizontal="center" vertical="center" wrapText="1"/>
    </xf>
    <xf numFmtId="3" fontId="1" fillId="40" borderId="1" xfId="0" applyNumberFormat="1" applyFont="1" applyFill="1" applyBorder="1" applyAlignment="1">
      <alignment horizontal="center" vertical="center"/>
    </xf>
    <xf numFmtId="3" fontId="3" fillId="38" borderId="1" xfId="1" applyNumberFormat="1" applyFont="1" applyFill="1" applyBorder="1" applyAlignment="1" applyProtection="1">
      <alignment horizontal="center" vertical="center" wrapText="1"/>
      <protection locked="0"/>
    </xf>
    <xf numFmtId="164" fontId="1" fillId="38" borderId="1" xfId="2" applyNumberFormat="1" applyFont="1" applyFill="1" applyBorder="1" applyAlignment="1">
      <alignment horizontal="center" vertical="center"/>
    </xf>
    <xf numFmtId="0" fontId="0" fillId="0" borderId="1" xfId="0" pivotButton="1" applyBorder="1"/>
    <xf numFmtId="0" fontId="0" fillId="0" borderId="1" xfId="0" applyNumberFormat="1" applyBorder="1"/>
    <xf numFmtId="0" fontId="0" fillId="0" borderId="1" xfId="0" applyBorder="1" applyAlignment="1">
      <alignment horizontal="left" wrapText="1"/>
    </xf>
    <xf numFmtId="0" fontId="23" fillId="2" borderId="1" xfId="0" pivotButton="1" applyFont="1" applyFill="1" applyBorder="1" applyAlignment="1">
      <alignment horizontal="center" vertical="center" wrapText="1"/>
    </xf>
    <xf numFmtId="168" fontId="4" fillId="41" borderId="1" xfId="0" applyNumberFormat="1" applyFont="1" applyFill="1" applyBorder="1"/>
    <xf numFmtId="3" fontId="4" fillId="41" borderId="1" xfId="0" applyNumberFormat="1" applyFont="1" applyFill="1" applyBorder="1"/>
    <xf numFmtId="3" fontId="4" fillId="36" borderId="1" xfId="0" applyNumberFormat="1" applyFont="1" applyFill="1" applyBorder="1"/>
    <xf numFmtId="164" fontId="7" fillId="0" borderId="1" xfId="0" applyNumberFormat="1" applyFont="1" applyFill="1" applyBorder="1" applyAlignment="1">
      <alignment horizontal="center" vertical="center" wrapText="1"/>
    </xf>
    <xf numFmtId="0" fontId="1" fillId="40" borderId="1" xfId="0" applyFont="1" applyFill="1" applyBorder="1" applyAlignment="1">
      <alignment horizontal="center" vertical="center"/>
    </xf>
    <xf numFmtId="0" fontId="1" fillId="40" borderId="1" xfId="0" applyFont="1" applyFill="1" applyBorder="1" applyAlignment="1">
      <alignment horizontal="center" vertical="center" wrapText="1"/>
    </xf>
    <xf numFmtId="164" fontId="1" fillId="40" borderId="1" xfId="0" applyNumberFormat="1" applyFont="1" applyFill="1" applyBorder="1" applyAlignment="1">
      <alignment horizontal="center" vertical="center"/>
    </xf>
    <xf numFmtId="0" fontId="0" fillId="40" borderId="0" xfId="0" applyFill="1"/>
    <xf numFmtId="3" fontId="7" fillId="42" borderId="1" xfId="0" applyNumberFormat="1" applyFont="1" applyFill="1" applyBorder="1" applyAlignment="1">
      <alignment horizontal="center" vertical="center" wrapText="1"/>
    </xf>
    <xf numFmtId="3" fontId="1" fillId="42" borderId="1" xfId="0" applyNumberFormat="1" applyFont="1" applyFill="1" applyBorder="1" applyAlignment="1">
      <alignment horizontal="center" vertical="center"/>
    </xf>
    <xf numFmtId="3" fontId="1" fillId="4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3" fontId="1" fillId="43" borderId="1" xfId="0" applyNumberFormat="1" applyFont="1" applyFill="1" applyBorder="1" applyAlignment="1">
      <alignment horizontal="center" vertical="center" wrapText="1"/>
    </xf>
    <xf numFmtId="3" fontId="3" fillId="43" borderId="1" xfId="0" applyNumberFormat="1" applyFont="1" applyFill="1" applyBorder="1" applyAlignment="1">
      <alignment horizontal="center" vertical="center" wrapText="1"/>
    </xf>
    <xf numFmtId="3" fontId="3" fillId="40" borderId="1" xfId="1" applyNumberFormat="1" applyFont="1" applyFill="1" applyBorder="1" applyAlignment="1" applyProtection="1">
      <alignment horizontal="center" vertical="center" wrapText="1"/>
      <protection locked="0"/>
    </xf>
    <xf numFmtId="3" fontId="1" fillId="44" borderId="1" xfId="0" applyNumberFormat="1" applyFont="1" applyFill="1" applyBorder="1" applyAlignment="1">
      <alignment horizontal="center" vertical="center" wrapText="1"/>
    </xf>
    <xf numFmtId="3" fontId="3" fillId="44" borderId="1" xfId="0" applyNumberFormat="1" applyFont="1" applyFill="1" applyBorder="1" applyAlignment="1">
      <alignment horizontal="center" vertical="center" wrapText="1"/>
    </xf>
    <xf numFmtId="3" fontId="1" fillId="43" borderId="1" xfId="0" applyNumberFormat="1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3" fontId="1" fillId="0" borderId="1" xfId="0" quotePrefix="1" applyNumberFormat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8" fillId="38" borderId="1" xfId="0" quotePrefix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38" borderId="1" xfId="0" quotePrefix="1" applyFont="1" applyFill="1" applyBorder="1" applyAlignment="1">
      <alignment horizontal="center" vertical="center" wrapText="1"/>
    </xf>
    <xf numFmtId="164" fontId="1" fillId="38" borderId="1" xfId="0" quotePrefix="1" applyNumberFormat="1" applyFont="1" applyFill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38" borderId="1" xfId="0" quotePrefix="1" applyFont="1" applyFill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 wrapText="1"/>
    </xf>
    <xf numFmtId="0" fontId="1" fillId="40" borderId="1" xfId="0" quotePrefix="1" applyFont="1" applyFill="1" applyBorder="1" applyAlignment="1">
      <alignment horizontal="center" vertical="center"/>
    </xf>
    <xf numFmtId="3" fontId="1" fillId="40" borderId="1" xfId="0" quotePrefix="1" applyNumberFormat="1" applyFont="1" applyFill="1" applyBorder="1" applyAlignment="1">
      <alignment horizontal="center" vertical="center"/>
    </xf>
    <xf numFmtId="0" fontId="0" fillId="42" borderId="0" xfId="0" applyFill="1"/>
    <xf numFmtId="0" fontId="3" fillId="42" borderId="1" xfId="0" applyFont="1" applyFill="1" applyBorder="1" applyAlignment="1">
      <alignment horizontal="center" vertical="center" wrapText="1"/>
    </xf>
    <xf numFmtId="0" fontId="1" fillId="42" borderId="1" xfId="0" applyFont="1" applyFill="1" applyBorder="1" applyAlignment="1">
      <alignment horizontal="center" vertical="center" wrapText="1"/>
    </xf>
    <xf numFmtId="14" fontId="1" fillId="4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3" fontId="1" fillId="42" borderId="1" xfId="0" quotePrefix="1" applyNumberFormat="1" applyFont="1" applyFill="1" applyBorder="1" applyAlignment="1">
      <alignment horizontal="center" vertical="center" wrapText="1"/>
    </xf>
    <xf numFmtId="0" fontId="31" fillId="37" borderId="1" xfId="0" applyNumberFormat="1" applyFont="1" applyFill="1" applyBorder="1" applyAlignment="1">
      <alignment horizontal="center" vertical="center"/>
    </xf>
    <xf numFmtId="0" fontId="31" fillId="37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center" wrapText="1"/>
    </xf>
    <xf numFmtId="0" fontId="3" fillId="43" borderId="1" xfId="0" applyFont="1" applyFill="1" applyBorder="1" applyAlignment="1">
      <alignment horizontal="center" vertical="center" wrapText="1"/>
    </xf>
    <xf numFmtId="3" fontId="7" fillId="43" borderId="1" xfId="0" quotePrefix="1" applyNumberFormat="1" applyFont="1" applyFill="1" applyBorder="1" applyAlignment="1">
      <alignment horizontal="center" vertical="center" wrapText="1"/>
    </xf>
    <xf numFmtId="0" fontId="3" fillId="38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38" borderId="4" xfId="0" applyFont="1" applyFill="1" applyBorder="1" applyAlignment="1">
      <alignment horizontal="center" vertical="center"/>
    </xf>
    <xf numFmtId="0" fontId="7" fillId="38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2" borderId="2" xfId="0" quotePrefix="1" applyFont="1" applyFill="1" applyBorder="1" applyAlignment="1">
      <alignment horizontal="center" vertical="center" wrapText="1"/>
    </xf>
    <xf numFmtId="0" fontId="7" fillId="4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3" fontId="3" fillId="40" borderId="4" xfId="1" applyNumberFormat="1" applyFont="1" applyFill="1" applyBorder="1" applyAlignment="1" applyProtection="1">
      <alignment horizontal="center" vertical="center" wrapText="1"/>
      <protection locked="0"/>
    </xf>
    <xf numFmtId="3" fontId="1" fillId="40" borderId="3" xfId="0" applyNumberFormat="1" applyFont="1" applyFill="1" applyBorder="1" applyAlignment="1">
      <alignment horizontal="center" vertical="center"/>
    </xf>
    <xf numFmtId="3" fontId="1" fillId="38" borderId="4" xfId="0" applyNumberFormat="1" applyFont="1" applyFill="1" applyBorder="1" applyAlignment="1">
      <alignment horizontal="center" vertical="center"/>
    </xf>
    <xf numFmtId="164" fontId="1" fillId="38" borderId="4" xfId="2" applyNumberFormat="1" applyFont="1" applyFill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 wrapText="1"/>
    </xf>
    <xf numFmtId="164" fontId="1" fillId="0" borderId="4" xfId="2" applyNumberFormat="1" applyFont="1" applyBorder="1" applyAlignment="1">
      <alignment horizontal="center" vertical="center"/>
    </xf>
    <xf numFmtId="164" fontId="1" fillId="38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  <protection locked="0"/>
    </xf>
    <xf numFmtId="14" fontId="1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38" borderId="1" xfId="0" applyNumberFormat="1" applyFont="1" applyFill="1" applyBorder="1" applyAlignment="1">
      <alignment horizontal="center" vertical="center"/>
    </xf>
    <xf numFmtId="0" fontId="7" fillId="38" borderId="1" xfId="0" applyNumberFormat="1" applyFont="1" applyFill="1" applyBorder="1" applyAlignment="1">
      <alignment horizontal="center" vertical="center"/>
    </xf>
    <xf numFmtId="0" fontId="1" fillId="38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38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40" borderId="1" xfId="0" applyNumberFormat="1" applyFont="1" applyFill="1" applyBorder="1" applyAlignment="1">
      <alignment horizontal="center" vertical="center"/>
    </xf>
    <xf numFmtId="0" fontId="1" fillId="38" borderId="4" xfId="0" applyNumberFormat="1" applyFont="1" applyFill="1" applyBorder="1" applyAlignment="1">
      <alignment horizontal="center" vertical="center"/>
    </xf>
    <xf numFmtId="0" fontId="30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3" fillId="45" borderId="1" xfId="0" applyFont="1" applyFill="1" applyBorder="1" applyAlignment="1">
      <alignment horizontal="center" vertical="center" wrapText="1"/>
    </xf>
    <xf numFmtId="0" fontId="1" fillId="46" borderId="1" xfId="0" applyFont="1" applyFill="1" applyBorder="1" applyAlignment="1">
      <alignment horizontal="center" vertical="center" wrapText="1"/>
    </xf>
    <xf numFmtId="0" fontId="0" fillId="46" borderId="0" xfId="0" applyFill="1"/>
    <xf numFmtId="0" fontId="23" fillId="0" borderId="0" xfId="0" applyFont="1" applyAlignment="1">
      <alignment wrapText="1"/>
    </xf>
    <xf numFmtId="0" fontId="0" fillId="41" borderId="0" xfId="0" applyFill="1"/>
    <xf numFmtId="3" fontId="1" fillId="0" borderId="1" xfId="1" applyNumberFormat="1" applyFont="1" applyBorder="1" applyAlignment="1">
      <alignment horizontal="center"/>
    </xf>
    <xf numFmtId="3" fontId="1" fillId="0" borderId="1" xfId="1" applyNumberFormat="1" applyFont="1" applyFill="1" applyBorder="1" applyAlignment="1">
      <alignment horizontal="center"/>
    </xf>
    <xf numFmtId="9" fontId="0" fillId="0" borderId="1" xfId="44" applyFont="1" applyFill="1" applyBorder="1"/>
    <xf numFmtId="3" fontId="1" fillId="0" borderId="0" xfId="0" applyNumberFormat="1" applyFont="1"/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44" builtinId="5"/>
    <cellStyle name="Title" xfId="3" builtinId="15" customBuiltin="1"/>
    <cellStyle name="Total" xfId="19" builtinId="25" customBuiltin="1"/>
    <cellStyle name="Warning Text" xfId="16" builtinId="11" customBuiltin="1"/>
  </cellStyles>
  <dxfs count="34">
    <dxf>
      <numFmt numFmtId="3" formatCode="#,##0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alignment wrapText="1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</dxf>
    <dxf>
      <numFmt numFmtId="3" formatCode="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" formatCode="0"/>
    </dxf>
    <dxf>
      <numFmt numFmtId="1" formatCode="0"/>
    </dxf>
    <dxf>
      <numFmt numFmtId="3" formatCode="#,##0"/>
    </dxf>
  </dxfs>
  <tableStyles count="0" defaultTableStyle="TableStyleMedium2" defaultPivotStyle="PivotStyleLight16"/>
  <colors>
    <mruColors>
      <color rgb="FFADE2E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Lake Jesup TP Project Reductions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'Progress Charts'!$F$1</c:f>
              <c:strCache>
                <c:ptCount val="1"/>
                <c:pt idx="0">
                  <c:v>Project Reductions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'Progress Charts'!$E$2:$E$14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Charts'!$F$2:$F$14</c:f>
              <c:numCache>
                <c:formatCode>#,##0_);\(#,##0\)</c:formatCode>
                <c:ptCount val="13"/>
                <c:pt idx="0">
                  <c:v>9302.9439500000008</c:v>
                </c:pt>
                <c:pt idx="1">
                  <c:v>9303.3439500000004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42-4D7B-AFE5-7223C5509805}"/>
            </c:ext>
          </c:extLst>
        </c:ser>
        <c:ser>
          <c:idx val="2"/>
          <c:order val="1"/>
          <c:tx>
            <c:strRef>
              <c:f>'Progress Charts'!$G$1</c:f>
              <c:strCache>
                <c:ptCount val="1"/>
                <c:pt idx="0">
                  <c:v>5-Year Milestone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5-year Milestone</a:t>
                    </a:r>
                  </a:p>
                  <a:p>
                    <a:fld id="{6F1FF2F4-15C8-40BB-BBCC-B0E82B363775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B76-4AAB-9B16-5E749466E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'Progress Charts'!$E$2:$E$14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Charts'!$G$2:$G$14</c:f>
              <c:numCache>
                <c:formatCode>General</c:formatCode>
                <c:ptCount val="13"/>
                <c:pt idx="4" formatCode="#,##0">
                  <c:v>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3-403F-9190-31190BC6B915}"/>
            </c:ext>
          </c:extLst>
        </c:ser>
        <c:ser>
          <c:idx val="3"/>
          <c:order val="2"/>
          <c:tx>
            <c:strRef>
              <c:f>'Progress Charts'!$H$1</c:f>
              <c:strCache>
                <c:ptCount val="1"/>
                <c:pt idx="0">
                  <c:v>Total Reductions Required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3"/>
              <c:tx>
                <c:rich>
                  <a:bodyPr/>
                  <a:lstStyle/>
                  <a:p>
                    <a:r>
                      <a:rPr lang="en-US"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t>10 -Year Milestone</a:t>
                    </a:r>
                  </a:p>
                  <a:p>
                    <a:fld id="{3486D215-E905-424F-A3C8-53DE5D957E78}" type="VALUE">
                      <a:rPr lang="en-US"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8B0-4CB4-A3F5-975F14583C49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1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262098097112861"/>
                      <c:h val="0.163847331583552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B76-4AAB-9B16-5E749466E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'Progress Charts'!$E$2:$E$14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Charts'!$H$2:$H$14</c:f>
              <c:numCache>
                <c:formatCode>General</c:formatCode>
                <c:ptCount val="13"/>
                <c:pt idx="12" formatCode="#,##0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3-403F-9190-31190BC6B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558984"/>
        <c:axId val="485558656"/>
      </c:lineChart>
      <c:catAx>
        <c:axId val="485558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1" i="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_);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558656"/>
        <c:crosses val="autoZero"/>
        <c:auto val="1"/>
        <c:lblAlgn val="ctr"/>
        <c:lblOffset val="100"/>
        <c:noMultiLvlLbl val="0"/>
      </c:catAx>
      <c:valAx>
        <c:axId val="485558656"/>
        <c:scaling>
          <c:orientation val="minMax"/>
          <c:max val="13000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1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Cumulative TP Reductions (lbs/yr)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558984"/>
        <c:crosses val="autoZero"/>
        <c:crossBetween val="midCat"/>
        <c:majorUnit val="1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Lake</a:t>
            </a:r>
            <a:r>
              <a:rPr lang="en-US" baseline="0"/>
              <a:t> Jesup TN Project Reductions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'Progress Charts'!$F$31</c:f>
              <c:strCache>
                <c:ptCount val="1"/>
                <c:pt idx="0">
                  <c:v>Project Reductions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Add text</a:t>
                    </a:r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76-4AAB-9B16-5E749466E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'Progress Charts'!$E$32:$E$44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Charts'!$F$32:$F$44</c:f>
              <c:numCache>
                <c:formatCode>#,##0_);\(#,##0\)</c:formatCode>
                <c:ptCount val="13"/>
                <c:pt idx="0">
                  <c:v>58864.015000000014</c:v>
                </c:pt>
                <c:pt idx="1">
                  <c:v>58927.815000000017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3-403F-9190-31190BC6B915}"/>
            </c:ext>
          </c:extLst>
        </c:ser>
        <c:ser>
          <c:idx val="3"/>
          <c:order val="1"/>
          <c:tx>
            <c:strRef>
              <c:f>'Progress Charts'!$G$31</c:f>
              <c:strCache>
                <c:ptCount val="1"/>
                <c:pt idx="0">
                  <c:v>5-Year Milestone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Add text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39-46F4-843D-2CD7246E3C2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5-year Milestone</a:t>
                    </a:r>
                  </a:p>
                  <a:p>
                    <a:r>
                      <a:rPr lang="en-US" baseline="0"/>
                      <a:t> </a:t>
                    </a:r>
                    <a:fld id="{C2B7EBEC-DE87-4861-AE12-42B5BB737B2C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5739-46F4-843D-2CD7246E3C2A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1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262098097112861"/>
                      <c:h val="0.163847331583552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B76-4AAB-9B16-5E749466E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'Progress Charts'!$E$32:$E$44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Charts'!$G$32:$G$44</c:f>
              <c:numCache>
                <c:formatCode>General</c:formatCode>
                <c:ptCount val="13"/>
                <c:pt idx="4" formatCode="#,##0">
                  <c:v>27507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3-403F-9190-31190BC6B915}"/>
            </c:ext>
          </c:extLst>
        </c:ser>
        <c:ser>
          <c:idx val="1"/>
          <c:order val="2"/>
          <c:tx>
            <c:strRef>
              <c:f>'Progress Charts'!$H$31</c:f>
              <c:strCache>
                <c:ptCount val="1"/>
                <c:pt idx="0">
                  <c:v>Total Reductions Required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0"/>
                  <c:y val="-7.21803368328959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6620666557305336"/>
                      <c:h val="0.113805555555555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739-46F4-843D-2CD7246E3C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'Progress Charts'!$E$32:$E$44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Charts'!$H$32:$H$44</c:f>
              <c:numCache>
                <c:formatCode>General</c:formatCode>
                <c:ptCount val="13"/>
                <c:pt idx="12" formatCode="#,##0">
                  <c:v>55013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39-46F4-843D-2CD7246E3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558984"/>
        <c:axId val="485558656"/>
      </c:lineChart>
      <c:catAx>
        <c:axId val="485558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en-US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rPr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en-US" sz="9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_);\(0\)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558656"/>
        <c:crosses val="autoZero"/>
        <c:auto val="1"/>
        <c:lblAlgn val="ctr"/>
        <c:lblOffset val="100"/>
        <c:noMultiLvlLbl val="0"/>
      </c:catAx>
      <c:valAx>
        <c:axId val="485558656"/>
        <c:scaling>
          <c:orientation val="minMax"/>
          <c:max val="62000"/>
          <c:min val="2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n-US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rPr>
                  <a:t>Cumulative TN Reductions (lbs/yr)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n-US" sz="9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558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161925</xdr:colOff>
      <xdr:row>0</xdr:row>
      <xdr:rowOff>323850</xdr:rowOff>
    </xdr:from>
    <xdr:to>
      <xdr:col>23</xdr:col>
      <xdr:colOff>161925</xdr:colOff>
      <xdr:row>23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AE022D-5674-44DC-93B6-228AB7E8D6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666748</xdr:colOff>
      <xdr:row>29</xdr:row>
      <xdr:rowOff>76198</xdr:rowOff>
    </xdr:from>
    <xdr:to>
      <xdr:col>20</xdr:col>
      <xdr:colOff>371473</xdr:colOff>
      <xdr:row>51</xdr:row>
      <xdr:rowOff>76198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53F7B10-791B-4B95-8F01-522D76D8F7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at%20Resource%20Mgmt\Water%20Quality%20Mgmt\BMAPs\2018%20BMAP%20Reporting\Jesup\Orange%20County_Jesup_Project%20Collection%202017%20DRAF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ileServer%20Data\FDEP%20Middle%20Basin\Lake%20Jesup\BMAP\BMAP%20Phase%202\Projects\Project%20Collection\Responses\Seminole%20County\Seminole%20County_Jesup_Project%20Collection%202017revised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35CCF730-E05F-4C32-BBFF-A24963A7C21E}" userId="Tina Gordon" providerId="None"/>
  <person displayName="Brock, Kelly" id="{B846680F-02EF-410C-BD33-09E893E397AA}" userId="Brock, Kelly" providerId="None"/>
  <person displayName="Huggins, David" id="{73F996A9-7FCA-4AE9-96F2-DEA9F8B66F4A}" userId="Huggins, David" providerId="None"/>
  <person displayName="Christopher Caschera" id="{F3D3205B-8A83-4EE5-9FE0-780D82297B9C}" userId="Christopher Caschera" providerId="None"/>
  <person displayName="Owens, Jeremiah (P.E.)" id="{34D95A27-FB46-48F4-A288-DA6A6A2EA495}" userId="Owens, Jeremiah (P.E.)" providerId="Non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na Gordon" refreshedDate="43900.599034259256" createdVersion="5" refreshedVersion="6" minRefreshableVersion="3" recordCount="393" xr:uid="{00000000-000A-0000-FFFF-FFFF04000000}">
  <cacheSource type="worksheet">
    <worksheetSource ref="B1:Z1048576" sheet="Jesup All Projects"/>
  </cacheSource>
  <cacheFields count="25">
    <cacheField name="LeadEntity" numFmtId="0">
      <sharedItems containsBlank="1" count="21">
        <s v="FDACS"/>
        <s v="City of Altamonte Springs"/>
        <s v="City of Casselberry"/>
        <s v="City of Lake Mary"/>
        <s v="City of Longwood"/>
        <s v="City of Maitland"/>
        <s v="City of Orlando"/>
        <s v="City of Oviedo"/>
        <s v="City of Sanford"/>
        <s v="City of Winter Park"/>
        <s v="City of Winter Springs"/>
        <s v="FDOT"/>
        <s v="OOCEA"/>
        <s v="Orange County"/>
        <s v="Seminole County"/>
        <s v="Town of Eatonville"/>
        <s v="Turnpike Authority"/>
        <s v="FDOT District 5"/>
        <s v="Site 10"/>
        <s v="Turnpike Enterprise"/>
        <m/>
      </sharedItems>
    </cacheField>
    <cacheField name="Partners" numFmtId="0">
      <sharedItems containsBlank="1"/>
    </cacheField>
    <cacheField name="ProjectNumber" numFmtId="0">
      <sharedItems containsBlank="1"/>
    </cacheField>
    <cacheField name="ProjectName" numFmtId="0">
      <sharedItems containsBlank="1"/>
    </cacheField>
    <cacheField name="ProjectDescription" numFmtId="0">
      <sharedItems containsBlank="1"/>
    </cacheField>
    <cacheField name="ProjectType" numFmtId="0">
      <sharedItems containsBlank="1"/>
    </cacheField>
    <cacheField name="ProjectStatus" numFmtId="0">
      <sharedItems containsBlank="1" count="5">
        <s v="Completed"/>
        <s v="Canceled"/>
        <s v="Planned"/>
        <s v="Underway"/>
        <m/>
      </sharedItems>
    </cacheField>
    <cacheField name="EstimatedCompletionDate" numFmtId="0">
      <sharedItems containsBlank="1" containsMixedTypes="1" containsNumber="1" containsInteger="1" minValue="1990" maxValue="2024"/>
    </cacheField>
    <cacheField name="TNReduction(lbs/yr)" numFmtId="3">
      <sharedItems containsBlank="1" containsMixedTypes="1" containsNumber="1" minValue="0" maxValue="18863"/>
    </cacheField>
    <cacheField name="TPReduction(lbs/yr)" numFmtId="3">
      <sharedItems containsBlank="1" containsMixedTypes="1" containsNumber="1" minValue="0" maxValue="2230"/>
    </cacheField>
    <cacheField name="Location" numFmtId="0">
      <sharedItems containsBlank="1"/>
    </cacheField>
    <cacheField name="AcresTreated" numFmtId="0">
      <sharedItems containsBlank="1" containsMixedTypes="1" containsNumber="1" minValue="0" maxValue="14267"/>
    </cacheField>
    <cacheField name="CostEstimate" numFmtId="164">
      <sharedItems containsBlank="1" containsMixedTypes="1" containsNumber="1" minValue="0" maxValue="16000000"/>
    </cacheField>
    <cacheField name="CostAnnualO&amp;M" numFmtId="164">
      <sharedItems containsBlank="1" containsMixedTypes="1" containsNumber="1" minValue="0" maxValue="1800000"/>
    </cacheField>
    <cacheField name="FundingSource" numFmtId="0">
      <sharedItems containsBlank="1"/>
    </cacheField>
    <cacheField name="FundingAmount" numFmtId="0">
      <sharedItems containsBlank="1" containsMixedTypes="1" containsNumber="1" minValue="2000" maxValue="7324162"/>
    </cacheField>
    <cacheField name="DEPContractAgreementNumber" numFmtId="0">
      <sharedItems containsBlank="1" containsMixedTypes="1" containsNumber="1" containsInteger="1" minValue="28089" maxValue="28430"/>
    </cacheField>
    <cacheField name="Structural, Non-structural, or Trade" numFmtId="0">
      <sharedItems containsBlank="1"/>
    </cacheField>
    <cacheField name="Original Project Status" numFmtId="0">
      <sharedItems containsBlank="1" containsMixedTypes="1" containsNumber="1" containsInteger="1" minValue="2020" maxValue="2020"/>
    </cacheField>
    <cacheField name="Year Added" numFmtId="0">
      <sharedItems containsBlank="1" containsMixedTypes="1" containsNumber="1" containsInteger="1" minValue="2010" maxValue="2019"/>
    </cacheField>
    <cacheField name="Attachments" numFmtId="0">
      <sharedItems containsBlank="1"/>
    </cacheField>
    <cacheField name="BMAP" numFmtId="0">
      <sharedItems containsBlank="1" count="4">
        <s v="Phase I"/>
        <s v="Phase II"/>
        <m/>
        <s v="TBD" u="1"/>
      </sharedItems>
    </cacheField>
    <cacheField name="Latitude" numFmtId="0">
      <sharedItems containsBlank="1" containsMixedTypes="1" containsNumber="1" minValue="21.6" maxValue="28.815211999999999"/>
    </cacheField>
    <cacheField name="Longitude" numFmtId="0">
      <sharedItems containsBlank="1" containsMixedTypes="1" containsNumber="1" minValue="-81338047" maxValue="81.34"/>
    </cacheField>
    <cacheField name="Start Date" numFmtId="0">
      <sharedItems containsDate="1" containsBlank="1" containsMixedTypes="1" minDate="1995-01-01T00:00:00" maxDate="2018-10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Caschera" refreshedDate="43917.391172453703" createdVersion="6" refreshedVersion="6" minRefreshableVersion="3" recordCount="391" xr:uid="{EE2C6B39-71FE-493E-A9A7-321167E8F4D1}">
  <cacheSource type="worksheet">
    <worksheetSource ref="A1:A392" sheet="Jesup All Projects"/>
  </cacheSource>
  <cacheFields count="1">
    <cacheField name="ProjID" numFmtId="0">
      <sharedItems containsString="0" containsBlank="1" containsNumber="1" containsInteger="1" minValue="1874" maxValue="53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Caschera" refreshedDate="43928.478916782406" createdVersion="6" refreshedVersion="6" minRefreshableVersion="3" recordCount="392" xr:uid="{534ADDB5-9F60-4E89-B974-975D4C7690D2}">
  <cacheSource type="worksheet">
    <worksheetSource ref="A1:Z1048576" sheet="Jesup All Projects"/>
  </cacheSource>
  <cacheFields count="26">
    <cacheField name="ProjID" numFmtId="0">
      <sharedItems containsString="0" containsBlank="1" containsNumber="1" containsInteger="1" minValue="1874" maxValue="5315"/>
    </cacheField>
    <cacheField name="LeadEntity" numFmtId="0">
      <sharedItems containsBlank="1"/>
    </cacheField>
    <cacheField name="Partners" numFmtId="0">
      <sharedItems containsBlank="1"/>
    </cacheField>
    <cacheField name="ProjectNumber" numFmtId="0">
      <sharedItems containsBlank="1"/>
    </cacheField>
    <cacheField name="ProjectName" numFmtId="0">
      <sharedItems containsBlank="1"/>
    </cacheField>
    <cacheField name="ProjectDescription" numFmtId="0">
      <sharedItems containsBlank="1"/>
    </cacheField>
    <cacheField name="ProjectType" numFmtId="0">
      <sharedItems containsBlank="1" count="80">
        <s v="Agricultural BMPs"/>
        <s v="Other"/>
        <s v="BMPs"/>
        <s v="Street Sweeping"/>
        <s v="Enhanced Public Education"/>
        <s v="Baffle Boxes- Second Generation"/>
        <s v="Exfiltration Trench"/>
        <s v="Dry Detention Pond"/>
        <s v="Bioswales"/>
        <s v="Pervious Pavement"/>
        <s v="Wet Detention Pond"/>
        <s v="Stormwater Aeration System"/>
        <s v="Stormwater retention"/>
        <s v="Alum Injection Systems"/>
        <s v="Exotic Vegetation Removal"/>
        <s v="Grass swales with swale blocks or raised culverts"/>
        <s v="BMP Cleanout"/>
        <s v="Eliminate 18 septic tanks 75 feet from surface water, some of them were failing"/>
        <s v="Stormwater System Rehabilitation"/>
        <m/>
        <s v="Catch Basin Inserts/Inlet Filter Cleanout"/>
        <s v="Infiltration trenches"/>
        <s v="CDS"/>
        <s v="Stormceptor Units"/>
        <s v="Continuous Deflective Separation (CDS) Unit"/>
        <s v="100% On-site Retention"/>
        <s v="Stormwater management"/>
        <s v="Dry detention pond, wet detention pond"/>
        <s v="Stormwater Treatment Areas (STAs)"/>
        <s v="Baffle Boxes- First Generation (hydrodynamic separator)"/>
        <s v="CDS unit"/>
        <s v="On-line Retention BMPs"/>
        <s v="Continuous Deflective Separation (CDS) Unit, Dry Detention Pond"/>
        <s v="Wetland Treatment"/>
        <s v="TBD"/>
        <s v="Wet Detention Pond, Wetland Treatment"/>
        <s v="Creating/ Enhancing Living Shoreline"/>
        <s v="SAV Planting"/>
        <s v="Hydrologic Restoration"/>
        <s v="Regional Project"/>
        <s v="Education Efforts"/>
        <s v="Regulations, Ordinances, and Guidelines"/>
        <s v="Control Structure"/>
        <s v="WWTF Diversion to Reuse"/>
        <s v="OSTDS Phase Out"/>
        <s v="BMP Treatment Train"/>
        <s v="Study"/>
        <s v="Grass swales without swale blocks or raised culverts"/>
        <s v="Sanitary Sewer Inspections"/>
        <s v="Hydrodynamic Separators"/>
        <s v="Baffle Boxes- Second Generation with Media"/>
        <s v="Aquatic Vegetation Harvesting"/>
        <s v="WWTF Upgrade"/>
        <s v="Regional Stormwater Treatment"/>
        <s v="WWTF Nutrient Reduction"/>
        <s v="Shoreline Stabilization"/>
        <s v="Sanitary Sewer and Wastewater Treatment Facility (WWTF) Maintenance"/>
        <s v="Land Use Change"/>
        <s v="Muck Removal/Restoration Dredging"/>
        <s v="BMP Clean Out" u="1"/>
        <s v="Public Education Efforts" u="1"/>
        <s v="Off-line exfiltration" u="1"/>
        <s v="Stormwater Retrofitting and Water Quality Treatment " u="1"/>
        <s v="Alum Injection System" u="1"/>
        <s v="Stormwater retrofit" u="1"/>
        <s v="Dry retention pond" u="1"/>
        <s v="Baffle Boxes - First Generation" u="1"/>
        <s v="Baffle Boxes- Second Generation with Media " u="1"/>
        <s v="Wet Detention Treatment Area and Infrastructure " u="1"/>
        <s v="Wastewater Service Area Expansion" u="1"/>
        <s v="Creating/Enhancing Living Shoreline" u="1"/>
        <s v="WWTF Upgrade " u="1"/>
        <s v="Dry detention pond, swales" u="1"/>
        <s v="Swales" u="1"/>
        <s v="Seagrass Planting" u="1"/>
        <s v="Muck Removal/Restoration Dredging " u="1"/>
        <s v="2nd Generation Baffle Box" u="1"/>
        <s v="LID- Tree Boxes/Tree Wells" u="1"/>
        <s v="Alum treatment" u="1"/>
        <s v="Wet pond" u="1"/>
      </sharedItems>
    </cacheField>
    <cacheField name="ProjectStatus" numFmtId="0">
      <sharedItems containsBlank="1" count="5">
        <s v="Completed"/>
        <s v="Canceled"/>
        <s v="Planned"/>
        <s v="Underway"/>
        <m/>
      </sharedItems>
    </cacheField>
    <cacheField name="EstimatedCompletionDate" numFmtId="0">
      <sharedItems containsBlank="1" containsMixedTypes="1" containsNumber="1" containsInteger="1" minValue="1990" maxValue="2024" count="34">
        <s v="N/A"/>
        <s v="Prior to 2010"/>
        <n v="2015"/>
        <n v="2008"/>
        <n v="2009"/>
        <n v="2012"/>
        <s v="TBD"/>
        <n v="2014"/>
        <n v="2013"/>
        <n v="2006"/>
        <n v="2007"/>
        <n v="2011"/>
        <n v="1990"/>
        <n v="2003"/>
        <n v="1996"/>
        <n v="1999"/>
        <n v="2010"/>
        <n v="1997"/>
        <n v="2004"/>
        <n v="2005"/>
        <n v="2001"/>
        <s v="Prior to 1995"/>
        <n v="2017"/>
        <n v="2016"/>
        <n v="2021"/>
        <n v="2018"/>
        <s v="Prior to 2017"/>
        <n v="2020"/>
        <s v="2019"/>
        <n v="2024"/>
        <n v="2022"/>
        <n v="2023"/>
        <n v="2019"/>
        <m/>
      </sharedItems>
    </cacheField>
    <cacheField name="TNReduction(lbs/yr)" numFmtId="3">
      <sharedItems containsBlank="1" containsMixedTypes="1" containsNumber="1" minValue="0" maxValue="18863"/>
    </cacheField>
    <cacheField name="TPReduction(lbs/yr)" numFmtId="3">
      <sharedItems containsBlank="1" containsMixedTypes="1" containsNumber="1" minValue="0" maxValue="2230"/>
    </cacheField>
    <cacheField name="Location" numFmtId="0">
      <sharedItems containsBlank="1"/>
    </cacheField>
    <cacheField name="AcresTreated" numFmtId="0">
      <sharedItems containsBlank="1" containsMixedTypes="1" containsNumber="1" minValue="0" maxValue="14267"/>
    </cacheField>
    <cacheField name="CostEstimate" numFmtId="164">
      <sharedItems containsBlank="1" containsMixedTypes="1" containsNumber="1" minValue="0" maxValue="16000000"/>
    </cacheField>
    <cacheField name="CostAnnualO&amp;M" numFmtId="164">
      <sharedItems containsBlank="1" containsMixedTypes="1" containsNumber="1" minValue="0" maxValue="1800000"/>
    </cacheField>
    <cacheField name="FundingSource" numFmtId="0">
      <sharedItems containsBlank="1"/>
    </cacheField>
    <cacheField name="FundingAmount" numFmtId="0">
      <sharedItems containsBlank="1" containsMixedTypes="1" containsNumber="1" minValue="2000" maxValue="7324162"/>
    </cacheField>
    <cacheField name="DEPContractAgreementNumber" numFmtId="0">
      <sharedItems containsBlank="1" containsMixedTypes="1" containsNumber="1" containsInteger="1" minValue="28089" maxValue="28430"/>
    </cacheField>
    <cacheField name="Structural, Non-structural, or Trade" numFmtId="0">
      <sharedItems containsBlank="1"/>
    </cacheField>
    <cacheField name="Original Project Status" numFmtId="0">
      <sharedItems containsBlank="1" containsMixedTypes="1" containsNumber="1" containsInteger="1" minValue="2020" maxValue="2020"/>
    </cacheField>
    <cacheField name="Year Added" numFmtId="0">
      <sharedItems containsBlank="1" containsMixedTypes="1" containsNumber="1" containsInteger="1" minValue="2010" maxValue="2019" count="12">
        <n v="2010"/>
        <n v="2013"/>
        <n v="2015"/>
        <n v="2011"/>
        <n v="2012"/>
        <n v="2014"/>
        <n v="2017"/>
        <n v="2018"/>
        <n v="2019"/>
        <s v="N/A"/>
        <s v="TBD"/>
        <m/>
      </sharedItems>
    </cacheField>
    <cacheField name="Attachments" numFmtId="0">
      <sharedItems containsBlank="1"/>
    </cacheField>
    <cacheField name="BMAP" numFmtId="0">
      <sharedItems containsBlank="1" count="4">
        <s v="Phase I"/>
        <s v="Phase II"/>
        <m/>
        <s v="TBD" u="1"/>
      </sharedItems>
    </cacheField>
    <cacheField name="Latitude" numFmtId="0">
      <sharedItems containsBlank="1" containsMixedTypes="1" containsNumber="1" minValue="21.6" maxValue="28.815211999999999"/>
    </cacheField>
    <cacheField name="Longitude" numFmtId="0">
      <sharedItems containsBlank="1" containsMixedTypes="1" containsNumber="1" minValue="-81338047" maxValue="81.34"/>
    </cacheField>
    <cacheField name="Start Date" numFmtId="0">
      <sharedItems containsDate="1" containsBlank="1" containsMixedTypes="1" minDate="1995-01-01T00:00:00" maxDate="2018-10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3">
  <r>
    <x v="0"/>
    <s v="N/A"/>
    <s v="AG-01"/>
    <s v="BMP Implementation"/>
    <s v="N/A"/>
    <s v="Agricultural BMPs"/>
    <x v="0"/>
    <s v="N/A"/>
    <n v="0"/>
    <n v="35.4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0"/>
    <s v="N/A"/>
    <s v="AG-02"/>
    <s v="Loss of agricultural production acreage (credit)"/>
    <s v="N/A"/>
    <s v="Other"/>
    <x v="0"/>
    <s v="N/A"/>
    <n v="0"/>
    <n v="144.9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"/>
    <s v="N/A"/>
    <s v="A-01"/>
    <s v="Existing BMPs"/>
    <s v="BMPs in place at the time of the TMDL."/>
    <s v="BMPs"/>
    <x v="0"/>
    <s v="Prior to 2010"/>
    <s v="Not provided"/>
    <n v="35"/>
    <s v="N/A"/>
    <s v="N/A"/>
    <s v="N/A"/>
    <s v="N/A"/>
    <s v="N/A"/>
    <s v="Not provided"/>
    <s v="N/A"/>
    <s v="Non-structural"/>
    <s v="Completed"/>
    <n v="2010"/>
    <s v="N/A"/>
    <x v="0"/>
    <s v="N/A"/>
    <s v="N/A"/>
    <s v="N/A"/>
  </r>
  <r>
    <x v="1"/>
    <s v="Not provided"/>
    <s v="A-02"/>
    <s v="Street Sweeping"/>
    <s v="Street sweeping of 4.4 miles, two times per month."/>
    <s v="Street Sweeping"/>
    <x v="0"/>
    <s v="N/A"/>
    <s v="Not provided"/>
    <n v="220"/>
    <s v="N/A"/>
    <s v="N/A"/>
    <s v="Not provided"/>
    <s v="Not provided"/>
    <s v="Not provided"/>
    <s v="Not provided"/>
    <s v="N/A"/>
    <s v="Non-structural"/>
    <s v="Completed"/>
    <n v="2010"/>
    <s v="FSA Load Reduction Assessment Tool"/>
    <x v="0"/>
    <s v="N/A"/>
    <s v="N/A"/>
    <s v="Not provided"/>
  </r>
  <r>
    <x v="1"/>
    <s v="Not provided"/>
    <s v="A-03"/>
    <s v="Education Efforts"/>
    <s v="FYN, irrigation ordinance, PSAs, pamphlets, presentations, website, illicit discharge program."/>
    <s v="Enhanced Public Education"/>
    <x v="0"/>
    <s v="N/A"/>
    <s v="Not provided"/>
    <n v="4.5999999999999996"/>
    <s v="N/A"/>
    <s v="N/A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2"/>
    <s v="Not provided"/>
    <s v="C-01"/>
    <s v="Lake Concord Stormwater Park/Anniversary Park - Plumosa Baffle Box"/>
    <s v="Redevelopment and retrofit of city-owned property into an educational stormwater park; 2nd generation baffle box."/>
    <s v="Baffle Boxes- Second Generation"/>
    <x v="0"/>
    <s v="Prior to 2010"/>
    <s v="Not provided"/>
    <n v="0.5"/>
    <s v="N/A"/>
    <n v="8.5"/>
    <n v="4325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2"/>
    <s v="Lake Concord Stormwater Park/Anniversary Park - Exfiltration Trench"/>
    <s v="Redevelopment and retrofit of city-owned property into an educational stormwater park; an exfiltration trench."/>
    <s v="Exfiltration Trench"/>
    <x v="0"/>
    <s v="Prior to 2010"/>
    <s v="Not provided"/>
    <n v="0.4"/>
    <s v="N/A"/>
    <n v="1.7"/>
    <n v="14320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3"/>
    <s v="Lake Concord Stormwater Park/Anniversary Park - Dry Detention"/>
    <s v="Redevelopment and retrofit of city-owned property into an educational stormwater park; dry detention."/>
    <s v="Dry Detention Pond"/>
    <x v="0"/>
    <s v="Prior to 2010"/>
    <s v="Not provided"/>
    <n v="0"/>
    <s v="N/A"/>
    <n v="1"/>
    <n v="7500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4"/>
    <s v="Lake Concord Stormwater Park/Anniversary Park - Swale, Wetland Revegetation, &amp; Boardwalk"/>
    <s v="Redevelopment and retrofit of city-owned property into an educational stormwater park; swale, lakeshore revegetation, educational boardwalk."/>
    <s v="Bioswales"/>
    <x v="0"/>
    <s v="Prior to 2010"/>
    <s v="Not provided"/>
    <n v="0.1"/>
    <s v="N/A"/>
    <n v="1.7"/>
    <n v="74200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5"/>
    <s v="Lake Concord Stormwater Park/Anniversary Park"/>
    <s v="Redevelopment and retrofit of city-owned property into an educational stormwater park; baffle box, pervious pavement, bioretention/ parking lot."/>
    <s v="Pervious Pavement"/>
    <x v="0"/>
    <s v="Prior to 2010"/>
    <s v="Not provided"/>
    <n v="0.1"/>
    <s v="N/A"/>
    <n v="1.2"/>
    <n v="22650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6"/>
    <s v="Anchor Road Reconstruction"/>
    <s v="Reconstruction of Anchor Road with drainage improvements including upgraded detention/retention ponds."/>
    <s v="Wet Detention Pond"/>
    <x v="0"/>
    <s v="Prior to 2010"/>
    <s v="Not provided"/>
    <n v="2.9"/>
    <s v="N/A"/>
    <n v="60.7"/>
    <n v="200000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7"/>
    <s v="North Lake Triplet Shoreline Revegetation"/>
    <s v="Remove existing nuisance vegetation from the north and west shores of North Lake Triplet and replace with beneficial species; install reverse berm and swale."/>
    <s v="Bioswales"/>
    <x v="0"/>
    <n v="2015"/>
    <s v="Not provided"/>
    <n v="0.8"/>
    <s v="N/A"/>
    <n v="3.7"/>
    <n v="80000"/>
    <s v="Not provided"/>
    <s v="Not provided"/>
    <s v="Not provided"/>
    <s v="N/A"/>
    <s v="Structural"/>
    <s v="Completed"/>
    <n v="2010"/>
    <s v="Photos 2015 Annual Report"/>
    <x v="0"/>
    <s v="Not provided"/>
    <s v="Not provided"/>
    <d v="2007-12-01T00:00:00"/>
  </r>
  <r>
    <x v="2"/>
    <s v="Not provided"/>
    <s v="C-08"/>
    <s v="Secret Lake Shoreline Revegetation"/>
    <s v="Remove existing nuisance vegetation from the east and southwest shores of Secret Lake and replace with beneficial species; install two reverse berms and swales."/>
    <s v="Bioswales"/>
    <x v="0"/>
    <n v="2008"/>
    <s v="Not provided"/>
    <n v="0.2"/>
    <s v="N/A"/>
    <n v="3.7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8-01-01T00:00:00"/>
  </r>
  <r>
    <x v="2"/>
    <s v="Not provided"/>
    <s v="C-09"/>
    <s v="Fountai-eration and Revegetation for Grassy Lake"/>
    <s v="Installation of aeration."/>
    <s v="Stormwater Aeration System"/>
    <x v="0"/>
    <n v="2009"/>
    <s v="Not provided"/>
    <n v="0"/>
    <s v="N/A"/>
    <n v="1.7"/>
    <n v="150000"/>
    <s v="Not provided"/>
    <s v="Not provided"/>
    <s v="Not provided"/>
    <s v="N/A"/>
    <s v="Structural"/>
    <s v="Completed"/>
    <n v="2010"/>
    <s v="Not provided"/>
    <x v="0"/>
    <s v="Not provided"/>
    <s v="Not provided"/>
    <d v="2009-03-01T00:00:00"/>
  </r>
  <r>
    <x v="2"/>
    <s v="Not provided"/>
    <s v="C-10"/>
    <s v="672 &amp; 676 San Pablo Avenue 2nd Generation Baffle Boxes"/>
    <s v="Baffle boxes."/>
    <s v="Baffle Boxes- Second Generation"/>
    <x v="0"/>
    <n v="2012"/>
    <s v="Not provided"/>
    <n v="1.3"/>
    <s v="N/A"/>
    <n v="28"/>
    <n v="300000"/>
    <s v="Not provided"/>
    <s v="Not provided"/>
    <s v="Not provided"/>
    <s v="N/A"/>
    <s v="Structural"/>
    <s v="Completed"/>
    <n v="2010"/>
    <s v="Not provided"/>
    <x v="0"/>
    <s v="Not provided"/>
    <s v="Not provided"/>
    <d v="2009-03-01T00:00:00"/>
  </r>
  <r>
    <x v="2"/>
    <s v="Not provided"/>
    <s v="C-11"/>
    <s v="Madrid Drive at Desoto Drive 2nd generation Baffle Box"/>
    <s v="Replace existing storm manholes with two inlet filters and one 2nd generation baffle box for removal of pollutants."/>
    <s v="Baffle Boxes- Second Generation"/>
    <x v="0"/>
    <n v="2012"/>
    <s v="Not provided"/>
    <n v="0.4"/>
    <s v="N/A"/>
    <n v="5"/>
    <n v="150000"/>
    <s v="Not provided"/>
    <s v="Not provided"/>
    <s v="Not provided"/>
    <s v="N/A"/>
    <s v="Structural"/>
    <s v="Completed"/>
    <n v="2010"/>
    <s v="Not provided"/>
    <x v="0"/>
    <s v="Not provided"/>
    <s v="Not provided"/>
    <d v="2009-03-01T00:00:00"/>
  </r>
  <r>
    <x v="2"/>
    <s v="Not provided"/>
    <s v="C-12"/>
    <s v="Sonora Drive at Desoto Drive 2nd generation Baffle box"/>
    <s v="Replace existing storm manholes with 2nd generation baffle boxes for removal of pollutants."/>
    <s v="Baffle Boxes- Second Generation"/>
    <x v="0"/>
    <n v="2012"/>
    <s v="Not provided"/>
    <n v="2.4"/>
    <s v="N/A"/>
    <n v="42.7"/>
    <n v="170000"/>
    <s v="Not provided"/>
    <s v="Not provided"/>
    <s v="Not provided"/>
    <s v="N/A"/>
    <s v="Structural"/>
    <s v="Completed"/>
    <n v="2010"/>
    <s v="Not provided"/>
    <x v="0"/>
    <s v="Not provided"/>
    <s v="Not provided"/>
    <d v="2009-03-01T00:00:00"/>
  </r>
  <r>
    <x v="2"/>
    <s v="Not provided"/>
    <s v="C-13"/>
    <s v="Live Oaks Center 2nd Generation Baffle Box"/>
    <s v="Replace existing storm manholes with 2nd generation baffle boxes for removal of pollutants."/>
    <s v="Baffle Boxes- Second Generation"/>
    <x v="1"/>
    <s v="N/A"/>
    <s v="Not provided"/>
    <n v="1.9"/>
    <s v="N/A"/>
    <n v="11.6"/>
    <n v="100000"/>
    <s v="Not provided"/>
    <s v="Not provided"/>
    <s v="Not provided"/>
    <s v="N/A"/>
    <s v="Structural"/>
    <s v="Deferred"/>
    <n v="2010"/>
    <s v="Not provided"/>
    <x v="0"/>
    <s v="Not provided"/>
    <s v="Not provided"/>
    <s v="N/A"/>
  </r>
  <r>
    <x v="2"/>
    <s v="Not provided"/>
    <s v="C-14"/>
    <s v="360 South Lake Triplet Drive 2nd Generation baffle box"/>
    <s v="Replace existing storm manholes with 2nd generation baffle boxes for removal of pollutant."/>
    <s v="Baffle Boxes- Second Generation"/>
    <x v="0"/>
    <n v="2012"/>
    <s v="Not provided"/>
    <n v="1.7"/>
    <s v="N/A"/>
    <n v="27.8"/>
    <n v="170000"/>
    <s v="Not provided"/>
    <s v="Not provided"/>
    <s v="Not provided"/>
    <s v="N/A"/>
    <s v="Structural"/>
    <s v="Completed"/>
    <n v="2010"/>
    <s v="Not provided"/>
    <x v="0"/>
    <s v="Not provided"/>
    <s v="Not provided"/>
    <d v="2011-03-01T00:00:00"/>
  </r>
  <r>
    <x v="2"/>
    <s v="Not provided"/>
    <s v="C-15"/>
    <s v="Lake Hodge Park 2nd generation Baffle Box"/>
    <s v="Replace existing storm manholes with 2nd generation baffle boxes for removal of pollutant."/>
    <s v="Baffle Boxes- Second Generation"/>
    <x v="0"/>
    <n v="2012"/>
    <s v="Not provided"/>
    <n v="3.3"/>
    <s v="N/A"/>
    <n v="53.2"/>
    <n v="170000"/>
    <s v="Not provided"/>
    <s v="Not provided"/>
    <s v="Not provided"/>
    <s v="N/A"/>
    <s v="Structural"/>
    <s v="Completed"/>
    <n v="2010"/>
    <s v="Not provided"/>
    <x v="0"/>
    <s v="Not provided"/>
    <s v="Not provided"/>
    <n v="2012"/>
  </r>
  <r>
    <x v="2"/>
    <s v="Not provided"/>
    <s v="C-16"/>
    <s v="161 South Lake Triplet Drive 2nd Generation Baffle Box"/>
    <s v="Replace existing storm manholes with baffle boxes for removal of pollutants."/>
    <s v="Baffle Boxes- Second Generation"/>
    <x v="2"/>
    <n v="2015"/>
    <s v="Not provided"/>
    <n v="5.5"/>
    <s v="N/A"/>
    <n v="89.9"/>
    <n v="17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2"/>
    <s v="Not provided"/>
    <s v="C-17"/>
    <s v="530 South Lake Triplet Drive 2nd Generation Baffle Box"/>
    <s v="Replace existing storm manholes with baffle boxes for removal of pollutants - This project has been replaced with one constructing bioswales and other drainage improvements (substituted in 2015)."/>
    <s v="Bioswales"/>
    <x v="0"/>
    <n v="2015"/>
    <s v="Not provided"/>
    <s v="TBD"/>
    <s v="N/A"/>
    <n v="20.7"/>
    <n v="163000"/>
    <s v="Not provided"/>
    <s v="Not provided"/>
    <s v="Not provided"/>
    <s v="N/A"/>
    <s v="Structural"/>
    <s v="Planned"/>
    <n v="2010"/>
    <s v="Not provided"/>
    <x v="0"/>
    <s v="Not provided"/>
    <s v="Not provided"/>
    <s v="January 2015 (substituted project)"/>
  </r>
  <r>
    <x v="2"/>
    <s v="Not provided"/>
    <s v="C-18"/>
    <s v="Carriage Hill Unit 4 2nd generation baffle boxes at the three outfalls north of Violet Dell, Tulip Trail and Lowndes Square Queens Mirror"/>
    <s v="Replace existing storm manholes with baffle boxes for removal of pollutants."/>
    <s v="Baffle Boxes- Second Generation"/>
    <x v="1"/>
    <s v="N/A"/>
    <s v="Not provided"/>
    <n v="1.2"/>
    <s v="N/A"/>
    <n v="72.5"/>
    <s v="Not provided"/>
    <s v="Not provided"/>
    <s v="Not provided"/>
    <s v="Not provided"/>
    <s v="N/A"/>
    <s v="Structural"/>
    <s v="Planned"/>
    <n v="2010"/>
    <s v="Not provided"/>
    <x v="0"/>
    <s v="Not provided"/>
    <s v="Not provided"/>
    <d v="2013-10-01T00:00:00"/>
  </r>
  <r>
    <x v="2"/>
    <s v="Not provided"/>
    <s v="C-19"/>
    <s v="808 Osceola Trail 2nd Generation Baffle Box"/>
    <s v="Replace existing storm manholes with baffle boxes for removal of pollutants."/>
    <s v="Baffle Boxes- Second Generation"/>
    <x v="0"/>
    <n v="2012"/>
    <s v="Not provided"/>
    <n v="1.2"/>
    <s v="N/A"/>
    <n v="25.2"/>
    <n v="140000"/>
    <s v="Not provided"/>
    <s v="Not provided"/>
    <s v="Not provided"/>
    <s v="N/A"/>
    <s v="Structural"/>
    <s v="Completed"/>
    <n v="2010"/>
    <s v="Not provided"/>
    <x v="0"/>
    <s v="Not provided"/>
    <s v="Not provided"/>
    <d v="2012-09-01T00:00:00"/>
  </r>
  <r>
    <x v="2"/>
    <s v="Not provided"/>
    <s v="C-20"/>
    <s v="Park Drive Drainage/Wetland Improvements"/>
    <s v="Construction of stormwater: Retention area on Lots 10A &amp; 11 on north side of Park Drive."/>
    <s v="Stormwater retention"/>
    <x v="3"/>
    <s v="N/A"/>
    <s v="Not provided"/>
    <n v="4.2"/>
    <s v="N/A"/>
    <n v="46.4"/>
    <n v="230000"/>
    <s v="Not provided"/>
    <s v="Not provided"/>
    <s v="Not provided"/>
    <s v="N/A"/>
    <s v="Structural"/>
    <s v="Planned"/>
    <n v="2010"/>
    <s v="Not provided"/>
    <x v="0"/>
    <s v="Not provided"/>
    <s v="Not provided"/>
    <d v="2013-12-01T00:00:00"/>
  </r>
  <r>
    <x v="2"/>
    <s v="Not provided"/>
    <s v="C-21"/>
    <s v="Whole Lake Alum Treatment"/>
    <s v="Modified project: Execution of whole lake alum treatments to directly treat Queens Mirror Lake and the Triplet Lake chain to address loads due to groundwater seepage and internal recycling."/>
    <s v="Alum Injection Systems"/>
    <x v="0"/>
    <s v="TBD"/>
    <s v="Not provided"/>
    <n v="510.4"/>
    <s v="N/A"/>
    <n v="101.9"/>
    <n v="297016"/>
    <s v="Not provided"/>
    <s v="Not provided"/>
    <s v="Not provided"/>
    <s v="N/A"/>
    <s v="Structural"/>
    <s v="Underway"/>
    <n v="2010"/>
    <s v="Not provided"/>
    <x v="0"/>
    <s v="Not provided"/>
    <s v="Not provided"/>
    <d v="2012-09-01T00:00:00"/>
  </r>
  <r>
    <x v="2"/>
    <s v="Not provided"/>
    <s v="C-22"/>
    <s v="Middle Lake Triplet Shoreline Revegetation"/>
    <s v="Remove existing nuisance vegetation from the north shore of Middle Lake Triplet and replace with beneficial species."/>
    <s v="Exotic Vegetation Removal"/>
    <x v="0"/>
    <n v="2014"/>
    <s v="Not provided"/>
    <n v="0.3"/>
    <s v="N/A"/>
    <n v="3.4"/>
    <n v="330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2"/>
    <s v="Not provided"/>
    <s v="C-23"/>
    <s v="Secret Way at Canal 2nd generation Baffle Box"/>
    <s v="Replace existing storm manholes with baffle boxes for removal of pollutants."/>
    <s v="Baffle Boxes- Second Generation"/>
    <x v="1"/>
    <s v="N/A"/>
    <s v="Not provided"/>
    <n v="0.7"/>
    <s v="N/A"/>
    <n v="16.399999999999999"/>
    <n v="17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2"/>
    <s v="Not provided"/>
    <s v="C-24"/>
    <s v="51 North Lake Triplet Drive 2nd Generation Baffle Box"/>
    <s v="Replace existing storm manholes with baffle boxes for removal of pollutants."/>
    <s v="Baffle Boxes- Second Generation"/>
    <x v="1"/>
    <s v="N/A"/>
    <s v="Not provided"/>
    <n v="1.2"/>
    <s v="N/A"/>
    <n v="27.4"/>
    <n v="14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2"/>
    <s v="Not provided"/>
    <s v="C-25"/>
    <s v="South Lake Triplet Swales"/>
    <s v="Installation of water quality swales along northwestern shore of south Lake Triplet to provide golf course runoff treatment."/>
    <s v="Grass swales with swale blocks or raised culverts"/>
    <x v="1"/>
    <s v="N/A"/>
    <s v="Not provided"/>
    <n v="1"/>
    <s v="N/A"/>
    <n v="6.3"/>
    <n v="8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2"/>
    <s v="Not provided"/>
    <s v="C-26"/>
    <s v="South Lake Triplet 2nd Generation Baffle Box"/>
    <s v="Replace existing storm manholes with baffle boxes for removal of pollutants (sediment and detritus) (4.l)."/>
    <s v="Baffle Boxes- Second Generation"/>
    <x v="1"/>
    <s v="N/A"/>
    <s v="Not provided"/>
    <n v="0.8"/>
    <s v="N/A"/>
    <n v="18.3"/>
    <n v="14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2"/>
    <s v="Not provided"/>
    <s v="C-27"/>
    <s v="Street Sweeping"/>
    <s v="N/A"/>
    <s v="Street Sweeping"/>
    <x v="0"/>
    <s v="N/A"/>
    <s v="Not provided"/>
    <n v="5.3"/>
    <s v="N/A"/>
    <s v="N/A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2"/>
    <s v="Not provided"/>
    <s v="C-27"/>
    <s v="Street Sweeping – Additional Credit"/>
    <s v="Monthly street sweeping of 72.5 miles, 29,876 cubic feet of material collected annually."/>
    <s v="Street Sweeping"/>
    <x v="0"/>
    <s v="N/A"/>
    <s v="Not provided"/>
    <n v="910.7"/>
    <s v="N/A"/>
    <s v="N/A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2"/>
    <s v="Not provided"/>
    <s v="C-28"/>
    <s v="Education Efforts"/>
    <s v="FYN, landscape and irrigation ordinances, PSAs, pamphlets/presentations, website, illicit discharge program."/>
    <s v="Enhanced Public Education"/>
    <x v="0"/>
    <s v="N/A"/>
    <s v="Not provided"/>
    <n v="85.6"/>
    <s v="N/A"/>
    <s v="N/A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2"/>
    <s v="N/A"/>
    <s v="C-29"/>
    <s v="Existing BMPs"/>
    <s v="BMPs that were in place at the time of the TMDL."/>
    <s v="BMPs"/>
    <x v="0"/>
    <s v="Prior to 2010"/>
    <s v="Not provided"/>
    <n v="319.89999999999998"/>
    <s v="N/A"/>
    <s v="N/A"/>
    <s v="N/A"/>
    <s v="N/A"/>
    <s v="N/A"/>
    <s v="Not provided"/>
    <s v="N/A"/>
    <s v="Non-structural"/>
    <s v="Completed"/>
    <n v="2010"/>
    <s v="N/A"/>
    <x v="0"/>
    <s v="N/A"/>
    <s v="N/A"/>
    <s v="N/A"/>
  </r>
  <r>
    <x v="2"/>
    <s v="Not provided"/>
    <s v="C-30"/>
    <s v="Structures Cleaning"/>
    <s v="729 cubic feet of solids collected from catch basins, baffle boxes, and other structures per year."/>
    <s v="BMP Cleanout"/>
    <x v="0"/>
    <n v="2013"/>
    <s v="Not provided"/>
    <n v="26"/>
    <s v="N/A"/>
    <s v="N/A"/>
    <s v="Not provided"/>
    <s v="Not provided"/>
    <s v="Not provided"/>
    <s v="Not provided"/>
    <s v="N/A"/>
    <s v="Non-structural"/>
    <s v="Completed"/>
    <n v="2013"/>
    <s v="Not provided"/>
    <x v="0"/>
    <s v="N/A"/>
    <s v="N/A"/>
    <s v="Not provided"/>
  </r>
  <r>
    <x v="3"/>
    <s v="Not provided"/>
    <s v="LM-01"/>
    <s v="Lake Mary Woods"/>
    <s v="Eliminate 18 septic tanks 75 feet from surface water, some of them were failing."/>
    <s v="Eliminate 18 septic tanks 75 feet from surface water, some of them were failing"/>
    <x v="0"/>
    <n v="2006"/>
    <s v="Not provided"/>
    <n v="44.5"/>
    <s v="N/A"/>
    <s v="Not provided"/>
    <n v="3700000"/>
    <n v="2056"/>
    <s v="Not provided"/>
    <s v="Not provided"/>
    <s v="N/A"/>
    <s v="Structural"/>
    <s v="Completed"/>
    <n v="2010"/>
    <s v="Not provided"/>
    <x v="0"/>
    <s v="N/A"/>
    <s v="N/A"/>
    <d v="2005-05-01T00:00:00"/>
  </r>
  <r>
    <x v="3"/>
    <s v="Not provided"/>
    <s v="LM-02"/>
    <s v="Street Sweeping"/>
    <s v="Annual street sweeping of 31.5 miles."/>
    <s v="Street Sweeping"/>
    <x v="0"/>
    <s v="N/A"/>
    <s v="Not provided"/>
    <n v="17"/>
    <s v="N/A"/>
    <s v="N/A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3"/>
    <s v="Not provided"/>
    <s v="LM-03"/>
    <s v="Education Efforts"/>
    <s v="FYN, ordinances, PSAs, pamphlets, presentations, website, illicit discharge program."/>
    <s v="Enhanced Public Education"/>
    <x v="0"/>
    <s v="N/A"/>
    <s v="Not provided"/>
    <n v="67.599999999999994"/>
    <s v="N/A"/>
    <s v="N/A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3"/>
    <s v="N/A"/>
    <s v="LM-04"/>
    <s v="Existing BMPs"/>
    <s v="BMPs that were in place at the time of the TMDL."/>
    <s v="BMPs"/>
    <x v="0"/>
    <s v="Prior to 2010"/>
    <s v="Not provided"/>
    <n v="264.3"/>
    <s v="N/A"/>
    <s v="N/A"/>
    <s v="N/A"/>
    <s v="N/A"/>
    <s v="N/A"/>
    <s v="Not provided"/>
    <s v="N/A"/>
    <s v="Non-structural"/>
    <s v="Completed"/>
    <n v="2010"/>
    <s v="N/A"/>
    <x v="0"/>
    <s v="N/A"/>
    <s v="N/A"/>
    <s v="N/A"/>
  </r>
  <r>
    <x v="3"/>
    <s v="Not provided"/>
    <s v="LM-05"/>
    <s v="Catch Basin Clean Out"/>
    <s v="Removal of 1,620 cubic feet of material per year."/>
    <s v="BMP Cleanout"/>
    <x v="0"/>
    <n v="2013"/>
    <s v="Not provided"/>
    <n v="57"/>
    <s v="N/A"/>
    <s v="N/A"/>
    <s v="Not provided"/>
    <s v="Not provided"/>
    <s v="Not provided"/>
    <s v="Not provided"/>
    <s v="N/A"/>
    <s v="Non-structural"/>
    <s v="Completed"/>
    <n v="2013"/>
    <s v="Not provided"/>
    <x v="0"/>
    <s v="N/A"/>
    <s v="N/A"/>
    <n v="2013"/>
  </r>
  <r>
    <x v="4"/>
    <s v="Not provided"/>
    <s v="L-01"/>
    <s v="Fairy Lake Outfall"/>
    <s v="Fairy Lake outfall."/>
    <s v="Stormwater System Rehabilitation"/>
    <x v="0"/>
    <n v="2013"/>
    <s v="Not provided"/>
    <n v="0.7"/>
    <s v="N/A"/>
    <s v="N/A"/>
    <n v="300000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4"/>
    <s v="Not provided"/>
    <s v="L-02"/>
    <s v="Stormwater Master Plan Project"/>
    <s v="Raven Avenue replacement of stormwater pipe."/>
    <s v="Stormwater System Rehabilitation"/>
    <x v="2"/>
    <s v="TBD"/>
    <s v="Not provided"/>
    <n v="1.4"/>
    <s v="N/A"/>
    <s v="N/A"/>
    <n v="30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4"/>
    <s v="Not provided"/>
    <s v="L-03"/>
    <s v="BMP Clean Out"/>
    <s v="Clean out of BMPs, 176 cubic feet of material per year."/>
    <s v="BMP Cleanout"/>
    <x v="0"/>
    <n v="2013"/>
    <s v="Not provided"/>
    <n v="5"/>
    <s v="N/A"/>
    <s v="N/A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4"/>
    <s v="Not provided"/>
    <s v="L-04"/>
    <s v="Street Sweeping – additional credit"/>
    <s v="Quarterly street sweeping of 11.1 miles."/>
    <s v="Street Sweeping"/>
    <x v="0"/>
    <s v="N/A"/>
    <s v="Not provided"/>
    <n v="4"/>
    <s v="N/A"/>
    <s v="N/A"/>
    <s v="Not provided"/>
    <s v="Not provided"/>
    <s v="Not provided"/>
    <s v="Not provided"/>
    <s v="N/A"/>
    <s v="Non-structural"/>
    <s v="Completed"/>
    <n v="2013"/>
    <s v="Not provided"/>
    <x v="0"/>
    <s v="N/A"/>
    <s v="N/A"/>
    <s v="Not provided"/>
  </r>
  <r>
    <x v="4"/>
    <s v="Not provided"/>
    <s v="L-05"/>
    <s v="Education Efforts"/>
    <s v="FYN, pamphlets, presentations, website, illicit discharge program."/>
    <s v="Enhanced Public Education"/>
    <x v="0"/>
    <s v="N/A"/>
    <s v="Not provided"/>
    <n v="44.9"/>
    <s v="N/A"/>
    <s v="N/A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4"/>
    <s v="N/A"/>
    <s v="L-06"/>
    <s v="Existing BMPs"/>
    <s v="BMPs that were in place at the time of the TMDL."/>
    <s v="BMPs"/>
    <x v="0"/>
    <s v="Prior to 2010"/>
    <s v="Not provided"/>
    <n v="58.9"/>
    <s v="N/A"/>
    <s v="N/A"/>
    <s v="N/A"/>
    <s v="N/A"/>
    <s v="N/A"/>
    <s v="Not provided"/>
    <s v="N/A"/>
    <s v="Non-structural"/>
    <s v="Completed"/>
    <n v="2010"/>
    <s v="N/A"/>
    <x v="0"/>
    <s v="N/A"/>
    <s v="N/A"/>
    <s v="N/A"/>
  </r>
  <r>
    <x v="4"/>
    <s v="Not provided"/>
    <s v="L-07"/>
    <s v="Regional Project"/>
    <s v="Participate in a regional project."/>
    <m/>
    <x v="2"/>
    <s v="TBD"/>
    <s v="Not provided"/>
    <n v="90.4"/>
    <s v="N/A"/>
    <s v="N/A"/>
    <s v="Not provided"/>
    <s v="Not provided"/>
    <s v="Not provided"/>
    <s v="Not provided"/>
    <s v="N/A"/>
    <s v="Structural"/>
    <s v="Planned"/>
    <n v="2010"/>
    <s v="Not provided"/>
    <x v="0"/>
    <s v="N/A"/>
    <s v="N/A"/>
    <s v="Not provided"/>
  </r>
  <r>
    <x v="5"/>
    <s v="Not provided"/>
    <s v="M-01"/>
    <s v="Sybelia Parkway Regional Pond"/>
    <s v="Construct wet pond."/>
    <s v="Wet Detention Pond"/>
    <x v="0"/>
    <n v="2007"/>
    <s v="Not provided"/>
    <n v="33.700000000000003"/>
    <s v="N/A"/>
    <n v="125.2"/>
    <n v="4400000"/>
    <n v="3000"/>
    <s v="Not provided"/>
    <s v="Not provided"/>
    <s v="N/A"/>
    <s v="Structural"/>
    <s v="Completed"/>
    <n v="2010"/>
    <s v="Not provided"/>
    <x v="0"/>
    <s v="N/A"/>
    <s v="N/A"/>
    <s v="N/A"/>
  </r>
  <r>
    <x v="5"/>
    <s v="Not provided"/>
    <s v="M-02"/>
    <s v="Lake Gem/Park Lake COOP BMP"/>
    <s v="Construct 2nd generation baffle box."/>
    <s v="Baffle Boxes- Second Generation"/>
    <x v="1"/>
    <s v="N/A"/>
    <s v="Not provided"/>
    <n v="0.3"/>
    <s v="N/A"/>
    <n v="3.4"/>
    <n v="30000"/>
    <n v="3000"/>
    <s v="N/A"/>
    <s v="Not provided"/>
    <s v="N/A"/>
    <s v="Structural"/>
    <s v="Delayed  indefinitely"/>
    <n v="2015"/>
    <s v="Not provided"/>
    <x v="0"/>
    <s v="N/A"/>
    <s v="N/A"/>
    <s v="N/A"/>
  </r>
  <r>
    <x v="5"/>
    <s v="Not provided"/>
    <s v="M-03"/>
    <s v="Lake Gem/Park Lake COOP BMP"/>
    <s v="Construct 2nd generation baffle box."/>
    <s v="Baffle Boxes- Second Generation"/>
    <x v="1"/>
    <s v="N/A"/>
    <s v="Not provided"/>
    <n v="3.1"/>
    <s v="N/A"/>
    <n v="20"/>
    <n v="30000"/>
    <n v="3000"/>
    <s v="N/A"/>
    <s v="Not provided"/>
    <s v="N/A"/>
    <s v="Structural"/>
    <s v="Delayed indefinitely"/>
    <n v="2015"/>
    <s v="Not provided"/>
    <x v="0"/>
    <s v="N/A"/>
    <s v="N/A"/>
    <s v="N/A"/>
  </r>
  <r>
    <x v="5"/>
    <s v="Not provided"/>
    <s v="M-04"/>
    <s v="Lake Gem/Park Lake COOP BMP"/>
    <s v="Construct 2nd generation baffle box."/>
    <s v="Baffle Boxes- Second Generation"/>
    <x v="1"/>
    <s v="N/A"/>
    <s v="Not provided"/>
    <n v="0.2"/>
    <s v="N/A"/>
    <n v="3.1"/>
    <n v="60000"/>
    <n v="6000"/>
    <s v="N/A"/>
    <s v="Not provided"/>
    <s v="N/A"/>
    <s v="Structural"/>
    <s v="Delayed indefinitely"/>
    <n v="2015"/>
    <s v="Not provided"/>
    <x v="0"/>
    <s v="N/A"/>
    <s v="N/A"/>
    <s v="N/A"/>
  </r>
  <r>
    <x v="5"/>
    <s v="Not provided"/>
    <s v="M-05"/>
    <s v="Lake Gem/Park Lake COOP BMP"/>
    <s v="Construct 2nd generation baffle box."/>
    <s v="Baffle Boxes- Second Generation"/>
    <x v="1"/>
    <s v="N/A"/>
    <s v="Not provided"/>
    <n v="18.899999999999999"/>
    <s v="N/A"/>
    <n v="178.9"/>
    <n v="60000"/>
    <n v="6000"/>
    <s v="N/A"/>
    <s v="Not provided"/>
    <s v="N/A"/>
    <s v="Structural"/>
    <s v="Delayed indefinitely"/>
    <n v="2015"/>
    <s v="Not provided"/>
    <x v="0"/>
    <s v="N/A"/>
    <s v="N/A"/>
    <s v="N/A"/>
  </r>
  <r>
    <x v="5"/>
    <s v="Not provided"/>
    <s v="M-06"/>
    <s v="Lake Gem/Park Lake COOP BMP"/>
    <s v="Construct 2nd generation baffle box."/>
    <s v="Baffle Boxes- Second Generation"/>
    <x v="1"/>
    <s v="N/A"/>
    <s v="Not provided"/>
    <n v="9.1"/>
    <s v="N/A"/>
    <n v="58.1"/>
    <n v="60000"/>
    <n v="6000"/>
    <s v="N/A"/>
    <s v="Not provided"/>
    <s v="N/A"/>
    <s v="Structural"/>
    <s v="Delayed indefinitely"/>
    <n v="2015"/>
    <s v="Not provided"/>
    <x v="0"/>
    <s v="N/A"/>
    <s v="N/A"/>
    <s v="N/A"/>
  </r>
  <r>
    <x v="5"/>
    <s v="Not provided"/>
    <s v="M-07"/>
    <s v="Lake Maitland Basin - Ridgewood Area Quality Neighborhood Program City Street Improvement Plan"/>
    <s v="Construct infiltration trenches."/>
    <s v="Exfiltration Trench"/>
    <x v="0"/>
    <n v="2011"/>
    <s v="Not provided"/>
    <n v="0.5"/>
    <s v="N/A"/>
    <n v="3.9"/>
    <n v="60000"/>
    <n v="2500"/>
    <s v="319 Grant"/>
    <s v="Not provided"/>
    <s v="N/A"/>
    <s v="Structural"/>
    <s v="Completed"/>
    <n v="2010"/>
    <s v="Not provided"/>
    <x v="0"/>
    <s v="N/A"/>
    <s v="N/A"/>
    <n v="2010"/>
  </r>
  <r>
    <x v="5"/>
    <s v="Not provided"/>
    <s v="M-08"/>
    <s v="Lake Maitland Basin - Ridgewood Area Quality Neighborhood Program City Street Improvement Plan"/>
    <s v="Construct infiltration trenches."/>
    <s v="Exfiltration Trench"/>
    <x v="0"/>
    <n v="2011"/>
    <s v="Not provided"/>
    <n v="1.7"/>
    <s v="N/A"/>
    <n v="15"/>
    <n v="170000"/>
    <n v="8500"/>
    <s v="319 Grant"/>
    <s v="Not provided"/>
    <s v="N/A"/>
    <s v="Structural"/>
    <s v="Completed"/>
    <n v="2010"/>
    <s v="Not provided"/>
    <x v="0"/>
    <s v="N/A"/>
    <s v="N/A"/>
    <n v="2010"/>
  </r>
  <r>
    <x v="5"/>
    <s v="Not provided"/>
    <s v="M-09"/>
    <s v="Lake Maitland Basin - Ridgewood Area Quality Neighborhood Program City Street Improvement Plan"/>
    <s v="Construct infiltration trenches."/>
    <s v="Exfiltration Trench"/>
    <x v="0"/>
    <n v="2011"/>
    <s v="Not provided"/>
    <n v="0.6"/>
    <s v="N/A"/>
    <n v="9.1999999999999993"/>
    <n v="100000"/>
    <n v="5000"/>
    <s v="319 Grant"/>
    <s v="Not provided"/>
    <s v="N/A"/>
    <s v="Structural"/>
    <s v="Completed"/>
    <n v="2010"/>
    <s v="Not provided"/>
    <x v="0"/>
    <s v="N/A"/>
    <s v="N/A"/>
    <n v="2010"/>
  </r>
  <r>
    <x v="5"/>
    <s v="Not provided"/>
    <s v="M-10"/>
    <s v="North Lake Maitland Leaf Trap Project"/>
    <s v="Install curb inlet leaf trap."/>
    <s v="Catch Basin Inserts/Inlet Filter Cleanout"/>
    <x v="0"/>
    <n v="2011"/>
    <s v="Not provided"/>
    <n v="0.1"/>
    <s v="N/A"/>
    <n v="16.8"/>
    <n v="3000"/>
    <n v="6000"/>
    <s v="319 Grant"/>
    <s v="Not provided"/>
    <s v="N/A"/>
    <s v="Non-structural"/>
    <s v="Completed"/>
    <n v="2010"/>
    <s v="Not provided"/>
    <x v="0"/>
    <s v="N/A"/>
    <s v="N/A"/>
    <n v="2010"/>
  </r>
  <r>
    <x v="5"/>
    <s v="Not provided"/>
    <s v="M-11"/>
    <s v="Lake Maitland Basin - Ridgewood Area Quality Neighborhood Program City Street Improvement Plan"/>
    <s v="Construct infiltration trenches."/>
    <s v="Infiltration trenches"/>
    <x v="0"/>
    <n v="2011"/>
    <s v="Not provided"/>
    <n v="0.9"/>
    <s v="N/A"/>
    <n v="14.8"/>
    <n v="100000"/>
    <n v="8500"/>
    <s v="319 Grant"/>
    <s v="Not provided"/>
    <s v="N/A"/>
    <s v="Structural"/>
    <s v="Completed"/>
    <n v="2011"/>
    <s v="Not provided"/>
    <x v="0"/>
    <s v="N/A"/>
    <s v="N/A"/>
    <n v="2010"/>
  </r>
  <r>
    <x v="5"/>
    <s v="Not provided"/>
    <s v="M-12"/>
    <s v="Dommerich Lot Baffle Box"/>
    <s v="Construct 2nd generation baffle box."/>
    <s v="Baffle Boxes- Second Generation"/>
    <x v="0"/>
    <n v="2014"/>
    <s v="Not provided"/>
    <n v="1.1000000000000001"/>
    <s v="N/A"/>
    <n v="24.7"/>
    <n v="60000"/>
    <n v="5000"/>
    <s v="Not provided"/>
    <s v="Not provided"/>
    <s v="N/A"/>
    <s v="Structural"/>
    <s v="Planned and Funded"/>
    <n v="2010"/>
    <s v="Not provided"/>
    <x v="0"/>
    <s v="N/A"/>
    <s v="N/A"/>
    <n v="2014"/>
  </r>
  <r>
    <x v="5"/>
    <s v="Not provided"/>
    <s v="M-13"/>
    <s v="Chippewa Trail Baffle Box"/>
    <s v="Construct 2nd generation baffle box."/>
    <s v="Baffle Boxes- Second Generation"/>
    <x v="0"/>
    <n v="2007"/>
    <s v="Not provided"/>
    <n v="1.1000000000000001"/>
    <s v="N/A"/>
    <n v="25.3"/>
    <n v="60000"/>
    <n v="5000"/>
    <s v="Not provided"/>
    <s v="Not provided"/>
    <s v="N/A"/>
    <s v="Structural"/>
    <s v="Completed"/>
    <n v="2010"/>
    <s v="Not provided"/>
    <x v="0"/>
    <s v="N/A"/>
    <s v="N/A"/>
    <n v="2007"/>
  </r>
  <r>
    <x v="5"/>
    <s v="Not provided"/>
    <s v="M-14"/>
    <s v="Horatio Avenue Baffle Boxes"/>
    <s v="Construct 2 2nd generation baffle boxes."/>
    <s v="Baffle Boxes- Second Generation"/>
    <x v="2"/>
    <s v="TBD"/>
    <s v="Not provided"/>
    <s v="TBD"/>
    <s v="N/A"/>
    <n v="5"/>
    <n v="150000"/>
    <n v="5000"/>
    <s v="Not provided"/>
    <s v="Not provided"/>
    <s v="N/A"/>
    <s v="Structural"/>
    <s v="Planned"/>
    <n v="2010"/>
    <s v="Not provided"/>
    <x v="0"/>
    <s v="N/A"/>
    <s v="N/A"/>
    <s v="Not provided"/>
  </r>
  <r>
    <x v="5"/>
    <s v="Not provided"/>
    <s v="M-15"/>
    <s v="Minnehaha Park Stormwater Improvements Dry Stormwater Pond"/>
    <s v="Construct wet pond."/>
    <s v="Wet Detention Pond"/>
    <x v="0"/>
    <n v="2008"/>
    <s v="Not provided"/>
    <n v="1.3"/>
    <s v="N/A"/>
    <n v="9.9"/>
    <n v="65000"/>
    <n v="2000"/>
    <s v="Not provided"/>
    <s v="Not provided"/>
    <s v="N/A"/>
    <s v="Structural"/>
    <s v="Completed"/>
    <n v="2010"/>
    <s v="Not provided"/>
    <x v="0"/>
    <s v="N/A"/>
    <s v="N/A"/>
    <n v="2007"/>
  </r>
  <r>
    <x v="5"/>
    <s v="Not provided"/>
    <s v="M-16"/>
    <s v="Street Sweeping"/>
    <s v="Street sweeping once every two weeks of 71 miles."/>
    <s v="Street Sweeping"/>
    <x v="0"/>
    <s v="N/A"/>
    <s v="Not provided"/>
    <n v="398"/>
    <s v="N/A"/>
    <n v="2898"/>
    <s v="Not provided"/>
    <n v="100000"/>
    <s v="Not provided"/>
    <s v="Not provided"/>
    <s v="N/A"/>
    <s v="Non-structural"/>
    <s v="Completed"/>
    <n v="2010"/>
    <s v="Not provided"/>
    <x v="0"/>
    <s v="N/A"/>
    <s v="N/A"/>
    <n v="2005"/>
  </r>
  <r>
    <x v="5"/>
    <s v="Not provided"/>
    <s v="M-17"/>
    <s v="Education Efforts"/>
    <s v="Landscaping ordinance, PSAs, presentations/ pamphlets, website, illicit discharge program."/>
    <s v="Enhanced Public Education"/>
    <x v="0"/>
    <s v="N/A"/>
    <s v="Not provided"/>
    <n v="40.799999999999997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5"/>
    <s v="N/A"/>
    <s v="M-18"/>
    <s v="Existing BMPs"/>
    <s v="BMPs in place at the time of the TMDL."/>
    <s v="BMPs"/>
    <x v="0"/>
    <s v="Prior to 2010"/>
    <s v="Not provided"/>
    <n v="0.7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5"/>
    <s v="Not provided"/>
    <s v="M-19"/>
    <s v="Minnehaha Circle Baffle Box"/>
    <s v="Construction 2nd generation baffle box."/>
    <s v="Baffle Boxes- Second Generation"/>
    <x v="0"/>
    <n v="2014"/>
    <s v="Not provided"/>
    <n v="23.2"/>
    <s v="N/A"/>
    <n v="23"/>
    <s v="Not provided"/>
    <s v="Not provided"/>
    <s v="Not provided"/>
    <s v="Not provided"/>
    <s v="N/A"/>
    <s v="Structural"/>
    <s v="Completed"/>
    <n v="2012"/>
    <s v="Not provided"/>
    <x v="0"/>
    <s v="Not provided"/>
    <s v="Not provided"/>
    <n v="2012"/>
  </r>
  <r>
    <x v="5"/>
    <s v="Not provided"/>
    <s v="M-20"/>
    <s v="Park Lake Baffle Boxes"/>
    <s v="Construction 2nd generation baffle box."/>
    <s v="Baffle Boxes- Second Generation"/>
    <x v="2"/>
    <s v="TBD"/>
    <s v="Not provided"/>
    <n v="7.7"/>
    <s v="N/A"/>
    <n v="58"/>
    <s v="Not provided"/>
    <s v="Not provided"/>
    <s v="Not provided"/>
    <s v="Not provided"/>
    <s v="N/A"/>
    <s v="Structural"/>
    <s v="Planned"/>
    <n v="2014"/>
    <s v="Not provided"/>
    <x v="0"/>
    <s v="Not provided"/>
    <s v="Not provided"/>
    <s v="N/A"/>
  </r>
  <r>
    <x v="5"/>
    <s v="Not provided"/>
    <s v="M-21"/>
    <s v="Packwood Avenue Baffle Box"/>
    <s v="Construction 2nd generation baffle box."/>
    <s v="Baffle Boxes- Second Generation"/>
    <x v="0"/>
    <n v="2012"/>
    <s v="Not provided"/>
    <n v="9.9"/>
    <s v="N/A"/>
    <n v="7.7"/>
    <s v="Not provided"/>
    <s v="Not provided"/>
    <s v="Not provided"/>
    <s v="Not provided"/>
    <s v="N/A"/>
    <s v="Structural"/>
    <s v="Completed"/>
    <n v="2012"/>
    <s v="Not provided"/>
    <x v="0"/>
    <s v="Not provided"/>
    <s v="Not provided"/>
    <n v="2012"/>
  </r>
  <r>
    <x v="6"/>
    <s v="Not provided"/>
    <s v="ORL-01"/>
    <s v="Lake Dot Water Quality Restoration"/>
    <s v="Installation of  alum treatment system, where aluminum sulfate (alum) is injected into stormline on a flow-proportioned basis."/>
    <s v="Alum Injection Systems"/>
    <x v="0"/>
    <n v="1990"/>
    <s v="Not provided"/>
    <n v="70.400000000000006"/>
    <s v="N/A"/>
    <n v="276"/>
    <n v="569207"/>
    <s v="Not provided"/>
    <s v="Not provided"/>
    <s v="Not provided"/>
    <s v="N/A"/>
    <s v="Structural"/>
    <s v="Completed"/>
    <n v="2010"/>
    <s v="Not provided"/>
    <x v="0"/>
    <s v="Not provided"/>
    <s v="Not provided"/>
    <n v="1988"/>
  </r>
  <r>
    <x v="6"/>
    <s v="Not provided"/>
    <s v="ORL-02"/>
    <s v="Hazel Street Outfall Improvements"/>
    <s v="Installation of CDS unit at Lake Winyah from 96&quot; pipe."/>
    <s v="CDS"/>
    <x v="0"/>
    <n v="2003"/>
    <s v="Not provided"/>
    <n v="8.3000000000000007"/>
    <s v="N/A"/>
    <n v="505"/>
    <n v="410992"/>
    <s v="Not provided"/>
    <s v="Not provided"/>
    <s v="Not provided"/>
    <s v="N/A"/>
    <s v="Structural"/>
    <s v="Completed"/>
    <n v="2010"/>
    <s v="Not provided"/>
    <x v="0"/>
    <s v="Not provided"/>
    <s v="Not provided"/>
    <n v="2000"/>
  </r>
  <r>
    <x v="6"/>
    <s v="Not provided"/>
    <s v="ORL-03"/>
    <s v="Lake Rowena Screening Facility &amp; Alum Stormwater Treatment"/>
    <s v="Installation of underground, flow-actuated rotating bar screen on 108&quot; outfall pipe to capture debris with additional treatment via alum system."/>
    <s v="Stormceptor Units"/>
    <x v="0"/>
    <n v="1996"/>
    <s v="Not provided"/>
    <n v="55"/>
    <s v="N/A"/>
    <n v="470"/>
    <n v="596512"/>
    <s v="Not provided"/>
    <s v="Not provided"/>
    <s v="Not provided"/>
    <s v="N/A"/>
    <s v="Structural"/>
    <s v="Completed"/>
    <n v="2010"/>
    <s v="Not provided"/>
    <x v="0"/>
    <s v="Not provided"/>
    <s v="Not provided"/>
    <n v="1994"/>
  </r>
  <r>
    <x v="6"/>
    <s v="Not provided"/>
    <s v="ORL-04"/>
    <s v="Lake Highland CDS Unit"/>
    <s v="Installation of CDS unit at Lake Highland."/>
    <s v="Continuous Deflective Separation (CDS) Unit"/>
    <x v="0"/>
    <n v="1999"/>
    <s v="Not provided"/>
    <n v="1"/>
    <s v="N/A"/>
    <n v="45"/>
    <n v="60000"/>
    <s v="Not provided"/>
    <s v="Not provided"/>
    <s v="Not provided"/>
    <s v="N/A"/>
    <s v="Non-structural"/>
    <s v="Completed"/>
    <n v="2010"/>
    <s v="Not provided"/>
    <x v="0"/>
    <s v="Not provided"/>
    <s v="Not provided"/>
    <n v="1998"/>
  </r>
  <r>
    <x v="6"/>
    <s v="Not provided"/>
    <s v="ORL-05"/>
    <s v="Mills Avenue Retrofit"/>
    <s v="Construction of litter collection screen on Mills Ave., adjacent to Lake Rowena to treat runoff from 36&quot; and 24&quot; stormlines."/>
    <s v="Stormwater System Rehabilitation"/>
    <x v="0"/>
    <n v="2009"/>
    <s v="Not provided"/>
    <n v="8.4"/>
    <s v="N/A"/>
    <n v="89"/>
    <n v="250000"/>
    <s v="Not provided"/>
    <s v="Not provided"/>
    <s v="Not provided"/>
    <s v="N/A"/>
    <s v="Structural"/>
    <s v="Planned"/>
    <n v="2010"/>
    <s v="Not provided"/>
    <x v="0"/>
    <s v="Not provided"/>
    <s v="Not provided"/>
    <n v="2009"/>
  </r>
  <r>
    <x v="6"/>
    <s v="Not provided"/>
    <s v="ORL-06"/>
    <s v="Overbrook Stormwater Improvements"/>
    <s v="Construct 2nd generation baffle box upstream of Lake Adair; Implement pollution prevention methods, including gravel bottom and check dams to settle out pollutants."/>
    <s v="Stormwater System Rehabilitation"/>
    <x v="0"/>
    <n v="2008"/>
    <s v="Not provided"/>
    <n v="1.8"/>
    <s v="N/A"/>
    <n v="236"/>
    <n v="400000"/>
    <s v="Not provided"/>
    <s v="Not provided"/>
    <s v="Not provided"/>
    <s v="N/A"/>
    <s v="Structural"/>
    <s v="Planned"/>
    <n v="2010"/>
    <s v="Not provided"/>
    <x v="0"/>
    <s v="Not provided"/>
    <s v="Not provided"/>
    <n v="2007"/>
  </r>
  <r>
    <x v="6"/>
    <s v="Not provided"/>
    <s v="ORL-07"/>
    <s v="Guernsey Park – Expansion of Wet Detention Pond"/>
    <s v="Expansion of wet detention pond to treat 61% of sub-basin drainage."/>
    <s v="Wet Detention Pond"/>
    <x v="0"/>
    <n v="2012"/>
    <s v="Not provided"/>
    <n v="0.1"/>
    <s v="N/A"/>
    <n v="80"/>
    <n v="425000"/>
    <s v="Not provided"/>
    <s v="Not provided"/>
    <s v="Not provided"/>
    <s v="N/A"/>
    <s v="Structural"/>
    <s v="Completed"/>
    <n v="2010"/>
    <s v="Not provided"/>
    <x v="0"/>
    <s v="Not provided"/>
    <s v="Not provided"/>
    <n v="2011"/>
  </r>
  <r>
    <x v="6"/>
    <s v="Not provided"/>
    <s v="ORL-08"/>
    <s v="Ivanhoe Plaza Park Exfiltration"/>
    <s v="Installation of exfiltration galleries to treat 100% of sub-basin drainage."/>
    <s v="100% On-site Retention"/>
    <x v="0"/>
    <n v="2012"/>
    <s v="Not provided"/>
    <n v="1.3"/>
    <s v="N/A"/>
    <n v="49"/>
    <n v="1100000"/>
    <s v="Not provided"/>
    <s v="Not provided"/>
    <s v="Not provided"/>
    <s v="N/A"/>
    <s v="Structural"/>
    <s v="Completed"/>
    <n v="2010"/>
    <s v="Not provided"/>
    <x v="0"/>
    <s v="Not provided"/>
    <s v="Not provided"/>
    <n v="2012"/>
  </r>
  <r>
    <x v="6"/>
    <s v="Not provided"/>
    <s v="ORL-09"/>
    <s v="Lake Concord 2nd Generation Baffle Boxes"/>
    <s v="Construct two 2nd generation baffle boxes upstream of Lake Concord and reroute flow to treat 30&quot; and 24&quot; outfalls from nearly 100% of two sub-basins."/>
    <s v="Baffle Boxes- Second Generation"/>
    <x v="0"/>
    <n v="2011"/>
    <s v="Not provided"/>
    <n v="0.8"/>
    <s v="N/A"/>
    <n v="66"/>
    <n v="250000"/>
    <s v="Not provided"/>
    <s v="Not provided"/>
    <s v="Not provided"/>
    <s v="N/A"/>
    <s v="Structural"/>
    <s v="Completed"/>
    <n v="2010"/>
    <s v="Not provided"/>
    <x v="0"/>
    <s v="Not provided"/>
    <s v="Not provided"/>
    <n v="2011"/>
  </r>
  <r>
    <x v="6"/>
    <s v="Not provided"/>
    <s v="ORL-10"/>
    <s v="Winyah (Westchester Ave/Wilkinson St) 2nd Generation Baffle Box"/>
    <s v="Construct 2nd generation baffle box upstream of Lake Winyah to treat 71% of sub-basin."/>
    <s v="Baffle Boxes- Second Generation"/>
    <x v="0"/>
    <n v="2009"/>
    <s v="Not provided"/>
    <n v="1.6"/>
    <s v="N/A"/>
    <n v="30"/>
    <n v="72000"/>
    <s v="Not provided"/>
    <s v="Not provided"/>
    <s v="Not provided"/>
    <s v="N/A"/>
    <s v="Structural"/>
    <s v="Completed"/>
    <n v="2010"/>
    <s v="Not provided"/>
    <x v="0"/>
    <s v="Not provided"/>
    <s v="Not provided"/>
    <n v="2009"/>
  </r>
  <r>
    <x v="6"/>
    <s v="Not provided"/>
    <s v="ORL-11"/>
    <s v="Westmoreland 2nd Generation Baffle Box"/>
    <s v="Construct 2nd generation baffle box upstream of Lake Adair."/>
    <s v="Baffle Boxes- Second Generation"/>
    <x v="0"/>
    <n v="2006"/>
    <s v="Not provided"/>
    <n v="0.1"/>
    <s v="N/A"/>
    <n v="5.3"/>
    <n v="35000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6"/>
    <s v="Not provided"/>
    <s v="ORL-12"/>
    <s v="Stormwater Filtration Systems / Inlet Baskets"/>
    <s v="Installation of six inlet baskets around perimeter of Lake Adair."/>
    <s v="Catch Basin Inserts/Inlet Filter Cleanout"/>
    <x v="0"/>
    <n v="2007"/>
    <s v="Not provided"/>
    <n v="0"/>
    <s v="N/A"/>
    <n v="25"/>
    <n v="54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3"/>
    <s v="Stormwater Filtration Systems / Inlet Baskets"/>
    <s v="Installation of 11 inlet baskets in Spring Lake basin."/>
    <s v="Catch Basin Inserts/Inlet Filter Cleanout"/>
    <x v="0"/>
    <n v="2007"/>
    <s v="Not provided"/>
    <n v="0"/>
    <s v="N/A"/>
    <n v="25"/>
    <n v="99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4"/>
    <s v="Stormwater Filtration Systems / Inlet Baskets"/>
    <s v="Installation of 13 inlet baskets in Lake Formosa basin."/>
    <s v="Catch Basin Inserts/Inlet Filter Cleanout"/>
    <x v="0"/>
    <n v="2007"/>
    <s v="Not provided"/>
    <n v="0.1"/>
    <s v="N/A"/>
    <n v="14"/>
    <n v="117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5"/>
    <s v="Stormwater Filtration Systems / Inlet Baskets"/>
    <s v="Installation of 29 inlet baskets in Lake Highland basin."/>
    <s v="Catch Basin Inserts/Inlet Filter Cleanout"/>
    <x v="0"/>
    <n v="2007"/>
    <s v="Not provided"/>
    <n v="3.5"/>
    <s v="N/A"/>
    <n v="223"/>
    <n v="261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6"/>
    <s v="Stormwater Filtration Systems / Inlet Baskets"/>
    <s v="Installation of two inlet baskets in Lake Rowena basin."/>
    <s v="Catch Basin Inserts/Inlet Filter Cleanout"/>
    <x v="0"/>
    <n v="2007"/>
    <s v="Not provided"/>
    <n v="0.5"/>
    <s v="N/A"/>
    <n v="39"/>
    <n v="18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7"/>
    <s v="Stormwater Filtration Systems / Inlet Baskets"/>
    <s v="Installation of 49 inlet baskets in Lake Ivanhoe basin."/>
    <s v="Catch Basin Inserts/Inlet Filter Cleanout"/>
    <x v="0"/>
    <n v="2008"/>
    <s v="Not provided"/>
    <n v="0.6"/>
    <s v="N/A"/>
    <n v="242"/>
    <n v="441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8"/>
    <s v="Stormwater Filtration Systems / Inlet Baskets"/>
    <s v="Installation of four inlet baskets in Lake Druid basin."/>
    <s v="Catch Basin Inserts/Inlet Filter Cleanout"/>
    <x v="0"/>
    <n v="2007"/>
    <s v="Not provided"/>
    <n v="0.4"/>
    <s v="N/A"/>
    <n v="39"/>
    <n v="18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9"/>
    <s v="Street Sweeping"/>
    <s v="Two times per week of 6.4 miles, weekly of 9.3 miles, and 2 times per month of 113 miles."/>
    <s v="Street Sweeping"/>
    <x v="0"/>
    <s v="N/A"/>
    <s v="Not provided"/>
    <n v="428"/>
    <s v="N/A"/>
    <n v="0"/>
    <s v="N/A"/>
    <n v="1800000"/>
    <s v="Not provided"/>
    <s v="Not provided"/>
    <s v="N/A"/>
    <s v="Non-structural"/>
    <s v="Completed"/>
    <n v="2010"/>
    <s v="Not provided"/>
    <x v="0"/>
    <s v="N/A"/>
    <s v="N/A"/>
    <s v="Not provided"/>
  </r>
  <r>
    <x v="6"/>
    <s v="Not provided"/>
    <s v="ORL-20"/>
    <s v="Reading Drive (24&quot; line) - 2nd Generation Baffle Box at Lake Adair"/>
    <s v="Construct 2nd generation baffle box upstream of Lake Adair to treat approximately 13% of subbasin."/>
    <s v="Baffle Boxes- Second Generation"/>
    <x v="0"/>
    <n v="2009"/>
    <s v="Not provided"/>
    <n v="0.5"/>
    <s v="N/A"/>
    <n v="26"/>
    <s v="N/A"/>
    <s v="Not provided"/>
    <s v="Not provided"/>
    <s v="Not provided"/>
    <s v="N/A"/>
    <s v="Structural"/>
    <s v="Completed"/>
    <n v="2010"/>
    <s v="Not provided"/>
    <x v="0"/>
    <s v="Not provided"/>
    <s v="Not provided"/>
    <n v="2009"/>
  </r>
  <r>
    <x v="6"/>
    <s v="Not provided"/>
    <s v="ORL-21"/>
    <s v="Spring Lake -2nd Generation Baffle Box at Rio Grande"/>
    <s v="Construct 2nd generation baffle box upstream of Spring Lake to treat 100% of subbasin."/>
    <s v="Baffle Boxes- Second Generation"/>
    <x v="0"/>
    <n v="2009"/>
    <s v="Not provided"/>
    <n v="0.6"/>
    <s v="N/A"/>
    <n v="39"/>
    <n v="128000"/>
    <s v="Not provided"/>
    <s v="Not provided"/>
    <s v="Not provided"/>
    <s v="N/A"/>
    <s v="Structural"/>
    <s v="Completed"/>
    <n v="2010"/>
    <s v="Not provided"/>
    <x v="0"/>
    <s v="Not provided"/>
    <s v="Not provided"/>
    <n v="2009"/>
  </r>
  <r>
    <x v="6"/>
    <s v="Not provided"/>
    <s v="ORL-22"/>
    <s v="Spring Lake- 2nd Generation Baffle Box at Springdale Rd"/>
    <s v="Construct 2nd generation baffle box upstream of Spring Lake to treat 100% of subbasin."/>
    <s v="Baffle Boxes- Second Generation"/>
    <x v="0"/>
    <s v="Prior to 2010"/>
    <s v="Not provided"/>
    <n v="0.1"/>
    <s v="N/A"/>
    <n v="21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6"/>
    <s v="Not provided"/>
    <s v="ORL-23"/>
    <s v="DOT Pond Maintenance, west of Spring Lake"/>
    <s v="Removal of muck/sediment and expansion of wet detention pond to treat 95% and 5% of two sub-basins, respectively."/>
    <s v="Wet Detention Pond"/>
    <x v="0"/>
    <n v="2010"/>
    <s v="Not provided"/>
    <n v="6.1"/>
    <s v="N/A"/>
    <n v="141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10-02-01T00:00:00"/>
  </r>
  <r>
    <x v="6"/>
    <s v="Not provided"/>
    <s v="ORL-24"/>
    <s v="Weber Dr - 2nd Generation Baffle Box at Lake Druid"/>
    <s v="Construct 2nd generation baffle box upstream of Lake Druid to treat approximately 7% of subbasin."/>
    <s v="Baffle Boxes- Second Generation"/>
    <x v="0"/>
    <n v="2006"/>
    <s v="Not provided"/>
    <n v="0.3"/>
    <s v="N/A"/>
    <n v="6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6"/>
    <s v="Not provided"/>
    <s v="ORL-25"/>
    <s v="Educational Component"/>
    <s v="FYN, ordinances (landscape, irrigation, pet waste), PSAs, pamphlets, presentations, website, illicit discharge program."/>
    <s v="Enhanced Public Education"/>
    <x v="0"/>
    <s v="N/A"/>
    <s v="Not provided"/>
    <n v="94.2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6"/>
    <s v="Not provided"/>
    <s v="ORL-26"/>
    <s v="Lake Concord Alum Injection Retrofit"/>
    <s v="Divert stormwater from Lake Concord basin to Lake Dot alum treatment before discharging into chain of lakes; installation of injection line in Lake Dot and new baffle box on Concord Ave."/>
    <s v="Stormwater management"/>
    <x v="3"/>
    <s v="TBD"/>
    <s v="Not provided"/>
    <n v="3.8"/>
    <s v="N/A"/>
    <n v="90.8"/>
    <n v="500000"/>
    <s v="Not provided"/>
    <s v="Not provided"/>
    <s v="Not provided"/>
    <s v="N/A"/>
    <s v="Structural"/>
    <s v="In progress"/>
    <n v="2010"/>
    <s v="Not provided"/>
    <x v="0"/>
    <s v="Not provided"/>
    <s v="Not provided"/>
    <d v="2013-06-01T00:00:00"/>
  </r>
  <r>
    <x v="6"/>
    <s v="N/A"/>
    <s v="ORL-27"/>
    <s v="Existing BMPs"/>
    <s v="BMPs that were in place at the time of the TMDL."/>
    <s v="BMPs"/>
    <x v="0"/>
    <s v="Prior to 2010"/>
    <s v="Not provided"/>
    <n v="684.4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6"/>
    <s v="Not provided"/>
    <s v="ORL-28"/>
    <s v="FDOT Pond Sandbar Removal from Spring Lake"/>
    <s v="Removal of sandbar from FDOT pond outfall that enters Spring Lake."/>
    <s v="Stormwater management"/>
    <x v="0"/>
    <n v="2011"/>
    <s v="Not provided"/>
    <n v="0"/>
    <s v="N/A"/>
    <n v="0"/>
    <s v="Not provided"/>
    <s v="Not provided"/>
    <s v="Not provided"/>
    <s v="Not provided"/>
    <s v="N/A"/>
    <s v="Non-structural"/>
    <s v="Completed"/>
    <n v="2011"/>
    <s v="Not provided"/>
    <x v="0"/>
    <s v="N/A"/>
    <s v="N/A"/>
    <d v="2010-11-01T00:00:00"/>
  </r>
  <r>
    <x v="6"/>
    <s v="Not provided"/>
    <s v="ORL-29"/>
    <s v="Catch Basin Clean Out"/>
    <s v="Clean out of catch basins, removal of 524 cubic feet of material per year."/>
    <s v="BMP Cleanout"/>
    <x v="0"/>
    <s v="N/A"/>
    <s v="Not provided"/>
    <n v="19"/>
    <s v="N/A"/>
    <n v="0"/>
    <s v="Not provided"/>
    <s v="Not provided"/>
    <s v="Not provided"/>
    <s v="Not provided"/>
    <s v="N/A"/>
    <s v="Non-structural"/>
    <s v="Completed"/>
    <n v="2013"/>
    <s v="Not provided"/>
    <x v="0"/>
    <s v="N/A"/>
    <s v="N/A"/>
    <s v="N/A"/>
  </r>
  <r>
    <x v="6"/>
    <s v="Not provided"/>
    <s v="ORL-30"/>
    <s v="BMP Clean Out"/>
    <s v="Clean out of BMPs, removal of 133 cubic feet of material per year."/>
    <s v="BMP Cleanout"/>
    <x v="0"/>
    <s v="N/A"/>
    <s v="Not provided"/>
    <n v="4"/>
    <s v="N/A"/>
    <n v="0"/>
    <s v="Not provided"/>
    <s v="Not provided"/>
    <s v="Not provided"/>
    <s v="Not provided"/>
    <s v="N/A"/>
    <s v="Non-structural"/>
    <s v="Completed"/>
    <n v="2013"/>
    <s v="Not provided"/>
    <x v="0"/>
    <s v="N/A"/>
    <s v="N/A"/>
    <s v="N/A"/>
  </r>
  <r>
    <x v="7"/>
    <s v="Not provided"/>
    <s v="OV-01"/>
    <s v="Aulin Regional Stormwater Pond"/>
    <s v="Aulin Regional Stormwater Pond."/>
    <s v="Wet Detention Pond"/>
    <x v="0"/>
    <n v="2012"/>
    <s v="Not provided"/>
    <n v="13.5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n v="2009"/>
  </r>
  <r>
    <x v="7"/>
    <s v="Not provided"/>
    <s v="OV-02"/>
    <s v="Lightwood Knox Canal Project"/>
    <s v="Lightwood Knox Canal Project."/>
    <s v="Dry Detention Pond"/>
    <x v="2"/>
    <s v="TBD"/>
    <s v="Not provided"/>
    <n v="84.5"/>
    <s v="N/A"/>
    <n v="0"/>
    <s v="Not provided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7"/>
    <s v="Not provided"/>
    <s v="OV-03"/>
    <s v="Solary Canal Project"/>
    <s v="Sweetwater Creek Project."/>
    <s v="Dry detention pond, wet detention pond"/>
    <x v="0"/>
    <n v="2011"/>
    <s v="Not provided"/>
    <n v="30.4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7"/>
    <s v="Not provided"/>
    <s v="OV-04"/>
    <s v="Solary Canal Stormwater Treatment Area"/>
    <s v="Regional stormwater treatment facility consisting of an 8.0-acre wet pond and 4.8-acre wetland."/>
    <s v="Stormwater Treatment Areas (STAs)"/>
    <x v="0"/>
    <n v="2011"/>
    <s v="Not provided"/>
    <n v="188.3"/>
    <s v="N/A"/>
    <n v="1471"/>
    <n v="1700000"/>
    <s v="Not provided"/>
    <s v="Not provided"/>
    <s v="Not provided"/>
    <s v="N/A"/>
    <s v="Structural"/>
    <s v="Completed"/>
    <n v="2010"/>
    <s v="Not provided"/>
    <x v="0"/>
    <s v="Not provided"/>
    <s v="Not provided"/>
    <n v="2010"/>
  </r>
  <r>
    <x v="7"/>
    <s v="Not provided"/>
    <s v="OV-05"/>
    <s v="Street Sweeping"/>
    <s v="Monthly street sweeping of 315 lane miles."/>
    <s v="Street Sweeping"/>
    <x v="0"/>
    <s v="N/A"/>
    <s v="Not provided"/>
    <n v="601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7"/>
    <s v="Not provided"/>
    <s v="OV-06"/>
    <s v="Pet waste ordinance and Education Efforts"/>
    <s v="FYN, pet waste ordinance adopted, illicit discharge program, Adopt A Pond Program, FOG (Fats Oils &amp; Grease)ordinance approved and adopted."/>
    <s v="Enhanced Public Education"/>
    <x v="0"/>
    <s v="N/A"/>
    <s v="Not provided"/>
    <n v="52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7"/>
    <s v="N/A"/>
    <s v="OV-07"/>
    <s v="Existing BMPs"/>
    <s v="BMPs that were in place at the time of the TMDL."/>
    <s v="BMPs"/>
    <x v="0"/>
    <s v="Prior to 2010"/>
    <s v="Not provided"/>
    <n v="386.5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7"/>
    <s v="Not provided"/>
    <s v="OV-08"/>
    <s v="Inlets and Pipe Cleaning"/>
    <s v="Routine cleaning of inlets and pipes."/>
    <s v="BMP Cleanout"/>
    <x v="0"/>
    <s v="N/A"/>
    <s v="Not provided"/>
    <n v="220"/>
    <s v="N/A"/>
    <n v="0"/>
    <s v="Not provided"/>
    <s v="Not provided"/>
    <s v="Not provided"/>
    <s v="Not provided"/>
    <s v="N/A"/>
    <s v="Non-structural"/>
    <s v="Completed"/>
    <n v="2013"/>
    <s v="Not provided"/>
    <x v="0"/>
    <s v="N/A"/>
    <s v="N/A"/>
    <n v="2011"/>
  </r>
  <r>
    <x v="7"/>
    <s v="Not provided"/>
    <s v="OV-09"/>
    <s v="Aulin Avenue North"/>
    <s v="Construction of stormwater conveyance system and treatment area."/>
    <s v="Stormwater System Rehabilitation"/>
    <x v="2"/>
    <s v="TBD"/>
    <s v="Not provided"/>
    <n v="0"/>
    <s v="N/A"/>
    <n v="0"/>
    <n v="50000"/>
    <s v="Not provided"/>
    <s v="Not provided"/>
    <s v="Not provided"/>
    <s v="N/A"/>
    <s v="Structural"/>
    <s v="Planned"/>
    <n v="2014"/>
    <s v="Not provided"/>
    <x v="0"/>
    <s v="N/A"/>
    <s v="N/A"/>
    <s v="Not provided"/>
  </r>
  <r>
    <x v="7"/>
    <s v="Not provided"/>
    <s v="OV-10"/>
    <s v="Oviedo Regional Pond"/>
    <s v="Construction of retention pond to receive and treat drainage from commercial sites and treat surrounding runoff prior to being discharged to Sweetwater Creek."/>
    <s v="Wet Detention Pond"/>
    <x v="2"/>
    <s v="TBD"/>
    <s v="Not provided"/>
    <s v="TBD"/>
    <s v="N/A"/>
    <n v="0"/>
    <n v="1500000"/>
    <s v="Not provided"/>
    <s v="Not provided"/>
    <s v="Not provided"/>
    <s v="N/A"/>
    <s v="Structural"/>
    <s v="Planned"/>
    <n v="2015"/>
    <s v="Not provided"/>
    <x v="0"/>
    <s v="Not provided"/>
    <s v="Not provided"/>
    <s v="Not provided"/>
  </r>
  <r>
    <x v="7"/>
    <s v="Not provided"/>
    <s v="OV-11"/>
    <s v="Phase II of 426 at S. Lake Jessup"/>
    <s v="Construction of two new treatment areas and enlargement and Improvement to existing system in conjunction with FDOT and widening of 426.outfalls to WBID 2999 and WBID 2996."/>
    <s v="Stormwater Treatment Areas (STAs)"/>
    <x v="2"/>
    <s v="TBD"/>
    <s v="Not provided"/>
    <s v="TBD"/>
    <s v="N/A"/>
    <n v="0"/>
    <s v="Not provided"/>
    <s v="Not provided"/>
    <s v="Not provided"/>
    <s v="Not provided"/>
    <s v="N/A"/>
    <s v="Structural"/>
    <s v="Planned"/>
    <n v="2015"/>
    <s v="Not provided"/>
    <x v="0"/>
    <s v="N/A"/>
    <s v="N/A"/>
    <s v="Not provided"/>
  </r>
  <r>
    <x v="8"/>
    <s v="Not provided"/>
    <s v="S-01"/>
    <s v="Street Sweeping"/>
    <s v="Weekly street sweeping of 37.7 miles."/>
    <s v="Street Sweeping"/>
    <x v="0"/>
    <s v="N/A"/>
    <s v="Not provided"/>
    <n v="427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8"/>
    <s v="Not provided"/>
    <s v="S-02"/>
    <s v="Public Education"/>
    <s v="Public education."/>
    <s v="Enhanced Public Education"/>
    <x v="0"/>
    <s v="N/A"/>
    <s v="Not provided"/>
    <n v="108.9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8"/>
    <s v="N/A"/>
    <s v="S-03"/>
    <s v="Existing BMPs"/>
    <s v="BMPs that were in place at the time of the TMDL."/>
    <s v="BMPs"/>
    <x v="0"/>
    <s v="Prior to 2010"/>
    <s v="Not provided"/>
    <n v="521.20000000000005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9"/>
    <s v="Not provided"/>
    <s v="WP-01"/>
    <s v="Lake Island Interconnect"/>
    <s v="First flush bypass to wet retention ponds."/>
    <s v="Wet Detention Pond"/>
    <x v="0"/>
    <n v="2003"/>
    <s v="Not provided"/>
    <n v="4.7"/>
    <s v="N/A"/>
    <n v="74.5"/>
    <n v="408009"/>
    <s v="Not provided"/>
    <s v="Not provided"/>
    <s v="Not provided"/>
    <s v="N/A"/>
    <s v="Structural"/>
    <s v="Completed"/>
    <n v="2010"/>
    <s v="Not provided"/>
    <x v="0"/>
    <s v="Not provided"/>
    <s v="Not provided"/>
    <d v="2002-06-01T00:00:00"/>
  </r>
  <r>
    <x v="9"/>
    <s v="Not provided"/>
    <s v="WP-02"/>
    <s v="Via Lugano Exfiltration"/>
    <s v="Off-line exfiltration."/>
    <s v="Dry Detention Pond"/>
    <x v="0"/>
    <n v="1997"/>
    <s v="Not provided"/>
    <n v="1.3"/>
    <s v="N/A"/>
    <n v="25.3"/>
    <n v="200000"/>
    <s v="Not provided"/>
    <s v="Not provided"/>
    <s v="Not provided"/>
    <s v="N/A"/>
    <s v="Structural"/>
    <s v="Completed"/>
    <n v="2010"/>
    <s v="Not provided"/>
    <x v="0"/>
    <s v="Not provided"/>
    <s v="Not provided"/>
    <d v="1996-10-01T00:00:00"/>
  </r>
  <r>
    <x v="9"/>
    <s v="Not provided"/>
    <s v="WP-03"/>
    <s v="N. Park Ave. Exfiltration"/>
    <s v="Off-line exfiltration."/>
    <s v="Exfiltration Trench"/>
    <x v="0"/>
    <n v="2004"/>
    <s v="Not provided"/>
    <n v="6.6"/>
    <s v="N/A"/>
    <n v="21.44"/>
    <n v="250000"/>
    <s v="Not provided"/>
    <s v="Not provided"/>
    <s v="Not provided"/>
    <s v="N/A"/>
    <s v="Structural"/>
    <s v="Completed"/>
    <n v="2010"/>
    <s v="Not provided"/>
    <x v="0"/>
    <s v="Not provided"/>
    <s v="Not provided"/>
    <d v="2004-06-01T00:00:00"/>
  </r>
  <r>
    <x v="9"/>
    <s v="Not provided"/>
    <s v="WP-04"/>
    <s v="Fairway 3 Exfiltration"/>
    <s v="Off-line exfiltration."/>
    <s v="Exfiltration Trench"/>
    <x v="0"/>
    <n v="2007"/>
    <s v="Not provided"/>
    <n v="5.5"/>
    <s v="N/A"/>
    <n v="57.39"/>
    <n v="1000000"/>
    <s v="Not provided"/>
    <s v="Not provided"/>
    <s v="Not provided"/>
    <s v="N/A"/>
    <s v="Structural"/>
    <s v="Completed"/>
    <n v="2010"/>
    <s v="Not provided"/>
    <x v="0"/>
    <s v="Not provided"/>
    <s v="Not provided"/>
    <d v="2006-11-01T00:00:00"/>
  </r>
  <r>
    <x v="9"/>
    <s v="Not provided"/>
    <s v="WP-05"/>
    <s v="McKean Road CDS"/>
    <s v="CDS Unit on 24&quot; outfall."/>
    <s v="CDS"/>
    <x v="0"/>
    <n v="2005"/>
    <s v="Not provided"/>
    <n v="0"/>
    <s v="N/A"/>
    <n v="5.5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4-05-01T00:00:00"/>
  </r>
  <r>
    <x v="9"/>
    <s v="Not provided"/>
    <s v="WP-06"/>
    <s v="Pinetree Rd Outfall CDS"/>
    <s v="CDS unit on 42&quot; outfall."/>
    <s v="CDS"/>
    <x v="0"/>
    <n v="2005"/>
    <s v="Not provided"/>
    <n v="0.6"/>
    <s v="N/A"/>
    <n v="64.7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4-05-01T00:00:00"/>
  </r>
  <r>
    <x v="9"/>
    <s v="Not provided"/>
    <s v="WP-07"/>
    <s v="1190 Park Ave CDS"/>
    <s v="CDS unit on 30&quot; outfall."/>
    <s v="BMP Cleanout"/>
    <x v="0"/>
    <n v="1999"/>
    <s v="Not provided"/>
    <n v="0.2"/>
    <s v="N/A"/>
    <n v="22.82"/>
    <s v="Not provided"/>
    <s v="Not provided"/>
    <s v="Not provided"/>
    <s v="Not provided"/>
    <s v="N/A"/>
    <s v="Non-structural"/>
    <s v="Completed"/>
    <n v="2010"/>
    <s v="Not provided"/>
    <x v="0"/>
    <s v="Not provided"/>
    <s v="Not provided"/>
    <d v="1998-08-01T00:00:00"/>
  </r>
  <r>
    <x v="9"/>
    <s v="Not provided"/>
    <s v="WP-08"/>
    <s v="Moss/ Venetian Dry Capture 1st Generation Baffle box"/>
    <s v="Baffle screen on 15&quot; outfall."/>
    <s v="Baffle Boxes- First Generation (hydrodynamic separator)"/>
    <x v="0"/>
    <n v="2007"/>
    <s v="Not provided"/>
    <n v="0.1"/>
    <s v="N/A"/>
    <n v="3.02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0-02-01T00:00:00"/>
  </r>
  <r>
    <x v="9"/>
    <s v="Not provided"/>
    <s v="WP-09"/>
    <s v="Green Cove Road  2 CDS Units"/>
    <s v="Two CDS units on two 24&quot; outfalls."/>
    <s v="BMP Cleanout"/>
    <x v="0"/>
    <n v="2006"/>
    <s v="Not provided"/>
    <n v="0.1"/>
    <s v="N/A"/>
    <n v="11.35"/>
    <s v="Not provided"/>
    <s v="Not provided"/>
    <s v="Not provided"/>
    <s v="Not provided"/>
    <s v="N/A"/>
    <s v="Non-structural"/>
    <s v="Completed"/>
    <n v="2010"/>
    <s v="Not provided"/>
    <x v="0"/>
    <s v="Not provided"/>
    <s v="Not provided"/>
    <d v="2004-05-01T00:00:00"/>
  </r>
  <r>
    <x v="9"/>
    <s v="Not provided"/>
    <s v="WP-10"/>
    <s v="Courtland Alum Injection treatment"/>
    <s v="Alum injection at Lake Mizell outfall."/>
    <s v="Alum Injection Systems"/>
    <x v="0"/>
    <s v="Prior to 2010"/>
    <s v="Not provided"/>
    <n v="21.2"/>
    <s v="N/A"/>
    <n v="88.0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1"/>
    <s v="Partnership/ wet detention/ Windsong"/>
    <s v="Developer's agreement to treat Palmer Ditch basin run off within site MSSW."/>
    <s v="Wet Detention Pond"/>
    <x v="0"/>
    <s v="Prior to 2010"/>
    <s v="Not provided"/>
    <n v="5.8"/>
    <s v="N/A"/>
    <n v="84.55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2"/>
    <s v="Lincoln Ave Alum Injection treatment"/>
    <s v="Alum injection at Lake Osceola outfall."/>
    <s v="Alum Injection Systems"/>
    <x v="0"/>
    <s v="Prior to 2010"/>
    <s v="Not provided"/>
    <n v="37.700000000000003"/>
    <s v="N/A"/>
    <n v="17.59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3"/>
    <s v="Alexander Place Alum Injection treatment with baffle box"/>
    <s v="Alum injection at Lake Osceola outfall."/>
    <s v="Alum Injection Systems"/>
    <x v="0"/>
    <s v="Prior to 2010"/>
    <s v="Not provided"/>
    <n v="22.6"/>
    <s v="N/A"/>
    <n v="24.61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4"/>
    <s v="Morse /Alum Injection treatment"/>
    <s v="Alum injection at Lake Osceola outfall."/>
    <s v="Alum Injection Systems"/>
    <x v="0"/>
    <s v="Prior to 2010"/>
    <s v="Not provided"/>
    <n v="6.9"/>
    <s v="N/A"/>
    <n v="57.13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5"/>
    <s v="Trismen and Lakewood Drive Exfiltration"/>
    <s v="Off-Line exfiltration."/>
    <s v="Dry Detention Pond"/>
    <x v="0"/>
    <s v="Prior to 2010"/>
    <s v="Not provided"/>
    <n v="0.4"/>
    <s v="N/A"/>
    <n v="7.35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6"/>
    <s v="Trismen CDS Unit"/>
    <s v="CDS Unit on 24&quot; outfall."/>
    <s v="Continuous Deflective Separation (CDS) Unit"/>
    <x v="0"/>
    <s v="Prior to 2010"/>
    <s v="Not provided"/>
    <n v="0"/>
    <s v="N/A"/>
    <n v="0.39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7"/>
    <s v="Trismen Dry 1st Generation Baffle Box"/>
    <s v="Baffle screen on 15&quot; outfall."/>
    <s v="Baffle Boxes- First Generation (hydrodynamic separator)"/>
    <x v="0"/>
    <s v="Prior to 2010"/>
    <s v="Not provided"/>
    <n v="0"/>
    <s v="N/A"/>
    <n v="1.84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8"/>
    <s v="Elizabeth CDS treating Inlet at Bonita and Dale"/>
    <s v="CDS on 15&quot; Pipe."/>
    <s v="Continuous Deflective Separation (CDS) Unit"/>
    <x v="0"/>
    <n v="2006"/>
    <s v="Not provided"/>
    <n v="0"/>
    <s v="N/A"/>
    <n v="2.35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4-05-01T00:00:00"/>
  </r>
  <r>
    <x v="9"/>
    <s v="Not provided"/>
    <s v="WP-19"/>
    <s v="Lake Chelton Outfall Improvement"/>
    <s v="Four dry-capture baffle inlets and boxes."/>
    <s v="Baffle Boxes- First Generation (hydrodynamic separator)"/>
    <x v="0"/>
    <n v="2004"/>
    <s v="Not provided"/>
    <n v="0"/>
    <s v="N/A"/>
    <n v="28.65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3-09-01T00:00:00"/>
  </r>
  <r>
    <x v="9"/>
    <s v="Not provided"/>
    <s v="WP-20"/>
    <s v="Lakeview Road Bricking"/>
    <s v="CDS Installation on 24&quot; outfall."/>
    <s v="CDS unit"/>
    <x v="0"/>
    <n v="2006"/>
    <s v="Not provided"/>
    <n v="0.1"/>
    <s v="N/A"/>
    <n v="9.5299999999999994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6-03-01T00:00:00"/>
  </r>
  <r>
    <x v="9"/>
    <s v="Not provided"/>
    <s v="WP-21"/>
    <s v="Mead Gardens Borrow Pit Pond Retrofit"/>
    <s v="Retrofit screening devices (two baffle boxes) to existing MSSW."/>
    <s v="Baffle Boxes- First Generation (hydrodynamic separator)"/>
    <x v="0"/>
    <n v="2006"/>
    <s v="Not provided"/>
    <n v="15.4"/>
    <s v="N/A"/>
    <n v="62.06"/>
    <s v="Not provided"/>
    <n v="560000"/>
    <s v="Not provided"/>
    <s v="Not provided"/>
    <s v="N/A"/>
    <s v="Structural"/>
    <s v="Completed"/>
    <n v="2010"/>
    <s v="Not provided"/>
    <x v="0"/>
    <s v="Not provided"/>
    <s v="Not provided"/>
    <d v="2006-05-01T00:00:00"/>
  </r>
  <r>
    <x v="9"/>
    <s v="Not provided"/>
    <s v="WP-22"/>
    <s v="Glencoe Road Bricking"/>
    <s v="Stormwater capture and screening system (baffle box)."/>
    <s v="Baffle Boxes- First Generation (hydrodynamic separator)"/>
    <x v="0"/>
    <n v="2007"/>
    <s v="Not provided"/>
    <n v="0.1"/>
    <s v="N/A"/>
    <n v="3.39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7-03-01T00:00:00"/>
  </r>
  <r>
    <x v="9"/>
    <s v="Not provided"/>
    <s v="WP-23"/>
    <s v="Laurel Road Dry Retention Pond"/>
    <s v="On-line dry retention pond."/>
    <s v="Dry Detention Pond"/>
    <x v="0"/>
    <n v="2001"/>
    <s v="Not provided"/>
    <n v="1.7"/>
    <s v="N/A"/>
    <n v="17.149999999999999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1999-05-01T00:00:00"/>
  </r>
  <r>
    <x v="9"/>
    <s v="Not provided"/>
    <s v="WP-24"/>
    <s v="Alum Injection Treatment/ Rollins"/>
    <s v="Alum injection at outfalls to Lake Virginia."/>
    <s v="Alum Injection Systems"/>
    <x v="0"/>
    <n v="1996"/>
    <s v="Not provided"/>
    <n v="26.8"/>
    <s v="N/A"/>
    <n v="72.989999999999995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1995-01-01T00:00:00"/>
  </r>
  <r>
    <x v="9"/>
    <s v="Not provided"/>
    <s v="WP-25"/>
    <s v="9th Grade Center Pond Wet Detention"/>
    <s v="Wet detention pond retrofit."/>
    <s v="Wet Detention Pond"/>
    <x v="0"/>
    <s v="Prior to 1995"/>
    <s v="Not provided"/>
    <n v="7.6"/>
    <s v="N/A"/>
    <n v="110.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Pre 1995"/>
  </r>
  <r>
    <x v="9"/>
    <s v="Not provided"/>
    <s v="WP-26"/>
    <s v="Lakeview Bricking"/>
    <s v="Stormwater capture and screening system (baffle box)."/>
    <s v="Baffle Boxes- First Generation (hydrodynamic separator)"/>
    <x v="0"/>
    <n v="2006"/>
    <s v="Not provided"/>
    <n v="0.1"/>
    <s v="N/A"/>
    <n v="6.97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5-02-01T00:00:00"/>
  </r>
  <r>
    <x v="9"/>
    <s v="Not provided"/>
    <s v="WP-27"/>
    <s v="Oxford Road Bricking"/>
    <s v="Stormwater capture and screening system (baffle box)."/>
    <s v="Baffle Boxes- First Generation (hydrodynamic separator)"/>
    <x v="0"/>
    <n v="2006"/>
    <s v="Not provided"/>
    <n v="0.1"/>
    <s v="N/A"/>
    <n v="5.2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6-08-01T00:00:00"/>
  </r>
  <r>
    <x v="9"/>
    <s v="Not provided"/>
    <s v="WP-28"/>
    <s v="Lake Island Park"/>
    <s v="Created treatment volume in Lake Mendsen, construct control structures for wet detention treatment."/>
    <s v="Wet Detention Pond"/>
    <x v="0"/>
    <n v="1996"/>
    <s v="Not provided"/>
    <n v="83.8"/>
    <s v="N/A"/>
    <n v="256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n v="1996"/>
  </r>
  <r>
    <x v="9"/>
    <s v="Not provided"/>
    <s v="WP-29"/>
    <s v="950 Palmer Ave Retrofit"/>
    <s v="Stormwater capture and screening system (baffle box)."/>
    <s v="Baffle Boxes- First Generation (hydrodynamic separator)"/>
    <x v="0"/>
    <n v="2007"/>
    <s v="Not provided"/>
    <n v="0.3"/>
    <s v="N/A"/>
    <n v="18.32999999999999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7-07-01T00:00:00"/>
  </r>
  <r>
    <x v="9"/>
    <s v="Not provided"/>
    <s v="WP-30"/>
    <s v="Banchory Exfiltration"/>
    <s v="On-line retention 0.25 treatment volume."/>
    <s v="On-line Retention BMPs"/>
    <x v="0"/>
    <n v="2008"/>
    <s v="Not provided"/>
    <n v="0.4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n v="2008"/>
  </r>
  <r>
    <x v="9"/>
    <s v="Not provided"/>
    <s v="WP-31"/>
    <s v="Bryan CDS"/>
    <s v="CDS."/>
    <s v="Continuous Deflective Separation (CDS) Unit"/>
    <x v="0"/>
    <n v="2008"/>
    <s v="Not provided"/>
    <n v="0.2"/>
    <s v="N/A"/>
    <n v="0"/>
    <s v="Not provided"/>
    <s v="Not provided"/>
    <s v="Not provided"/>
    <s v="Not provided"/>
    <s v="N/A"/>
    <s v="Non-structural"/>
    <s v="Completed"/>
    <n v="2010"/>
    <s v="Not provided"/>
    <x v="0"/>
    <s v="Not provided"/>
    <s v="Not provided"/>
    <n v="2008"/>
  </r>
  <r>
    <x v="9"/>
    <s v="Not provided"/>
    <s v="WP-32"/>
    <s v="E. Lake Sue CDS"/>
    <s v="CDS."/>
    <s v="Continuous Deflective Separation (CDS) Unit"/>
    <x v="0"/>
    <n v="2008"/>
    <s v="Not provided"/>
    <n v="0.1"/>
    <s v="N/A"/>
    <n v="0"/>
    <s v="Not provided"/>
    <s v="Not provided"/>
    <s v="Not provided"/>
    <s v="Not provided"/>
    <s v="N/A"/>
    <s v="Non-structural"/>
    <s v="Completed"/>
    <n v="2010"/>
    <s v="Not provided"/>
    <x v="0"/>
    <s v="Not provided"/>
    <s v="Not provided"/>
    <n v="2008"/>
  </r>
  <r>
    <x v="9"/>
    <s v="Not provided"/>
    <s v="WP-33"/>
    <s v="Elizabeth Drive baffle box"/>
    <s v="Baffle box."/>
    <s v="Baffle Boxes- First Generation (hydrodynamic separator)"/>
    <x v="0"/>
    <s v="Prior to 2010"/>
    <s v="Not provided"/>
    <n v="1.1000000000000001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34"/>
    <s v="Street Sweeping"/>
    <s v="Street sweeping two times per month of 130 miles."/>
    <s v="Street Sweeping"/>
    <x v="0"/>
    <s v="N/A"/>
    <s v="Not provided"/>
    <n v="13.6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9"/>
    <s v="Not provided"/>
    <s v="WP-35"/>
    <s v="Education Efforts"/>
    <s v="FYN, landscape and fertilizer ordinances, pamphlets, presentations, website, illicit discharge program."/>
    <s v="Enhanced Public Education"/>
    <x v="0"/>
    <s v="N/A"/>
    <s v="Not provided"/>
    <n v="106.3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9"/>
    <s v="N/A"/>
    <s v="WP-36"/>
    <s v="Existing BMPs"/>
    <s v="BMPs that were in place at the time of the TMDL."/>
    <s v="BMPs"/>
    <x v="0"/>
    <s v="Prior to 2010"/>
    <s v="Not provided"/>
    <n v="151.5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9"/>
    <s v="Not provided"/>
    <s v="WP-37"/>
    <s v="Courland Avenue Alum System Retrofit"/>
    <s v="Two Suntree baffle boxes (Osceola Ave and Mizell Ave outfalls)."/>
    <s v="Baffle Boxes- First Generation (hydrodynamic separator)"/>
    <x v="0"/>
    <n v="2011"/>
    <s v="Not provided"/>
    <n v="40.700000000000003"/>
    <s v="N/A"/>
    <n v="88"/>
    <n v="350000"/>
    <n v="4000"/>
    <s v="Not provided"/>
    <s v="Not provided"/>
    <s v="N/A"/>
    <s v="Structural"/>
    <s v="Completed"/>
    <n v="2012"/>
    <s v="Not provided"/>
    <x v="0"/>
    <s v="Not provided"/>
    <s v="Not provided"/>
    <d v="2011-06-01T00:00:00"/>
  </r>
  <r>
    <x v="9"/>
    <s v="Not provided"/>
    <s v="WP-38"/>
    <s v="Alabama Drive Improvements"/>
    <s v="Two dry retention swales and one baffle box."/>
    <s v="Baffle Boxes- First Generation (hydrodynamic separator)"/>
    <x v="0"/>
    <n v="2011"/>
    <s v="Not provided"/>
    <n v="1.7"/>
    <s v="N/A"/>
    <n v="5"/>
    <n v="50000"/>
    <n v="1000"/>
    <s v="Not provided"/>
    <s v="Not provided"/>
    <s v="N/A"/>
    <s v="Structural"/>
    <s v="Completed"/>
    <n v="2012"/>
    <s v="Not provided"/>
    <x v="0"/>
    <s v="Not provided"/>
    <s v="Not provided"/>
    <d v="2011-08-01T00:00:00"/>
  </r>
  <r>
    <x v="9"/>
    <s v="Not provided"/>
    <s v="WP-39"/>
    <s v="Morse Boulevard Outfalls Retrofit"/>
    <s v="Two Suntree baffle boxes."/>
    <s v="Baffle Boxes- First Generation (hydrodynamic separator)"/>
    <x v="0"/>
    <n v="2012"/>
    <s v="Not provided"/>
    <n v="194.7"/>
    <s v="N/A"/>
    <n v="30"/>
    <n v="180000"/>
    <n v="2500"/>
    <s v="Not provided"/>
    <s v="Not provided"/>
    <s v="N/A"/>
    <s v="Structural"/>
    <s v="Completed"/>
    <n v="2012"/>
    <s v="Not provided"/>
    <x v="0"/>
    <s v="Not provided"/>
    <s v="Not provided"/>
    <d v="2012-04-01T00:00:00"/>
  </r>
  <r>
    <x v="9"/>
    <s v="Not provided"/>
    <s v="WP-40"/>
    <s v="Park North Exfiltration"/>
    <s v="Exfiltration trench."/>
    <s v="Exfiltration Trench"/>
    <x v="0"/>
    <n v="2014"/>
    <s v="Not provided"/>
    <n v="9.6999999999999993"/>
    <s v="N/A"/>
    <n v="8.8000000000000007"/>
    <n v="703000"/>
    <n v="2500"/>
    <s v="Not provided"/>
    <s v="Not provided"/>
    <s v="N/A"/>
    <s v="Structural"/>
    <s v="Completed"/>
    <n v="2014"/>
    <s v="Not provided"/>
    <x v="0"/>
    <s v="Not provided"/>
    <s v="Not provided"/>
    <d v="2014-02-01T00:00:00"/>
  </r>
  <r>
    <x v="9"/>
    <s v="Not provided"/>
    <s v="WP-41"/>
    <s v="Canton Avenue Outfall  Retrofit"/>
    <s v="Suntree baffle box."/>
    <s v="Baffle Boxes- First Generation (hydrodynamic separator)"/>
    <x v="0"/>
    <n v="2013"/>
    <s v="Not provided"/>
    <n v="9.6999999999999993"/>
    <s v="N/A"/>
    <n v="23"/>
    <n v="129000"/>
    <n v="1000"/>
    <s v="Not provided"/>
    <s v="Not provided"/>
    <s v="N/A"/>
    <s v="Structural"/>
    <s v="Completed"/>
    <n v="2014"/>
    <s v="Not provided"/>
    <x v="0"/>
    <s v="Not provided"/>
    <s v="Not provided"/>
    <d v="2013-05-01T00:00:00"/>
  </r>
  <r>
    <x v="9"/>
    <s v="Not provided"/>
    <s v="WP-43"/>
    <s v="Alum Station Rehabs Phase 1 – 2 stations"/>
    <s v="Exfiltration trench."/>
    <s v="Exfiltration Trench"/>
    <x v="0"/>
    <n v="2015"/>
    <s v="Not provided"/>
    <n v="6.6"/>
    <s v="N/A"/>
    <n v="0"/>
    <n v="137000"/>
    <n v="15000"/>
    <s v="Not provided"/>
    <s v="Not provided"/>
    <s v="N/A"/>
    <s v="Structural"/>
    <s v="Completed"/>
    <n v="2015"/>
    <s v="Not provided"/>
    <x v="0"/>
    <s v="Not provided"/>
    <s v="Not provided"/>
    <d v="2014-04-15T00:00:00"/>
  </r>
  <r>
    <x v="9"/>
    <s v="Not provided"/>
    <s v="WP-44"/>
    <s v="Howard Drive Outfall Retrofit"/>
    <s v="CDS, detention, beemats."/>
    <s v="Continuous Deflective Separation (CDS) Unit, Dry Detention Pond"/>
    <x v="0"/>
    <n v="2015"/>
    <s v="Not provided"/>
    <n v="47.3"/>
    <s v="N/A"/>
    <n v="28.9"/>
    <n v="411000"/>
    <n v="1500"/>
    <s v="Not provided"/>
    <s v="Not provided"/>
    <s v="N/A"/>
    <s v="Structural"/>
    <s v="Completed"/>
    <n v="2015"/>
    <s v="Not provided"/>
    <x v="0"/>
    <s v="Not provided"/>
    <s v="Not provided"/>
    <d v="2014-03-02T00:00:00"/>
  </r>
  <r>
    <x v="9"/>
    <s v="Not provided"/>
    <s v="WP-45"/>
    <s v="W. Fawsett Road Outfall Retrofit"/>
    <s v="CDS."/>
    <s v="Continuous Deflective Separation (CDS) Unit"/>
    <x v="0"/>
    <n v="2015"/>
    <s v="Not provided"/>
    <n v="31.7"/>
    <s v="N/A"/>
    <n v="22"/>
    <n v="50000"/>
    <n v="1500"/>
    <s v="Not provided"/>
    <s v="Not provided"/>
    <s v="N/A"/>
    <s v="Structural"/>
    <s v="Completed"/>
    <n v="2015"/>
    <s v="Not provided"/>
    <x v="0"/>
    <s v="Not provided"/>
    <s v="Not provided"/>
    <d v="2014-02-13T00:00:00"/>
  </r>
  <r>
    <x v="10"/>
    <s v="Not provided"/>
    <s v="WS-01"/>
    <s v="Solary Canal Stormwater Treatment Area"/>
    <s v="Regional stormwater treatment facility consisting of an 8.0-acre wet pond and 4.8-acre wetland."/>
    <s v="Stormwater Treatment Areas (STAs)"/>
    <x v="0"/>
    <n v="2012"/>
    <s v="Not provided"/>
    <n v="188.3"/>
    <s v="N/A"/>
    <n v="0"/>
    <n v="1700000"/>
    <s v="Not provided"/>
    <s v="Not provided"/>
    <s v="Not provided"/>
    <s v="N/A"/>
    <s v="Structural"/>
    <s v="Completed"/>
    <n v="2010"/>
    <s v="Not provided"/>
    <x v="0"/>
    <s v="Not provided"/>
    <s v="Not provided"/>
    <d v="2010-04-01T00:00:00"/>
  </r>
  <r>
    <x v="10"/>
    <s v="Not provided"/>
    <s v="WS-02"/>
    <s v="Winding Hollow Wetland Treatment Area"/>
    <s v="Divert no name creek flow into wetland treatment system."/>
    <s v="Wetland Treatment"/>
    <x v="2"/>
    <s v="TBD"/>
    <s v="Not provided"/>
    <n v="210.1"/>
    <s v="N/A"/>
    <n v="0"/>
    <n v="357000"/>
    <s v="Not provided"/>
    <s v="Not provided"/>
    <s v="Not provided"/>
    <s v="N/A"/>
    <s v="Structural"/>
    <s v="Planned"/>
    <n v="2010"/>
    <s v="Not provided"/>
    <x v="0"/>
    <s v="Not provided"/>
    <s v="Not provided"/>
    <s v="N/A"/>
  </r>
  <r>
    <x v="10"/>
    <s v="Not provided"/>
    <s v="WS-03"/>
    <s v="Winter Springs and Wedgewood Filtration Devices"/>
    <s v="Retrofit stormwater outfalls with flow-through filtration devices."/>
    <s v="Continuous Deflective Separation (CDS) Unit"/>
    <x v="2"/>
    <s v="TBD"/>
    <s v="Not provided"/>
    <n v="24.7"/>
    <s v="N/A"/>
    <n v="0"/>
    <n v="132000"/>
    <s v="Not provided"/>
    <s v="Not provided"/>
    <s v="Not provided"/>
    <s v="N/A"/>
    <s v="Structural"/>
    <s v="Planned"/>
    <n v="2010"/>
    <s v="Not provided"/>
    <x v="0"/>
    <s v="Not provided"/>
    <s v="Not provided"/>
    <s v="N/A"/>
  </r>
  <r>
    <x v="10"/>
    <s v="Not provided"/>
    <s v="WS-04"/>
    <s v="North Orlando Townsite Filtration Devices"/>
    <s v="Retrofit eastern and western outfalls with flow-through filtration devices."/>
    <s v="Continuous Deflective Separation (CDS) Unit"/>
    <x v="2"/>
    <s v="TBD"/>
    <s v="Not provided"/>
    <n v="5.2"/>
    <s v="N/A"/>
    <n v="0"/>
    <n v="80000"/>
    <s v="Not provided"/>
    <s v="Not provided"/>
    <s v="Not provided"/>
    <s v="N/A"/>
    <s v="Structural"/>
    <s v="Planned"/>
    <n v="2010"/>
    <s v="Not provided"/>
    <x v="0"/>
    <s v="Not provided"/>
    <s v="Not provided"/>
    <s v="N/A"/>
  </r>
  <r>
    <x v="10"/>
    <s v="Not provided"/>
    <s v="WS-05"/>
    <s v="Highlands Regional Pond Enhancements"/>
    <s v="Expansion of existing wet pond and redirection of untreated stormwater runoff to the pond."/>
    <s v="Continuous Deflective Separation (CDS) Unit"/>
    <x v="3"/>
    <s v="TBD"/>
    <s v="Not provided"/>
    <n v="64.5"/>
    <s v="N/A"/>
    <n v="0"/>
    <n v="1385000"/>
    <s v="Not provided"/>
    <s v="Not provided"/>
    <s v="Not provided"/>
    <s v="N/A"/>
    <s v="Structural"/>
    <s v="Planned"/>
    <n v="2010"/>
    <s v="Not provided"/>
    <x v="0"/>
    <s v="Not provided"/>
    <s v="Not provided"/>
    <s v="N/A"/>
  </r>
  <r>
    <x v="10"/>
    <s v="Not provided"/>
    <s v="WS-06"/>
    <s v="Education Efforts - Update Local Codes and Ordinances (Fertilizer Rule, etc.), FYN"/>
    <s v="Continue FYN, PSAs, distribution of pamphlets, presentations to various groups, and inspection program on illicit discharges."/>
    <s v="Enhanced Public Education"/>
    <x v="0"/>
    <s v="N/A"/>
    <s v="Not provided"/>
    <n v="92"/>
    <s v="N/A"/>
    <n v="0"/>
    <s v="Not provided"/>
    <n v="4000"/>
    <s v="Not provided"/>
    <s v="Not provided"/>
    <s v="N/A"/>
    <s v="Non-structural"/>
    <s v="Ongoing"/>
    <n v="2010"/>
    <s v="Not provided"/>
    <x v="0"/>
    <s v="N/A"/>
    <s v="N/A"/>
    <s v="Not provided"/>
  </r>
  <r>
    <x v="10"/>
    <s v="Not provided"/>
    <s v="WS-07"/>
    <s v="Street Sweeping"/>
    <s v="Quarterly street sweeping; total swept in reporting year is 863 miles."/>
    <s v="Street Sweeping"/>
    <x v="0"/>
    <s v="N/A"/>
    <s v="Not provided"/>
    <n v="180"/>
    <s v="N/A"/>
    <n v="0"/>
    <s v="Not provided"/>
    <n v="23381"/>
    <s v="Not provided"/>
    <s v="Not provided"/>
    <s v="N/A"/>
    <s v="Non-structural"/>
    <s v="Completed"/>
    <n v="2010"/>
    <s v="Not provided"/>
    <x v="0"/>
    <s v="N/A"/>
    <s v="N/A"/>
    <s v="Not provided"/>
  </r>
  <r>
    <x v="10"/>
    <s v="N/A"/>
    <s v="WS-08"/>
    <s v="Existing BMPs"/>
    <s v="BMPs that were in place at the time of the TMDL."/>
    <s v="BMPs"/>
    <x v="0"/>
    <s v="Prior to 2010"/>
    <s v="Not provided"/>
    <n v="765.2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1"/>
    <s v="Not provided"/>
    <s v="FDOT -01"/>
    <s v="FM: 240167-1 SR434"/>
    <s v="Widen from 2 to 6 lanes from McCulloch Road to Mitchell Hammock; drainage improvements and treatment of existing impervious area."/>
    <s v="Wet Detention Pond"/>
    <x v="0"/>
    <n v="2007"/>
    <s v="Not provided"/>
    <n v="3.6"/>
    <s v="N/A"/>
    <n v="83.47"/>
    <s v="Not provided"/>
    <s v="Not provided"/>
    <s v="Not provided"/>
    <s v="Not provided"/>
    <s v="N/A"/>
    <s v="Structural"/>
    <s v="Completed"/>
    <n v="2010"/>
    <s v="Not provided"/>
    <x v="0"/>
    <s v="N/A"/>
    <s v="N/A"/>
    <n v="2002"/>
  </r>
  <r>
    <x v="11"/>
    <s v="Not provided"/>
    <s v="FDOT -02"/>
    <s v="Soldiers Creek Alum Treatment Facility"/>
    <s v="Flow-through alum system along CR 427 in Seminole County to reduce nutrient loads within Soldiers Creek."/>
    <s v="Alum Injection Systems"/>
    <x v="3"/>
    <s v="TBD"/>
    <s v="Not provided"/>
    <n v="80"/>
    <s v="N/A"/>
    <n v="0"/>
    <s v="Not provided"/>
    <s v="Not provided"/>
    <s v="Not provided"/>
    <s v="Not provided"/>
    <s v="N/A"/>
    <s v="Structural"/>
    <s v="Planned"/>
    <n v="2015"/>
    <s v="Not provided"/>
    <x v="0"/>
    <s v="Not provided"/>
    <s v="Not provided"/>
    <s v="Not provided"/>
  </r>
  <r>
    <x v="11"/>
    <s v="Not provided"/>
    <s v="FDOT -03"/>
    <s v="FM: 240196-1 SR17-92 Basin C&amp;D"/>
    <s v="Proposed widening of SR 15/600 (US 17/92) from Shepard Road to Lake Mary Blvd; drainage improvements and treatment of existing impervious area."/>
    <s v="Dry Detention Pond"/>
    <x v="3"/>
    <s v="TBD"/>
    <s v="Not provided"/>
    <n v="3.7"/>
    <s v="N/A"/>
    <n v="47.97"/>
    <s v="Not provided"/>
    <s v="Not provided"/>
    <s v="Not provided"/>
    <s v="Not provided"/>
    <s v="N/A"/>
    <s v="Structural"/>
    <s v="Planned"/>
    <n v="2015"/>
    <s v="Not provided"/>
    <x v="0"/>
    <s v="N/A"/>
    <s v="N/A"/>
    <s v="Not provided"/>
  </r>
  <r>
    <x v="11"/>
    <s v="Not provided"/>
    <s v="FDOT -04"/>
    <s v="FM: 240163-1 SR 46"/>
    <s v="SR 46 bridge replacement over Lake Jesup; drainage improvements and treatment of existing impervious area."/>
    <s v="Wet Detention Pond"/>
    <x v="0"/>
    <n v="2010"/>
    <s v="Not provided"/>
    <n v="5.4"/>
    <s v="N/A"/>
    <n v="50.5"/>
    <s v="Not provided"/>
    <s v="Not provided"/>
    <s v="Not provided"/>
    <s v="Not provided"/>
    <s v="N/A"/>
    <s v="Structural"/>
    <s v="Completed"/>
    <n v="2011"/>
    <s v="Not provided"/>
    <x v="0"/>
    <s v="Not provided"/>
    <s v="Not provided"/>
    <n v="2008"/>
  </r>
  <r>
    <x v="11"/>
    <s v="Not provided"/>
    <s v="FDOT -05"/>
    <s v="Street Sweeping"/>
    <s v="Monthly street sweeping."/>
    <s v="Street Sweeping"/>
    <x v="0"/>
    <s v="N/A"/>
    <s v="Not provided"/>
    <n v="701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11"/>
    <s v="Not provided"/>
    <s v="FDOT -06"/>
    <s v="Education Efforts"/>
    <s v="Public Education efforts."/>
    <s v="Enhanced Public Education"/>
    <x v="0"/>
    <s v="N/A"/>
    <s v="Not provided"/>
    <n v="6.5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11"/>
    <s v="N/A"/>
    <s v="FDOT -07"/>
    <s v="Existing BMPs"/>
    <s v="Varies."/>
    <s v="BMPs"/>
    <x v="0"/>
    <s v="Prior to 2010"/>
    <s v="Not provided"/>
    <n v="207.7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2"/>
    <s v="N/A"/>
    <s v="OOCEA-01"/>
    <s v="Existing BMPs"/>
    <s v="BMPs that were in place at the time of the TMDL."/>
    <s v="BMPs"/>
    <x v="0"/>
    <s v="Prior to 2010"/>
    <s v="Not provided"/>
    <n v="12.8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3"/>
    <s v="Not provided"/>
    <s v="OC-01"/>
    <s v="Hall Road Improvements"/>
    <s v="OC CIP Hall Road Improvements."/>
    <s v="Wet Detention Pond"/>
    <x v="0"/>
    <n v="2009"/>
    <s v="Not provided"/>
    <n v="0.1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n v="2003"/>
  </r>
  <r>
    <x v="13"/>
    <s v="Not provided"/>
    <s v="OC-02"/>
    <s v="OC CIP Lake Wauntta"/>
    <s v="OC CIP Lake Waunatta."/>
    <s v="Wet Detention Pond"/>
    <x v="0"/>
    <n v="2009"/>
    <s v="Not provided"/>
    <n v="3.5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n v="2005"/>
  </r>
  <r>
    <x v="13"/>
    <s v="Not provided"/>
    <s v="OC-03"/>
    <s v="Lake Sue Inlet Baskets"/>
    <s v="Lake Sue inlet baskets."/>
    <s v="BMP Cleanout"/>
    <x v="0"/>
    <s v="Prior to 2010"/>
    <s v="Not provided"/>
    <n v="0.7"/>
    <s v="N/A"/>
    <n v="0"/>
    <s v="Not provided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13"/>
    <s v="Not provided"/>
    <s v="OC-04"/>
    <s v="Street Sweeping"/>
    <s v="Street sweeping for a total of 971.93 curb miles per year."/>
    <s v="Street Sweeping"/>
    <x v="0"/>
    <s v="N/A"/>
    <s v="Not provided"/>
    <n v="29.1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13"/>
    <s v="Not provided"/>
    <s v="OC-05"/>
    <s v="Education Efforts"/>
    <s v="FYN, ordinances, PSAs, pamphlets, presentations, website, illicit discharge program."/>
    <s v="Enhanced Public Education"/>
    <x v="0"/>
    <s v="N/A"/>
    <s v="Not provided"/>
    <n v="151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13"/>
    <s v="N/A"/>
    <s v="OC-06"/>
    <s v="Existing BMPs"/>
    <s v="BMPs that were in place at the time of the TMDL."/>
    <s v="BMPs"/>
    <x v="0"/>
    <s v="Prior to 2010"/>
    <s v="Not provided"/>
    <n v="197.3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3"/>
    <s v="Not provided"/>
    <s v="OC-07"/>
    <s v="Regional Project"/>
    <s v="Participate in a regional project."/>
    <s v="TBD"/>
    <x v="2"/>
    <s v="N/A"/>
    <s v="Not provided"/>
    <n v="157"/>
    <s v="N/A"/>
    <n v="0"/>
    <s v="Not provided"/>
    <s v="Not provided"/>
    <s v="Not provided"/>
    <s v="Not provided"/>
    <s v="N/A"/>
    <s v="TBD"/>
    <s v="Planned"/>
    <n v="2010"/>
    <s v="Not provided"/>
    <x v="0"/>
    <s v="N/A"/>
    <s v="N/A"/>
    <s v="Not provided"/>
  </r>
  <r>
    <x v="13"/>
    <s v="Not provided"/>
    <s v="OC-08"/>
    <s v="Lake Burkett Inlet Baskets Phase I"/>
    <s v="Lake Burkett sub-basin."/>
    <s v="BMP Cleanout"/>
    <x v="0"/>
    <s v="N/A"/>
    <s v="Not provided"/>
    <n v="11.5"/>
    <s v="N/A"/>
    <n v="0"/>
    <s v="Not provided"/>
    <s v="Not provided"/>
    <s v="Not provided"/>
    <s v="Not provided"/>
    <s v="N/A"/>
    <s v="Non-structural"/>
    <s v="Completed"/>
    <n v="2011"/>
    <s v="Not provided"/>
    <x v="0"/>
    <s v="Not provided"/>
    <s v="Not provided"/>
    <n v="2010"/>
  </r>
  <r>
    <x v="13"/>
    <s v="Not provided"/>
    <s v="OC-09"/>
    <s v="Lake Burkett Inlet Baskets Phase II"/>
    <s v="Lake Burkett sub-basin."/>
    <s v="Catch Basin Inserts/Inlet Filter Cleanout"/>
    <x v="2"/>
    <s v="TBD"/>
    <s v="Not provided"/>
    <n v="12.7"/>
    <s v="N/A"/>
    <n v="0"/>
    <s v="Not provided"/>
    <s v="Not provided"/>
    <s v="Not provided"/>
    <s v="Not provided"/>
    <s v="N/A"/>
    <s v="Non-structural"/>
    <s v="Planned"/>
    <n v="2015"/>
    <s v="Not provided"/>
    <x v="0"/>
    <s v="Not provided"/>
    <s v="Not provided"/>
    <s v="N/A"/>
  </r>
  <r>
    <x v="13"/>
    <s v="Not provided"/>
    <s v="OC-10"/>
    <s v="Lake Killarney Inlet Baskets"/>
    <s v="Lake Killarney."/>
    <s v="Catch Basin Inserts/Inlet Filter Cleanout"/>
    <x v="0"/>
    <s v="N/A"/>
    <s v="Not provided"/>
    <n v="5.8"/>
    <s v="N/A"/>
    <n v="0"/>
    <s v="Not provided"/>
    <s v="Not provided"/>
    <s v="Not provided"/>
    <s v="Not provided"/>
    <s v="N/A"/>
    <s v="Non-structural"/>
    <s v="Ongoing"/>
    <n v="2015"/>
    <s v="Not provided"/>
    <x v="0"/>
    <s v="Not provided"/>
    <s v="Not provided"/>
    <s v="N/A"/>
  </r>
  <r>
    <x v="14"/>
    <s v="Not provided"/>
    <s v="SC-01"/>
    <s v="Cassel Creek RSF"/>
    <s v="RSF to treat water in the sub basin upstream."/>
    <s v="Wet Detention Pond"/>
    <x v="0"/>
    <n v="2013"/>
    <s v="Not provided"/>
    <n v="156.80000000000001"/>
    <s v="N/A"/>
    <n v="830"/>
    <n v="927531"/>
    <s v="Not provided"/>
    <s v="Not provided"/>
    <s v="Not provided"/>
    <s v="N/A"/>
    <s v="Structural"/>
    <s v="Completed"/>
    <n v="2010"/>
    <s v="Not provided"/>
    <x v="0"/>
    <s v="Not provided"/>
    <s v="Not provided"/>
    <d v="2012-09-01T00:00:00"/>
  </r>
  <r>
    <x v="14"/>
    <s v="Not provided"/>
    <s v="SC-02"/>
    <s v="Lake Ann Outfall"/>
    <s v="Baffle box and pipe replacement."/>
    <s v="Baffle Boxes- First Generation (hydrodynamic separator)"/>
    <x v="0"/>
    <n v="2001"/>
    <s v="Not provided"/>
    <n v="10.8"/>
    <s v="N/A"/>
    <n v="322"/>
    <n v="148000"/>
    <s v="Not provided"/>
    <s v="Not provided"/>
    <s v="Not provided"/>
    <s v="N/A"/>
    <s v="Structural"/>
    <s v="Completed"/>
    <n v="2010"/>
    <s v="Not provided"/>
    <x v="0"/>
    <s v="Not provided"/>
    <s v="Not provided"/>
    <d v="2001-04-01T00:00:00"/>
  </r>
  <r>
    <x v="14"/>
    <s v="Not provided"/>
    <s v="SC-03"/>
    <s v="Red Bug Lake Road RSF"/>
    <s v="RSF to treat water in the sub basin upstream."/>
    <s v="Wet Detention Pond"/>
    <x v="0"/>
    <n v="2010"/>
    <s v="Not provided"/>
    <n v="93"/>
    <s v="N/A"/>
    <n v="1050"/>
    <n v="1400000"/>
    <s v="Not provided"/>
    <s v="Not provided"/>
    <s v="Not provided"/>
    <s v="N/A"/>
    <s v="Structural"/>
    <s v="Completed"/>
    <n v="2010"/>
    <s v="Not provided"/>
    <x v="0"/>
    <s v="Not provided"/>
    <s v="Not provided"/>
    <d v="2010-01-01T00:00:00"/>
  </r>
  <r>
    <x v="14"/>
    <s v="Not provided"/>
    <s v="SC-04"/>
    <s v="Navy Canal RSF"/>
    <s v="RSF to treat water in the sub basin upstream."/>
    <s v="Wet Detention Pond"/>
    <x v="0"/>
    <n v="2006"/>
    <s v="Not provided"/>
    <n v="285"/>
    <s v="N/A"/>
    <n v="889"/>
    <n v="2112336"/>
    <s v="Not provided"/>
    <s v="Not provided"/>
    <s v="Not provided"/>
    <s v="N/A"/>
    <s v="Structural"/>
    <s v="Completed"/>
    <n v="2010"/>
    <s v="Not provided"/>
    <x v="0"/>
    <s v="Not provided"/>
    <s v="Not provided"/>
    <d v="2005-03-01T00:00:00"/>
  </r>
  <r>
    <x v="14"/>
    <s v="Not provided"/>
    <s v="SC-05"/>
    <s v="Cameron Ditch RSF"/>
    <s v="RSF to treat water in the sub basin upstream."/>
    <s v="Wet Detention Pond"/>
    <x v="0"/>
    <n v="2006"/>
    <s v="Not provided"/>
    <n v="71.900000000000006"/>
    <s v="N/A"/>
    <n v="376"/>
    <n v="3735374"/>
    <s v="Not provided"/>
    <s v="Not provided"/>
    <s v="Not provided"/>
    <s v="N/A"/>
    <s v="Structural"/>
    <s v="Completed"/>
    <n v="2010"/>
    <s v="Not provided"/>
    <x v="0"/>
    <s v="Not provided"/>
    <s v="Not provided"/>
    <d v="2006-04-17T00:00:00"/>
  </r>
  <r>
    <x v="14"/>
    <s v="Not provided"/>
    <s v="SC-06"/>
    <s v="Lake Howell Road Pond Retrofit"/>
    <s v="Retrofit of an old FDOT pond now under county jurisdiction that drains Howell Branch Road."/>
    <s v="Wet Detention Pond"/>
    <x v="0"/>
    <n v="2007"/>
    <s v="Not provided"/>
    <n v="7.1"/>
    <s v="N/A"/>
    <n v="23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7-05-01T00:00:00"/>
  </r>
  <r>
    <x v="14"/>
    <s v="Not provided"/>
    <s v="SC-07"/>
    <s v="Solary Canal Stormwater Treatment Area"/>
    <s v="RST facility consisting of an 8.0-acre wet pond and 4.8-acre wetland."/>
    <s v="Wet Detention Pond, Wetland Treatment"/>
    <x v="0"/>
    <n v="2011"/>
    <s v="Not provided"/>
    <n v="188.3"/>
    <s v="N/A"/>
    <n v="1471"/>
    <n v="1700000"/>
    <s v="Not provided"/>
    <s v="Not provided"/>
    <s v="Not provided"/>
    <s v="N/A"/>
    <s v="Structural"/>
    <s v="Completed"/>
    <n v="2010"/>
    <s v="Not provided"/>
    <x v="0"/>
    <s v="Not provided"/>
    <s v="Not provided"/>
    <d v="2010-04-01T00:00:00"/>
  </r>
  <r>
    <x v="14"/>
    <s v="Not provided"/>
    <s v="SC-08"/>
    <s v="Anchor Road Reconstruction"/>
    <s v="Reconstruction of Anchor Road with drainage improvements including upgraded detention/retention ponds."/>
    <s v="Wet Detention Pond"/>
    <x v="0"/>
    <n v="2010"/>
    <s v="Not provided"/>
    <n v="5.0999999999999996"/>
    <s v="N/A"/>
    <n v="60.7"/>
    <n v="2000000"/>
    <s v="Not provided"/>
    <s v="Not provided"/>
    <s v="Not provided"/>
    <s v="N/A"/>
    <s v="Structural"/>
    <s v="Completed"/>
    <n v="2011"/>
    <s v="Not provided"/>
    <x v="0"/>
    <s v="Not provided"/>
    <s v="Not provided"/>
    <d v="2008-11-01T00:00:00"/>
  </r>
  <r>
    <x v="14"/>
    <s v="Not provided"/>
    <s v="SC-09"/>
    <s v="Street Sweeping"/>
    <s v="Street sweeping monthly of 66.8 miles and quarterly of 160.2 miles."/>
    <s v="Street Sweeping"/>
    <x v="0"/>
    <s v="N/A"/>
    <s v="Not provided"/>
    <n v="124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14"/>
    <s v="Not provided"/>
    <s v="SC-10"/>
    <s v="Education Efforts"/>
    <s v="FYN, ordinances, PSAs, pamphlets, presentations, website, illicit discharge program."/>
    <s v="Enhanced Public Education"/>
    <x v="0"/>
    <s v="N/A"/>
    <s v="Not provided"/>
    <n v="558.29999999999995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14"/>
    <s v="N/A"/>
    <s v="SC-11"/>
    <s v="Existing BMPs"/>
    <s v="BMPs that were in place at the time of the TMDL."/>
    <s v="BMPs"/>
    <x v="0"/>
    <s v="Prior to 2010"/>
    <s v="Not provided"/>
    <n v="1753.8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4"/>
    <s v="Not provided"/>
    <s v="SC-12"/>
    <s v="Soldiers Creek at County Road 427 RSF"/>
    <s v="RSF with alum to treat water in the sub basin upstream."/>
    <s v="Alum Injection Systems"/>
    <x v="3"/>
    <s v="TBD"/>
    <s v="Not provided"/>
    <n v="2137"/>
    <s v="N/A"/>
    <n v="5692"/>
    <n v="6500000"/>
    <s v="Not provided"/>
    <s v="Not provided"/>
    <s v="Not provided"/>
    <s v="N/A"/>
    <s v="Structural"/>
    <s v="Final design"/>
    <n v="2013"/>
    <s v="Not provided"/>
    <x v="0"/>
    <s v="Not provided"/>
    <s v="Not provided"/>
    <d v="2014-04-01T00:00:00"/>
  </r>
  <r>
    <x v="14"/>
    <s v="Not provided"/>
    <s v="SC-13"/>
    <s v="Bear Gully RSF at Chapman Road"/>
    <s v="Preliminary design for RSF to treat water from Bear Gully Canal subbasin."/>
    <s v="Wet Detention Pond"/>
    <x v="2"/>
    <s v="TBD"/>
    <s v="Not provided"/>
    <s v="82.0-238.0 (estimated)"/>
    <s v="N/A"/>
    <n v="1098"/>
    <n v="88000"/>
    <s v="Not provided"/>
    <s v="Not provided"/>
    <s v="Not provided"/>
    <s v="N/A"/>
    <s v="Structural"/>
    <s v="Preliminary design Underway, in sampling phase"/>
    <n v="2013"/>
    <s v="Not provided"/>
    <x v="0"/>
    <s v="Not provided"/>
    <s v="Not provided"/>
    <s v="N/A"/>
  </r>
  <r>
    <x v="14"/>
    <s v="Not provided"/>
    <s v="SC-14"/>
    <s v="Eagle Lake RSF at Six Mile Creek"/>
    <s v="Preliminary design for RSF to treat water from Six Mile Creek."/>
    <s v="Wet Detention Pond"/>
    <x v="2"/>
    <n v="2015"/>
    <s v="Not provided"/>
    <n v="229"/>
    <s v="N/A"/>
    <n v="1085"/>
    <n v="95000"/>
    <s v="Not provided"/>
    <s v="Not provided"/>
    <s v="Not provided"/>
    <s v="N/A"/>
    <s v="Structural"/>
    <s v="Preliminary design, in sampling phase, Underway"/>
    <n v="2013"/>
    <s v="Not provided"/>
    <x v="0"/>
    <s v="Not provided"/>
    <s v="Not provided"/>
    <s v="N/A"/>
  </r>
  <r>
    <x v="14"/>
    <s v="Not provided"/>
    <s v="SC-15"/>
    <s v="Lake Jesup In-Lake Restoration/Re-Vegetation"/>
    <s v="2,400 linear feet of shoreline planting at Jesup Park."/>
    <s v="Creating/ Enhancing Living Shoreline"/>
    <x v="0"/>
    <n v="2012"/>
    <s v="Not provided"/>
    <n v="0"/>
    <s v="N/A"/>
    <n v="0"/>
    <n v="25000"/>
    <s v="Not provided"/>
    <s v="Not provided"/>
    <s v="Not provided"/>
    <s v="N/A"/>
    <s v="Structural"/>
    <s v="Completed"/>
    <n v="2013"/>
    <s v="Not provided"/>
    <x v="0"/>
    <s v="Not provided"/>
    <s v="Not provided"/>
    <d v="2012-10-01T00:00:00"/>
  </r>
  <r>
    <x v="14"/>
    <s v="Not provided"/>
    <s v="SC-16"/>
    <s v="Lake Jesup SAV Restoration"/>
    <s v="Planting two acres of eel grass near the Marlbed Flats."/>
    <s v="SAV Planting"/>
    <x v="0"/>
    <n v="2013"/>
    <s v="Not provided"/>
    <n v="0"/>
    <s v="N/A"/>
    <n v="0"/>
    <n v="10000"/>
    <s v="Not provided"/>
    <s v="Not provided"/>
    <s v="Not provided"/>
    <s v="N/A"/>
    <s v="Structural"/>
    <s v="Completed"/>
    <n v="2013"/>
    <s v="Not provided"/>
    <x v="0"/>
    <s v="Not provided"/>
    <s v="Not provided"/>
    <d v="2012-04-01T00:00:00"/>
  </r>
  <r>
    <x v="14"/>
    <s v="Not provided"/>
    <s v="SC-17"/>
    <s v="Black Hammock Creek Reclamation and Floodplain Treatment System"/>
    <s v="Preliminary and final design, construction, and monitoring to treat water from the Black Hammock area."/>
    <s v="Hydrologic Restoration"/>
    <x v="2"/>
    <s v="TBD"/>
    <s v="Not provided"/>
    <s v="TBD"/>
    <s v="N/A"/>
    <n v="5619"/>
    <n v="2000000"/>
    <s v="Not provided"/>
    <s v="Not provided"/>
    <s v="Not provided"/>
    <s v="N/A"/>
    <s v="Structural"/>
    <s v="Preliminary design Underway"/>
    <n v="2013"/>
    <s v="Not provided"/>
    <x v="0"/>
    <s v="Not provided"/>
    <s v="Not provided"/>
    <s v="TBD"/>
  </r>
  <r>
    <x v="14"/>
    <s v="Not provided"/>
    <s v="SC-18"/>
    <s v="Lake Howell Restoration Events"/>
    <s v="In-lake re-vegetation of submersed and emergent plants by residents and volunteers, six events held to date."/>
    <s v="Creating/ Enhancing Living Shoreline"/>
    <x v="0"/>
    <s v="N/A"/>
    <s v="Not provided"/>
    <s v="TBD"/>
    <s v="N/A"/>
    <n v="0"/>
    <n v="10000"/>
    <s v="Not provided"/>
    <s v="Not provided"/>
    <s v="Not provided"/>
    <s v="N/A"/>
    <s v="Structural"/>
    <s v="Ongoing"/>
    <n v="2013"/>
    <s v="Not provided"/>
    <x v="0"/>
    <s v="N/A"/>
    <s v="N/A"/>
    <n v="2011"/>
  </r>
  <r>
    <x v="14"/>
    <s v="Not provided"/>
    <s v="SC-19"/>
    <s v="Lake Burkett/ Martha Restoration Events"/>
    <s v="In-lake re-vegetation of submersed and emergent plants by residents and volunteers; one event held to date."/>
    <s v="Creating/ Enhancing Living Shoreline"/>
    <x v="0"/>
    <s v="N/A"/>
    <s v="Not provided"/>
    <s v="TBD"/>
    <s v="N/A"/>
    <n v="0"/>
    <n v="1000"/>
    <s v="Not provided"/>
    <s v="Not provided"/>
    <s v="Not provided"/>
    <s v="N/A"/>
    <s v="Structural"/>
    <s v="Ongoing"/>
    <n v="2013"/>
    <s v="Not provided"/>
    <x v="0"/>
    <s v="N/A"/>
    <s v="N/A"/>
    <n v="2013"/>
  </r>
  <r>
    <x v="14"/>
    <s v="Not provided"/>
    <s v="SC-20"/>
    <s v="BMP Clean Out"/>
    <s v="Clean out of BMPs, 6,936 cubic feet of material per year."/>
    <s v="BMP Cleanout"/>
    <x v="0"/>
    <s v="N/A"/>
    <s v="Not provided"/>
    <n v="141"/>
    <s v="N/A"/>
    <n v="0"/>
    <s v="Not provided"/>
    <s v="Not provided"/>
    <s v="Not provided"/>
    <s v="Not provided"/>
    <s v="N/A"/>
    <s v="Non-structural"/>
    <s v="Completed"/>
    <n v="2013"/>
    <s v="Not provided"/>
    <x v="0"/>
    <s v="N/A"/>
    <s v="N/A"/>
    <s v="Not provided"/>
  </r>
  <r>
    <x v="14"/>
    <s v="Not provided"/>
    <s v="SC-21"/>
    <s v="Bear Gully Lake Restoration Events"/>
    <s v="In-lake re-vegetation of submersed and emergent plants by residents and volunteers, two events held to date."/>
    <s v="Creating/ Enhancing Living Shoreline"/>
    <x v="0"/>
    <s v="N/A"/>
    <s v="Not provided"/>
    <s v="TBD"/>
    <s v="N/A"/>
    <n v="0"/>
    <n v="10000"/>
    <s v="Not provided"/>
    <s v="Not provided"/>
    <s v="Not provided"/>
    <s v="N/A"/>
    <s v="Structural"/>
    <s v="Ongoing"/>
    <n v="2015"/>
    <s v="Not provided"/>
    <x v="0"/>
    <s v="N/A"/>
    <s v="N/A"/>
    <n v="2011"/>
  </r>
  <r>
    <x v="14"/>
    <s v="Not provided"/>
    <s v="SC-22"/>
    <s v="Lake Jesup SAV Restoration"/>
    <s v="Planting of two acres of eel grass within containment, to reestablish SAV in the lake. Completed by staff &amp; volunteers. Three events have been Completed to date."/>
    <s v="SAV Planting"/>
    <x v="0"/>
    <s v="N/A"/>
    <s v="Not provided"/>
    <s v="TBD"/>
    <s v="N/A"/>
    <n v="0"/>
    <n v="5000"/>
    <s v="Not provided"/>
    <s v="Not provided"/>
    <s v="Not provided"/>
    <s v="N/A"/>
    <s v="Structural"/>
    <s v="Ongoing"/>
    <n v="2014"/>
    <s v="Not provided"/>
    <x v="0"/>
    <s v="N/A"/>
    <s v="N/A"/>
    <n v="2011"/>
  </r>
  <r>
    <x v="14"/>
    <s v="Not provided"/>
    <s v="SC-23"/>
    <s v="Lake Jesup Shoreline Restoration at 2 County parks; Jesup and Overlook"/>
    <s v="In-lake re-vegetation of shoreline emergent plants by contractors that is monitored by county staff and maintained with herbicides for invasive plant management."/>
    <s v="Creating/ Enhancing Living Shoreline"/>
    <x v="0"/>
    <s v="N/A"/>
    <s v="Not provided"/>
    <s v="TBD"/>
    <s v="N/A"/>
    <n v="0"/>
    <n v="50000"/>
    <s v="Not provided"/>
    <s v="Not provided"/>
    <s v="Not provided"/>
    <s v="N/A"/>
    <s v="Structural"/>
    <s v="Ongoing"/>
    <n v="2014"/>
    <s v="Not provided"/>
    <x v="0"/>
    <s v="N/A"/>
    <s v="N/A"/>
    <n v="2011"/>
  </r>
  <r>
    <x v="14"/>
    <s v="Not provided"/>
    <s v="SC-24"/>
    <s v="Lake Jesup Shoreline Restoration"/>
    <s v="In-lake re-vegetation of shoreline emergent plants by contractors."/>
    <s v="Creating/ Enhancing Living Shoreline"/>
    <x v="0"/>
    <s v="N/A"/>
    <s v="Not provided"/>
    <s v="TBD"/>
    <s v="N/A"/>
    <n v="0"/>
    <n v="90000"/>
    <s v="Not provided"/>
    <s v="Not provided"/>
    <s v="Not provided"/>
    <s v="N/A"/>
    <s v="Structural"/>
    <s v="Ongoing"/>
    <n v="2014"/>
    <s v="Not provided"/>
    <x v="0"/>
    <s v="N/A"/>
    <s v="N/A"/>
    <n v="2011"/>
  </r>
  <r>
    <x v="14"/>
    <s v="SJRWMD"/>
    <s v="SC-25"/>
    <s v="Lake Jesup Phragmites Removal &amp; Shoreline Restoration"/>
    <s v="Removal of 400 ac of phragmites near Cameron property and replanting with natives."/>
    <s v="Exotic Vegetation Removal"/>
    <x v="2"/>
    <s v="TBD"/>
    <s v="Not provided"/>
    <s v="TBD"/>
    <s v="N/A"/>
    <n v="400"/>
    <n v="110000"/>
    <s v="Not provided"/>
    <s v="Seminole County/ SJRWMD"/>
    <s v="Not provided"/>
    <s v="N/A"/>
    <s v="Non-structural"/>
    <s v="Planned"/>
    <n v="2015"/>
    <s v="Not provided"/>
    <x v="0"/>
    <s v="N/A"/>
    <s v="N/A"/>
    <s v="Not provided"/>
  </r>
  <r>
    <x v="15"/>
    <s v="Not provided"/>
    <s v="E-01"/>
    <s v="Street Sweeping"/>
    <s v="Monthly street sweeping of 3.7 miles."/>
    <s v="Street Sweeping"/>
    <x v="0"/>
    <s v="N/A"/>
    <s v="Not provided"/>
    <n v="0.3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15"/>
    <s v="N/A"/>
    <s v="E-02"/>
    <s v="Existing BMPs"/>
    <s v="BMPs that were in place at the time of the TMDL."/>
    <s v="BMPs"/>
    <x v="0"/>
    <s v="Prior to 2010"/>
    <s v="Not provided"/>
    <n v="9.6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5"/>
    <s v="Not provided"/>
    <s v="E-03"/>
    <s v="Regional Project"/>
    <s v="Participate in a regional project."/>
    <s v="Regional Project"/>
    <x v="2"/>
    <s v="N/A"/>
    <s v="Not provided"/>
    <n v="11.6"/>
    <s v="N/A"/>
    <n v="0"/>
    <s v="N/A"/>
    <s v="N/A"/>
    <s v="Not provided"/>
    <s v="Not provided"/>
    <s v="N/A"/>
    <s v="Structural"/>
    <s v="Planned"/>
    <n v="2010"/>
    <s v="Not provided"/>
    <x v="0"/>
    <s v="N/A"/>
    <s v="N/A"/>
    <s v="Not provided"/>
  </r>
  <r>
    <x v="15"/>
    <s v="Not provided"/>
    <s v="E-04"/>
    <s v="Public Education"/>
    <s v="Brochures, newsletters, public displays, workshops, illicit discharge program."/>
    <s v="Enhanced Public Education"/>
    <x v="0"/>
    <s v="N/A"/>
    <s v="Not provided"/>
    <n v="1.9"/>
    <s v="N/A"/>
    <n v="0"/>
    <s v="Not provided"/>
    <s v="Not provided"/>
    <s v="Not provided"/>
    <s v="Not provided"/>
    <s v="N/A"/>
    <s v="Non-structural"/>
    <s v="Ongoing"/>
    <n v="2013"/>
    <s v="Not provided"/>
    <x v="0"/>
    <s v="N/A"/>
    <s v="N/A"/>
    <s v="Not provided"/>
  </r>
  <r>
    <x v="16"/>
    <s v="N/A"/>
    <s v="T-01"/>
    <s v="Existing BMPs"/>
    <s v="BMPs that were in place at the time of the TMDL."/>
    <s v="BMPs"/>
    <x v="0"/>
    <s v="Prior to 2010"/>
    <s v="Not provided"/>
    <n v="252.3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6"/>
    <s v="Not provided"/>
    <s v="T-02"/>
    <s v="Monthly street sweeping of 48 miles"/>
    <s v="Monthly street sweeping."/>
    <s v="Street Sweeping"/>
    <x v="0"/>
    <s v="N/A"/>
    <s v="Not provided"/>
    <n v="3.2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16"/>
    <s v="Not provided"/>
    <s v="T-03"/>
    <s v="Education Efforts"/>
    <s v="Presentations, illicit discharge program."/>
    <s v="Enhanced Public Education"/>
    <x v="0"/>
    <s v="N/A"/>
    <s v="Not provided"/>
    <n v="9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1"/>
    <s v="N/A"/>
    <s v="A-02"/>
    <s v="Street Sweeping"/>
    <s v="Street Sweeping of 4.4 miles, twice monthly."/>
    <s v="Street Sweeping"/>
    <x v="0"/>
    <s v="N/A"/>
    <n v="35"/>
    <n v="11.9"/>
    <s v="N/A"/>
    <s v="N/A"/>
    <s v="N/A"/>
    <s v="N/A"/>
    <s v="N/A"/>
    <s v="N/A"/>
    <s v="N/A"/>
    <s v="Non-structural"/>
    <s v="Completed"/>
    <n v="2017"/>
    <s v="FSA Load Reduction Assessment Tool 2013"/>
    <x v="1"/>
    <s v="N/A"/>
    <s v="N/A"/>
    <s v="Prior to 1999"/>
  </r>
  <r>
    <x v="1"/>
    <s v="Not provided"/>
    <s v="A-03"/>
    <s v="Education Efforts"/>
    <s v="FYN, irrigation and fertilizer ordinances, PSAs, pamphlets, presentations, website, Illicit Discharge Program."/>
    <s v="Education Efforts"/>
    <x v="0"/>
    <s v="N/A"/>
    <n v="14.4"/>
    <n v="0.5"/>
    <s v="N/A"/>
    <s v="N/A"/>
    <s v="Not provided"/>
    <n v="6000"/>
    <s v="Stormwater Fee"/>
    <n v="6000"/>
    <s v="N/A"/>
    <s v="Non-structural"/>
    <s v="Ongoing"/>
    <n v="2017"/>
    <s v="DEPallowance"/>
    <x v="1"/>
    <s v="N/A"/>
    <s v="N/A"/>
    <s v="Not provided"/>
  </r>
  <r>
    <x v="1"/>
    <s v="Not provided"/>
    <s v="A-04"/>
    <s v="Credits for Missing BMPs"/>
    <s v="BMPs missing from the model."/>
    <s v="Stormwater System Rehabilitation"/>
    <x v="0"/>
    <s v="N/A"/>
    <n v="0.8"/>
    <n v="0.1"/>
    <s v="N/A"/>
    <s v="N/A"/>
    <s v="Not provided"/>
    <s v="Not provided"/>
    <s v="Not provided"/>
    <s v="Not provided"/>
    <s v="N/A"/>
    <s v="Non-structural"/>
    <s v="Completed"/>
    <n v="2017"/>
    <s v="Not provided"/>
    <x v="1"/>
    <s v="N/A"/>
    <s v="N/A"/>
    <s v="Not provided"/>
  </r>
  <r>
    <x v="1"/>
    <s v="Seminole County Public Schools/ Seminole State College/ UCF/ DEP"/>
    <s v="A-05"/>
    <s v="Altamonte Springs Science Incubator (AS2I)"/>
    <s v="AS2I is an innovative program that promotes career readiness in the high-tech, high demand fields of science, technology, engineering, and math (STEM)."/>
    <s v="Enhanced Public Education"/>
    <x v="0"/>
    <n v="2012"/>
    <s v="N/A"/>
    <s v="N/A"/>
    <s v="N/A"/>
    <s v="N/A"/>
    <n v="110000"/>
    <n v="372819.15"/>
    <s v="Private Donations/ In-kind Services"/>
    <s v="Duke Energy - $150,000/ Adventist Health - $25,000/ In-kind services - $50,000"/>
    <s v="N/A"/>
    <s v="Non-structural"/>
    <s v="Completed"/>
    <n v="2017"/>
    <s v="http://www.altamonte.org/index.aspx?nid=335"/>
    <x v="1"/>
    <s v="N/A"/>
    <s v="N/A"/>
    <n v="2012"/>
  </r>
  <r>
    <x v="1"/>
    <s v="FDOT"/>
    <s v="A-06"/>
    <s v="Sunrail Station, Altamonte Springs"/>
    <s v="Redevelopment of property for Sunrail Station. Project was found to be outside the BMAP requirements and was canceled in 2018."/>
    <s v="Dry Detention Pond"/>
    <x v="1"/>
    <n v="2015"/>
    <s v="N/A"/>
    <s v="N/A"/>
    <s v="N/A"/>
    <s v="N/A"/>
    <s v="N/A"/>
    <s v="N/A"/>
    <s v="N/A"/>
    <s v="N/A"/>
    <s v="N/A"/>
    <s v="Structural"/>
    <s v="Completed"/>
    <n v="2018"/>
    <s v="N/A"/>
    <x v="1"/>
    <s v="N/A"/>
    <s v="N/A"/>
    <s v="N/A"/>
  </r>
  <r>
    <x v="1"/>
    <s v="N/A"/>
    <s v="A-07"/>
    <s v="Fertilizer Ordinance"/>
    <s v="Fertilizer Ordinance adopted City-wide. Credits included in AS-03."/>
    <s v="Regulations, Ordinances, and Guidelines"/>
    <x v="0"/>
    <n v="2017"/>
    <s v="N/A"/>
    <s v="N/A"/>
    <s v="N/A"/>
    <s v="N/A"/>
    <s v="N/A"/>
    <s v="N/A"/>
    <s v="N/A"/>
    <s v="N/A"/>
    <s v="N/A"/>
    <s v="Non-structural"/>
    <s v="Completed"/>
    <n v="2017"/>
    <s v="N/A"/>
    <x v="1"/>
    <s v="N/A"/>
    <s v="N/A"/>
    <n v="2017"/>
  </r>
  <r>
    <x v="2"/>
    <s v="Not provided"/>
    <s v="C-17"/>
    <s v="530 South Lake Triplet Drive Bioswales"/>
    <s v="Construction of bioswales and other drainage improvements."/>
    <s v="Bioswales"/>
    <x v="0"/>
    <n v="2016"/>
    <n v="0.7"/>
    <n v="0"/>
    <s v="N/A"/>
    <n v="0.99"/>
    <n v="163000"/>
    <s v="N/A"/>
    <s v="Stormwater Utility"/>
    <n v="163000"/>
    <s v="N/A"/>
    <s v="Structural"/>
    <s v="Completed"/>
    <n v="2017"/>
    <s v="(Shapefile previously provided)"/>
    <x v="1"/>
    <s v=" 28°39'44.00&quot;N"/>
    <s v=" 81°19'35.91&quot;W"/>
    <d v="2015-01-01T00:00:00"/>
  </r>
  <r>
    <x v="2"/>
    <s v="Not provided"/>
    <s v="C-20"/>
    <s v="Park Drive Drainage/Wetland Improvements"/>
    <s v="Retention area on Lots 10A &amp; 11 on north side of Park Drive."/>
    <s v="100% On-site Retention"/>
    <x v="2"/>
    <s v="TBD"/>
    <n v="1.4"/>
    <n v="0"/>
    <s v="N/A"/>
    <n v="2.04"/>
    <n v="229000"/>
    <s v="N/A"/>
    <s v="TBD"/>
    <s v="TBD"/>
    <s v="N/A"/>
    <s v="Structural"/>
    <s v="Evaluation/ Conceptual Design"/>
    <n v="2017"/>
    <s v="(Shapefile previously provided)"/>
    <x v="1"/>
    <s v=" 28°40'5.00&quot;N"/>
    <s v=" 81°18'49.53&quot;W"/>
    <d v="2013-12-01T00:00:00"/>
  </r>
  <r>
    <x v="2"/>
    <s v="Not provided"/>
    <s v="C-21"/>
    <s v="Whole Lake Alum Treatment"/>
    <s v="Execution of whole lake alum treatments to directly treat Queens Mirror Lake and the Triplet Lake chain to address loads due to groundwater seepage and internal recycling."/>
    <s v="Alum Injection Systems"/>
    <x v="0"/>
    <n v="2015"/>
    <n v="120.5"/>
    <n v="184.8"/>
    <s v="N/A"/>
    <n v="101.9"/>
    <n v="170000"/>
    <n v="0"/>
    <s v="Stormwater Utility"/>
    <n v="170000"/>
    <s v="N/A"/>
    <s v="Structural"/>
    <s v="Completed"/>
    <n v="2017"/>
    <s v="Not provided"/>
    <x v="1"/>
    <s v=" 28°40'9.37&quot;N"/>
    <s v=" 81°19'35.14&quot;W"/>
    <d v="2012-09-01T00:00:00"/>
  </r>
  <r>
    <x v="2"/>
    <s v="Not provided"/>
    <s v="C-27"/>
    <s v="Street Sweeping"/>
    <s v="Monthly street sweeping, approximately 25,704 cubic feet per year (ft/yr) of material collected annually based upon 2015 values."/>
    <s v="Street Sweeping"/>
    <x v="0"/>
    <s v="N/A"/>
    <n v="433.8"/>
    <n v="285"/>
    <s v="N/A"/>
    <n v="0"/>
    <n v="0"/>
    <n v="67612"/>
    <s v="Stormwater Utility"/>
    <s v="N/A"/>
    <s v="N/A"/>
    <s v="Non-structural"/>
    <s v="Ongoing"/>
    <n v="2017"/>
    <s v="Not provided"/>
    <x v="1"/>
    <s v="Varies"/>
    <s v="Varies"/>
    <s v="N/A"/>
  </r>
  <r>
    <x v="2"/>
    <s v="Not provided"/>
    <s v="C-28"/>
    <s v="Enhanced Public Education"/>
    <s v="FYN, landscape and irrigation ordinances, PSAs, pamphlets/presentations, website, Illicit Discharge Program."/>
    <s v="Education Efforts"/>
    <x v="0"/>
    <s v="N/A"/>
    <n v="732.1"/>
    <n v="49"/>
    <s v="N/A"/>
    <n v="0"/>
    <n v="0"/>
    <n v="4000"/>
    <s v="Stormwater Utility/ Water/ Sewer Utility Fund"/>
    <s v="N/A"/>
    <s v="N/A"/>
    <s v="Non-structural"/>
    <s v="Ongoing"/>
    <n v="2017"/>
    <s v="Not provided"/>
    <x v="1"/>
    <s v="Varies"/>
    <s v="Varies"/>
    <s v="N/A"/>
  </r>
  <r>
    <x v="2"/>
    <s v="Not provided"/>
    <s v="C-30"/>
    <s v="Structures Cleaning"/>
    <s v="729 cubic feet of solids collected from catch basins, baffle boxes, and other structures per year."/>
    <s v="BMP Cleanout"/>
    <x v="0"/>
    <s v="N/A"/>
    <n v="14.8"/>
    <n v="9"/>
    <s v="N/A"/>
    <n v="0"/>
    <n v="0"/>
    <n v="0"/>
    <s v="Not provided"/>
    <s v="Not provided"/>
    <s v="N/A"/>
    <s v="Non-structural"/>
    <s v="Ongoing"/>
    <n v="2017"/>
    <s v="Not provided"/>
    <x v="1"/>
    <s v="Varies"/>
    <s v="Varies"/>
    <s v="N/A"/>
  </r>
  <r>
    <x v="2"/>
    <s v="Not provided"/>
    <s v="C-31"/>
    <s v="Queens Mirror Nutrient Reduction Facility"/>
    <s v="Treatment of runoff from upstream areas prior to entering Queens Mirror Lake."/>
    <s v="Alum Injection Systems"/>
    <x v="3"/>
    <n v="2021"/>
    <n v="867"/>
    <n v="173"/>
    <s v="N/A"/>
    <n v="1528"/>
    <n v="800000"/>
    <n v="100000"/>
    <s v="Stormwater Utility/ TMDL/ 319/ SJRWMD"/>
    <s v="Stormwater Utility - $800,000/ State Funding - $100,000"/>
    <s v="N/A"/>
    <s v="Structural"/>
    <s v="Planned &amp; Funded"/>
    <n v="2017"/>
    <s v="(Shapefile previously provided)"/>
    <x v="1"/>
    <s v=" 28°39'35.53&quot;N"/>
    <s v=" 81°19'20.46&quot;W"/>
    <d v="2018-10-01T00:00:00"/>
  </r>
  <r>
    <x v="2"/>
    <s v="Not provided"/>
    <s v="C-32"/>
    <s v="Lake Concord Park (South Phase)"/>
    <s v="New development with wet detention."/>
    <s v="Wet Detention Pond"/>
    <x v="0"/>
    <n v="2017"/>
    <n v="0.4"/>
    <n v="0"/>
    <s v="N/A"/>
    <n v="15.02"/>
    <n v="7324162"/>
    <s v="N/A"/>
    <s v="Local"/>
    <n v="7324162"/>
    <s v="N/A"/>
    <s v="Structural"/>
    <s v="Construction Substantially Complete"/>
    <n v="2017"/>
    <s v="(Shapefile previously provided)"/>
    <x v="1"/>
    <s v=" 28°40'14.96&quot;N"/>
    <s v=" 81°20'15.36&quot;W"/>
    <d v="2015-12-01T00:00:00"/>
  </r>
  <r>
    <x v="2"/>
    <s v="Not provided"/>
    <s v="C-33"/>
    <s v="Triplet Lake Drive Signature Street"/>
    <s v="New stormwater treatment for existing road."/>
    <s v="Dry Detention Pond"/>
    <x v="0"/>
    <n v="2017"/>
    <n v="3.1"/>
    <n v="0"/>
    <s v="N/A"/>
    <n v="10.8"/>
    <n v="3092425"/>
    <s v="N/A"/>
    <s v="Local"/>
    <n v="3092425"/>
    <s v="N/A"/>
    <s v="Structural"/>
    <s v="Construction Substantially Complete"/>
    <n v="2017"/>
    <s v="(Shapefile previously provided)"/>
    <x v="1"/>
    <s v=" 28°40'10.56&quot;N"/>
    <s v=" 81°20'0.96&quot;W"/>
    <d v="2015-12-01T00:00:00"/>
  </r>
  <r>
    <x v="2"/>
    <s v="Not provided"/>
    <s v="C-34"/>
    <s v="North Oxford Road Complete Street Improvements"/>
    <s v="Road diet with addition of bioswales."/>
    <s v="Bioswales"/>
    <x v="0"/>
    <n v="2018"/>
    <n v="0.8"/>
    <n v="0"/>
    <s v="N/A"/>
    <n v="1.6817033976124884"/>
    <n v="2134100"/>
    <s v="N/A"/>
    <s v="Sales Tax/ Stormwater Utility/ Water/ Sewer Utility"/>
    <n v="2134100"/>
    <s v="N/A"/>
    <s v="Structural"/>
    <s v="Under Construction"/>
    <n v="2017"/>
    <s v="(Shapefile previously provided)"/>
    <x v="1"/>
    <s v=" 28°39'39.73&quot;N"/>
    <s v=" 81°20'10.67&quot;W"/>
    <d v="2016-07-01T00:00:00"/>
  </r>
  <r>
    <x v="2"/>
    <s v="Not provided"/>
    <s v="C-35"/>
    <s v="Concord Drive Improvements"/>
    <s v="New stormwater treatment for existing road."/>
    <s v="Wet Detention Pond"/>
    <x v="3"/>
    <n v="2021"/>
    <n v="8.9"/>
    <n v="0"/>
    <s v="N/A"/>
    <n v="5.292332415059688"/>
    <n v="1264584"/>
    <s v="N/A"/>
    <s v="Sales Tax/ Stormwater Utility/ Water/ Sewer Utility"/>
    <s v="TBD"/>
    <s v="N/A"/>
    <s v="Structural"/>
    <s v="Funded &amp; Under Design"/>
    <n v="2017"/>
    <s v="(Shapefile previously provided)"/>
    <x v="1"/>
    <s v=" 28°40'28.41&quot;N"/>
    <s v=" 81°20'41.48&quot;W"/>
    <d v="2014-10-01T00:00:00"/>
  </r>
  <r>
    <x v="2"/>
    <s v="Not provided"/>
    <s v="C-36"/>
    <s v="Credits for Missing BMPs"/>
    <s v="BMPs missing from the model."/>
    <s v="Stormwater System Rehabilitation"/>
    <x v="0"/>
    <s v="Prior to 2017"/>
    <n v="33"/>
    <n v="30"/>
    <s v="N/A"/>
    <s v="N/A"/>
    <n v="0"/>
    <n v="0"/>
    <s v="N/A"/>
    <s v="N/A"/>
    <s v="N/A"/>
    <s v="Non-structural"/>
    <s v="Completed"/>
    <n v="2017"/>
    <s v="Not provided"/>
    <x v="1"/>
    <s v="Varies"/>
    <s v="Varies"/>
    <s v="Varies"/>
  </r>
  <r>
    <x v="2"/>
    <s v="Not provided"/>
    <s v="C-37"/>
    <s v="Enhanced Street Sweeping"/>
    <s v="Additional streetsweeping 1X/month for first five months of each year (heavy leaf fall season) beyond base level."/>
    <s v="Street Sweeping"/>
    <x v="0"/>
    <s v="N/A"/>
    <n v="180.8"/>
    <n v="119"/>
    <s v="N/A"/>
    <n v="0"/>
    <n v="0"/>
    <n v="31719"/>
    <s v="Stormwater Utility"/>
    <n v="31719"/>
    <s v="N/A"/>
    <s v="Non-structural"/>
    <s v="Planned &amp; Funded"/>
    <n v="2017"/>
    <s v="Not provided"/>
    <x v="1"/>
    <s v="Varies"/>
    <s v="Varies"/>
    <d v="2019-01-01T00:00:00"/>
  </r>
  <r>
    <x v="2"/>
    <s v="Not provided"/>
    <s v="C-38"/>
    <s v="Lake Jesup Basin Nitrogen Removal Projects"/>
    <s v="TBD BMPs or facilities to target TN reduction in the Lake Jesup watershed."/>
    <s v="TBD"/>
    <x v="2"/>
    <s v="TBD"/>
    <s v="TBD"/>
    <s v="TBD"/>
    <s v="N/A"/>
    <s v="TBD"/>
    <n v="300000"/>
    <s v="TBD"/>
    <s v="Stormwater Utility"/>
    <n v="300000"/>
    <s v="N/A"/>
    <s v="Structural"/>
    <s v="Planned &amp; Funded"/>
    <n v="2017"/>
    <s v="Not provided"/>
    <x v="1"/>
    <s v="TBD"/>
    <s v="TBD"/>
    <d v="2021-10-01T00:00:00"/>
  </r>
  <r>
    <x v="3"/>
    <s v="N/A"/>
    <s v="LM-02"/>
    <s v="Street Sweeping"/>
    <s v="140,895 lbs/year of material removed."/>
    <s v="Street Sweeping"/>
    <x v="0"/>
    <s v="N/A"/>
    <n v="29"/>
    <n v="18.3"/>
    <s v="N/A"/>
    <n v="6286"/>
    <s v="Not provided"/>
    <n v="13000"/>
    <s v="City of Lake Mary Stormwater Fund"/>
    <n v="13000"/>
    <s v="N/A"/>
    <s v="Non-structural"/>
    <s v="Ongoing"/>
    <n v="2017"/>
    <s v="Not provided"/>
    <x v="1"/>
    <s v="N/A"/>
    <s v="N/A"/>
    <s v="10/2017"/>
  </r>
  <r>
    <x v="3"/>
    <s v="Seminole County"/>
    <s v="LM-03"/>
    <s v="Enhanced Public Education"/>
    <s v="FYN, ordinances (landscape, irrigation, pet waste, fertilizer), PSAs, pamphlets, presentations, website, Illicit Discharge Program."/>
    <s v="Education Efforts"/>
    <x v="0"/>
    <s v="N/A"/>
    <n v="298"/>
    <n v="19.5"/>
    <s v="N/A"/>
    <s v="N/A"/>
    <s v="Not provided"/>
    <n v="5500"/>
    <s v="City of Lake Mary Stormwater Fund"/>
    <n v="5500"/>
    <s v="N/A"/>
    <s v="Non-structural"/>
    <s v="Ongoing"/>
    <n v="2017"/>
    <s v="Not provided"/>
    <x v="1"/>
    <s v="N/A"/>
    <s v="N/A"/>
    <s v="10/2017"/>
  </r>
  <r>
    <x v="3"/>
    <s v="N/A"/>
    <s v="LM-05"/>
    <s v="Catch Basin Clean Out"/>
    <s v="Removal of 1,620 cubic feet of material per year."/>
    <s v="BMP Cleanout"/>
    <x v="0"/>
    <s v="N/A"/>
    <n v="35"/>
    <n v="20.399999999999999"/>
    <s v="N/A"/>
    <n v="6286"/>
    <s v="Not provided"/>
    <s v="Not provided"/>
    <s v="City of Lake Mary Stormwater Fund"/>
    <s v="Not provided"/>
    <s v="Not provided"/>
    <s v="Non-structural"/>
    <s v="Ongoing"/>
    <n v="2017"/>
    <s v="Not provided"/>
    <x v="1"/>
    <s v="N/A"/>
    <s v="N/A"/>
    <s v="10/2017"/>
  </r>
  <r>
    <x v="3"/>
    <s v="N/A"/>
    <s v="LM-06"/>
    <s v="Credits for Missing BMPs"/>
    <s v="BMPs missing from the model."/>
    <s v="Stormwater System Rehabilitation"/>
    <x v="0"/>
    <s v="N/A"/>
    <n v="231"/>
    <n v="38.6"/>
    <s v="N/A"/>
    <s v="N/A"/>
    <s v="N/A"/>
    <s v="N/A"/>
    <s v="N/A"/>
    <s v="N/A"/>
    <s v="N/A"/>
    <s v="Non-structural"/>
    <s v="Completed"/>
    <n v="2017"/>
    <s v="N/A"/>
    <x v="1"/>
    <s v="N/A"/>
    <s v="N/A"/>
    <s v="N/A"/>
  </r>
  <r>
    <x v="4"/>
    <s v="N/A"/>
    <s v="L-01"/>
    <s v="Fairy Lake Outfall"/>
    <s v="Design and construction of 62 LF of 4-by-7 box culvert with headwalls and 1,200 sqft retaining wall system."/>
    <s v="Control Structure"/>
    <x v="0"/>
    <n v="2013"/>
    <n v="0"/>
    <n v="0"/>
    <s v="N/A"/>
    <s v="N/A"/>
    <n v="300000"/>
    <s v="Not provided"/>
    <s v="Not provided"/>
    <s v="Not provided"/>
    <s v="N/A"/>
    <s v="Structural"/>
    <s v="Completed"/>
    <n v="2017"/>
    <s v="Not provided"/>
    <x v="1"/>
    <n v="28.686599999999999"/>
    <n v="-81.333228000000005"/>
    <s v="Not provided"/>
  </r>
  <r>
    <x v="4"/>
    <s v="N/A"/>
    <s v="L-03"/>
    <s v="BMP Clean Out"/>
    <s v="Clean out of BMPs, an average of 4,401 cubic feet of material per year."/>
    <s v="BMP Cleanout"/>
    <x v="0"/>
    <s v="N/A"/>
    <n v="144"/>
    <n v="41"/>
    <s v="N/A"/>
    <n v="3725"/>
    <n v="93000"/>
    <n v="93000"/>
    <s v="City of Longwood"/>
    <n v="93000"/>
    <s v="N/A"/>
    <s v="Non-structural"/>
    <s v="Ongoing"/>
    <n v="2017"/>
    <s v="Not provided"/>
    <x v="1"/>
    <s v="N/A"/>
    <s v="N/A"/>
    <s v="Not provided"/>
  </r>
  <r>
    <x v="4"/>
    <s v="N/A"/>
    <s v="L-04"/>
    <s v="Street Sweeping – Additional Credit"/>
    <s v="Quarterly street sweeping of 11.1 miles - minimum of 50,300 lbs of material collected annually."/>
    <s v="Street Sweeping"/>
    <x v="0"/>
    <s v="N/A"/>
    <n v="11"/>
    <n v="6"/>
    <s v="N/A"/>
    <n v="3725"/>
    <n v="15800"/>
    <n v="5000"/>
    <s v="City of Longwood"/>
    <n v="15800"/>
    <s v="N/A"/>
    <s v="Non-structural"/>
    <s v="Ongoing"/>
    <n v="2017"/>
    <s v="Not provided"/>
    <x v="1"/>
    <s v="N/A"/>
    <s v="N/A"/>
    <s v="Not provided"/>
  </r>
  <r>
    <x v="4"/>
    <s v="N/A"/>
    <s v="L-05"/>
    <s v="Enhanced Public Education"/>
    <s v="FYN, irrigation ordinance, pamphlets, presentations, website, Illicit Discharge Program."/>
    <s v="Education Efforts"/>
    <x v="0"/>
    <s v="N/A"/>
    <n v="250"/>
    <n v="15"/>
    <s v="N/A"/>
    <s v="N/A"/>
    <n v="2000"/>
    <s v="N/A"/>
    <s v="City of Longwood"/>
    <n v="2000"/>
    <s v="N/A"/>
    <s v="Non-structural"/>
    <s v="Ongoing"/>
    <n v="2017"/>
    <s v="Not provided"/>
    <x v="1"/>
    <s v="N/A"/>
    <s v="N/A"/>
    <s v="Not provided"/>
  </r>
  <r>
    <x v="4"/>
    <s v="SJRWMD/ DEP"/>
    <s v="L-07"/>
    <s v="Florida Central Commerce Park Wastewater Interconnect Program"/>
    <s v="Project will improve wastewater effluent quality by routing flow from a decomissioned plant to a Seminole County plant for higher treatment, maximizing reuse availability, and abandoning irrigation wells for an urbanized area in the City of Longwood."/>
    <s v="WWTF Diversion to Reuse"/>
    <x v="0"/>
    <n v="2017"/>
    <n v="1173"/>
    <n v="280"/>
    <s v="N/A"/>
    <n v="272"/>
    <n v="1345309"/>
    <n v="8500"/>
    <s v="City of Longwood/ SRF/ SJRWMD/ DEP"/>
    <n v="1900309"/>
    <n v="28430"/>
    <s v="Structural"/>
    <s v="Planned"/>
    <n v="2017"/>
    <s v="Not provided"/>
    <x v="1"/>
    <n v="28.694690000000001"/>
    <n v="-81.355425999999994"/>
    <d v="2017-03-01T00:00:00"/>
  </r>
  <r>
    <x v="4"/>
    <s v="SJRWMD/ DEP"/>
    <s v="L-08"/>
    <s v="South Longwood Septic Tank Abatement Project"/>
    <s v="245 septic tanks will be removed and converted to central sewer."/>
    <s v="OSTDS Phase Out"/>
    <x v="0"/>
    <n v="2018"/>
    <n v="172"/>
    <n v="0"/>
    <s v="N/A"/>
    <n v="100"/>
    <n v="6072622"/>
    <n v="2000"/>
    <s v="City of Longwood/ SRF/ SJRWMD/ DEP"/>
    <s v="City of Longwood - $2,957,127/ SJRWMD - $1,290,703/ DEP - $1,000,000"/>
    <s v="NF010"/>
    <s v="Structural"/>
    <s v="Planned &amp; Funded"/>
    <n v="2017"/>
    <s v="Not provided"/>
    <x v="1"/>
    <n v="28.692640999999998"/>
    <n v="-81.337586999999999"/>
    <d v="2017-01-01T00:00:00"/>
  </r>
  <r>
    <x v="4"/>
    <s v="SJRWMD/ DEP"/>
    <s v="L-09"/>
    <s v="North CR 427 &amp; Lake Ruth Septic Tank Removal"/>
    <s v="103 septic tanks will be removed and converted to central sewer."/>
    <s v="OSTDS Phase Out"/>
    <x v="3"/>
    <n v="2020"/>
    <n v="72"/>
    <n v="0"/>
    <s v="N/A"/>
    <n v="67"/>
    <n v="3194412"/>
    <n v="2000"/>
    <s v="City of Longwood/ SRF/ SJRWMD/ DEP"/>
    <s v="City of Longwood - $2,957,127/ SJRWMD - $1,290,703/ DEP - $1,000,000"/>
    <s v="NF013"/>
    <s v="Structural"/>
    <s v="Planned &amp; Funded"/>
    <n v="2017"/>
    <s v="Not provided"/>
    <x v="1"/>
    <n v="28.713225000000001"/>
    <n v="-81.341700000000003"/>
    <d v="2017-12-01T00:00:00"/>
  </r>
  <r>
    <x v="4"/>
    <s v="Not provided"/>
    <s v="L-10"/>
    <s v="Island Lake Septic Tank Abatement"/>
    <s v="100 septic tanks will be removed and converted to central sewer."/>
    <s v="OSTDS Phase Out"/>
    <x v="1"/>
    <s v="N/A"/>
    <n v="0"/>
    <n v="0"/>
    <s v="N/A"/>
    <n v="0"/>
    <n v="3458320"/>
    <s v="Not provided"/>
    <s v="Not provided"/>
    <s v="Not provided"/>
    <s v="Not provided"/>
    <s v="Structural"/>
    <s v="Planned &amp; Funded"/>
    <n v="2017"/>
    <s v="Not provided"/>
    <x v="1"/>
    <s v="N/A"/>
    <s v="N/A"/>
    <d v="2017-06-01T00:00:00"/>
  </r>
  <r>
    <x v="4"/>
    <s v="SJRWMD/ DEP"/>
    <s v="L-11"/>
    <s v="Longdale Septic Tank Abatement - Phase 1 Project"/>
    <s v="218 septic tanks will be removed and converted to central sewer."/>
    <s v="OSTDS Phase Out"/>
    <x v="2"/>
    <n v="2021"/>
    <n v="153"/>
    <n v="0"/>
    <s v="N/A"/>
    <n v="49"/>
    <n v="4313251"/>
    <n v="2000"/>
    <s v="DEP/ City of Longwood/ SRF/ SJRWMD"/>
    <n v="1071420"/>
    <s v="NF044"/>
    <s v="Structural"/>
    <s v="Planned"/>
    <n v="2017"/>
    <s v="Not provided"/>
    <x v="1"/>
    <n v="28.71012"/>
    <n v="-81.332059999999998"/>
    <d v="2019-12-01T00:00:00"/>
  </r>
  <r>
    <x v="4"/>
    <s v="SJRWMD/ DEP"/>
    <s v="L-12"/>
    <s v="East Longwood Septic Tank Abatement - Phase 1 Project"/>
    <s v="118 septic tanks will be removed and converted to central sewer."/>
    <s v="OSTDS Phase Out"/>
    <x v="3"/>
    <n v="2021"/>
    <n v="83"/>
    <n v="0"/>
    <s v="N/A"/>
    <n v="33"/>
    <n v="2164579"/>
    <n v="2000"/>
    <s v="DEP/ City of Longwood/ SRF/ SJRWMD"/>
    <n v="557670"/>
    <s v="NF045"/>
    <s v="Structural"/>
    <s v="Planned"/>
    <n v="2017"/>
    <s v="Not provided"/>
    <x v="1"/>
    <n v="28.700748000000001"/>
    <n v="-81338047"/>
    <d v="2019-06-01T00:00:00"/>
  </r>
  <r>
    <x v="4"/>
    <s v="Not provided"/>
    <s v="L-13"/>
    <s v="Credits for Missing BMPs"/>
    <s v="BMPs missing from the model."/>
    <s v="Stormwater System Rehabilitation"/>
    <x v="0"/>
    <s v="N/A"/>
    <n v="162"/>
    <n v="14"/>
    <s v="N/A"/>
    <s v="N/A"/>
    <s v="Not provided"/>
    <s v="Not provided"/>
    <s v="Not provided"/>
    <s v="Not provided"/>
    <s v="N/A"/>
    <s v="Non-structural"/>
    <s v="Completed"/>
    <n v="2017"/>
    <s v="Not provided"/>
    <x v="1"/>
    <s v="N/A"/>
    <s v="N/A"/>
    <s v="Not provided"/>
  </r>
  <r>
    <x v="4"/>
    <s v="SJRWMD/ DEP"/>
    <s v="L-14"/>
    <s v="South Longwood Septic Tank Abatement Project - Phase 2"/>
    <s v="55 septic tanks will be removed and converted to central sewer."/>
    <s v="OSTDS Phase Out"/>
    <x v="0"/>
    <n v="2018"/>
    <n v="116"/>
    <n v="0"/>
    <s v="N/A"/>
    <n v="20"/>
    <n v="1131479"/>
    <n v="2000"/>
    <s v="DEP/ City of Longwood/ SRF/ SJRWMD"/>
    <n v="1131479"/>
    <s v="NF010"/>
    <s v="Structural"/>
    <s v="Planned and Funded"/>
    <n v="2017"/>
    <s v="Not provided"/>
    <x v="1"/>
    <n v="28.694894000000001"/>
    <n v="-81.341672000000003"/>
    <d v="2017-12-01T00:00:00"/>
  </r>
  <r>
    <x v="4"/>
    <s v="FDACS"/>
    <s v="L-15"/>
    <s v="Reiter Park Stormwater Redesign"/>
    <s v="Added an island, swale/ditch with rocks to prevent erosion, planted trees, added a littoral zone, and installed three aerators into the wet detention pond."/>
    <s v="BMP Treatment Train"/>
    <x v="0"/>
    <s v="2019"/>
    <s v="TBD"/>
    <s v="TBD"/>
    <s v="N/A"/>
    <n v="7.33"/>
    <n v="16000"/>
    <n v="33550"/>
    <s v="FDACS/ City of Longwood"/>
    <n v="8000"/>
    <s v="N/A"/>
    <s v="Structural"/>
    <s v="Completed"/>
    <n v="2019"/>
    <s v="Not provided"/>
    <x v="1"/>
    <n v="28.701000000000001"/>
    <n v="-81.351388889999996"/>
    <s v="Not provided"/>
  </r>
  <r>
    <x v="4"/>
    <s v="N/A"/>
    <s v="L-16"/>
    <s v="Citywide Stormwater Master Plan"/>
    <s v="Citywide study to identify all new stormwater facilities and locations where stormwater improvements are necessary, including water quality projects."/>
    <s v="Study"/>
    <x v="3"/>
    <s v="TBD"/>
    <s v="N/A"/>
    <s v="N/A"/>
    <s v="N/A"/>
    <s v="N/A"/>
    <n v="225480"/>
    <s v="N/A"/>
    <s v="City of Longwood"/>
    <n v="225480"/>
    <s v="N/A"/>
    <s v="Non-structural"/>
    <s v="Underway"/>
    <n v="2019"/>
    <s v="Not provided"/>
    <x v="1"/>
    <s v="N/A"/>
    <s v="N/A"/>
    <s v="Not provided"/>
  </r>
  <r>
    <x v="4"/>
    <s v="N/A"/>
    <s v="L-17"/>
    <s v="Florida Central Parkway Improvements"/>
    <s v="Swales were regraded, an outfall and a control structure were added to the reuse pond."/>
    <s v="Grass swales without swale blocks or raised culverts"/>
    <x v="0"/>
    <n v="2018"/>
    <s v="TBD"/>
    <s v="TBD"/>
    <s v="N/A"/>
    <n v="2.2999999999999998"/>
    <n v="1522805"/>
    <n v="1000"/>
    <s v="City of Longwood"/>
    <n v="1006028"/>
    <s v="N/A"/>
    <s v="Structural"/>
    <s v="N/A"/>
    <n v="2019"/>
    <s v="Not provided"/>
    <x v="1"/>
    <n v="28.693715999999998"/>
    <n v="-81.353037999999998"/>
    <s v="Not provided"/>
  </r>
  <r>
    <x v="4"/>
    <s v="Private Pond Owners"/>
    <s v="L-18"/>
    <s v="Stormwater Pond Restoration Program"/>
    <s v="Restoration of wet detention ponds that were not previously maintained (to date 7 ponds have been restored to design levels)."/>
    <s v="Wet Detention Pond"/>
    <x v="3"/>
    <s v="TBD"/>
    <s v="N/A"/>
    <s v="N/A"/>
    <s v="N/A"/>
    <s v="N/A"/>
    <s v="Not provided"/>
    <s v="Not provided"/>
    <s v="Private Pond Owners"/>
    <s v="Not provided"/>
    <s v="N/A"/>
    <s v="Structural"/>
    <s v="N/A"/>
    <n v="2019"/>
    <s v="Not provided"/>
    <x v="1"/>
    <s v="N/A"/>
    <s v="N/A"/>
    <s v="Not provided"/>
  </r>
  <r>
    <x v="4"/>
    <s v="N/A"/>
    <s v="L-19"/>
    <s v="Fertilizer Ordinance Implementation"/>
    <s v="The City of Longwood adopted Seminole County's Fertilizer Ordinance."/>
    <s v="Regulations, Ordinances, and Guidelines"/>
    <x v="0"/>
    <s v="N/A"/>
    <s v="N/A"/>
    <s v="N/A"/>
    <s v="N/A"/>
    <s v="N/A"/>
    <n v="3000"/>
    <n v="1500"/>
    <s v="City of Longwood"/>
    <n v="3000"/>
    <s v="N/A"/>
    <s v="Non-structural"/>
    <s v="N/A"/>
    <n v="2019"/>
    <s v="Not provided"/>
    <x v="1"/>
    <s v="N/A"/>
    <s v="N/A"/>
    <s v="Not provided"/>
  </r>
  <r>
    <x v="4"/>
    <s v="N/A"/>
    <s v="L-20"/>
    <s v="Citywide Sanitary Sewer Inspection Program"/>
    <s v="CCTV inspections, cleaning, smoke testing, inspections."/>
    <s v="Sanitary Sewer Inspections"/>
    <x v="3"/>
    <s v="TBD"/>
    <s v="N/A"/>
    <s v="N/A"/>
    <s v="N/A"/>
    <s v="N/A"/>
    <n v="30000"/>
    <n v="30000"/>
    <s v="City of Longwood"/>
    <n v="30000"/>
    <s v="N/A"/>
    <s v="Non-structural"/>
    <s v="N/A"/>
    <n v="2019"/>
    <s v="Not provided"/>
    <x v="1"/>
    <s v="N/A"/>
    <s v="N/A"/>
    <s v="Not provided"/>
  </r>
  <r>
    <x v="4"/>
    <s v="FDOT"/>
    <s v="L-21"/>
    <s v="West Warren Avenue Streets and Drainage Study"/>
    <s v="Study to identify stormwater elements in need of retrofit activities."/>
    <s v="Study"/>
    <x v="2"/>
    <n v="2021"/>
    <s v="N/A"/>
    <s v="N/A"/>
    <s v="N/A"/>
    <n v="15.151515151515152"/>
    <n v="550000"/>
    <s v="N/A"/>
    <s v="FDOT and City of Longwood"/>
    <n v="300000"/>
    <s v="Not provided"/>
    <s v="Non-structural"/>
    <s v="N/A"/>
    <n v="2019"/>
    <s v="Not provided"/>
    <x v="1"/>
    <n v="28.699000000000002"/>
    <n v="-81.355999999999995"/>
    <s v="Not provided"/>
  </r>
  <r>
    <x v="4"/>
    <s v="N/A"/>
    <s v="L-22"/>
    <s v="SR 434 Landscape and Water Quality  Improvements"/>
    <s v="Conversion of grassed medians into tree islands to reduce erosion contributing to stormwater system."/>
    <s v="Stormwater System Rehabilitation"/>
    <x v="0"/>
    <n v="2018"/>
    <s v="N/A"/>
    <s v="N/A"/>
    <s v="N/A"/>
    <n v="1.4"/>
    <n v="215000"/>
    <n v="29040"/>
    <s v="2nd Generation_x000a_Sales Tax"/>
    <n v="215000"/>
    <s v="N/A"/>
    <s v="Structural"/>
    <s v="N/A"/>
    <n v="2019"/>
    <s v="Not provided"/>
    <x v="1"/>
    <n v="28.696999999999999"/>
    <n v="-81.376999999999995"/>
    <s v="Not provided"/>
  </r>
  <r>
    <x v="4"/>
    <s v="FDOT"/>
    <s v="L-23"/>
    <s v="Highway U.S. 17/92 Landscape and Water Quality Improvements"/>
    <s v="Conversion of grassed medians into tree islands to reduce erosion contributing to stormwater system."/>
    <s v="Stormwater System Rehabilitation"/>
    <x v="2"/>
    <n v="2020"/>
    <s v="N/A"/>
    <s v="N/A"/>
    <s v="N/A"/>
    <n v="2.0576446280991734"/>
    <n v="491002"/>
    <n v="30000"/>
    <s v="FDOT Landscape Grant/ City of Longwood 3rd Generation Sales Tax"/>
    <n v="316002"/>
    <s v="N/A"/>
    <s v="Structural"/>
    <s v="N/A"/>
    <n v="2019"/>
    <s v="Not provided"/>
    <x v="1"/>
    <n v="28.693000000000001"/>
    <n v="-81.328000000000003"/>
    <s v="Not provided"/>
  </r>
  <r>
    <x v="5"/>
    <s v="N/A"/>
    <s v="M-14"/>
    <s v="Horatio Avenue Infiltration Trench"/>
    <s v="Construct infiltration trenches."/>
    <s v="Exfiltration Trench"/>
    <x v="1"/>
    <s v="N/A"/>
    <s v="N/A"/>
    <s v="N/A"/>
    <s v="N/A"/>
    <s v="N/A"/>
    <s v="N/A"/>
    <s v="N/A"/>
    <s v="N/A"/>
    <s v="N/A"/>
    <s v="N/A"/>
    <s v="Structural"/>
    <s v="Planned"/>
    <n v="2017"/>
    <s v="Not provided"/>
    <x v="1"/>
    <s v="Not provided"/>
    <s v="Not provided"/>
    <n v="2014"/>
  </r>
  <r>
    <x v="5"/>
    <s v="N/A"/>
    <s v="M-16"/>
    <s v="Street Sweeping"/>
    <s v="Street sweeping once every two weeks of 71 miles."/>
    <s v="Street Sweeping"/>
    <x v="0"/>
    <s v="N/A"/>
    <n v="311"/>
    <n v="283"/>
    <s v="N/A"/>
    <n v="2898"/>
    <n v="100000"/>
    <n v="100000"/>
    <s v="City of Maitland"/>
    <n v="100000"/>
    <s v="N/A"/>
    <s v="Non-structural"/>
    <s v="Completed"/>
    <n v="2017"/>
    <s v="Not provided"/>
    <x v="1"/>
    <s v="N/A"/>
    <s v="N/A"/>
    <s v="Not provided"/>
  </r>
  <r>
    <x v="5"/>
    <s v="N/A"/>
    <s v="M-17"/>
    <s v="Enhanced Public Education"/>
    <s v="Landscaping, irrigation, fertilizer, and pet waste ordinances, PSAs, presentations/ pamphlets, website, Illicit Discharge Program."/>
    <s v="Education Efforts"/>
    <x v="0"/>
    <s v="N/A"/>
    <n v="96"/>
    <n v="7"/>
    <s v="N/A"/>
    <s v="N/A"/>
    <n v="5000"/>
    <n v="5000"/>
    <s v="City of Maitland"/>
    <n v="5000"/>
    <s v="N/A"/>
    <s v="Non-structural"/>
    <s v="Ongoing"/>
    <n v="2017"/>
    <s v="Not provided"/>
    <x v="1"/>
    <s v="N/A"/>
    <s v="N/A"/>
    <s v="Not provided"/>
  </r>
  <r>
    <x v="5"/>
    <s v="N/A"/>
    <s v="M-20"/>
    <s v="Park Lake Baffle Boxes"/>
    <s v="Construction 2nd generation baffle box."/>
    <s v="Baffle Boxes- Second Generation"/>
    <x v="1"/>
    <s v="N/A"/>
    <s v="N/A"/>
    <s v="N/A"/>
    <s v="N/A"/>
    <s v="N/A"/>
    <s v="N/A"/>
    <s v="N/A"/>
    <s v="N/A"/>
    <s v="N/A"/>
    <s v="N/A"/>
    <s v="Structural"/>
    <s v="Planned"/>
    <n v="2017"/>
    <s v="Not provided"/>
    <x v="1"/>
    <s v="Not provided"/>
    <s v="Not provided"/>
    <n v="2012"/>
  </r>
  <r>
    <x v="5"/>
    <s v="N/A"/>
    <s v="M-21"/>
    <s v="Minnehaha Circle Baffle Box"/>
    <s v="Construction 2nd generation baffle box."/>
    <s v="Baffle Boxes- Second Generation"/>
    <x v="0"/>
    <n v="2014"/>
    <n v="0"/>
    <n v="0"/>
    <s v="N/A"/>
    <n v="7.7"/>
    <s v="Not provided"/>
    <s v="Not provided"/>
    <s v="Not provided"/>
    <s v="Not provided"/>
    <s v="N/A"/>
    <s v="Structural"/>
    <s v="Completed"/>
    <n v="2017"/>
    <s v="Not provided"/>
    <x v="1"/>
    <s v="Not provided"/>
    <s v="Not provided"/>
    <n v="2012"/>
  </r>
  <r>
    <x v="5"/>
    <s v="N/A"/>
    <s v="M-22"/>
    <s v="BMP Cleanout"/>
    <s v="Cleaning out of baffle boxes and CDS units."/>
    <s v="BMP Cleanout"/>
    <x v="0"/>
    <s v="N/A"/>
    <n v="13"/>
    <n v="7"/>
    <s v="N/A"/>
    <n v="19.62"/>
    <n v="40000"/>
    <n v="40000"/>
    <s v="City of Maitland"/>
    <n v="40000"/>
    <s v="N/A"/>
    <s v="Non-structural"/>
    <s v="Underway/Ongoing"/>
    <n v="2019"/>
    <s v="Not provided"/>
    <x v="1"/>
    <s v="N/A"/>
    <s v="N/A"/>
    <s v="Not provided"/>
  </r>
  <r>
    <x v="5"/>
    <s v="N/A"/>
    <s v="M-23"/>
    <s v="Wetland Restoration: Tuscarora Trail and Temple Trail"/>
    <s v="Remove invasive vegetation to restore wetland system."/>
    <s v="Exotic Vegetation Removal"/>
    <x v="3"/>
    <n v="2020"/>
    <s v="N/A"/>
    <s v="N/A"/>
    <s v="N/A"/>
    <n v="2.9"/>
    <n v="25000"/>
    <n v="25000"/>
    <s v="City of Maitland"/>
    <n v="25000"/>
    <s v="N/A"/>
    <s v="Non-structural"/>
    <s v="Underway"/>
    <n v="2019"/>
    <s v="Not provided"/>
    <x v="1"/>
    <s v="28 37 57"/>
    <s v="-81 20 13"/>
    <s v="Not provided"/>
  </r>
  <r>
    <x v="5"/>
    <s v="N/A"/>
    <s v="M-24"/>
    <s v="Wetland Restoration: Community Park"/>
    <s v="Remove invasive vegetation to restore wetland system."/>
    <s v="Exotic Vegetation Removal"/>
    <x v="3"/>
    <n v="2020"/>
    <s v="N/A"/>
    <s v="N/A"/>
    <s v="N/A"/>
    <n v="24.2"/>
    <n v="25000"/>
    <n v="25000"/>
    <s v="City of Maitland"/>
    <n v="25000"/>
    <s v="N/A"/>
    <s v="Non-structural"/>
    <s v="Underway"/>
    <n v="2019"/>
    <s v="Not provided"/>
    <x v="1"/>
    <s v="28 38 18"/>
    <s v="-81 20 56"/>
    <s v="Not provided"/>
  </r>
  <r>
    <x v="5"/>
    <s v="N/A"/>
    <s v="M-25"/>
    <s v="Lake Lily_x000a_Bio-Retention"/>
    <s v="Provide bio-retention at Lake Lily to further treat stormwater flowing into the lake and to also serve as a public educational component on bio-retention."/>
    <s v="Bioswales"/>
    <x v="2"/>
    <n v="2021"/>
    <s v="TBD"/>
    <s v="TBD"/>
    <s v="N/A"/>
    <n v="5.15"/>
    <n v="10500"/>
    <n v="1500"/>
    <s v="City of Maitland"/>
    <n v="10500"/>
    <s v="N/A"/>
    <s v="Structural"/>
    <s v="Planned"/>
    <n v="2019"/>
    <s v="Not provided"/>
    <x v="1"/>
    <s v="28 37 18"/>
    <s v="-81 21 56"/>
    <s v="Not provided"/>
  </r>
  <r>
    <x v="5"/>
    <s v="N/A"/>
    <s v="M-26"/>
    <s v="Lake Avenue Bio-Retention Water Quality Project"/>
    <s v="Assessment and, if feasible, design of a bio-retention project."/>
    <s v="Bioswales"/>
    <x v="2"/>
    <n v="2024"/>
    <s v="TBD"/>
    <s v="TBD"/>
    <s v="N/A"/>
    <n v="3.4"/>
    <n v="50000"/>
    <n v="1500"/>
    <s v="City of Maitland"/>
    <n v="50000"/>
    <s v="N/A"/>
    <s v="Structural"/>
    <s v="Planned"/>
    <n v="2019"/>
    <s v="Not provided"/>
    <x v="1"/>
    <s v="28 37 04"/>
    <s v="-81 22 15"/>
    <s v="Not provided"/>
  </r>
  <r>
    <x v="5"/>
    <s v="N/A"/>
    <s v="M-27"/>
    <s v="Lake Gem Alum Surface Treatment"/>
    <s v="Alum surface treatment to eliminate nutrient recycling within the lake."/>
    <s v="Alum Injection Systems"/>
    <x v="3"/>
    <n v="2020"/>
    <n v="155"/>
    <n v="27"/>
    <s v="N/A"/>
    <n v="8.23"/>
    <n v="262100"/>
    <n v="10000"/>
    <s v="City of Maitland"/>
    <n v="200000"/>
    <s v="N/A"/>
    <s v="Structural"/>
    <s v="Underway"/>
    <n v="2019"/>
    <s v="Not provided"/>
    <x v="1"/>
    <s v="28 36 57"/>
    <s v="-81 22 16"/>
    <s v="Not provided"/>
  </r>
  <r>
    <x v="5"/>
    <s v="N/A"/>
    <s v="M-28"/>
    <s v="Lake Sybelia Nutrient Improvement Project"/>
    <s v="CDS unit to be located at intersection of North Lake Sybelia and Maitland Grove."/>
    <s v="Hydrodynamic Separators"/>
    <x v="2"/>
    <n v="2024"/>
    <s v="TBD"/>
    <s v="TBD"/>
    <s v="N/A"/>
    <n v="12.2"/>
    <n v="35000"/>
    <n v="4000"/>
    <s v="City of Maitland"/>
    <n v="35000"/>
    <s v="N/A"/>
    <s v="Structural"/>
    <s v="Planned"/>
    <n v="2019"/>
    <s v="Not provided"/>
    <x v="1"/>
    <s v="28 37 38"/>
    <s v="-81 22 15"/>
    <s v="Not provided"/>
  </r>
  <r>
    <x v="5"/>
    <s v="Not provided"/>
    <s v="M-02"/>
    <s v="Lake Gem/Park Lake COOP BMP"/>
    <s v="Construct 2nd generation baffle box."/>
    <s v="Baffle Boxes- Second Generation"/>
    <x v="1"/>
    <s v="N/A"/>
    <s v="Not provided"/>
    <s v="N/A"/>
    <s v="N/A"/>
    <s v="N/A"/>
    <s v="N/A"/>
    <s v="N/A"/>
    <s v="N/A"/>
    <s v="N/A"/>
    <s v="N/A"/>
    <s v="Structural"/>
    <s v="Delayed  indefinitely"/>
    <n v="2015"/>
    <s v="Not provided"/>
    <x v="0"/>
    <s v="N/A"/>
    <s v="N/A"/>
    <s v="N/A"/>
  </r>
  <r>
    <x v="5"/>
    <s v="Not provided"/>
    <s v="M-03"/>
    <s v="Lake Gem/Park Lake COOP BMP"/>
    <s v="Construct 2nd generation baffle box."/>
    <s v="Baffle Boxes- Second Generation"/>
    <x v="1"/>
    <s v="N/A"/>
    <s v="Not provided"/>
    <s v="N/A"/>
    <s v="N/A"/>
    <s v="N/A"/>
    <s v="N/A"/>
    <s v="N/A"/>
    <s v="N/A"/>
    <s v="N/A"/>
    <s v="N/A"/>
    <s v="Structural"/>
    <s v="Delayed indefinitely"/>
    <n v="2015"/>
    <s v="Not provided"/>
    <x v="0"/>
    <s v="N/A"/>
    <s v="N/A"/>
    <s v="N/A"/>
  </r>
  <r>
    <x v="5"/>
    <s v="Not provided"/>
    <s v="M-04"/>
    <s v="Lake Gem/Park Lake COOP BMP"/>
    <s v="Construct 2nd generation baffle box."/>
    <s v="Baffle Boxes- Second Generation"/>
    <x v="1"/>
    <s v="N/A"/>
    <s v="Not provided"/>
    <s v="N/A"/>
    <s v="N/A"/>
    <s v="N/A"/>
    <s v="N/A"/>
    <s v="N/A"/>
    <s v="N/A"/>
    <s v="N/A"/>
    <s v="N/A"/>
    <s v="Structural"/>
    <s v="Delayed indefinitely"/>
    <n v="2015"/>
    <s v="Not provided"/>
    <x v="0"/>
    <s v="N/A"/>
    <s v="N/A"/>
    <s v="N/A"/>
  </r>
  <r>
    <x v="5"/>
    <s v="Not provided"/>
    <s v="M-05"/>
    <s v="Lake Gem/Park Lake COOP BMP"/>
    <s v="Construct 2nd generation baffle box."/>
    <s v="Baffle Boxes- Second Generation"/>
    <x v="1"/>
    <s v="N/A"/>
    <s v="Not provided"/>
    <s v="N/A"/>
    <s v="N/A"/>
    <s v="N/A"/>
    <s v="N/A"/>
    <s v="N/A"/>
    <s v="N/A"/>
    <s v="N/A"/>
    <s v="N/A"/>
    <s v="Structural"/>
    <s v="Delayed indefinitely"/>
    <n v="2015"/>
    <s v="Not provided"/>
    <x v="0"/>
    <s v="N/A"/>
    <s v="N/A"/>
    <s v="N/A"/>
  </r>
  <r>
    <x v="5"/>
    <s v="Not provided"/>
    <s v="M-06"/>
    <s v="Lake Gem/Park Lake COOP BMP"/>
    <s v="Construct 2nd generation baffle box."/>
    <s v="Baffle Boxes- Second Generation"/>
    <x v="1"/>
    <s v="N/A"/>
    <s v="Not provided"/>
    <s v="N/A"/>
    <s v="N/A"/>
    <s v="N/A"/>
    <s v="N/A"/>
    <s v="N/A"/>
    <s v="N/A"/>
    <s v="N/A"/>
    <s v="N/A"/>
    <s v="Structural"/>
    <s v="Delayed indefinitely"/>
    <n v="2015"/>
    <s v="Not provided"/>
    <x v="0"/>
    <s v="N/A"/>
    <s v="N/A"/>
    <s v="N/A"/>
  </r>
  <r>
    <x v="5"/>
    <s v="N/A"/>
    <s v="M-29"/>
    <s v="Citywide Sanitary Sewer Inspection Program"/>
    <s v="CCTV inspections, cleaning, smoke testing, inspections."/>
    <s v="Sanitary Sewer Inspections"/>
    <x v="0"/>
    <s v="N/A"/>
    <s v="N/A"/>
    <s v="N/A"/>
    <s v="N/A"/>
    <n v="2898"/>
    <n v="30000"/>
    <n v="30000"/>
    <s v="City of Maitland"/>
    <n v="30000"/>
    <s v="N/A"/>
    <s v="Non-structural"/>
    <s v="Underway"/>
    <n v="2019"/>
    <s v="Not provided"/>
    <x v="1"/>
    <s v="N/A"/>
    <s v="N/A"/>
    <s v="Not provided"/>
  </r>
  <r>
    <x v="5"/>
    <s v="N/A"/>
    <s v="M-30"/>
    <s v="Stormwater and Lakes Management Plan (SLMP)"/>
    <s v="Study to identify stormwater management improvement projects and water quality projects throughout the City."/>
    <s v="Study"/>
    <x v="3"/>
    <s v="TBD"/>
    <s v="N/A"/>
    <s v="N/A"/>
    <s v="N/A"/>
    <n v="2898"/>
    <n v="45000"/>
    <s v="N/A"/>
    <s v="City of Maitland"/>
    <n v="45000"/>
    <s v="N/A"/>
    <s v="Non-structural"/>
    <s v="Underway"/>
    <n v="2019"/>
    <s v="Not provided"/>
    <x v="1"/>
    <s v="N/A"/>
    <s v="N/A"/>
    <s v="Not provided"/>
  </r>
  <r>
    <x v="5"/>
    <s v="N/A"/>
    <s v="M-31"/>
    <s v="Mayo Avenue Septic to Sewer System Transition"/>
    <s v="Phase out of 40 OSTDS systems and expansion of WWTF service area to convert systems to central sewer."/>
    <s v="OSTDS Phase Out"/>
    <x v="2"/>
    <n v="2021"/>
    <n v="28"/>
    <s v="N/A"/>
    <s v="N/A"/>
    <n v="25.6"/>
    <n v="895000"/>
    <n v="8000"/>
    <s v="City of Maitland"/>
    <n v="895000"/>
    <s v="N/A"/>
    <s v="Structural"/>
    <s v="Planned"/>
    <n v="2019"/>
    <s v="Not provided"/>
    <x v="1"/>
    <s v="28 38 18"/>
    <s v="-81 21 12"/>
    <s v="Not provided"/>
  </r>
  <r>
    <x v="5"/>
    <s v="N/A"/>
    <s v="M-32"/>
    <s v="Sewer System Master Plan Update"/>
    <s v="Study to identify sewer system  improvement projects throughout the City."/>
    <s v="Study"/>
    <x v="2"/>
    <n v="2021"/>
    <s v="N/A"/>
    <s v="N/A"/>
    <s v="Citywide"/>
    <n v="2898"/>
    <n v="70000"/>
    <s v="N/A"/>
    <s v="City of Maitland"/>
    <n v="70000"/>
    <s v="N/A"/>
    <s v="Non-structural"/>
    <s v="Planned"/>
    <n v="2019"/>
    <s v="Not provided"/>
    <x v="1"/>
    <s v="N/A"/>
    <s v="N/A"/>
    <s v="Not provided"/>
  </r>
  <r>
    <x v="5"/>
    <s v="N/A"/>
    <s v="M-33"/>
    <s v="Tuscarora Trail / Dommerich Hills Sewer"/>
    <s v="Phase out of 400 OSTDS systems and expansion of WWTF service area to convert systems to central sewer."/>
    <s v="OSTDS Phase Out"/>
    <x v="2"/>
    <n v="2022"/>
    <n v="280"/>
    <s v="N/A"/>
    <s v="N/A"/>
    <n v="169.7"/>
    <n v="5859250"/>
    <n v="15000"/>
    <s v="City of Maitland"/>
    <n v="5859250"/>
    <s v="N/A"/>
    <s v="Structural"/>
    <s v="Planned"/>
    <n v="2019"/>
    <s v="Not provided"/>
    <x v="1"/>
    <s v="28 37 59"/>
    <s v="-81 19 55"/>
    <s v="Not provided"/>
  </r>
  <r>
    <x v="5"/>
    <s v="N/A"/>
    <s v="M-34"/>
    <s v="Mojave Trail and Thunderbird Trail Drainage Improvement (Construction)"/>
    <s v="Exfiltration trench installation."/>
    <s v="Exfiltration Trench"/>
    <x v="2"/>
    <n v="2020"/>
    <s v="TBD"/>
    <s v="TBD"/>
    <s v="N/A"/>
    <n v="2.8"/>
    <n v="50000"/>
    <n v="3000"/>
    <s v="City of Maitland"/>
    <n v="50000"/>
    <s v="N/A"/>
    <s v="Structural"/>
    <s v="Planned"/>
    <n v="2019"/>
    <s v="Not provided"/>
    <x v="1"/>
    <s v="28 38 18"/>
    <s v="-81 20 43"/>
    <s v="Not provided"/>
  </r>
  <r>
    <x v="5"/>
    <s v="N/A"/>
    <s v="M-35"/>
    <s v="Homer Hough Park Shoreline Project"/>
    <s v="Exotic Species Removal Project."/>
    <s v="Exotic Vegetation Removal"/>
    <x v="3"/>
    <n v="2020"/>
    <s v="N/A"/>
    <s v="N/A"/>
    <s v="N/A"/>
    <n v="0.5"/>
    <n v="25000"/>
    <n v="25000"/>
    <s v="City of Maitland"/>
    <n v="25000"/>
    <s v="N/A"/>
    <s v="Non-structural"/>
    <s v="Underway"/>
    <n v="2019"/>
    <s v="Not provided"/>
    <x v="1"/>
    <s v="28 37 26"/>
    <s v="-81 22 39"/>
    <s v="Not provided"/>
  </r>
  <r>
    <x v="5"/>
    <s v="N/A"/>
    <s v="M-36"/>
    <s v="Lake Sybelia Beneficial Shoreline Demonstration Site"/>
    <s v="Demonstrate benefits of quality shoreline to lakeside homeowners."/>
    <s v="Enhanced Public Education"/>
    <x v="2"/>
    <n v="2020"/>
    <s v="N/A"/>
    <s v="N/A"/>
    <s v="N/A"/>
    <n v="81.790000000000006"/>
    <n v="15000"/>
    <s v="N/A"/>
    <s v="City of Maitland"/>
    <n v="15000"/>
    <s v="N/A"/>
    <s v="Non-structural"/>
    <s v="Planned"/>
    <n v="2019"/>
    <s v="Not provided"/>
    <x v="1"/>
    <s v="28 37 38"/>
    <s v="-81 22 15"/>
    <s v="Not provided"/>
  </r>
  <r>
    <x v="5"/>
    <s v="N/A"/>
    <s v="M-37"/>
    <s v="Dommerich Estates Areawide Drainage Improvements (Evaluation and Assessment)"/>
    <s v="Stormwater retrofit and water quality BMPS to be considered including exfiltration trench installation, etc."/>
    <s v="Study"/>
    <x v="2"/>
    <n v="2021"/>
    <s v="N/A"/>
    <s v="N/A"/>
    <s v="N/A"/>
    <n v="109.1"/>
    <n v="75000"/>
    <s v="N/A"/>
    <s v="City of Maitland"/>
    <n v="75000"/>
    <s v="N/A"/>
    <s v="Non-structural"/>
    <s v="Planned"/>
    <n v="2019"/>
    <s v="Not provided"/>
    <x v="1"/>
    <s v="28 38 00"/>
    <s v="-81 20 52"/>
    <s v="Not provided"/>
  </r>
  <r>
    <x v="5"/>
    <s v="N/A"/>
    <s v="M-38"/>
    <s v="Arapaho Trail Drainage Improvements - part of Dommerich Estates- (Construction)"/>
    <s v="Drainage improvements to eliminate localized flooding and improve drainage infrastructure."/>
    <s v="Stormwater System Rehabilitation"/>
    <x v="2"/>
    <n v="2022"/>
    <s v="N/A"/>
    <s v="N/A"/>
    <s v="N/A"/>
    <n v="2.5"/>
    <n v="75000"/>
    <n v="3000"/>
    <s v="City of Maitland"/>
    <n v="75000"/>
    <s v="N/A"/>
    <s v="Structural"/>
    <s v="Planned"/>
    <n v="2019"/>
    <s v="Not provided"/>
    <x v="1"/>
    <s v="28 37 53"/>
    <s v="-81 20 52"/>
    <s v="Not provided"/>
  </r>
  <r>
    <x v="5"/>
    <s v="N/A"/>
    <s v="M-39"/>
    <s v="Lake Nina Navigational Dredging and Invasive Species Removal"/>
    <s v="Project to remove exotic species and perform dredging."/>
    <s v="Exotic Vegetation Removal"/>
    <x v="2"/>
    <n v="2023"/>
    <s v="N/A"/>
    <s v="N/A"/>
    <s v="N/A"/>
    <n v="8.93"/>
    <n v="70000"/>
    <n v="25000"/>
    <s v="City of Maitland"/>
    <n v="70000"/>
    <s v="N/A"/>
    <s v="Non-structural"/>
    <s v="Planned"/>
    <n v="2019"/>
    <s v="Not provided"/>
    <x v="1"/>
    <s v="28 37 28"/>
    <s v="-81 21 34"/>
    <s v="Not provided"/>
  </r>
  <r>
    <x v="5"/>
    <s v="N/A"/>
    <s v="M-40"/>
    <s v="Dommerich Estates Areawide Drainage Improvements (Final Design and Permitting)"/>
    <s v="Stormwater retrofit and water quality BMPS to be considered including exfiltration trench installation, etc."/>
    <s v="Study"/>
    <x v="2"/>
    <n v="2023"/>
    <s v="N/A"/>
    <s v="N/A"/>
    <s v="N/A"/>
    <n v="109.1"/>
    <n v="150000"/>
    <s v="N/A"/>
    <s v="City of Maitland"/>
    <n v="150000"/>
    <s v="N/A"/>
    <s v="Non-structural"/>
    <s v="Planned"/>
    <n v="2019"/>
    <s v="Not provided"/>
    <x v="1"/>
    <s v="28 38 00"/>
    <s v="-81 20 52"/>
    <s v="Not provided"/>
  </r>
  <r>
    <x v="5"/>
    <s v="N/A"/>
    <s v="M-41"/>
    <s v="Dommerich Estates Areawide Drainage Improvements (Construction)"/>
    <s v="Stormwater retrofit and water quality BMPS to be considered including exfiltration trench installation, etc."/>
    <s v="Exfiltration Trench"/>
    <x v="2"/>
    <n v="2024"/>
    <s v="TBD"/>
    <s v="TBD"/>
    <s v="N/A"/>
    <n v="109.1"/>
    <n v="375000"/>
    <n v="5000"/>
    <s v="City of Maitland"/>
    <n v="375000"/>
    <s v="N/A"/>
    <s v="Structural"/>
    <s v="Planned"/>
    <n v="2019"/>
    <s v="Not provided"/>
    <x v="1"/>
    <s v="28 38 00"/>
    <s v="-81 20 52"/>
    <s v="Not provided"/>
  </r>
  <r>
    <x v="6"/>
    <s v="N/A"/>
    <s v="ORL-19"/>
    <s v="Street Sweeping"/>
    <s v="Sweep two times per month. 181,239.57 cubic feet of material collected."/>
    <s v="Street Sweeping"/>
    <x v="0"/>
    <s v="N/A"/>
    <n v="95.314999999999998"/>
    <n v="72.227999999999994"/>
    <s v="N/A"/>
    <s v="N/A"/>
    <s v="N/A"/>
    <s v="N/A"/>
    <s v="City of Orlando Stormwater Utility"/>
    <s v="N/A"/>
    <s v="N/A"/>
    <s v="Non-structural"/>
    <s v="Ongoing"/>
    <n v="2017"/>
    <s v="GIS Shapefile"/>
    <x v="1"/>
    <n v="28.609946000000001"/>
    <n v="-81.267291999999998"/>
    <n v="1977"/>
  </r>
  <r>
    <x v="6"/>
    <s v="N/A"/>
    <s v="ORL-25"/>
    <s v="Educational Component"/>
    <s v="FYN, ordinances (fertilizer, landscape, irrigation, pet waste), PSAs, pamphlets, presentations, website, Illicit Discharge Program."/>
    <s v="Education Efforts"/>
    <x v="0"/>
    <s v="N/A"/>
    <n v="16.899999999999999"/>
    <n v="1.6"/>
    <s v="N/A"/>
    <s v="N/A"/>
    <n v="51500"/>
    <s v="N/A"/>
    <s v="City of Orlando Stormwater Utility"/>
    <s v="Not provided"/>
    <s v="N/A"/>
    <s v="Non-structural"/>
    <s v="Ongoing"/>
    <n v="2017"/>
    <s v="See pdf &gt; City of Orlando_BMAP Project Update Request for Statewide Report_Jan 2018"/>
    <x v="1"/>
    <s v="N/A"/>
    <s v="N/A"/>
    <n v="1989"/>
  </r>
  <r>
    <x v="6"/>
    <s v="DEP"/>
    <s v="ORL-26"/>
    <s v="Lake Concord Alum Treatment and Baffle Box"/>
    <s v="Construct alum injection system into an existing box culvert on N Hughey Ave to treat runoff from two subbasins within the Downtown Orlando area."/>
    <s v="Alum Injection Systems"/>
    <x v="0"/>
    <n v="2014"/>
    <n v="4.9000000000000004"/>
    <n v="1.1000000000000001"/>
    <s v="N/A"/>
    <n v="87.8"/>
    <s v="TBD"/>
    <n v="9141"/>
    <s v="DEP/ Stormwater Utility"/>
    <n v="291322.89"/>
    <s v="TBD"/>
    <s v="Structural"/>
    <s v="Completed"/>
    <n v="2017"/>
    <s v="Shapefiles to be provided ~ 2/15/18"/>
    <x v="1"/>
    <s v=" 28.551078°"/>
    <s v="-81.382989°"/>
    <s v="06/2013"/>
  </r>
  <r>
    <x v="6"/>
    <s v="N/A"/>
    <s v="ORL-29"/>
    <s v="Catch Basin Clean Out"/>
    <s v="Inlet baskets - 3,510 cubic feet of material collected."/>
    <s v="BMP Cleanout"/>
    <x v="0"/>
    <s v="N/A"/>
    <n v="2.2000000000000002"/>
    <n v="1.6"/>
    <s v="N/A"/>
    <s v="N/A"/>
    <s v="N/A"/>
    <s v="N/A"/>
    <s v="City of Orlando Stormwater Utility"/>
    <s v="N/A"/>
    <s v="N/A"/>
    <s v="Non-structural"/>
    <s v="Ongoing"/>
    <n v="2017"/>
    <s v="Not provided"/>
    <x v="1"/>
    <s v="N/A"/>
    <s v="N/A"/>
    <s v="Not provided"/>
  </r>
  <r>
    <x v="6"/>
    <s v="N/A"/>
    <s v="ORL-30"/>
    <s v="BMP Clean Out"/>
    <s v="9,977 cubic feet of material collected."/>
    <s v="BMP Cleanout"/>
    <x v="0"/>
    <s v="N/A"/>
    <n v="8.4"/>
    <n v="4"/>
    <s v="N/A"/>
    <s v="N/A"/>
    <s v="N/A"/>
    <s v="N/A"/>
    <s v="City of Orlando Stormwater Utility"/>
    <s v="N/A"/>
    <s v="N/A"/>
    <s v="Non-structural"/>
    <s v="Ongoing"/>
    <n v="2017"/>
    <s v="Not provided"/>
    <x v="1"/>
    <s v="N/A"/>
    <s v="N/A"/>
    <s v="Not provided"/>
  </r>
  <r>
    <x v="6"/>
    <s v="DEP"/>
    <s v="ORL-31"/>
    <s v="Lake Concord Alum Treatment and Baffle Box"/>
    <s v="Construct 2nd generation baffle box on W Concord St. to treat runoff from residential and industrial area. 108 cubic feet of material collected."/>
    <s v="Baffle Boxes- Second Generation"/>
    <x v="0"/>
    <n v="2014"/>
    <n v="0.1"/>
    <n v="0"/>
    <s v="N/A"/>
    <n v="77.5"/>
    <s v="TBD"/>
    <s v="TBD"/>
    <s v="DEP/ Stormwater Utility"/>
    <n v="259560"/>
    <s v="TBD"/>
    <s v="Structural"/>
    <s v="Completed"/>
    <n v="2017"/>
    <s v="Shapefiles to be provided ~ 2/15/18"/>
    <x v="1"/>
    <s v=" 28.555328°"/>
    <s v="-81.387717°"/>
    <s v="06/2013"/>
  </r>
  <r>
    <x v="6"/>
    <s v="N/A"/>
    <s v="ORL-32"/>
    <s v="N Ivanhoe Boulevard Drainage Improvements"/>
    <s v="Retrofit existing drainage system along N Ivanhoe Blvd from Gerda Terrace to North Shore Terrace and install two (2) second generation baffle boxes within Dormont Ln and Hopkins Cir."/>
    <s v="Baffle Boxes- Second Generation"/>
    <x v="2"/>
    <n v="2020"/>
    <n v="5"/>
    <n v="42"/>
    <s v="N/A"/>
    <n v="40"/>
    <n v="1550000"/>
    <s v="TBD"/>
    <s v="City of Orlando/ Streets and Stormwater Division"/>
    <s v="N/A"/>
    <s v="N/A"/>
    <s v="Structural"/>
    <s v="Planned"/>
    <n v="2019"/>
    <s v="N/A"/>
    <x v="1"/>
    <s v="Not provided"/>
    <s v="Not provided"/>
    <s v="Not provided"/>
  </r>
  <r>
    <x v="6"/>
    <s v="N/A"/>
    <s v="ORL-33"/>
    <s v="TBD (Involves drainage improvements around Lake Highland )"/>
    <s v="Retrofit existing drainage system and install a second generation baffle box with media within Lake Highland basin."/>
    <s v="Baffle Boxes- Second Generation with Media"/>
    <x v="2"/>
    <n v="2023"/>
    <s v="TBD"/>
    <s v="TBD"/>
    <s v="N/A"/>
    <s v="TBD"/>
    <s v="TBD"/>
    <s v="TBD"/>
    <s v="TBD"/>
    <s v="TBD"/>
    <s v="TBD"/>
    <s v="Structural"/>
    <s v="Planned"/>
    <n v="2019"/>
    <s v="N/A"/>
    <x v="1"/>
    <s v="Not provided"/>
    <s v="Not provided"/>
    <s v="Not provided"/>
  </r>
  <r>
    <x v="6"/>
    <s v="Lake Druid Homeowners"/>
    <s v="ORL-34"/>
    <s v="Lake Druid Emergent Vegetation Harvesting"/>
    <s v="Harvesting of Typha and Oxycaryum cubense in Lake Druid."/>
    <s v="Aquatic Vegetation Harvesting"/>
    <x v="0"/>
    <n v="2017"/>
    <s v="TBD"/>
    <s v="TBD"/>
    <s v="N/A"/>
    <n v="7.45"/>
    <n v="45696.3"/>
    <s v="TBD"/>
    <s v="City of Orlando/ Streets and Stormwater Division"/>
    <s v="N/A"/>
    <s v="N/A"/>
    <s v="Non-structural"/>
    <s v="Completed"/>
    <n v="2019"/>
    <s v="N/A"/>
    <x v="1"/>
    <s v="Not provided"/>
    <s v="Not provided"/>
    <s v="Not provided"/>
  </r>
  <r>
    <x v="6"/>
    <s v="N/A"/>
    <s v="ORL-35"/>
    <s v="LS8, 30, 47, and 77 Replacements"/>
    <s v="Lift Station Replacement (only LS #8 in Howell Branch basin)."/>
    <s v="WWTF Upgrade"/>
    <x v="2"/>
    <s v="TBD"/>
    <s v="TBD"/>
    <s v="TBD"/>
    <s v="N/A"/>
    <s v="N/A"/>
    <s v="TBD"/>
    <s v="TBD"/>
    <s v="TBD"/>
    <s v="TBD"/>
    <s v="TBD"/>
    <s v="Structural"/>
    <s v="Planned"/>
    <n v="2019"/>
    <s v="N/A"/>
    <x v="1"/>
    <s v="Not provided"/>
    <s v="Not provided"/>
    <s v="Not provided"/>
  </r>
  <r>
    <x v="6"/>
    <s v="Private Developer"/>
    <s v="ORL-36"/>
    <s v="Federal Street CDS Unit"/>
    <s v="Install CDS unit to capture gross pollutants before they enter Lake Dot."/>
    <s v="Hydrodynamic Separators"/>
    <x v="0"/>
    <n v="2019"/>
    <s v="TBD"/>
    <s v="TBD"/>
    <s v="N/A"/>
    <n v="0.5"/>
    <s v="TBD"/>
    <s v="TBD"/>
    <s v="TBD"/>
    <s v="TBD"/>
    <s v="N/A"/>
    <s v="Structural"/>
    <s v="Completed"/>
    <n v="2019"/>
    <s v="Not provided"/>
    <x v="1"/>
    <s v="Not provided"/>
    <s v="Not provided"/>
    <s v="Not provided"/>
  </r>
  <r>
    <x v="7"/>
    <s v="Not provided"/>
    <s v="OV-01"/>
    <s v="Aulin Regional Stormwater Pond"/>
    <s v="Aulin Regional Stormwater Pond."/>
    <s v="Wet Detention Pond"/>
    <x v="0"/>
    <n v="2013"/>
    <n v="2"/>
    <n v="0"/>
    <s v="N/A"/>
    <n v="3"/>
    <s v="Not provided"/>
    <s v="Not provided"/>
    <s v="Not provided"/>
    <s v="Not provided"/>
    <s v="N/A"/>
    <s v="Structural"/>
    <s v="Completed"/>
    <n v="2017"/>
    <s v="Not provided"/>
    <x v="1"/>
    <s v="Not provided"/>
    <s v="Not provided"/>
    <s v="Not provided"/>
  </r>
  <r>
    <x v="7"/>
    <s v="Not provided"/>
    <s v="OV-03"/>
    <s v="Sweetwater Creek Project"/>
    <s v="Sweetwater Creek Project."/>
    <s v="Dry Detention Pond"/>
    <x v="0"/>
    <n v="2017"/>
    <n v="87"/>
    <n v="19"/>
    <s v="N/A"/>
    <n v="32.1"/>
    <s v="Not provided"/>
    <s v="Not provided"/>
    <s v="Not provided"/>
    <s v="Not provided"/>
    <s v="N/A"/>
    <s v="Structural"/>
    <s v="Completed"/>
    <n v="2017"/>
    <s v="Not provided"/>
    <x v="1"/>
    <s v="Not provided"/>
    <s v="Not provided"/>
    <s v="Not provided"/>
  </r>
  <r>
    <x v="7"/>
    <s v="Not provided"/>
    <s v="OV-04"/>
    <s v="Solary Canal Stormwater Treatment Area - missing from model"/>
    <s v="Regional stormwater treatment (RST) facility consisting of an 8.0-acre wet pond and 4.8-acre wetland."/>
    <s v="Regional Stormwater Treatment"/>
    <x v="0"/>
    <n v="2011"/>
    <n v="730"/>
    <n v="147"/>
    <s v="N/A"/>
    <n v="1471"/>
    <n v="1700000"/>
    <s v="Not provided"/>
    <s v="Not provided"/>
    <s v="Not provided"/>
    <s v="N/A"/>
    <s v="Structural"/>
    <s v="Completed"/>
    <n v="2017"/>
    <s v="Not provided"/>
    <x v="1"/>
    <s v="Not provided"/>
    <s v="Not provided"/>
    <d v="2010-04-01T00:00:00"/>
  </r>
  <r>
    <x v="7"/>
    <s v="Not provided"/>
    <s v="OV-05"/>
    <s v="Street Sweeping"/>
    <s v="528,111 lbs/yr of material collected."/>
    <s v="Street Sweeping"/>
    <x v="0"/>
    <s v="N/A"/>
    <n v="244"/>
    <n v="152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7"/>
    <s v="Not provided"/>
    <s v="OV-06"/>
    <s v="Enhanced Public Education"/>
    <s v="FYN; fertilizer ordinance, landscape, irrigation, and pet waste ordinances; Illicit Discharge Program, Adopt A Pond Program, Fats Oils &amp; Grease ordinance."/>
    <s v="Education Efforts"/>
    <x v="0"/>
    <s v="N/A"/>
    <n v="1399"/>
    <n v="112"/>
    <s v="N/A"/>
    <s v="N/A"/>
    <s v="Not provided"/>
    <s v="Not provided"/>
    <s v="Not provided"/>
    <s v="Not provided"/>
    <s v="Not provided"/>
    <s v="Non-structural"/>
    <s v="Completed"/>
    <n v="2017"/>
    <s v="Not provided"/>
    <x v="1"/>
    <s v="N/A"/>
    <s v="N/A"/>
    <s v="Not provided"/>
  </r>
  <r>
    <x v="7"/>
    <s v="Not provided"/>
    <s v="OV-08"/>
    <s v="Inlets and Pipe Cleaning"/>
    <s v="Routine cleaning of inlets and pipes - 435 lbs/yr of material collected."/>
    <s v="BMP Cleanout"/>
    <x v="0"/>
    <s v="N/A"/>
    <n v="0"/>
    <n v="0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7"/>
    <s v="Not provided"/>
    <s v="OV-09"/>
    <s v="Aulin Avenue North"/>
    <s v="Construction of stormwater conveyance system and treatment area."/>
    <s v="Bioswales"/>
    <x v="2"/>
    <s v="TBD"/>
    <n v="3"/>
    <n v="0"/>
    <s v="N/A"/>
    <n v="3"/>
    <n v="50000"/>
    <s v="Not provided"/>
    <s v="Not provided"/>
    <s v="Not provided"/>
    <s v="N/A"/>
    <s v="Structural"/>
    <s v="Envisioned, Not Funded"/>
    <n v="2017"/>
    <s v="Not provided"/>
    <x v="1"/>
    <s v="Not provided"/>
    <s v="Not provided"/>
    <s v="TBD"/>
  </r>
  <r>
    <x v="7"/>
    <s v="Not provided"/>
    <s v="OV-10"/>
    <s v="Oviedo Regional Pond"/>
    <s v="Construction of retention pond to receive and treat drainage from commercial sites and treat surrounding runoff prior to being discharged to Sweetwater Creek."/>
    <s v="Wet Detention Pond"/>
    <x v="2"/>
    <s v="TBD"/>
    <n v="192"/>
    <n v="35"/>
    <s v="N/A"/>
    <n v="94.8"/>
    <s v="Not provided"/>
    <s v="Not provided"/>
    <s v="Not provided"/>
    <s v="Not provided"/>
    <s v="N/A"/>
    <s v="Structural"/>
    <s v="Permitting phase and under design"/>
    <n v="2017"/>
    <s v="Not provided"/>
    <x v="1"/>
    <s v="Not provided"/>
    <s v="Not provided"/>
    <d v="2016-07-01T00:00:00"/>
  </r>
  <r>
    <x v="7"/>
    <s v="Not provided"/>
    <s v="OV-11"/>
    <s v="Credits for Missing BMPs"/>
    <s v="BMPs missing from the model."/>
    <s v="Stormwater System Rehabilitation"/>
    <x v="0"/>
    <s v="N/A"/>
    <n v="454"/>
    <n v="27"/>
    <s v="N/A"/>
    <s v="N/A"/>
    <s v="Not provided"/>
    <s v="Not provided"/>
    <s v="Not provided"/>
    <s v="Not provided"/>
    <s v="N/A"/>
    <s v="Non-structural"/>
    <s v="Completed"/>
    <n v="2017"/>
    <s v="Not provided"/>
    <x v="1"/>
    <s v="N/A"/>
    <s v="N/A"/>
    <s v="N/A"/>
  </r>
  <r>
    <x v="7"/>
    <s v="N/A"/>
    <s v="OV-12"/>
    <s v="Magnolia Ave"/>
    <s v="Sweetwater creek water quality analysis and nutrient separator box install at culvert."/>
    <s v="Baffle Boxes- Second Generation"/>
    <x v="2"/>
    <n v="2021"/>
    <n v="33"/>
    <n v="2"/>
    <s v="N/A"/>
    <n v="32"/>
    <n v="400000"/>
    <s v="TBD"/>
    <s v="TBD"/>
    <s v="TBD"/>
    <s v="N/A"/>
    <s v="Structural"/>
    <s v="Planned"/>
    <n v="2017"/>
    <s v="N/A"/>
    <x v="1"/>
    <s v="Not provided"/>
    <s v="Not provided"/>
    <s v="Dependent on water quality sample results"/>
  </r>
  <r>
    <x v="7"/>
    <s v="TBD"/>
    <s v="OV-13"/>
    <s v="Phosphorus Removal Project(s)"/>
    <s v="Projects to achieve additional TP reductions - will be provided for first annual report."/>
    <s v="Stormwater System Rehabilitation"/>
    <x v="2"/>
    <s v="TBD"/>
    <s v="TBD"/>
    <s v="32"/>
    <s v="N/A"/>
    <s v="TBD"/>
    <s v="TBD"/>
    <s v="TBD"/>
    <s v="TBD"/>
    <s v="TBD"/>
    <s v="N/A"/>
    <s v="Non-structual"/>
    <s v="N/A"/>
    <s v="N/A"/>
    <s v="N/A"/>
    <x v="1"/>
    <s v="N/A"/>
    <s v="N/A"/>
    <s v="N/A"/>
  </r>
  <r>
    <x v="8"/>
    <s v="Not provided"/>
    <s v="S-01"/>
    <s v="Street Sweeping"/>
    <s v="Weekly street sweeping  - removes 17,347 cubic feet of material annually."/>
    <s v="Street Sweeping"/>
    <x v="0"/>
    <s v="N/A"/>
    <n v="426"/>
    <n v="267"/>
    <s v="N/A"/>
    <s v="N/A"/>
    <s v="Not provided"/>
    <n v="23256"/>
    <s v="City/Stormwater Utility"/>
    <s v="N/A"/>
    <s v="N/A"/>
    <s v="Non-structural"/>
    <s v="Ongoing"/>
    <n v="2017"/>
    <s v="Not provided"/>
    <x v="1"/>
    <s v="N/A"/>
    <s v="N/A"/>
    <s v="Not provided"/>
  </r>
  <r>
    <x v="8"/>
    <s v="Not provided"/>
    <s v="S-02"/>
    <s v="Enhanced Public Education"/>
    <s v="FYN program; pet waste, irrigation, and fertilizer ordinances; PSAs and Illicit Discharge Program."/>
    <s v="Education Efforts"/>
    <x v="0"/>
    <s v="N/A"/>
    <n v="1171"/>
    <n v="132"/>
    <s v="N/A"/>
    <s v="N/A"/>
    <s v="Not provided"/>
    <n v="2000"/>
    <s v="City/Stormwater Utility"/>
    <s v="N/A"/>
    <s v="N/A"/>
    <s v="Non-structural"/>
    <s v="Ongoing"/>
    <n v="2017"/>
    <s v="Not provided"/>
    <x v="1"/>
    <s v="N/A"/>
    <s v="N/A"/>
    <s v="Not provided"/>
  </r>
  <r>
    <x v="8"/>
    <s v="Not provided"/>
    <s v="S-04"/>
    <s v="Cameron Baffle Box"/>
    <s v="Installation of 2nd generation baffle box."/>
    <s v="Baffle Boxes- Second Generation"/>
    <x v="2"/>
    <s v="TBD"/>
    <n v="261"/>
    <n v="24"/>
    <s v="N/A"/>
    <n v="242"/>
    <n v="500000"/>
    <n v="10000"/>
    <s v="TBD"/>
    <s v="TBD"/>
    <s v="N/A"/>
    <s v="Structural"/>
    <s v="Envisioned, but Not Funded"/>
    <n v="2017"/>
    <s v="KMZ"/>
    <x v="1"/>
    <n v="28.782446"/>
    <n v="-81.216696999999996"/>
    <s v="TBD"/>
  </r>
  <r>
    <x v="8"/>
    <s v="Not provided"/>
    <s v="S-05"/>
    <s v="Pine Way Baffle Box"/>
    <s v="Installation of 2nd generation baffle box."/>
    <s v="Baffle Boxes- Second Generation"/>
    <x v="2"/>
    <s v="TBD"/>
    <n v="490"/>
    <n v="43"/>
    <s v="N/A"/>
    <s v="N/A"/>
    <n v="750000"/>
    <n v="15000"/>
    <s v="TBD"/>
    <s v="TBD"/>
    <s v="N/A"/>
    <s v="Structural"/>
    <s v="Envisioned, but Not Funded"/>
    <n v="2017"/>
    <s v="KMZ"/>
    <x v="1"/>
    <n v="28.749697000000001"/>
    <n v="-81.256587999999994"/>
    <s v="TBD"/>
  </r>
  <r>
    <x v="8"/>
    <s v="Not provided"/>
    <s v="S-06"/>
    <s v="WWTP Reclaim Water Nutrient Reduction"/>
    <s v="Upgrade to WWTP treatment process that will reduce the concentration of TN from 20mg/L to 4 mg/L and TP from 4mg/L to 1 mg/L in the reclaimed water. 1 mgd delivered to Jesup Basin - 0.29 mgd to Site 10 and 0.71 mgd for irrigation."/>
    <s v="WWTF Nutrient Reduction"/>
    <x v="3"/>
    <n v="2018"/>
    <n v="10966"/>
    <n v="2056"/>
    <s v="N/A"/>
    <n v="3800"/>
    <n v="16000000"/>
    <n v="100000"/>
    <s v="DEP SRF"/>
    <s v="N/A"/>
    <s v="Not provided"/>
    <s v="Structural"/>
    <s v="Planned &amp; Funded"/>
    <n v="2017"/>
    <s v="N/A"/>
    <x v="1"/>
    <n v="28.815211999999999"/>
    <n v="-81.283153999999996"/>
    <s v="Under Construction"/>
  </r>
  <r>
    <x v="8"/>
    <s v="Not provided"/>
    <s v="S-07"/>
    <s v="Credits for Missing BMPs"/>
    <s v="BMPs missing from the model."/>
    <s v="Stormwater System Rehabilitation"/>
    <x v="0"/>
    <s v="N/A"/>
    <n v="353"/>
    <n v="327"/>
    <s v="N/A"/>
    <s v="N/A"/>
    <s v="N/A"/>
    <s v="N/A"/>
    <s v="N/A"/>
    <s v="N/A"/>
    <s v="N/A"/>
    <s v="Non-structural"/>
    <s v="Completed"/>
    <n v="2017"/>
    <s v="Not provided"/>
    <x v="1"/>
    <s v="N/A"/>
    <s v="N/A"/>
    <s v="N/A"/>
  </r>
  <r>
    <x v="9"/>
    <s v="Not provided"/>
    <s v="WP-34"/>
    <s v="Street Sweeping"/>
    <s v="Street sweeping two times per month of 130 miles - 124,200 cubic feet of material collected annually."/>
    <s v="Street Sweeping"/>
    <x v="0"/>
    <s v="N/A"/>
    <n v="433.5"/>
    <n v="300.8"/>
    <s v="N/A"/>
    <n v="0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9"/>
    <s v="Not provided"/>
    <s v="WP-35"/>
    <s v="Enhanced Public Education"/>
    <s v="FYN, landscape and fertilizer ordinances, pamphlets, presentations, website, Illicit Discharge Program."/>
    <s v="Education Efforts"/>
    <x v="0"/>
    <s v="N/A"/>
    <n v="230.8"/>
    <n v="15.44"/>
    <s v="N/A"/>
    <n v="0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9"/>
    <s v="Not provided"/>
    <s v="WP-40"/>
    <s v="Park North Exfiltration"/>
    <s v="Exfiltration trench."/>
    <s v="Exfiltration Trench"/>
    <x v="0"/>
    <n v="2014"/>
    <n v="10.3"/>
    <n v="0.75644999999999996"/>
    <s v="N/A"/>
    <n v="8.8000000000000007"/>
    <n v="703000"/>
    <n v="2500"/>
    <s v="DEP"/>
    <n v="421000"/>
    <s v="GO340"/>
    <s v="Structural"/>
    <s v="Completed"/>
    <n v="2017"/>
    <s v="Not provided"/>
    <x v="1"/>
    <n v="28.61"/>
    <n v="-81.36"/>
    <d v="2014-02-01T00:00:00"/>
  </r>
  <r>
    <x v="9"/>
    <s v="Not provided"/>
    <s v="WP-41"/>
    <s v="Canton Avenue Outfall  Retrofit"/>
    <s v="Suntree baffle box."/>
    <s v="Baffle Boxes- Second Generation"/>
    <x v="0"/>
    <n v="2017"/>
    <n v="6.2"/>
    <n v="0.44950000000000001"/>
    <s v="N/A"/>
    <n v="23"/>
    <n v="129000"/>
    <n v="1000"/>
    <s v="DEP"/>
    <n v="77000"/>
    <s v="GO337"/>
    <s v="Structural"/>
    <s v="Completed"/>
    <n v="2017"/>
    <s v="Not provided"/>
    <x v="1"/>
    <n v="21.6"/>
    <n v="-81.349999999999994"/>
    <d v="2013-05-01T00:00:00"/>
  </r>
  <r>
    <x v="9"/>
    <s v="Not provided"/>
    <s v="WP-44"/>
    <s v="Howard Drive Outfall Retrofit"/>
    <s v="CDS, detention, beemats."/>
    <s v="Hydrodynamic Separators"/>
    <x v="0"/>
    <n v="2015"/>
    <n v="0.5"/>
    <n v="0"/>
    <s v="N/A"/>
    <n v="28.9"/>
    <n v="411000"/>
    <n v="1500"/>
    <s v="DEP"/>
    <n v="249000"/>
    <s v="GO354"/>
    <s v="Structural"/>
    <s v="Completed"/>
    <n v="2017"/>
    <s v="Not provided"/>
    <x v="1"/>
    <n v="28.58"/>
    <n v="-81.34"/>
    <d v="2014-03-02T00:00:00"/>
  </r>
  <r>
    <x v="9"/>
    <s v="Not provided"/>
    <s v="WP-45"/>
    <s v="W. Fawsett Road Outfall Retrofit"/>
    <s v="CDS."/>
    <s v="Hydrodynamic Separators"/>
    <x v="0"/>
    <n v="2015"/>
    <n v="0"/>
    <n v="7.0000000000000007E-2"/>
    <s v="N/A"/>
    <n v="22"/>
    <n v="50000"/>
    <n v="1500"/>
    <s v="Winter Park"/>
    <s v="Not provided"/>
    <s v="N/A"/>
    <s v="Structural"/>
    <s v="Completed"/>
    <n v="2017"/>
    <s v="Not provided"/>
    <x v="1"/>
    <n v="28.58"/>
    <n v="-81.349999999999994"/>
    <d v="2014-02-13T00:00:00"/>
  </r>
  <r>
    <x v="9"/>
    <s v="Not provided"/>
    <s v="WP-46"/>
    <s v="Dixie Parkway Outfall No. 3"/>
    <s v="Exfiltration."/>
    <s v="Exfiltration Trench"/>
    <x v="2"/>
    <n v="2017"/>
    <n v="39.6"/>
    <n v="2.7736499999999999"/>
    <s v="N/A"/>
    <n v="22"/>
    <n v="300000"/>
    <n v="1500"/>
    <s v="Winter Park"/>
    <s v="Not provided"/>
    <s v="N/A"/>
    <s v="Structural"/>
    <s v="Planned &amp; Funded"/>
    <n v="2017"/>
    <s v="Not provided"/>
    <x v="1"/>
    <n v="28.61"/>
    <n v="-81.36"/>
    <d v="2017-10-01T00:00:00"/>
  </r>
  <r>
    <x v="9"/>
    <s v="Orange County"/>
    <s v="WP-47"/>
    <s v="Lake Killarney Sediment P Deactivation"/>
    <s v="Alum - whole lake, partnered with Orange County."/>
    <s v="Alum Injection Systems"/>
    <x v="3"/>
    <n v="2017"/>
    <s v="TBD"/>
    <s v="TBD"/>
    <s v="N/A"/>
    <s v="N/A"/>
    <n v="340000"/>
    <s v="N/A"/>
    <s v="Winter Park"/>
    <s v="Not provided"/>
    <s v="N/A"/>
    <s v="Structural"/>
    <s v="Started"/>
    <n v="2017"/>
    <s v="Not provided"/>
    <x v="1"/>
    <n v="28.6"/>
    <n v="-81.37"/>
    <d v="2015-06-01T00:00:00"/>
  </r>
  <r>
    <x v="9"/>
    <s v="Not provided"/>
    <s v="WP-48"/>
    <s v="Howell Branch Pond Modifications"/>
    <s v="Upgrade existing pond to provide treatment volume."/>
    <s v="Wet Detention Pond"/>
    <x v="3"/>
    <n v="2017"/>
    <n v="22.3"/>
    <n v="1.0793999999999999"/>
    <s v="N/A"/>
    <n v="28"/>
    <n v="689598"/>
    <n v="2000"/>
    <s v="Winter Park"/>
    <s v="Not provided"/>
    <s v="N/A"/>
    <s v="Structural"/>
    <s v="Started"/>
    <n v="2017"/>
    <s v="Not provided"/>
    <x v="1"/>
    <n v="28.63"/>
    <n v="-81.34"/>
    <d v="2003-01-01T00:00:00"/>
  </r>
  <r>
    <x v="9"/>
    <s v="Not provided"/>
    <s v="WP-49"/>
    <s v="Nicolet Ave. Regional Pond"/>
    <s v="Regional Pond to treat discharges to Lake Killarney."/>
    <s v="Wet Detention Pond"/>
    <x v="3"/>
    <n v="2017"/>
    <s v="TBD"/>
    <s v="TBD"/>
    <s v="N/A"/>
    <n v="108"/>
    <n v="400000"/>
    <n v="1500"/>
    <s v="Winter Park"/>
    <s v="Not provided"/>
    <s v="N/A"/>
    <s v="Structural"/>
    <s v="Started"/>
    <n v="2017"/>
    <s v="Not provided"/>
    <x v="1"/>
    <n v="28.59"/>
    <n v="-81.37"/>
    <d v="2015-10-01T00:00:00"/>
  </r>
  <r>
    <x v="9"/>
    <s v="Not provided"/>
    <s v="WP-50"/>
    <s v="Lee Road (S.R.423) Stormwater Outfall Water Quality Structure with Diversion Structure"/>
    <s v="CDS."/>
    <s v="Hydrodynamic Separators"/>
    <x v="0"/>
    <n v="2018"/>
    <n v="0"/>
    <n v="0"/>
    <s v="N/A"/>
    <n v="25"/>
    <n v="187000"/>
    <n v="1500"/>
    <s v="Winter Park"/>
    <s v="Not provided"/>
    <s v="N/A"/>
    <s v="Structural"/>
    <s v="Started"/>
    <n v="2017"/>
    <s v="Not provided"/>
    <x v="1"/>
    <n v="28.61"/>
    <n v="-81.38"/>
    <d v="2014-02-01T00:00:00"/>
  </r>
  <r>
    <x v="9"/>
    <s v="Not provided"/>
    <s v="WP-51"/>
    <s v="Lake Sylvan Outfall Water Quality Structure with Diversion Structure"/>
    <s v="CDS."/>
    <s v="Hydrodynamic Separators"/>
    <x v="0"/>
    <n v="2018"/>
    <n v="0"/>
    <n v="0"/>
    <s v="N/A"/>
    <n v="10"/>
    <n v="195000"/>
    <n v="1500"/>
    <s v="Winter Park"/>
    <s v="Not provided"/>
    <s v="N/A"/>
    <s v="Structural"/>
    <s v="Started"/>
    <n v="2017"/>
    <s v="Not provided"/>
    <x v="1"/>
    <n v="28.6"/>
    <n v="81.34"/>
    <d v="2016-08-01T00:00:00"/>
  </r>
  <r>
    <x v="9"/>
    <s v="Not provided"/>
    <s v="WP-52"/>
    <s v="Winter Park 9th Grade Center Pond"/>
    <s v="Upgrade to existing treatment pond."/>
    <s v="Wet Detention Pond"/>
    <x v="3"/>
    <n v="2021"/>
    <s v="TBD"/>
    <s v="TBD"/>
    <s v="N/A"/>
    <n v="110.8"/>
    <n v="200000"/>
    <n v="2000"/>
    <s v="Winter Park"/>
    <n v="100000"/>
    <s v="N/A"/>
    <s v="Structural"/>
    <s v="Underway"/>
    <n v="2019"/>
    <s v="Not provided"/>
    <x v="1"/>
    <s v="Not provided"/>
    <s v="Not provided"/>
    <s v="Not provided"/>
  </r>
  <r>
    <x v="9"/>
    <s v="Not provided"/>
    <s v="WP-53"/>
    <s v="Lake Sue Outfalls Retrofits"/>
    <s v="CDS."/>
    <s v="Hydrodynamic Separators"/>
    <x v="3"/>
    <n v="2019"/>
    <n v="0"/>
    <n v="0"/>
    <s v="N/A"/>
    <n v="11.6"/>
    <n v="150000"/>
    <n v="1500"/>
    <s v="Winter Park"/>
    <n v="140000"/>
    <s v="N/A"/>
    <s v="Structural"/>
    <s v="Underway"/>
    <n v="2019"/>
    <s v="Not provided"/>
    <x v="1"/>
    <s v="Not provided"/>
    <s v="Not provided"/>
    <s v="Not provided"/>
  </r>
  <r>
    <x v="7"/>
    <s v="TBD"/>
    <s v="OV-13"/>
    <s v="Phosphorus Removal Project(s)"/>
    <s v="Projects to achieve additional TP reductions - will be provided for first annual report."/>
    <s v="Stormwater System Rehabilitation"/>
    <x v="2"/>
    <s v="TBD"/>
    <s v="TBD"/>
    <n v="32"/>
    <s v="N/A"/>
    <s v="TBD"/>
    <s v="TBD"/>
    <s v="TBD"/>
    <s v="TBD"/>
    <s v="TBD"/>
    <s v="N/A"/>
    <s v="TBD"/>
    <s v="TBD"/>
    <s v="TBD"/>
    <s v="TBD"/>
    <x v="0"/>
    <s v="TBD"/>
    <s v="TBD"/>
    <s v="TBD"/>
  </r>
  <r>
    <x v="9"/>
    <s v="Not provided"/>
    <s v="WP-54"/>
    <s v="Highland Outfall"/>
    <s v="CDS."/>
    <s v="Hydrodynamic Separators"/>
    <x v="0"/>
    <n v="2019"/>
    <n v="0"/>
    <n v="0"/>
    <s v="N/A"/>
    <n v="9.7100000000000009"/>
    <n v="200000"/>
    <n v="1500"/>
    <s v="Winter Park"/>
    <n v="200000"/>
    <s v="N/A"/>
    <s v="Structural"/>
    <s v="Completed"/>
    <n v="2019"/>
    <s v="Not provided"/>
    <x v="1"/>
    <s v="Not provided"/>
    <s v="Not provided"/>
    <s v="Not provided"/>
  </r>
  <r>
    <x v="10"/>
    <s v="Seminole County/ City of Oviedo"/>
    <s v="WS-01"/>
    <s v="Solary Canal Stormwater Treatment Area - missing from model"/>
    <s v="RST facility consisting of 8.0-acre wet pond and 4.8-acre wetland."/>
    <s v="Regional Stormwater Treatment"/>
    <x v="0"/>
    <n v="2011"/>
    <n v="730"/>
    <n v="147"/>
    <s v="N/A"/>
    <n v="1471"/>
    <n v="1700000"/>
    <n v="25000"/>
    <s v="SJRWMD"/>
    <n v="1700000"/>
    <s v="N/A"/>
    <s v="Structural"/>
    <s v="Completed"/>
    <n v="2017"/>
    <s v="Not provided"/>
    <x v="1"/>
    <s v="28 41 53"/>
    <s v="-81 12 42"/>
    <d v="2010-04-01T00:00:00"/>
  </r>
  <r>
    <x v="10"/>
    <s v="Seminole County"/>
    <s v="WS-06"/>
    <s v="Public Education Efforts - Update Local Codes and Ordinances (Fertilizer Rule, etc.), FYN"/>
    <s v="FYN, PSAs, distribution of pamphlets, presentations to various groups, and inspection program on illicit discharges."/>
    <s v="Education Efforts"/>
    <x v="0"/>
    <s v="N/A"/>
    <n v="2638"/>
    <n v="180"/>
    <s v="N/A"/>
    <s v="N/A"/>
    <n v="4000"/>
    <n v="4000"/>
    <s v="City of Winter Springs Stormwater Utility Fund"/>
    <n v="4000"/>
    <s v="N/A"/>
    <s v="Non-structural"/>
    <s v="Ongoing"/>
    <n v="2017"/>
    <s v="Not provided"/>
    <x v="1"/>
    <s v="N/A"/>
    <s v="N/A"/>
    <s v="Not provided"/>
  </r>
  <r>
    <x v="10"/>
    <s v="N/A"/>
    <s v="WS-07"/>
    <s v="Street Sweeping"/>
    <s v="Quarterly street sweeping - 14,674 cubic feet of material collected."/>
    <s v="Street Sweeping"/>
    <x v="0"/>
    <s v="N/A"/>
    <n v="486"/>
    <n v="316"/>
    <s v="N/A"/>
    <s v="N/A"/>
    <n v="40000"/>
    <s v="N/A"/>
    <s v="City of Winter Springs Stormwater Utility Fund"/>
    <n v="40000"/>
    <s v="N/A"/>
    <s v="Non-structural"/>
    <s v="Ongoing"/>
    <n v="2017"/>
    <s v="Not provided"/>
    <x v="1"/>
    <s v="N/A"/>
    <s v="N/A"/>
    <s v="Not provided"/>
  </r>
  <r>
    <x v="10"/>
    <s v="N/A"/>
    <s v="WS-09"/>
    <s v="Solary Canal Water Quality Improvements"/>
    <s v="Retrofit outflow to include nutrient removal filtration system."/>
    <s v="Wet Detention Pond"/>
    <x v="0"/>
    <n v="2018"/>
    <n v="850"/>
    <n v="213"/>
    <s v="N/A"/>
    <n v="1471"/>
    <n v="250000"/>
    <s v="TBD"/>
    <s v="City of Winter Springs Stormwater Utility Fund/ SJRWMD Grant"/>
    <n v="207564"/>
    <s v="N/A"/>
    <s v="Structural"/>
    <s v="Planned"/>
    <n v="2017"/>
    <s v="Not provided"/>
    <x v="1"/>
    <s v="28 41 53"/>
    <s v="-81 12 42"/>
    <d v="2018-02-01T00:00:00"/>
  </r>
  <r>
    <x v="10"/>
    <s v="N/A"/>
    <s v="WS-10"/>
    <s v="North Tuskawilla Outfall Drainage and Water Quality Improvements"/>
    <s v="Dual baffle boxes and repair of the outfall weir structure."/>
    <s v="Baffle Boxes- Second Generation"/>
    <x v="2"/>
    <s v="TBD"/>
    <n v="14"/>
    <n v="3"/>
    <s v="N/A"/>
    <n v="20"/>
    <n v="200000"/>
    <s v="Not provided"/>
    <s v="City of Winter Springs Stormwater Utility Fund"/>
    <n v="200000"/>
    <s v="N/A"/>
    <s v="Structural"/>
    <s v="Planned"/>
    <n v="2017"/>
    <s v="Not provided"/>
    <x v="1"/>
    <s v="Not provided"/>
    <s v="Not provided"/>
    <s v="Not provided"/>
  </r>
  <r>
    <x v="10"/>
    <s v="N/A"/>
    <s v="WS-11"/>
    <s v="Credits for Missing BMPs"/>
    <s v="BMPs missing from the model."/>
    <s v="Stormwater System Rehabilitation"/>
    <x v="0"/>
    <s v="N/A"/>
    <n v="464"/>
    <n v="78"/>
    <s v="N/A"/>
    <s v="N/A"/>
    <s v="N/A"/>
    <s v="N/A"/>
    <s v="N/A"/>
    <s v="N/A"/>
    <s v="N/A"/>
    <s v="Non-structural"/>
    <s v="Completed"/>
    <n v="2017"/>
    <s v="Not provided"/>
    <x v="1"/>
    <s v="Not provided"/>
    <s v="Not provided"/>
    <s v="Not provided"/>
  </r>
  <r>
    <x v="10"/>
    <s v="NRCS/ Hacienda Village HOA"/>
    <s v="WS-12"/>
    <s v="Creek Bank Stabilization"/>
    <s v="Installation of steel sheet piles, concrete caps, coconut matting, native grass seed and/or gravel to stabilize particular riparian areas, waterways, and shoreline banks of Gee Creek to prevent further erosion."/>
    <s v="Shoreline Stabilization"/>
    <x v="0"/>
    <n v="2019"/>
    <s v="N/A"/>
    <s v="N/A"/>
    <s v="N/A"/>
    <s v="TBD"/>
    <n v="1165010"/>
    <n v="15000"/>
    <s v="NRCS/ Hacienda Village HOA"/>
    <n v="873757.5"/>
    <s v="N/A"/>
    <s v="Structural"/>
    <s v="Completed"/>
    <n v="2019"/>
    <s v="Not provided"/>
    <x v="1"/>
    <s v="N/A"/>
    <s v="N/A"/>
    <s v="Not provided"/>
  </r>
  <r>
    <x v="10"/>
    <s v="NRCS"/>
    <s v="WS-13"/>
    <s v="Creek Sediment Removal"/>
    <s v="Removal of accumulated sediments within sections of Bear Creek and Gee Creek (with discharge into Lake Jesup)."/>
    <s v="Hydrologic Restoration"/>
    <x v="0"/>
    <n v="2019"/>
    <s v="N/A"/>
    <s v="N/A"/>
    <s v="N/A"/>
    <s v="N/A"/>
    <n v="192000"/>
    <n v="10000"/>
    <s v="NRCS/ City of Winter Springs Stormwater Utility Fund"/>
    <n v="144000"/>
    <s v="N/A"/>
    <s v="Structural"/>
    <s v="Completed"/>
    <n v="2019"/>
    <s v="Not provided"/>
    <x v="1"/>
    <s v="N/A"/>
    <s v="N/A"/>
    <s v="Not provided"/>
  </r>
  <r>
    <x v="10"/>
    <s v="N/A"/>
    <s v="WS-14"/>
    <s v="Citywide Sanitary Sewer Line Inspection Program"/>
    <s v="CCTV inspections, cleaning, smoke testing, inspections."/>
    <s v="Sanitary Sewer Inspections"/>
    <x v="0"/>
    <s v="N/A"/>
    <s v="N/A"/>
    <s v="N/A"/>
    <s v="N/A"/>
    <s v="N/A"/>
    <n v="30000"/>
    <n v="30000"/>
    <s v="City of Winter Springs"/>
    <n v="30000"/>
    <s v="N/A"/>
    <s v="Non-structural"/>
    <s v="Completed"/>
    <n v="2019"/>
    <s v="Not provided"/>
    <x v="1"/>
    <s v="N/A"/>
    <s v="N/A"/>
    <s v="Not provided"/>
  </r>
  <r>
    <x v="10"/>
    <s v="N/A"/>
    <s v="WS-15"/>
    <s v="Citywide Sanitary Sewer Relining Program"/>
    <s v="Relining of sanitary sewer lines, as needed."/>
    <s v="Sanitary Sewer and Wastewater Treatment Facility (WWTF) Maintenance"/>
    <x v="0"/>
    <s v="N/A"/>
    <s v="N/A"/>
    <s v="N/A"/>
    <s v="N/A"/>
    <s v="N/A"/>
    <n v="250000"/>
    <n v="250000"/>
    <s v="City of Winter Springs"/>
    <n v="250000"/>
    <s v="N/A"/>
    <s v="Structural"/>
    <s v="Completed"/>
    <n v="2019"/>
    <s v="Not provided"/>
    <x v="1"/>
    <s v="N/A"/>
    <s v="N/A"/>
    <s v="Not provided"/>
  </r>
  <r>
    <x v="10"/>
    <s v="N/A"/>
    <s v="WS-16"/>
    <s v="East Water Reclamation Facilities Improvements"/>
    <s v="Structural Improvements to a WWTF."/>
    <s v="WWTF Upgrade"/>
    <x v="2"/>
    <n v="2021"/>
    <s v="TBD"/>
    <s v="TBD"/>
    <s v="N/A"/>
    <s v="N/A"/>
    <n v="1449200"/>
    <n v="25000"/>
    <s v="City of Winter Springs"/>
    <n v="1449200"/>
    <s v="N/A"/>
    <s v="Structural"/>
    <s v="Planned"/>
    <n v="2019"/>
    <s v="Not provided"/>
    <x v="1"/>
    <s v="28 40 30"/>
    <s v="-81 14 34"/>
    <s v="Not provided"/>
  </r>
  <r>
    <x v="10"/>
    <s v="N/A"/>
    <s v="WS-17"/>
    <s v="West Water Reclamation Facilities Improvements"/>
    <s v="Structural Improvements to a WWTF."/>
    <s v="WWTF Upgrade"/>
    <x v="2"/>
    <n v="2021"/>
    <s v="TBD"/>
    <s v="TBD"/>
    <s v="N/A"/>
    <s v="N/A"/>
    <n v="1334600"/>
    <n v="25000"/>
    <s v="City of Winter Springs"/>
    <n v="1334600"/>
    <s v="N/A"/>
    <s v="Structural"/>
    <s v="Planned"/>
    <n v="2019"/>
    <s v="Not provided"/>
    <x v="1"/>
    <s v="28 42 19"/>
    <s v="-81 19 12"/>
    <s v="Not provided"/>
  </r>
  <r>
    <x v="10"/>
    <s v="N/A"/>
    <s v="WS-18"/>
    <s v="Citywide Weed Control Program"/>
    <s v="Weed Control activities to Lake Audubon and ninety stormwater ponds."/>
    <s v="Wet Detention Pond"/>
    <x v="0"/>
    <s v="N/A"/>
    <s v="N/A"/>
    <s v="N/A"/>
    <s v="N/A"/>
    <s v="N/A"/>
    <n v="39650"/>
    <n v="39650"/>
    <s v="City of Winter Springs"/>
    <n v="39650"/>
    <s v="N/A"/>
    <s v="Structural"/>
    <s v="Completed"/>
    <n v="2019"/>
    <s v="Not provided"/>
    <x v="1"/>
    <s v="N/A"/>
    <s v="N/A"/>
    <s v="Not provided"/>
  </r>
  <r>
    <x v="10"/>
    <s v="N/A"/>
    <s v="WS-19"/>
    <s v="Citywide Pond Restoration Program"/>
    <s v="Dredging of stormwater ponds throughout the City."/>
    <s v="Wet Detention Pond"/>
    <x v="0"/>
    <s v="N/A"/>
    <s v="N/A"/>
    <s v="N/A"/>
    <s v="N/A"/>
    <s v="N/A"/>
    <n v="25000"/>
    <n v="25000"/>
    <s v="City of Winter Springs"/>
    <n v="25000"/>
    <s v="N/A"/>
    <s v="Structural"/>
    <s v="Completed"/>
    <n v="2019"/>
    <s v="Not provided"/>
    <x v="1"/>
    <s v="N/A"/>
    <s v="N/A"/>
    <s v="Not provided"/>
  </r>
  <r>
    <x v="10"/>
    <s v="N/A"/>
    <s v="WS-20"/>
    <s v="Citywide BMP Cleanout Program"/>
    <s v="BMP clean out activities, including drainage inlets, ditches, swales, storm pipes. 8.3 cubic feet of material collected."/>
    <s v="BMP Cleanout"/>
    <x v="0"/>
    <s v="N/A"/>
    <n v="1"/>
    <n v="0"/>
    <s v="N/A"/>
    <s v="N/A"/>
    <n v="50000"/>
    <n v="50000"/>
    <s v="City of Winter Springs"/>
    <n v="50000"/>
    <s v="N/A"/>
    <s v="Non-structural"/>
    <s v="Completed"/>
    <n v="2019"/>
    <s v="Not provided"/>
    <x v="1"/>
    <s v="N/A"/>
    <s v="N/A"/>
    <s v="Not provided"/>
  </r>
  <r>
    <x v="10"/>
    <s v="N/A"/>
    <s v="WS-21"/>
    <s v="Citywide Stormwater Pipe Relining"/>
    <s v="Relining of stormwater pipe lines, as needed."/>
    <s v="Stormwater System Rehabilitation"/>
    <x v="0"/>
    <s v="N/A"/>
    <s v="N/A"/>
    <s v="N/A"/>
    <s v="N/A"/>
    <s v="N/A"/>
    <n v="65000"/>
    <n v="65000"/>
    <s v="City of Winter Springs"/>
    <n v="65000"/>
    <s v="N/A"/>
    <s v="Structural"/>
    <s v="Completed"/>
    <n v="2019"/>
    <s v="Not provided"/>
    <x v="1"/>
    <s v="N/A"/>
    <s v="N/A"/>
    <s v="Not provided"/>
  </r>
  <r>
    <x v="10"/>
    <s v="N/A"/>
    <s v="WS-22"/>
    <s v="Citywide Stormwater Pipe Relining"/>
    <s v="Stormwater system repairs, outfalls, stormwater pipes, structure rehabilitation."/>
    <s v="Stormwater System Rehabilitation"/>
    <x v="0"/>
    <s v="N/A"/>
    <s v="N/A"/>
    <s v="N/A"/>
    <s v="N/A"/>
    <s v="N/A"/>
    <n v="40000"/>
    <n v="40000"/>
    <s v="City of Winter Springs"/>
    <n v="40000"/>
    <s v="N/A"/>
    <s v="Structural"/>
    <s v="Completed"/>
    <n v="2019"/>
    <s v="Not provided"/>
    <x v="1"/>
    <s v="N/A"/>
    <s v="N/A"/>
    <s v="Not provided"/>
  </r>
  <r>
    <x v="0"/>
    <s v="Agricultural Producers"/>
    <s v="AG-01"/>
    <s v="BMP Implementation and Verification"/>
    <s v="Enrollment and verification of BMPs by agricultural producers. Reductions based on HSPF model. Acres treated based on FDACS OAWP December 2019 Enrollment and FSAID VI."/>
    <s v="Agricultural BMPs"/>
    <x v="3"/>
    <s v="N/A"/>
    <n v="2649"/>
    <n v="248"/>
    <s v="N/A"/>
    <n v="3163"/>
    <s v="TBD"/>
    <s v="TBD"/>
    <s v="FDACS"/>
    <s v="TBD"/>
    <s v="N/A"/>
    <s v="Non-structural"/>
    <s v="Completed"/>
    <n v="2017"/>
    <s v="N/A"/>
    <x v="1"/>
    <s v="N/A"/>
    <s v="N/A"/>
    <s v="N/A"/>
  </r>
  <r>
    <x v="0"/>
    <s v="N/A"/>
    <s v="AG-02"/>
    <s v="Credit for Changes in Land Use"/>
    <s v="Credit for changes in land use."/>
    <s v="Land Use Change"/>
    <x v="0"/>
    <s v="N/A"/>
    <n v="7084"/>
    <n v="491"/>
    <s v="N/A"/>
    <n v="1171"/>
    <s v="N/A"/>
    <s v="N/A"/>
    <s v="N/A"/>
    <s v="N/A"/>
    <s v="N/A"/>
    <s v="Non-structural"/>
    <s v="Completed"/>
    <n v="2017"/>
    <s v="N/A"/>
    <x v="1"/>
    <s v="N/A"/>
    <s v="N/A"/>
    <s v="N/A"/>
  </r>
  <r>
    <x v="0"/>
    <s v="Agricultural Producers"/>
    <s v="AG-03"/>
    <s v="Remainder of Agricultural Lands Enrolled"/>
    <s v="Enrollment of remaining agricultural lands in BMP programs."/>
    <s v="Agricultural BMPs"/>
    <x v="3"/>
    <s v="N/A"/>
    <s v="TBD"/>
    <s v="TBD"/>
    <s v="N/A"/>
    <n v="1405"/>
    <s v="N/A"/>
    <s v="N/A"/>
    <s v="N/A"/>
    <s v="N/A"/>
    <s v="N/A"/>
    <s v="Non-structural"/>
    <s v="Planned"/>
    <n v="2017"/>
    <s v="N/A"/>
    <x v="1"/>
    <s v="N/A"/>
    <s v="N/A"/>
    <s v="N/A"/>
  </r>
  <r>
    <x v="17"/>
    <s v="Seminole County"/>
    <s v="FDOT-02"/>
    <s v="Soldiers Creek Alum Treatment Facility"/>
    <s v="Flow-through alum system along CR 427 in Seminole County to reduce nutrient loads within Soldiers Creek."/>
    <s v="Alum Injection Systems"/>
    <x v="0"/>
    <n v="2016"/>
    <s v="N/A"/>
    <n v="80"/>
    <s v="N/A"/>
    <n v="5692"/>
    <s v="Not provided"/>
    <s v="Not provided"/>
    <s v="Florida Legislature"/>
    <s v="Not provided"/>
    <s v="N/A"/>
    <s v="Structural"/>
    <s v="Completed"/>
    <n v="2017"/>
    <s v="Not provided"/>
    <x v="1"/>
    <n v="28.728200000000001"/>
    <n v="-81.323499999999996"/>
    <n v="2015"/>
  </r>
  <r>
    <x v="17"/>
    <s v="N/A"/>
    <s v="FDOT-03"/>
    <s v="FM: 240196-1 US 17-92 Basin C and D"/>
    <s v="Proposed widening of SR 15/600 (US 17/92) from Shepard Road to Lake Mary Blvd; drainage improvements and treatment of existing impervious area."/>
    <s v="Dry Detention Pond"/>
    <x v="3"/>
    <n v="2020"/>
    <n v="54.9"/>
    <n v="16.5"/>
    <s v="N/A"/>
    <n v="47.97"/>
    <s v="Not provided"/>
    <s v="Not provided"/>
    <s v="Florida Legislature"/>
    <s v="Not provided"/>
    <s v="N/A"/>
    <s v="Structural"/>
    <s v="Construction"/>
    <n v="2017"/>
    <s v="Not provided"/>
    <x v="1"/>
    <n v="28.718851999999998"/>
    <n v="-81.319247000000004"/>
    <n v="2016"/>
  </r>
  <r>
    <x v="17"/>
    <s v="N/A"/>
    <s v="FDOT-05"/>
    <s v="Street Sweeping"/>
    <s v="Monthly street sweeping - 48,581 cubic feet of material collected."/>
    <s v="Street Sweeping"/>
    <x v="0"/>
    <s v="N/A"/>
    <n v="1166.0999999999999"/>
    <n v="735.6"/>
    <s v="N/A"/>
    <n v="0"/>
    <s v="Not provided"/>
    <s v="Not provided"/>
    <s v="Not provided"/>
    <s v="Not provided"/>
    <s v="N/A"/>
    <s v="Non-structural"/>
    <s v="Completed"/>
    <n v="2017"/>
    <s v="Not provided"/>
    <x v="1"/>
    <s v="N/A"/>
    <s v="N/A"/>
    <n v="2009"/>
  </r>
  <r>
    <x v="17"/>
    <s v="N/A"/>
    <s v="FDOT-06"/>
    <s v="Enhanced Public Education"/>
    <s v="Public Public Education Efforts - 1 %."/>
    <s v="Education Efforts"/>
    <x v="0"/>
    <s v="N/A"/>
    <n v="46.4"/>
    <n v="4"/>
    <s v="N/A"/>
    <n v="0"/>
    <s v="Not provided"/>
    <s v="Not provided"/>
    <s v="Florida Legislature"/>
    <s v="Not provided"/>
    <s v="N/A"/>
    <s v="Non-structural"/>
    <s v="Ongoing"/>
    <n v="2017"/>
    <s v="Not provided"/>
    <x v="1"/>
    <s v="N/A"/>
    <s v="N/A"/>
    <n v="2004"/>
  </r>
  <r>
    <x v="17"/>
    <s v="N/A"/>
    <s v="FDOT-08"/>
    <s v="FM 240216-2 SR 46 (add lanes and reconstruct from Mellonville Ave. to East of SR 415)"/>
    <s v="Pond 2 (also known as Pond A)."/>
    <s v="Wet Detention Pond"/>
    <x v="0"/>
    <n v="2019"/>
    <n v="63.8"/>
    <n v="0.4"/>
    <s v="N/A"/>
    <n v="24.58"/>
    <s v="Not provided"/>
    <s v="Not provided"/>
    <s v="Florida Legislature"/>
    <s v="Not provided"/>
    <s v="N/A"/>
    <s v="Structural"/>
    <s v="Started"/>
    <n v="2017"/>
    <s v="Not provided"/>
    <x v="1"/>
    <n v="28.78828"/>
    <n v="-81.209249999999997"/>
    <n v="2016"/>
  </r>
  <r>
    <x v="17"/>
    <s v="N/A"/>
    <s v="FDOT-09"/>
    <s v="Credits for Missing BMPs"/>
    <s v="BMPs missing from the model."/>
    <s v="BMP Treatment Train"/>
    <x v="0"/>
    <s v="N/A"/>
    <n v="476.2"/>
    <n v="65.099999999999994"/>
    <s v="N/A"/>
    <s v="N/A"/>
    <s v="Not provided"/>
    <s v="Not provided"/>
    <s v="Florida Legislature"/>
    <s v="Not provided"/>
    <s v="N/A"/>
    <s v="Non-structural"/>
    <s v="Completed"/>
    <n v="2017"/>
    <s v="Not provided"/>
    <x v="1"/>
    <s v="N/A"/>
    <s v="N/A"/>
    <s v="N/A"/>
  </r>
  <r>
    <x v="17"/>
    <s v="N/A"/>
    <s v="FDOT-10"/>
    <s v="FM 424217-1 SR 414 Widening (from I-4 to CR 27/Maitland Ave)"/>
    <s v="Dry Retention Pond 1."/>
    <s v="On-line Retention BMPs"/>
    <x v="3"/>
    <n v="2020"/>
    <n v="17.399999999999999"/>
    <n v="2.2999999999999998"/>
    <s v="N/A"/>
    <n v="5.92"/>
    <s v="Not provided"/>
    <s v="Not provided"/>
    <s v="Florida Legislature"/>
    <s v="Not provided"/>
    <s v="N/A"/>
    <s v="Structural"/>
    <n v="2020"/>
    <n v="2019"/>
    <s v="Not provided"/>
    <x v="1"/>
    <n v="28.630521999999999"/>
    <n v="-81.379622999999995"/>
    <s v="Not provided"/>
  </r>
  <r>
    <x v="13"/>
    <s v="N/A"/>
    <s v="OC-04"/>
    <s v="Street Sweeping"/>
    <s v="Street sweeping for a total of 971.93 curb miles per year - 113,000 lbs/yr of material collected."/>
    <s v="Street Sweeping"/>
    <x v="0"/>
    <s v="N/A"/>
    <n v="6"/>
    <n v="3"/>
    <s v="N/A"/>
    <n v="0"/>
    <s v="N/A"/>
    <s v="N/A"/>
    <s v="N/A"/>
    <s v="N/A"/>
    <s v="N/A"/>
    <s v="Non-structural"/>
    <s v="Ongoing"/>
    <n v="2017"/>
    <s v="Updated reductions provided by FDEP's MS4 reduction tool v 1.2"/>
    <x v="1"/>
    <s v="N/A"/>
    <s v="N/A"/>
    <s v="Not provided"/>
  </r>
  <r>
    <x v="13"/>
    <s v="N/A"/>
    <s v="OC-05"/>
    <s v="Enhanced Public Education"/>
    <s v="FYN, ordinances (landscaping, irrigation, fertilizer, pet waste), PSAs, pamphlets, presentations, website, Illicit Discharge Program."/>
    <s v="Education Efforts"/>
    <x v="0"/>
    <s v="N/A"/>
    <n v="219"/>
    <n v="8"/>
    <s v="N/A"/>
    <n v="0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3"/>
    <s v="N/A"/>
    <s v="OC-08"/>
    <s v="Lake Burkett Inlet Baskets Phase I"/>
    <s v="CIB installation, operation, and maintenance - 20,000 lbs/yr collected."/>
    <s v="Catch Basin Inserts/Inlet Filter Cleanout"/>
    <x v="0"/>
    <s v="N/A"/>
    <n v="1"/>
    <n v="1"/>
    <s v="N/A"/>
    <n v="130"/>
    <n v="41600"/>
    <n v="4680"/>
    <s v="Orange County BOCC"/>
    <s v="Not provided"/>
    <s v="N/A"/>
    <s v="Non-structural"/>
    <s v="Ongoing"/>
    <n v="2017"/>
    <s v="Updated reductions provided by FDEP's MS4 reduction tool v 1.2"/>
    <x v="1"/>
    <s v="N/A"/>
    <s v="N/A"/>
    <n v="2013"/>
  </r>
  <r>
    <x v="13"/>
    <s v="N/A"/>
    <s v="OC-09"/>
    <s v="Lake Burkett Inlet Baskets Phase II"/>
    <s v="CIB installation, operation, and maintenance - 17,000 lbs/yr collected."/>
    <s v="Catch Basin Inserts/Inlet Filter Cleanout"/>
    <x v="1"/>
    <s v="N/A"/>
    <n v="0"/>
    <n v="0"/>
    <s v="N/A"/>
    <n v="0"/>
    <s v="N/A"/>
    <s v="N/A"/>
    <s v="N/A"/>
    <s v="N/A"/>
    <s v="N/A"/>
    <s v="Non-structural"/>
    <s v="Planned"/>
    <n v="2017"/>
    <s v="Not provided"/>
    <x v="1"/>
    <s v="N/A"/>
    <s v="N/A"/>
    <s v="Not provided"/>
  </r>
  <r>
    <x v="13"/>
    <s v="N/A"/>
    <s v="OC-10"/>
    <s v="Lake Killarney Inlet Baskets"/>
    <s v="CIB installation, operation, and maintenance - 6,000 lbs/yr collected."/>
    <s v="Catch Basin Inserts/Inlet Filter Cleanout"/>
    <x v="0"/>
    <s v="N/A"/>
    <n v="1"/>
    <n v="1"/>
    <s v="N/A"/>
    <n v="62"/>
    <n v="38500"/>
    <n v="3960"/>
    <s v="Orange County BOCC"/>
    <s v="Not provided"/>
    <s v="N/A"/>
    <s v="Non-structural"/>
    <s v="Ongoing"/>
    <n v="2017"/>
    <s v="Updated reductions provided by FDEP's MS4 reduction tool v 1.2"/>
    <x v="1"/>
    <s v="N/A"/>
    <s v="N/A"/>
    <n v="2011"/>
  </r>
  <r>
    <x v="13"/>
    <s v="City of Winter Park/ SJRWMD"/>
    <s v="OC-11"/>
    <s v="Lake Killarney Sediment Inactivation"/>
    <s v="Surface treatments with alum bind nutrients to the sediments."/>
    <s v="Alum Injection Systems"/>
    <x v="0"/>
    <n v="2018"/>
    <n v="227"/>
    <n v="141"/>
    <s v="N/A"/>
    <n v="239"/>
    <n v="300000"/>
    <n v="0"/>
    <s v="SJRWMD"/>
    <n v="99000"/>
    <n v="28089"/>
    <s v="Structural"/>
    <s v="Started"/>
    <n v="2017"/>
    <s v="Not provided"/>
    <x v="1"/>
    <s v="N/A"/>
    <s v="N/A"/>
    <d v="2016-01-10T00:00:00"/>
  </r>
  <r>
    <x v="13"/>
    <s v="N/A"/>
    <s v="OC-12"/>
    <s v="Credits for Missing BMPs"/>
    <s v="BMPs missing from the model."/>
    <s v="Stormwater System Rehabilitation"/>
    <x v="0"/>
    <s v="N/A"/>
    <n v="548"/>
    <n v="28"/>
    <s v="N/A"/>
    <s v="N/A"/>
    <s v="N/A"/>
    <s v="N/A"/>
    <s v="N/A"/>
    <s v="N/A"/>
    <s v="N/A"/>
    <s v="Non-structural"/>
    <s v="Completed"/>
    <n v="2017"/>
    <s v="Not provided"/>
    <x v="1"/>
    <s v="N/A"/>
    <s v="N/A"/>
    <s v="N/A"/>
  </r>
  <r>
    <x v="13"/>
    <s v="N/A"/>
    <s v="OC-13"/>
    <s v="Lake Martha Hydrological &amp; Nutrient Source Assessment"/>
    <s v="Assessment of sources and sinks of nutrient pollutants in the watershed which informs a lake water quality management plan."/>
    <s v="Study"/>
    <x v="0"/>
    <n v="2019"/>
    <s v="N/A"/>
    <s v="N/A"/>
    <s v="N/A"/>
    <s v="N/A"/>
    <n v="184309.05"/>
    <s v="N/A"/>
    <s v="OC BCC"/>
    <s v="N/A"/>
    <s v="N/A"/>
    <s v="Non-structural"/>
    <s v="Completed"/>
    <n v="2019"/>
    <s v="Not provided"/>
    <x v="1"/>
    <s v="N/A"/>
    <s v="N/A"/>
    <s v="N/A"/>
  </r>
  <r>
    <x v="13"/>
    <s v="N/A"/>
    <s v="OC-14"/>
    <s v="Lake Burkett Hydrological &amp; Nutrient Source Assessment"/>
    <s v="Assessment of sources and sinks of nutrient pollutants in the watershed which informs a lake water quality management plan."/>
    <s v="Study"/>
    <x v="0"/>
    <n v="2019"/>
    <s v="N/A"/>
    <s v="N/A"/>
    <s v="N/A"/>
    <s v="N/A"/>
    <n v="181839.16"/>
    <s v="N/A"/>
    <s v="OC BCC"/>
    <s v="N/A"/>
    <s v="N/A"/>
    <s v="Non-structural"/>
    <s v="Completed"/>
    <n v="2019"/>
    <s v="GIS Shapefile"/>
    <x v="1"/>
    <n v="28.607433"/>
    <n v="-81.271637999999996"/>
    <s v="N/A"/>
  </r>
  <r>
    <x v="14"/>
    <s v="Not provided"/>
    <s v="SC-01"/>
    <s v="Cassel Creek RSF"/>
    <s v="RSF to treat water in the sub basin upstream."/>
    <s v="Wet Detention Pond"/>
    <x v="0"/>
    <n v="2013"/>
    <n v="996"/>
    <n v="157"/>
    <s v="N/A"/>
    <n v="830"/>
    <n v="927531"/>
    <s v="Not provided"/>
    <s v="Not provided"/>
    <s v="Not provided"/>
    <s v="N/A"/>
    <s v="Structural"/>
    <s v="Completed"/>
    <n v="2017"/>
    <s v="Not provided"/>
    <x v="1"/>
    <s v="Not provided"/>
    <s v="Not provided"/>
    <d v="2012-09-01T00:00:00"/>
  </r>
  <r>
    <x v="14"/>
    <s v="Not provided"/>
    <s v="SC-07"/>
    <s v="Solary Canal Stormwater Treatment Area - missing from model"/>
    <s v="RST facility consisting of 8.0-acre wet pond and 4.8-acre wetland."/>
    <s v="Regional Stormwater Treatment"/>
    <x v="0"/>
    <n v="2011"/>
    <n v="730"/>
    <n v="147"/>
    <s v="N/A"/>
    <n v="1471"/>
    <n v="1700000"/>
    <s v="Not provided"/>
    <s v="Not provided"/>
    <s v="Not provided"/>
    <s v="N/A"/>
    <s v="Structural"/>
    <s v="Completed"/>
    <n v="2017"/>
    <s v="Not provided"/>
    <x v="1"/>
    <s v="Not provided"/>
    <s v="Not provided"/>
    <d v="2010-04-01T00:00:00"/>
  </r>
  <r>
    <x v="14"/>
    <s v="Not provided"/>
    <s v="SC-09"/>
    <s v="Street Sweeping"/>
    <s v="Street sweeping monthly of 66.8 miles and quarterly of 160.2 miles - 14,364 cubic feet of material collected annually."/>
    <s v="Street Sweeping"/>
    <x v="0"/>
    <s v="N/A"/>
    <n v="383"/>
    <n v="238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4"/>
    <s v="Not provided"/>
    <s v="SC-10"/>
    <s v="Enhanced Public Education"/>
    <s v="FYN, ordinances (irrigation, landscaping, pet waste, fertilizer), PSAs, pamphlets, presentations, website, Illicit Discharge Program."/>
    <s v="Education Efforts"/>
    <x v="0"/>
    <s v="N/A"/>
    <n v="5778"/>
    <n v="378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4"/>
    <s v="Not provided"/>
    <s v="SC-12"/>
    <s v="Soldiers Creek at County Road 427 RSF"/>
    <s v="RSF with alum to treat water in the subbasin upstream."/>
    <s v="Alum Injection Systems"/>
    <x v="0"/>
    <n v="2017"/>
    <n v="18863"/>
    <n v="2230"/>
    <s v="N/A"/>
    <n v="5692"/>
    <n v="6500000"/>
    <s v="Not provided"/>
    <s v="Not provided"/>
    <s v="Not provided"/>
    <s v="N/A"/>
    <s v="Structural"/>
    <s v="Under Construction"/>
    <n v="2017"/>
    <s v="Not provided"/>
    <x v="1"/>
    <s v="Not provided"/>
    <s v="Not provided"/>
    <d v="2014-04-01T00:00:00"/>
  </r>
  <r>
    <x v="14"/>
    <s v="Not provided"/>
    <s v="SC-13"/>
    <s v="Bear Gully Creek Diversion to Mikler Pond"/>
    <s v="Preliminary design for RSF to treat water from Bear Gully Canal subbasin."/>
    <s v="Wet Detention Pond"/>
    <x v="2"/>
    <s v="TBD"/>
    <n v="9121"/>
    <n v="1004"/>
    <s v="N/A"/>
    <n v="1098"/>
    <n v="88000"/>
    <s v="Not provided"/>
    <s v="Not provided"/>
    <s v="Not provided"/>
    <s v="N/A"/>
    <s v="Structural"/>
    <s v="Project On Hold"/>
    <n v="2017"/>
    <s v="Not provided"/>
    <x v="1"/>
    <s v="Not provided"/>
    <s v="Not provided"/>
    <d v="2013-02-01T00:00:00"/>
  </r>
  <r>
    <x v="14"/>
    <s v="Not provided"/>
    <s v="SC-17"/>
    <s v="Black Hammock Creek Reclamation and Floodplain Treatment System"/>
    <s v="Preliminary and final design, construction, and monitoring to treat water from the Black Hammock area."/>
    <s v="Hydrologic Restoration"/>
    <x v="3"/>
    <n v="2018"/>
    <n v="4854"/>
    <n v="1160"/>
    <s v="N/A"/>
    <n v="5619"/>
    <n v="2000000"/>
    <s v="Not provided"/>
    <s v="Not provided"/>
    <s v="Not provided"/>
    <s v="N/A"/>
    <s v="Structural"/>
    <s v="Final Design underway"/>
    <n v="2017"/>
    <s v="Not provided"/>
    <x v="1"/>
    <s v="Not provided"/>
    <s v="Not provided"/>
    <d v="2013-04-01T00:00:00"/>
  </r>
  <r>
    <x v="14"/>
    <s v="Not provided"/>
    <s v="SC-20"/>
    <s v="BMP Clean Out"/>
    <s v="Clean out BMPs; 6,936 cubic feet of material per year."/>
    <s v="BMP Cleanout"/>
    <x v="0"/>
    <s v="N/A"/>
    <n v="295"/>
    <n v="116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4"/>
    <s v="Not provided"/>
    <s v="SC-25"/>
    <s v="5 points Access Road"/>
    <s v="Master stormwater facility for 5 points area."/>
    <s v="Wet Detention Pond"/>
    <x v="3"/>
    <n v="2021"/>
    <n v="213"/>
    <n v="39"/>
    <s v="N/A"/>
    <s v="N/A"/>
    <s v="Not provided"/>
    <s v="Not provided"/>
    <s v="Not provided"/>
    <s v="Not provided"/>
    <s v="N/A"/>
    <s v="Structural"/>
    <s v="Design"/>
    <n v="2017"/>
    <s v="Not provided"/>
    <x v="1"/>
    <s v="Not provided"/>
    <s v="Not provided"/>
    <d v="2016-01-01T00:00:00"/>
  </r>
  <r>
    <x v="14"/>
    <s v="Not provided"/>
    <s v="SC-26"/>
    <s v="Howell Creek Erosion Control Project"/>
    <s v="Erosion control measures on Howell Creek."/>
    <s v="Shoreline Stabilization"/>
    <x v="0"/>
    <n v="2019"/>
    <n v="0"/>
    <s v="TBD"/>
    <s v="N/A"/>
    <s v="N/A"/>
    <n v="1300000"/>
    <s v="Not provided"/>
    <s v="Not provided"/>
    <s v="Not provided"/>
    <s v="N/A"/>
    <s v="Structural"/>
    <s v="Design complete, construction January 2017"/>
    <n v="2017"/>
    <s v="Not provided"/>
    <x v="1"/>
    <s v="Not provided"/>
    <s v="Not provided"/>
    <d v="2015-01-01T00:00:00"/>
  </r>
  <r>
    <x v="14"/>
    <s v="Not provided"/>
    <s v="SC-27"/>
    <s v="Credits for Missing BMPs"/>
    <s v="BMPs missing from the model."/>
    <s v="Stormwater System Rehabilitation"/>
    <x v="0"/>
    <s v="N/A"/>
    <n v="1786"/>
    <n v="0"/>
    <s v="N/A"/>
    <s v="N/A"/>
    <s v="N/A"/>
    <s v="Not provided"/>
    <s v="Not provided"/>
    <s v="Not provided"/>
    <s v="N/A"/>
    <s v="Non-structural"/>
    <s v="Completed"/>
    <n v="2017"/>
    <s v="Not provided"/>
    <x v="1"/>
    <s v="N/A"/>
    <s v="N/A"/>
    <s v="N/A"/>
  </r>
  <r>
    <x v="14"/>
    <s v="Altamonte/ Casselberry/ Lake Mary/ Longwood/ Oviedo"/>
    <s v="SC-28"/>
    <s v="Seminole County Fertilizer Ordinance"/>
    <s v="Reduction of Nitrogen and Phosporus sources, through public education and restrtictions on usage."/>
    <s v="Regulations, Ordinances, and Guidelines"/>
    <x v="0"/>
    <n v="2017"/>
    <s v="TBD"/>
    <s v="TBD"/>
    <s v="N/A"/>
    <n v="14267"/>
    <n v="150000"/>
    <n v="65000"/>
    <s v="Ad Valorem Taxes/ FFL cost shares"/>
    <s v="City - $28,000/ County - $37,000"/>
    <s v="NF034"/>
    <s v="Non-structural"/>
    <s v="Completed"/>
    <n v="2017"/>
    <s v="adopted ordinance, leaching calculations"/>
    <x v="1"/>
    <s v="Not provided"/>
    <s v="Not provided"/>
    <d v="2018-10-01T00:00:00"/>
  </r>
  <r>
    <x v="14"/>
    <s v="N/A"/>
    <s v="SC-29"/>
    <s v="Lake of the Woods Retention Pond"/>
    <s v="Construct a retiontion pond to capture untreated runff into Lake of the Woods."/>
    <s v="100% On-site Retention"/>
    <x v="2"/>
    <s v="TBD"/>
    <s v="TBD"/>
    <s v="TBD"/>
    <s v="N/A"/>
    <n v="40.1"/>
    <n v="500000"/>
    <s v="N/A"/>
    <s v="Not provided"/>
    <s v="Not provided"/>
    <s v="N/A"/>
    <s v="Structural"/>
    <s v="Planned"/>
    <n v="2017"/>
    <s v="Not provided"/>
    <x v="1"/>
    <s v="Not provided"/>
    <s v="Not provided"/>
    <s v="Not provided"/>
  </r>
  <r>
    <x v="14"/>
    <s v="N/A"/>
    <s v="SC-30"/>
    <s v="Bear Gully Lake Upstream Shallow Wetland Treatment System"/>
    <s v="Implement upstream shallow wetland treatment system."/>
    <s v="Wetland Treatment"/>
    <x v="2"/>
    <s v="TBD"/>
    <s v="TBD"/>
    <n v="16"/>
    <s v="N/A"/>
    <s v="TBD"/>
    <n v="370000"/>
    <s v="N/A"/>
    <s v="Not provided"/>
    <s v="Not provided"/>
    <s v="N/A"/>
    <s v="Structural"/>
    <s v="Planned"/>
    <n v="2017"/>
    <s v="Not provided"/>
    <x v="1"/>
    <s v="Not provided"/>
    <s v="Not provided"/>
    <s v="Not provided"/>
  </r>
  <r>
    <x v="14"/>
    <s v="Not provided"/>
    <s v="SC-31"/>
    <s v="Sweetwater Creek Muck Removal"/>
    <s v="Remove accumulated muck from Sweetwater Creek in the Black Hammock immediately adjacent to Lake Jesup."/>
    <s v="Muck Removal/Restoration Dredging"/>
    <x v="0"/>
    <n v="2018"/>
    <s v="TBD"/>
    <s v="TBD"/>
    <s v="N/A"/>
    <n v="4"/>
    <s v="Not provided"/>
    <s v="Not provided"/>
    <s v="Not provided"/>
    <s v="Not provided"/>
    <s v="N/A"/>
    <s v="Non-structural"/>
    <s v="Completed"/>
    <n v="2019"/>
    <s v="Not provided"/>
    <x v="1"/>
    <s v="Not provided"/>
    <s v="Not provided"/>
    <s v="Not provided"/>
  </r>
  <r>
    <x v="18"/>
    <s v="City of Sanford"/>
    <s v="S10-01"/>
    <s v="Credits for Missing BMPs"/>
    <s v="BMPs missing from the model from Site 10."/>
    <s v="Stormwater System Rehabilitation"/>
    <x v="0"/>
    <s v="N/A"/>
    <n v="1150"/>
    <n v="146"/>
    <s v="N/A"/>
    <n v="827"/>
    <s v="N/A"/>
    <s v="N/A"/>
    <s v="City of Sanford"/>
    <s v="N/A"/>
    <s v="N/A"/>
    <s v="Non-structural"/>
    <s v="Completed"/>
    <n v="2017"/>
    <s v="Not provided"/>
    <x v="1"/>
    <n v="28.760698999999999"/>
    <n v="-81.161773999999994"/>
    <s v="N/A"/>
  </r>
  <r>
    <x v="15"/>
    <s v="Not provided"/>
    <s v="E-01"/>
    <s v="Street Sweeping"/>
    <s v="Monthly street sweeping of 3.7 miles."/>
    <s v="Street Sweeping"/>
    <x v="0"/>
    <s v="N/A"/>
    <n v="0"/>
    <n v="0"/>
    <s v="N/A"/>
    <n v="0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5"/>
    <s v="Not provided"/>
    <s v="E-04"/>
    <s v="Public Education"/>
    <s v="Brochures, newsletters, public displays, workshops, Illicit Discharge Program."/>
    <s v="Education Efforts"/>
    <x v="0"/>
    <s v="N/A"/>
    <n v="1"/>
    <n v="0.1"/>
    <s v="N/A"/>
    <n v="0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9"/>
    <s v="Not provided"/>
    <s v="T-02"/>
    <s v="Monthly street sweeping of 48 miles"/>
    <s v="Street sweeping to remove 60,885 lbs/yr of material."/>
    <s v="Street Sweeping"/>
    <x v="0"/>
    <s v="N/A"/>
    <n v="24"/>
    <n v="14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9"/>
    <s v="Not provided"/>
    <s v="T-03"/>
    <s v="Enhanced Public Education"/>
    <s v="No fertilizer on right-of-ways, educational signage, illicit discharge training."/>
    <s v="Education Efforts"/>
    <x v="0"/>
    <s v="N/A"/>
    <n v="77"/>
    <n v="7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9"/>
    <s v="Not provided"/>
    <s v="T-04"/>
    <s v="Credits for Missing BMPs"/>
    <s v="BMPs missing from the model."/>
    <s v="Stormwater System Rehabilitation"/>
    <x v="0"/>
    <s v="N/A"/>
    <n v="902"/>
    <n v="110"/>
    <s v="N/A"/>
    <s v="N/A"/>
    <s v="N/A"/>
    <s v="Not provided"/>
    <s v="Not provided"/>
    <s v="Not provided"/>
    <s v="N/A"/>
    <s v="Non-structural"/>
    <s v="Completed"/>
    <n v="2017"/>
    <s v="Not provided"/>
    <x v="1"/>
    <s v="N/A"/>
    <s v="N/A"/>
    <s v="N/A"/>
  </r>
  <r>
    <x v="20"/>
    <m/>
    <m/>
    <m/>
    <m/>
    <m/>
    <x v="4"/>
    <m/>
    <m/>
    <m/>
    <m/>
    <m/>
    <m/>
    <m/>
    <m/>
    <m/>
    <m/>
    <m/>
    <m/>
    <m/>
    <m/>
    <x v="2"/>
    <m/>
    <m/>
    <m/>
  </r>
  <r>
    <x v="20"/>
    <m/>
    <m/>
    <m/>
    <m/>
    <m/>
    <x v="4"/>
    <m/>
    <m/>
    <m/>
    <m/>
    <m/>
    <m/>
    <m/>
    <m/>
    <m/>
    <m/>
    <m/>
    <m/>
    <m/>
    <m/>
    <x v="2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1"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m/>
  </r>
  <r>
    <n v="1926"/>
  </r>
  <r>
    <n v="1977"/>
  </r>
  <r>
    <n v="1874"/>
  </r>
  <r>
    <n v="1973"/>
  </r>
  <r>
    <n v="1972"/>
  </r>
  <r>
    <n v="1971"/>
  </r>
  <r>
    <n v="1966"/>
  </r>
  <r>
    <n v="1965"/>
  </r>
  <r>
    <n v="1942"/>
  </r>
  <r>
    <n v="1888"/>
  </r>
  <r>
    <n v="1903"/>
  </r>
  <r>
    <n v="1902"/>
  </r>
  <r>
    <n v="1901"/>
  </r>
  <r>
    <n v="1921"/>
  </r>
  <r>
    <n v="1900"/>
  </r>
  <r>
    <n v="1944"/>
  </r>
  <r>
    <n v="1899"/>
  </r>
  <r>
    <n v="1898"/>
  </r>
  <r>
    <n v="1897"/>
  </r>
  <r>
    <n v="1896"/>
  </r>
  <r>
    <n v="1919"/>
  </r>
  <r>
    <n v="1934"/>
  </r>
  <r>
    <n v="1890"/>
  </r>
  <r>
    <n v="1922"/>
  </r>
  <r>
    <n v="1887"/>
  </r>
  <r>
    <n v="1886"/>
  </r>
  <r>
    <n v="1885"/>
  </r>
  <r>
    <n v="1884"/>
  </r>
  <r>
    <n v="1883"/>
  </r>
  <r>
    <n v="1882"/>
  </r>
  <r>
    <n v="1881"/>
  </r>
  <r>
    <n v="1880"/>
  </r>
  <r>
    <n v="1879"/>
  </r>
  <r>
    <n v="1878"/>
  </r>
  <r>
    <n v="1877"/>
  </r>
  <r>
    <n v="1876"/>
  </r>
  <r>
    <n v="5264"/>
  </r>
  <r>
    <n v="5265"/>
  </r>
  <r>
    <n v="5266"/>
  </r>
  <r>
    <n v="5267"/>
  </r>
  <r>
    <n v="5268"/>
  </r>
  <r>
    <n v="5269"/>
  </r>
  <r>
    <n v="5270"/>
  </r>
  <r>
    <n v="5271"/>
  </r>
  <r>
    <n v="5272"/>
  </r>
  <r>
    <n v="1923"/>
  </r>
  <r>
    <n v="1924"/>
  </r>
  <r>
    <n v="1906"/>
  </r>
  <r>
    <n v="1907"/>
  </r>
  <r>
    <n v="1908"/>
  </r>
  <r>
    <n v="5273"/>
  </r>
  <r>
    <n v="5274"/>
  </r>
  <r>
    <n v="5275"/>
  </r>
  <r>
    <n v="5276"/>
  </r>
  <r>
    <n v="5277"/>
  </r>
  <r>
    <n v="5278"/>
  </r>
  <r>
    <n v="5279"/>
  </r>
  <r>
    <m/>
  </r>
  <r>
    <m/>
  </r>
  <r>
    <m/>
  </r>
  <r>
    <m/>
  </r>
  <r>
    <m/>
  </r>
  <r>
    <n v="5280"/>
  </r>
  <r>
    <n v="5281"/>
  </r>
  <r>
    <n v="5282"/>
  </r>
  <r>
    <n v="5283"/>
  </r>
  <r>
    <n v="5284"/>
  </r>
  <r>
    <n v="5285"/>
  </r>
  <r>
    <n v="5286"/>
  </r>
  <r>
    <n v="5287"/>
  </r>
  <r>
    <n v="5288"/>
  </r>
  <r>
    <n v="5289"/>
  </r>
  <r>
    <n v="5290"/>
  </r>
  <r>
    <n v="5291"/>
  </r>
  <r>
    <n v="5292"/>
  </r>
  <r>
    <n v="1916"/>
  </r>
  <r>
    <n v="1917"/>
  </r>
  <r>
    <n v="1918"/>
  </r>
  <r>
    <n v="1928"/>
  </r>
  <r>
    <n v="1905"/>
  </r>
  <r>
    <n v="1933"/>
  </r>
  <r>
    <n v="5293"/>
  </r>
  <r>
    <n v="5294"/>
  </r>
  <r>
    <n v="5295"/>
  </r>
  <r>
    <n v="5296"/>
  </r>
  <r>
    <n v="5297"/>
  </r>
  <r>
    <n v="1932"/>
  </r>
  <r>
    <n v="1931"/>
  </r>
  <r>
    <n v="1930"/>
  </r>
  <r>
    <n v="1929"/>
  </r>
  <r>
    <n v="1920"/>
  </r>
  <r>
    <n v="1927"/>
  </r>
  <r>
    <n v="1935"/>
  </r>
  <r>
    <n v="1925"/>
  </r>
  <r>
    <n v="1974"/>
  </r>
  <r>
    <n v="1975"/>
  </r>
  <r>
    <n v="5138"/>
  </r>
  <r>
    <n v="1976"/>
  </r>
  <r>
    <n v="1979"/>
  </r>
  <r>
    <n v="1990"/>
  </r>
  <r>
    <n v="1989"/>
  </r>
  <r>
    <n v="1988"/>
  </r>
  <r>
    <n v="1987"/>
  </r>
  <r>
    <n v="1945"/>
  </r>
  <r>
    <n v="1946"/>
  </r>
  <r>
    <n v="1947"/>
  </r>
  <r>
    <n v="1963"/>
  </r>
  <r>
    <n v="1949"/>
  </r>
  <r>
    <n v="1936"/>
  </r>
  <r>
    <n v="1951"/>
  </r>
  <r>
    <n v="1952"/>
  </r>
  <r>
    <n v="1953"/>
  </r>
  <r>
    <n v="1954"/>
  </r>
  <r>
    <n v="1955"/>
  </r>
  <r>
    <n v="1956"/>
  </r>
  <r>
    <n v="5298"/>
  </r>
  <r>
    <n v="5299"/>
  </r>
  <r>
    <m/>
  </r>
  <r>
    <n v="5300"/>
  </r>
  <r>
    <n v="1957"/>
  </r>
  <r>
    <n v="1958"/>
  </r>
  <r>
    <n v="1959"/>
  </r>
  <r>
    <n v="1960"/>
  </r>
  <r>
    <n v="1962"/>
  </r>
  <r>
    <n v="1961"/>
  </r>
  <r>
    <n v="5301"/>
  </r>
  <r>
    <n v="5302"/>
  </r>
  <r>
    <n v="5303"/>
  </r>
  <r>
    <n v="5304"/>
  </r>
  <r>
    <n v="5305"/>
  </r>
  <r>
    <n v="5306"/>
  </r>
  <r>
    <n v="5307"/>
  </r>
  <r>
    <n v="5308"/>
  </r>
  <r>
    <n v="5309"/>
  </r>
  <r>
    <n v="5310"/>
  </r>
  <r>
    <n v="5311"/>
  </r>
  <r>
    <n v="1964"/>
  </r>
  <r>
    <n v="1969"/>
  </r>
  <r>
    <n v="1967"/>
  </r>
  <r>
    <n v="1893"/>
  </r>
  <r>
    <n v="1892"/>
  </r>
  <r>
    <n v="1891"/>
  </r>
  <r>
    <n v="1875"/>
  </r>
  <r>
    <n v="1889"/>
  </r>
  <r>
    <n v="1904"/>
  </r>
  <r>
    <n v="5312"/>
  </r>
  <r>
    <n v="1909"/>
  </r>
  <r>
    <n v="1910"/>
  </r>
  <r>
    <n v="1911"/>
  </r>
  <r>
    <n v="1912"/>
  </r>
  <r>
    <n v="1913"/>
  </r>
  <r>
    <n v="1914"/>
  </r>
  <r>
    <n v="1915"/>
  </r>
  <r>
    <n v="5313"/>
  </r>
  <r>
    <n v="5314"/>
  </r>
  <r>
    <n v="1985"/>
  </r>
  <r>
    <n v="1984"/>
  </r>
  <r>
    <n v="1983"/>
  </r>
  <r>
    <n v="1978"/>
  </r>
  <r>
    <n v="1982"/>
  </r>
  <r>
    <n v="1981"/>
  </r>
  <r>
    <n v="1980"/>
  </r>
  <r>
    <n v="1970"/>
  </r>
  <r>
    <n v="1948"/>
  </r>
  <r>
    <n v="1937"/>
  </r>
  <r>
    <n v="1938"/>
  </r>
  <r>
    <n v="1939"/>
  </r>
  <r>
    <n v="1940"/>
  </r>
  <r>
    <n v="1941"/>
  </r>
  <r>
    <n v="5315"/>
  </r>
  <r>
    <n v="1986"/>
  </r>
  <r>
    <n v="1895"/>
  </r>
  <r>
    <n v="1894"/>
  </r>
  <r>
    <n v="1950"/>
  </r>
  <r>
    <n v="1943"/>
  </r>
  <r>
    <n v="196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2">
  <r>
    <m/>
    <s v="FDACS"/>
    <s v="N/A"/>
    <s v="AG-01"/>
    <s v="BMP Implementation"/>
    <s v="N/A"/>
    <x v="0"/>
    <x v="0"/>
    <x v="0"/>
    <n v="0"/>
    <n v="35.4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FDACS"/>
    <s v="N/A"/>
    <s v="AG-02"/>
    <s v="Loss of agricultural production acreage (credit)"/>
    <s v="N/A"/>
    <x v="1"/>
    <x v="0"/>
    <x v="0"/>
    <n v="0"/>
    <n v="144.9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Altamonte Springs"/>
    <s v="N/A"/>
    <s v="A-01"/>
    <s v="Existing BMPs"/>
    <s v="BMPs in place at the time of the TMDL."/>
    <x v="2"/>
    <x v="0"/>
    <x v="1"/>
    <s v="Not provided"/>
    <n v="35"/>
    <s v="N/A"/>
    <s v="N/A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Altamonte Springs"/>
    <s v="Not provided"/>
    <s v="A-02"/>
    <s v="Street Sweeping"/>
    <s v="Street sweeping of 4.4 miles, two times per month."/>
    <x v="3"/>
    <x v="0"/>
    <x v="0"/>
    <s v="Not provided"/>
    <n v="220"/>
    <s v="N/A"/>
    <s v="N/A"/>
    <s v="Not provided"/>
    <s v="Not provided"/>
    <s v="Not provided"/>
    <s v="Not provided"/>
    <s v="N/A"/>
    <s v="Non-structural"/>
    <s v="Completed"/>
    <x v="0"/>
    <s v="FSA Load Reduction Assessment Tool"/>
    <x v="0"/>
    <s v="N/A"/>
    <s v="N/A"/>
    <s v="Not provided"/>
  </r>
  <r>
    <m/>
    <s v="City of Altamonte Springs"/>
    <s v="Not provided"/>
    <s v="A-03"/>
    <s v="Education Efforts"/>
    <s v="FYN, irrigation ordinance, PSAs, pamphlets, presentations, website, illicit discharge program."/>
    <x v="4"/>
    <x v="0"/>
    <x v="0"/>
    <s v="Not provided"/>
    <n v="4.5999999999999996"/>
    <s v="N/A"/>
    <s v="N/A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Casselberry"/>
    <s v="Not provided"/>
    <s v="C-01"/>
    <s v="Lake Concord Stormwater Park/Anniversary Park - Plumosa Baffle Box"/>
    <s v="Redevelopment and retrofit of city-owned property into an educational stormwater park; 2nd generation baffle box."/>
    <x v="5"/>
    <x v="0"/>
    <x v="1"/>
    <s v="Not provided"/>
    <n v="0.5"/>
    <s v="N/A"/>
    <n v="8.5"/>
    <n v="4325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2"/>
    <s v="Lake Concord Stormwater Park/Anniversary Park - Exfiltration Trench"/>
    <s v="Redevelopment and retrofit of city-owned property into an educational stormwater park; an exfiltration trench."/>
    <x v="6"/>
    <x v="0"/>
    <x v="1"/>
    <s v="Not provided"/>
    <n v="0.4"/>
    <s v="N/A"/>
    <n v="1.7"/>
    <n v="14320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3"/>
    <s v="Lake Concord Stormwater Park/Anniversary Park - Dry Detention"/>
    <s v="Redevelopment and retrofit of city-owned property into an educational stormwater park; dry detention."/>
    <x v="7"/>
    <x v="0"/>
    <x v="1"/>
    <s v="Not provided"/>
    <n v="0"/>
    <s v="N/A"/>
    <n v="1"/>
    <n v="7500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4"/>
    <s v="Lake Concord Stormwater Park/Anniversary Park - Swale, Wetland Revegetation, &amp; Boardwalk"/>
    <s v="Redevelopment and retrofit of city-owned property into an educational stormwater park; swale, lakeshore revegetation, educational boardwalk."/>
    <x v="8"/>
    <x v="0"/>
    <x v="1"/>
    <s v="Not provided"/>
    <n v="0.1"/>
    <s v="N/A"/>
    <n v="1.7"/>
    <n v="74200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5"/>
    <s v="Lake Concord Stormwater Park/Anniversary Park"/>
    <s v="Redevelopment and retrofit of city-owned property into an educational stormwater park; baffle box, pervious pavement, bioretention/ parking lot."/>
    <x v="9"/>
    <x v="0"/>
    <x v="1"/>
    <s v="Not provided"/>
    <n v="0.1"/>
    <s v="N/A"/>
    <n v="1.2"/>
    <n v="22650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6"/>
    <s v="Anchor Road Reconstruction"/>
    <s v="Reconstruction of Anchor Road with drainage improvements including upgraded detention/retention ponds."/>
    <x v="10"/>
    <x v="0"/>
    <x v="1"/>
    <s v="Not provided"/>
    <n v="2.9"/>
    <s v="N/A"/>
    <n v="60.7"/>
    <n v="200000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7"/>
    <s v="North Lake Triplet Shoreline Revegetation"/>
    <s v="Remove existing nuisance vegetation from the north and west shores of North Lake Triplet and replace with beneficial species; install reverse berm and swale."/>
    <x v="8"/>
    <x v="0"/>
    <x v="2"/>
    <s v="Not provided"/>
    <n v="0.8"/>
    <s v="N/A"/>
    <n v="3.7"/>
    <n v="80000"/>
    <s v="Not provided"/>
    <s v="Not provided"/>
    <s v="Not provided"/>
    <s v="N/A"/>
    <s v="Structural"/>
    <s v="Completed"/>
    <x v="0"/>
    <s v="Photos 2015 Annual Report"/>
    <x v="0"/>
    <s v="Not provided"/>
    <s v="Not provided"/>
    <d v="2007-12-01T00:00:00"/>
  </r>
  <r>
    <m/>
    <s v="City of Casselberry"/>
    <s v="Not provided"/>
    <s v="C-08"/>
    <s v="Secret Lake Shoreline Revegetation"/>
    <s v="Remove existing nuisance vegetation from the east and southwest shores of Secret Lake and replace with beneficial species; install two reverse berms and swales."/>
    <x v="8"/>
    <x v="0"/>
    <x v="3"/>
    <s v="Not provided"/>
    <n v="0.2"/>
    <s v="N/A"/>
    <n v="3.7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8-01-01T00:00:00"/>
  </r>
  <r>
    <m/>
    <s v="City of Casselberry"/>
    <s v="Not provided"/>
    <s v="C-09"/>
    <s v="Fountai-eration and Revegetation for Grassy Lake"/>
    <s v="Installation of aeration."/>
    <x v="11"/>
    <x v="0"/>
    <x v="4"/>
    <s v="Not provided"/>
    <n v="0"/>
    <s v="N/A"/>
    <n v="1.7"/>
    <n v="150000"/>
    <s v="Not provided"/>
    <s v="Not provided"/>
    <s v="Not provided"/>
    <s v="N/A"/>
    <s v="Structural"/>
    <s v="Completed"/>
    <x v="0"/>
    <s v="Not provided"/>
    <x v="0"/>
    <s v="Not provided"/>
    <s v="Not provided"/>
    <d v="2009-03-01T00:00:00"/>
  </r>
  <r>
    <m/>
    <s v="City of Casselberry"/>
    <s v="Not provided"/>
    <s v="C-10"/>
    <s v="672 &amp; 676 San Pablo Avenue 2nd Generation Baffle Boxes"/>
    <s v="Baffle boxes."/>
    <x v="5"/>
    <x v="0"/>
    <x v="5"/>
    <s v="Not provided"/>
    <n v="1.3"/>
    <s v="N/A"/>
    <n v="28"/>
    <n v="300000"/>
    <s v="Not provided"/>
    <s v="Not provided"/>
    <s v="Not provided"/>
    <s v="N/A"/>
    <s v="Structural"/>
    <s v="Completed"/>
    <x v="0"/>
    <s v="Not provided"/>
    <x v="0"/>
    <s v="Not provided"/>
    <s v="Not provided"/>
    <d v="2009-03-01T00:00:00"/>
  </r>
  <r>
    <m/>
    <s v="City of Casselberry"/>
    <s v="Not provided"/>
    <s v="C-11"/>
    <s v="Madrid Drive at Desoto Drive 2nd generation Baffle Box"/>
    <s v="Replace existing storm manholes with two inlet filters and one 2nd generation baffle box for removal of pollutants."/>
    <x v="5"/>
    <x v="0"/>
    <x v="5"/>
    <s v="Not provided"/>
    <n v="0.4"/>
    <s v="N/A"/>
    <n v="5"/>
    <n v="150000"/>
    <s v="Not provided"/>
    <s v="Not provided"/>
    <s v="Not provided"/>
    <s v="N/A"/>
    <s v="Structural"/>
    <s v="Completed"/>
    <x v="0"/>
    <s v="Not provided"/>
    <x v="0"/>
    <s v="Not provided"/>
    <s v="Not provided"/>
    <d v="2009-03-01T00:00:00"/>
  </r>
  <r>
    <m/>
    <s v="City of Casselberry"/>
    <s v="Not provided"/>
    <s v="C-12"/>
    <s v="Sonora Drive at Desoto Drive 2nd generation Baffle box"/>
    <s v="Replace existing storm manholes with 2nd generation baffle boxes for removal of pollutants."/>
    <x v="5"/>
    <x v="0"/>
    <x v="5"/>
    <s v="Not provided"/>
    <n v="2.4"/>
    <s v="N/A"/>
    <n v="42.7"/>
    <n v="170000"/>
    <s v="Not provided"/>
    <s v="Not provided"/>
    <s v="Not provided"/>
    <s v="N/A"/>
    <s v="Structural"/>
    <s v="Completed"/>
    <x v="0"/>
    <s v="Not provided"/>
    <x v="0"/>
    <s v="Not provided"/>
    <s v="Not provided"/>
    <d v="2009-03-01T00:00:00"/>
  </r>
  <r>
    <m/>
    <s v="City of Casselberry"/>
    <s v="Not provided"/>
    <s v="C-13"/>
    <s v="Live Oaks Center 2nd Generation Baffle Box"/>
    <s v="Replace existing storm manholes with 2nd generation baffle boxes for removal of pollutants."/>
    <x v="5"/>
    <x v="1"/>
    <x v="0"/>
    <s v="Not provided"/>
    <n v="1.9"/>
    <s v="N/A"/>
    <n v="11.6"/>
    <n v="100000"/>
    <s v="Not provided"/>
    <s v="Not provided"/>
    <s v="Not provided"/>
    <s v="N/A"/>
    <s v="Structural"/>
    <s v="Deferred"/>
    <x v="0"/>
    <s v="Not provided"/>
    <x v="0"/>
    <s v="Not provided"/>
    <s v="Not provided"/>
    <s v="N/A"/>
  </r>
  <r>
    <m/>
    <s v="City of Casselberry"/>
    <s v="Not provided"/>
    <s v="C-14"/>
    <s v="360 South Lake Triplet Drive 2nd Generation baffle box"/>
    <s v="Replace existing storm manholes with 2nd generation baffle boxes for removal of pollutant."/>
    <x v="5"/>
    <x v="0"/>
    <x v="5"/>
    <s v="Not provided"/>
    <n v="1.7"/>
    <s v="N/A"/>
    <n v="27.8"/>
    <n v="170000"/>
    <s v="Not provided"/>
    <s v="Not provided"/>
    <s v="Not provided"/>
    <s v="N/A"/>
    <s v="Structural"/>
    <s v="Completed"/>
    <x v="0"/>
    <s v="Not provided"/>
    <x v="0"/>
    <s v="Not provided"/>
    <s v="Not provided"/>
    <d v="2011-03-01T00:00:00"/>
  </r>
  <r>
    <m/>
    <s v="City of Casselberry"/>
    <s v="Not provided"/>
    <s v="C-15"/>
    <s v="Lake Hodge Park 2nd generation Baffle Box"/>
    <s v="Replace existing storm manholes with 2nd generation baffle boxes for removal of pollutant."/>
    <x v="5"/>
    <x v="0"/>
    <x v="5"/>
    <s v="Not provided"/>
    <n v="3.3"/>
    <s v="N/A"/>
    <n v="53.2"/>
    <n v="170000"/>
    <s v="Not provided"/>
    <s v="Not provided"/>
    <s v="Not provided"/>
    <s v="N/A"/>
    <s v="Structural"/>
    <s v="Completed"/>
    <x v="0"/>
    <s v="Not provided"/>
    <x v="0"/>
    <s v="Not provided"/>
    <s v="Not provided"/>
    <n v="2012"/>
  </r>
  <r>
    <m/>
    <s v="City of Casselberry"/>
    <s v="Not provided"/>
    <s v="C-16"/>
    <s v="161 South Lake Triplet Drive 2nd Generation Baffle Box"/>
    <s v="Replace existing storm manholes with baffle boxes for removal of pollutants."/>
    <x v="5"/>
    <x v="2"/>
    <x v="2"/>
    <s v="Not provided"/>
    <n v="5.5"/>
    <s v="N/A"/>
    <n v="89.9"/>
    <n v="17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Casselberry"/>
    <s v="Not provided"/>
    <s v="C-17"/>
    <s v="530 South Lake Triplet Drive 2nd Generation Baffle Box"/>
    <s v="Replace existing storm manholes with baffle boxes for removal of pollutants - This project has been replaced with one constructing bioswales and other drainage improvements (substituted in 2015)."/>
    <x v="8"/>
    <x v="0"/>
    <x v="2"/>
    <s v="Not provided"/>
    <s v="TBD"/>
    <s v="N/A"/>
    <n v="20.7"/>
    <n v="163000"/>
    <s v="Not provided"/>
    <s v="Not provided"/>
    <s v="Not provided"/>
    <s v="N/A"/>
    <s v="Structural"/>
    <s v="Planned"/>
    <x v="0"/>
    <s v="Not provided"/>
    <x v="0"/>
    <s v="Not provided"/>
    <s v="Not provided"/>
    <s v="January 2015 (substituted project)"/>
  </r>
  <r>
    <m/>
    <s v="City of Casselberry"/>
    <s v="Not provided"/>
    <s v="C-18"/>
    <s v="Carriage Hill Unit 4 2nd generation baffle boxes at the three outfalls north of Violet Dell, Tulip Trail and Lowndes Square Queens Mirror"/>
    <s v="Replace existing storm manholes with baffle boxes for removal of pollutants."/>
    <x v="5"/>
    <x v="1"/>
    <x v="0"/>
    <s v="Not provided"/>
    <n v="1.2"/>
    <s v="N/A"/>
    <n v="72.5"/>
    <s v="Not provided"/>
    <s v="Not provided"/>
    <s v="Not provided"/>
    <s v="Not provided"/>
    <s v="N/A"/>
    <s v="Structural"/>
    <s v="Planned"/>
    <x v="0"/>
    <s v="Not provided"/>
    <x v="0"/>
    <s v="Not provided"/>
    <s v="Not provided"/>
    <d v="2013-10-01T00:00:00"/>
  </r>
  <r>
    <m/>
    <s v="City of Casselberry"/>
    <s v="Not provided"/>
    <s v="C-19"/>
    <s v="808 Osceola Trail 2nd Generation Baffle Box"/>
    <s v="Replace existing storm manholes with baffle boxes for removal of pollutants."/>
    <x v="5"/>
    <x v="0"/>
    <x v="5"/>
    <s v="Not provided"/>
    <n v="1.2"/>
    <s v="N/A"/>
    <n v="25.2"/>
    <n v="140000"/>
    <s v="Not provided"/>
    <s v="Not provided"/>
    <s v="Not provided"/>
    <s v="N/A"/>
    <s v="Structural"/>
    <s v="Completed"/>
    <x v="0"/>
    <s v="Not provided"/>
    <x v="0"/>
    <s v="Not provided"/>
    <s v="Not provided"/>
    <d v="2012-09-01T00:00:00"/>
  </r>
  <r>
    <m/>
    <s v="City of Casselberry"/>
    <s v="Not provided"/>
    <s v="C-20"/>
    <s v="Park Drive Drainage/Wetland Improvements"/>
    <s v="Construction of stormwater: Retention area on Lots 10A &amp; 11 on north side of Park Drive."/>
    <x v="12"/>
    <x v="3"/>
    <x v="0"/>
    <s v="Not provided"/>
    <n v="4.2"/>
    <s v="N/A"/>
    <n v="46.4"/>
    <n v="230000"/>
    <s v="Not provided"/>
    <s v="Not provided"/>
    <s v="Not provided"/>
    <s v="N/A"/>
    <s v="Structural"/>
    <s v="Planned"/>
    <x v="0"/>
    <s v="Not provided"/>
    <x v="0"/>
    <s v="Not provided"/>
    <s v="Not provided"/>
    <d v="2013-12-01T00:00:00"/>
  </r>
  <r>
    <m/>
    <s v="City of Casselberry"/>
    <s v="Not provided"/>
    <s v="C-21"/>
    <s v="Whole Lake Alum Treatment"/>
    <s v="Modified project: Execution of whole lake alum treatments to directly treat Queens Mirror Lake and the Triplet Lake chain to address loads due to groundwater seepage and internal recycling."/>
    <x v="13"/>
    <x v="0"/>
    <x v="6"/>
    <s v="Not provided"/>
    <n v="510.4"/>
    <s v="N/A"/>
    <n v="101.9"/>
    <n v="297016"/>
    <s v="Not provided"/>
    <s v="Not provided"/>
    <s v="Not provided"/>
    <s v="N/A"/>
    <s v="Structural"/>
    <s v="Underway"/>
    <x v="0"/>
    <s v="Not provided"/>
    <x v="0"/>
    <s v="Not provided"/>
    <s v="Not provided"/>
    <d v="2012-09-01T00:00:00"/>
  </r>
  <r>
    <m/>
    <s v="City of Casselberry"/>
    <s v="Not provided"/>
    <s v="C-22"/>
    <s v="Middle Lake Triplet Shoreline Revegetation"/>
    <s v="Remove existing nuisance vegetation from the north shore of Middle Lake Triplet and replace with beneficial species."/>
    <x v="14"/>
    <x v="0"/>
    <x v="7"/>
    <s v="Not provided"/>
    <n v="0.3"/>
    <s v="N/A"/>
    <n v="3.4"/>
    <n v="330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Casselberry"/>
    <s v="Not provided"/>
    <s v="C-23"/>
    <s v="Secret Way at Canal 2nd generation Baffle Box"/>
    <s v="Replace existing storm manholes with baffle boxes for removal of pollutants."/>
    <x v="5"/>
    <x v="1"/>
    <x v="0"/>
    <s v="Not provided"/>
    <n v="0.7"/>
    <s v="N/A"/>
    <n v="16.399999999999999"/>
    <n v="17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Casselberry"/>
    <s v="Not provided"/>
    <s v="C-24"/>
    <s v="51 North Lake Triplet Drive 2nd Generation Baffle Box"/>
    <s v="Replace existing storm manholes with baffle boxes for removal of pollutants."/>
    <x v="5"/>
    <x v="1"/>
    <x v="0"/>
    <s v="Not provided"/>
    <n v="1.2"/>
    <s v="N/A"/>
    <n v="27.4"/>
    <n v="14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Casselberry"/>
    <s v="Not provided"/>
    <s v="C-25"/>
    <s v="South Lake Triplet Swales"/>
    <s v="Installation of water quality swales along northwestern shore of south Lake Triplet to provide golf course runoff treatment."/>
    <x v="15"/>
    <x v="1"/>
    <x v="0"/>
    <s v="Not provided"/>
    <n v="1"/>
    <s v="N/A"/>
    <n v="6.3"/>
    <n v="8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Casselberry"/>
    <s v="Not provided"/>
    <s v="C-26"/>
    <s v="South Lake Triplet 2nd Generation Baffle Box"/>
    <s v="Replace existing storm manholes with baffle boxes for removal of pollutants (sediment and detritus) (4.l)."/>
    <x v="5"/>
    <x v="1"/>
    <x v="0"/>
    <s v="Not provided"/>
    <n v="0.8"/>
    <s v="N/A"/>
    <n v="18.3"/>
    <n v="14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Casselberry"/>
    <s v="Not provided"/>
    <s v="C-27"/>
    <s v="Street Sweeping"/>
    <s v="N/A"/>
    <x v="3"/>
    <x v="0"/>
    <x v="0"/>
    <s v="Not provided"/>
    <n v="5.3"/>
    <s v="N/A"/>
    <s v="N/A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Casselberry"/>
    <s v="Not provided"/>
    <s v="C-27"/>
    <s v="Street Sweeping – Additional Credit"/>
    <s v="Monthly street sweeping of 72.5 miles, 29,876 cubic feet of material collected annually."/>
    <x v="3"/>
    <x v="0"/>
    <x v="0"/>
    <s v="Not provided"/>
    <n v="910.7"/>
    <s v="N/A"/>
    <s v="N/A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Casselberry"/>
    <s v="Not provided"/>
    <s v="C-28"/>
    <s v="Education Efforts"/>
    <s v="FYN, landscape and irrigation ordinances, PSAs, pamphlets/presentations, website, illicit discharge program."/>
    <x v="4"/>
    <x v="0"/>
    <x v="0"/>
    <s v="Not provided"/>
    <n v="85.6"/>
    <s v="N/A"/>
    <s v="N/A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Casselberry"/>
    <s v="N/A"/>
    <s v="C-29"/>
    <s v="Existing BMPs"/>
    <s v="BMPs that were in place at the time of the TMDL."/>
    <x v="2"/>
    <x v="0"/>
    <x v="1"/>
    <s v="Not provided"/>
    <n v="319.89999999999998"/>
    <s v="N/A"/>
    <s v="N/A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Casselberry"/>
    <s v="Not provided"/>
    <s v="C-30"/>
    <s v="Structures Cleaning"/>
    <s v="729 cubic feet of solids collected from catch basins, baffle boxes, and other structures per year."/>
    <x v="16"/>
    <x v="0"/>
    <x v="8"/>
    <s v="Not provided"/>
    <n v="26"/>
    <s v="N/A"/>
    <s v="N/A"/>
    <s v="Not provided"/>
    <s v="Not provided"/>
    <s v="Not provided"/>
    <s v="Not provided"/>
    <s v="N/A"/>
    <s v="Non-structural"/>
    <s v="Completed"/>
    <x v="1"/>
    <s v="Not provided"/>
    <x v="0"/>
    <s v="N/A"/>
    <s v="N/A"/>
    <s v="Not provided"/>
  </r>
  <r>
    <m/>
    <s v="City of Lake Mary"/>
    <s v="Not provided"/>
    <s v="LM-01"/>
    <s v="Lake Mary Woods"/>
    <s v="Eliminate 18 septic tanks 75 feet from surface water, some of them were failing."/>
    <x v="17"/>
    <x v="0"/>
    <x v="9"/>
    <s v="Not provided"/>
    <n v="44.5"/>
    <s v="N/A"/>
    <s v="Not provided"/>
    <n v="3700000"/>
    <n v="2056"/>
    <s v="Not provided"/>
    <s v="Not provided"/>
    <s v="N/A"/>
    <s v="Structural"/>
    <s v="Completed"/>
    <x v="0"/>
    <s v="Not provided"/>
    <x v="0"/>
    <s v="N/A"/>
    <s v="N/A"/>
    <d v="2005-05-01T00:00:00"/>
  </r>
  <r>
    <m/>
    <s v="City of Lake Mary"/>
    <s v="Not provided"/>
    <s v="LM-02"/>
    <s v="Street Sweeping"/>
    <s v="Annual street sweeping of 31.5 miles."/>
    <x v="3"/>
    <x v="0"/>
    <x v="0"/>
    <s v="Not provided"/>
    <n v="17"/>
    <s v="N/A"/>
    <s v="N/A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Lake Mary"/>
    <s v="Not provided"/>
    <s v="LM-03"/>
    <s v="Education Efforts"/>
    <s v="FYN, ordinances, PSAs, pamphlets, presentations, website, illicit discharge program."/>
    <x v="4"/>
    <x v="0"/>
    <x v="0"/>
    <s v="Not provided"/>
    <n v="67.599999999999994"/>
    <s v="N/A"/>
    <s v="N/A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Lake Mary"/>
    <s v="N/A"/>
    <s v="LM-04"/>
    <s v="Existing BMPs"/>
    <s v="BMPs that were in place at the time of the TMDL."/>
    <x v="2"/>
    <x v="0"/>
    <x v="1"/>
    <s v="Not provided"/>
    <n v="264.3"/>
    <s v="N/A"/>
    <s v="N/A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Lake Mary"/>
    <s v="Not provided"/>
    <s v="LM-05"/>
    <s v="Catch Basin Clean Out"/>
    <s v="Removal of 1,620 cubic feet of material per year."/>
    <x v="16"/>
    <x v="0"/>
    <x v="8"/>
    <s v="Not provided"/>
    <n v="57"/>
    <s v="N/A"/>
    <s v="N/A"/>
    <s v="Not provided"/>
    <s v="Not provided"/>
    <s v="Not provided"/>
    <s v="Not provided"/>
    <s v="N/A"/>
    <s v="Non-structural"/>
    <s v="Completed"/>
    <x v="1"/>
    <s v="Not provided"/>
    <x v="0"/>
    <s v="N/A"/>
    <s v="N/A"/>
    <n v="2013"/>
  </r>
  <r>
    <m/>
    <s v="City of Longwood"/>
    <s v="Not provided"/>
    <s v="L-01"/>
    <s v="Fairy Lake Outfall"/>
    <s v="Fairy Lake outfall."/>
    <x v="18"/>
    <x v="0"/>
    <x v="8"/>
    <s v="Not provided"/>
    <n v="0.7"/>
    <s v="N/A"/>
    <s v="N/A"/>
    <n v="300000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Longwood"/>
    <s v="Not provided"/>
    <s v="L-02"/>
    <s v="Stormwater Master Plan Project"/>
    <s v="Raven Avenue replacement of stormwater pipe."/>
    <x v="18"/>
    <x v="2"/>
    <x v="6"/>
    <s v="Not provided"/>
    <n v="1.4"/>
    <s v="N/A"/>
    <s v="N/A"/>
    <n v="30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Longwood"/>
    <s v="Not provided"/>
    <s v="L-03"/>
    <s v="BMP Clean Out"/>
    <s v="Clean out of BMPs, 176 cubic feet of material per year."/>
    <x v="16"/>
    <x v="0"/>
    <x v="8"/>
    <s v="Not provided"/>
    <n v="5"/>
    <s v="N/A"/>
    <s v="N/A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Longwood"/>
    <s v="Not provided"/>
    <s v="L-04"/>
    <s v="Street Sweeping – additional credit"/>
    <s v="Quarterly street sweeping of 11.1 miles."/>
    <x v="3"/>
    <x v="0"/>
    <x v="0"/>
    <s v="Not provided"/>
    <n v="4"/>
    <s v="N/A"/>
    <s v="N/A"/>
    <s v="Not provided"/>
    <s v="Not provided"/>
    <s v="Not provided"/>
    <s v="Not provided"/>
    <s v="N/A"/>
    <s v="Non-structural"/>
    <s v="Completed"/>
    <x v="1"/>
    <s v="Not provided"/>
    <x v="0"/>
    <s v="N/A"/>
    <s v="N/A"/>
    <s v="Not provided"/>
  </r>
  <r>
    <m/>
    <s v="City of Longwood"/>
    <s v="Not provided"/>
    <s v="L-05"/>
    <s v="Education Efforts"/>
    <s v="FYN, pamphlets, presentations, website, illicit discharge program."/>
    <x v="4"/>
    <x v="0"/>
    <x v="0"/>
    <s v="Not provided"/>
    <n v="44.9"/>
    <s v="N/A"/>
    <s v="N/A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Longwood"/>
    <s v="N/A"/>
    <s v="L-06"/>
    <s v="Existing BMPs"/>
    <s v="BMPs that were in place at the time of the TMDL."/>
    <x v="2"/>
    <x v="0"/>
    <x v="1"/>
    <s v="Not provided"/>
    <n v="58.9"/>
    <s v="N/A"/>
    <s v="N/A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Longwood"/>
    <s v="Not provided"/>
    <s v="L-07"/>
    <s v="Regional Project"/>
    <s v="Participate in a regional project."/>
    <x v="19"/>
    <x v="2"/>
    <x v="6"/>
    <s v="Not provided"/>
    <n v="90.4"/>
    <s v="N/A"/>
    <s v="N/A"/>
    <s v="Not provided"/>
    <s v="Not provided"/>
    <s v="Not provided"/>
    <s v="Not provided"/>
    <s v="N/A"/>
    <s v="Structural"/>
    <s v="Planned"/>
    <x v="0"/>
    <s v="Not provided"/>
    <x v="0"/>
    <s v="N/A"/>
    <s v="N/A"/>
    <s v="Not provided"/>
  </r>
  <r>
    <m/>
    <s v="City of Maitland"/>
    <s v="Not provided"/>
    <s v="M-01"/>
    <s v="Sybelia Parkway Regional Pond"/>
    <s v="Construct wet pond."/>
    <x v="10"/>
    <x v="0"/>
    <x v="10"/>
    <s v="Not provided"/>
    <n v="33.700000000000003"/>
    <s v="N/A"/>
    <n v="125.2"/>
    <n v="4400000"/>
    <n v="3000"/>
    <s v="Not provided"/>
    <s v="Not provided"/>
    <s v="N/A"/>
    <s v="Structural"/>
    <s v="Completed"/>
    <x v="0"/>
    <s v="Not provided"/>
    <x v="0"/>
    <s v="N/A"/>
    <s v="N/A"/>
    <s v="N/A"/>
  </r>
  <r>
    <m/>
    <s v="City of Maitland"/>
    <s v="Not provided"/>
    <s v="M-02"/>
    <s v="Lake Gem/Park Lake COOP BMP"/>
    <s v="Construct 2nd generation baffle box."/>
    <x v="5"/>
    <x v="1"/>
    <x v="0"/>
    <s v="Not provided"/>
    <n v="0.3"/>
    <s v="N/A"/>
    <n v="3.4"/>
    <n v="30000"/>
    <n v="3000"/>
    <s v="N/A"/>
    <s v="Not provided"/>
    <s v="N/A"/>
    <s v="Structural"/>
    <s v="Delayed  indefinitely"/>
    <x v="2"/>
    <s v="Not provided"/>
    <x v="0"/>
    <s v="N/A"/>
    <s v="N/A"/>
    <s v="N/A"/>
  </r>
  <r>
    <m/>
    <s v="City of Maitland"/>
    <s v="Not provided"/>
    <s v="M-03"/>
    <s v="Lake Gem/Park Lake COOP BMP"/>
    <s v="Construct 2nd generation baffle box."/>
    <x v="5"/>
    <x v="1"/>
    <x v="0"/>
    <s v="Not provided"/>
    <n v="3.1"/>
    <s v="N/A"/>
    <n v="20"/>
    <n v="30000"/>
    <n v="3000"/>
    <s v="N/A"/>
    <s v="Not provided"/>
    <s v="N/A"/>
    <s v="Structural"/>
    <s v="Delayed indefinitely"/>
    <x v="2"/>
    <s v="Not provided"/>
    <x v="0"/>
    <s v="N/A"/>
    <s v="N/A"/>
    <s v="N/A"/>
  </r>
  <r>
    <m/>
    <s v="City of Maitland"/>
    <s v="Not provided"/>
    <s v="M-04"/>
    <s v="Lake Gem/Park Lake COOP BMP"/>
    <s v="Construct 2nd generation baffle box."/>
    <x v="5"/>
    <x v="1"/>
    <x v="0"/>
    <s v="Not provided"/>
    <n v="0.2"/>
    <s v="N/A"/>
    <n v="3.1"/>
    <n v="60000"/>
    <n v="6000"/>
    <s v="N/A"/>
    <s v="Not provided"/>
    <s v="N/A"/>
    <s v="Structural"/>
    <s v="Delayed indefinitely"/>
    <x v="2"/>
    <s v="Not provided"/>
    <x v="0"/>
    <s v="N/A"/>
    <s v="N/A"/>
    <s v="N/A"/>
  </r>
  <r>
    <m/>
    <s v="City of Maitland"/>
    <s v="Not provided"/>
    <s v="M-05"/>
    <s v="Lake Gem/Park Lake COOP BMP"/>
    <s v="Construct 2nd generation baffle box."/>
    <x v="5"/>
    <x v="1"/>
    <x v="0"/>
    <s v="Not provided"/>
    <n v="18.899999999999999"/>
    <s v="N/A"/>
    <n v="178.9"/>
    <n v="60000"/>
    <n v="6000"/>
    <s v="N/A"/>
    <s v="Not provided"/>
    <s v="N/A"/>
    <s v="Structural"/>
    <s v="Delayed indefinitely"/>
    <x v="2"/>
    <s v="Not provided"/>
    <x v="0"/>
    <s v="N/A"/>
    <s v="N/A"/>
    <s v="N/A"/>
  </r>
  <r>
    <m/>
    <s v="City of Maitland"/>
    <s v="Not provided"/>
    <s v="M-06"/>
    <s v="Lake Gem/Park Lake COOP BMP"/>
    <s v="Construct 2nd generation baffle box."/>
    <x v="5"/>
    <x v="1"/>
    <x v="0"/>
    <s v="Not provided"/>
    <n v="9.1"/>
    <s v="N/A"/>
    <n v="58.1"/>
    <n v="60000"/>
    <n v="6000"/>
    <s v="N/A"/>
    <s v="Not provided"/>
    <s v="N/A"/>
    <s v="Structural"/>
    <s v="Delayed indefinitely"/>
    <x v="2"/>
    <s v="Not provided"/>
    <x v="0"/>
    <s v="N/A"/>
    <s v="N/A"/>
    <s v="N/A"/>
  </r>
  <r>
    <m/>
    <s v="City of Maitland"/>
    <s v="Not provided"/>
    <s v="M-07"/>
    <s v="Lake Maitland Basin - Ridgewood Area Quality Neighborhood Program City Street Improvement Plan"/>
    <s v="Construct infiltration trenches."/>
    <x v="6"/>
    <x v="0"/>
    <x v="11"/>
    <s v="Not provided"/>
    <n v="0.5"/>
    <s v="N/A"/>
    <n v="3.9"/>
    <n v="60000"/>
    <n v="2500"/>
    <s v="319 Grant"/>
    <s v="Not provided"/>
    <s v="N/A"/>
    <s v="Structural"/>
    <s v="Completed"/>
    <x v="0"/>
    <s v="Not provided"/>
    <x v="0"/>
    <s v="N/A"/>
    <s v="N/A"/>
    <n v="2010"/>
  </r>
  <r>
    <m/>
    <s v="City of Maitland"/>
    <s v="Not provided"/>
    <s v="M-08"/>
    <s v="Lake Maitland Basin - Ridgewood Area Quality Neighborhood Program City Street Improvement Plan"/>
    <s v="Construct infiltration trenches."/>
    <x v="6"/>
    <x v="0"/>
    <x v="11"/>
    <s v="Not provided"/>
    <n v="1.7"/>
    <s v="N/A"/>
    <n v="15"/>
    <n v="170000"/>
    <n v="8500"/>
    <s v="319 Grant"/>
    <s v="Not provided"/>
    <s v="N/A"/>
    <s v="Structural"/>
    <s v="Completed"/>
    <x v="0"/>
    <s v="Not provided"/>
    <x v="0"/>
    <s v="N/A"/>
    <s v="N/A"/>
    <n v="2010"/>
  </r>
  <r>
    <m/>
    <s v="City of Maitland"/>
    <s v="Not provided"/>
    <s v="M-09"/>
    <s v="Lake Maitland Basin - Ridgewood Area Quality Neighborhood Program City Street Improvement Plan"/>
    <s v="Construct infiltration trenches."/>
    <x v="6"/>
    <x v="0"/>
    <x v="11"/>
    <s v="Not provided"/>
    <n v="0.6"/>
    <s v="N/A"/>
    <n v="9.1999999999999993"/>
    <n v="100000"/>
    <n v="5000"/>
    <s v="319 Grant"/>
    <s v="Not provided"/>
    <s v="N/A"/>
    <s v="Structural"/>
    <s v="Completed"/>
    <x v="0"/>
    <s v="Not provided"/>
    <x v="0"/>
    <s v="N/A"/>
    <s v="N/A"/>
    <n v="2010"/>
  </r>
  <r>
    <m/>
    <s v="City of Maitland"/>
    <s v="Not provided"/>
    <s v="M-10"/>
    <s v="North Lake Maitland Leaf Trap Project"/>
    <s v="Install curb inlet leaf trap."/>
    <x v="20"/>
    <x v="0"/>
    <x v="11"/>
    <s v="Not provided"/>
    <n v="0.1"/>
    <s v="N/A"/>
    <n v="16.8"/>
    <n v="3000"/>
    <n v="6000"/>
    <s v="319 Grant"/>
    <s v="Not provided"/>
    <s v="N/A"/>
    <s v="Non-structural"/>
    <s v="Completed"/>
    <x v="0"/>
    <s v="Not provided"/>
    <x v="0"/>
    <s v="N/A"/>
    <s v="N/A"/>
    <n v="2010"/>
  </r>
  <r>
    <m/>
    <s v="City of Maitland"/>
    <s v="Not provided"/>
    <s v="M-11"/>
    <s v="Lake Maitland Basin - Ridgewood Area Quality Neighborhood Program City Street Improvement Plan"/>
    <s v="Construct infiltration trenches."/>
    <x v="21"/>
    <x v="0"/>
    <x v="11"/>
    <s v="Not provided"/>
    <n v="0.9"/>
    <s v="N/A"/>
    <n v="14.8"/>
    <n v="100000"/>
    <n v="8500"/>
    <s v="319 Grant"/>
    <s v="Not provided"/>
    <s v="N/A"/>
    <s v="Structural"/>
    <s v="Completed"/>
    <x v="3"/>
    <s v="Not provided"/>
    <x v="0"/>
    <s v="N/A"/>
    <s v="N/A"/>
    <n v="2010"/>
  </r>
  <r>
    <m/>
    <s v="City of Maitland"/>
    <s v="Not provided"/>
    <s v="M-12"/>
    <s v="Dommerich Lot Baffle Box"/>
    <s v="Construct 2nd generation baffle box."/>
    <x v="5"/>
    <x v="0"/>
    <x v="7"/>
    <s v="Not provided"/>
    <n v="1.1000000000000001"/>
    <s v="N/A"/>
    <n v="24.7"/>
    <n v="60000"/>
    <n v="5000"/>
    <s v="Not provided"/>
    <s v="Not provided"/>
    <s v="N/A"/>
    <s v="Structural"/>
    <s v="Planned and Funded"/>
    <x v="0"/>
    <s v="Not provided"/>
    <x v="0"/>
    <s v="N/A"/>
    <s v="N/A"/>
    <n v="2014"/>
  </r>
  <r>
    <m/>
    <s v="City of Maitland"/>
    <s v="Not provided"/>
    <s v="M-13"/>
    <s v="Chippewa Trail Baffle Box"/>
    <s v="Construct 2nd generation baffle box."/>
    <x v="5"/>
    <x v="0"/>
    <x v="10"/>
    <s v="Not provided"/>
    <n v="1.1000000000000001"/>
    <s v="N/A"/>
    <n v="25.3"/>
    <n v="60000"/>
    <n v="5000"/>
    <s v="Not provided"/>
    <s v="Not provided"/>
    <s v="N/A"/>
    <s v="Structural"/>
    <s v="Completed"/>
    <x v="0"/>
    <s v="Not provided"/>
    <x v="0"/>
    <s v="N/A"/>
    <s v="N/A"/>
    <n v="2007"/>
  </r>
  <r>
    <m/>
    <s v="City of Maitland"/>
    <s v="Not provided"/>
    <s v="M-14"/>
    <s v="Horatio Avenue Baffle Boxes"/>
    <s v="Construct 2 2nd generation baffle boxes."/>
    <x v="5"/>
    <x v="2"/>
    <x v="6"/>
    <s v="Not provided"/>
    <s v="TBD"/>
    <s v="N/A"/>
    <n v="5"/>
    <n v="150000"/>
    <n v="5000"/>
    <s v="Not provided"/>
    <s v="Not provided"/>
    <s v="N/A"/>
    <s v="Structural"/>
    <s v="Planned"/>
    <x v="0"/>
    <s v="Not provided"/>
    <x v="0"/>
    <s v="N/A"/>
    <s v="N/A"/>
    <s v="Not provided"/>
  </r>
  <r>
    <m/>
    <s v="City of Maitland"/>
    <s v="Not provided"/>
    <s v="M-15"/>
    <s v="Minnehaha Park Stormwater Improvements Dry Stormwater Pond"/>
    <s v="Construct wet pond."/>
    <x v="10"/>
    <x v="0"/>
    <x v="3"/>
    <s v="Not provided"/>
    <n v="1.3"/>
    <s v="N/A"/>
    <n v="9.9"/>
    <n v="65000"/>
    <n v="2000"/>
    <s v="Not provided"/>
    <s v="Not provided"/>
    <s v="N/A"/>
    <s v="Structural"/>
    <s v="Completed"/>
    <x v="0"/>
    <s v="Not provided"/>
    <x v="0"/>
    <s v="N/A"/>
    <s v="N/A"/>
    <n v="2007"/>
  </r>
  <r>
    <m/>
    <s v="City of Maitland"/>
    <s v="Not provided"/>
    <s v="M-16"/>
    <s v="Street Sweeping"/>
    <s v="Street sweeping once every two weeks of 71 miles."/>
    <x v="3"/>
    <x v="0"/>
    <x v="0"/>
    <s v="Not provided"/>
    <n v="398"/>
    <s v="N/A"/>
    <n v="2898"/>
    <s v="Not provided"/>
    <n v="100000"/>
    <s v="Not provided"/>
    <s v="Not provided"/>
    <s v="N/A"/>
    <s v="Non-structural"/>
    <s v="Completed"/>
    <x v="0"/>
    <s v="Not provided"/>
    <x v="0"/>
    <s v="N/A"/>
    <s v="N/A"/>
    <n v="2005"/>
  </r>
  <r>
    <m/>
    <s v="City of Maitland"/>
    <s v="Not provided"/>
    <s v="M-17"/>
    <s v="Education Efforts"/>
    <s v="Landscaping ordinance, PSAs, presentations/ pamphlets, website, illicit discharge program."/>
    <x v="4"/>
    <x v="0"/>
    <x v="0"/>
    <s v="Not provided"/>
    <n v="40.799999999999997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Maitland"/>
    <s v="N/A"/>
    <s v="M-18"/>
    <s v="Existing BMPs"/>
    <s v="BMPs in place at the time of the TMDL."/>
    <x v="2"/>
    <x v="0"/>
    <x v="1"/>
    <s v="Not provided"/>
    <n v="0.7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Maitland"/>
    <s v="Not provided"/>
    <s v="M-19"/>
    <s v="Minnehaha Circle Baffle Box"/>
    <s v="Construction 2nd generation baffle box."/>
    <x v="5"/>
    <x v="0"/>
    <x v="7"/>
    <s v="Not provided"/>
    <n v="23.2"/>
    <s v="N/A"/>
    <n v="23"/>
    <s v="Not provided"/>
    <s v="Not provided"/>
    <s v="Not provided"/>
    <s v="Not provided"/>
    <s v="N/A"/>
    <s v="Structural"/>
    <s v="Completed"/>
    <x v="4"/>
    <s v="Not provided"/>
    <x v="0"/>
    <s v="Not provided"/>
    <s v="Not provided"/>
    <n v="2012"/>
  </r>
  <r>
    <m/>
    <s v="City of Maitland"/>
    <s v="Not provided"/>
    <s v="M-20"/>
    <s v="Park Lake Baffle Boxes"/>
    <s v="Construction 2nd generation baffle box."/>
    <x v="5"/>
    <x v="2"/>
    <x v="6"/>
    <s v="Not provided"/>
    <n v="7.7"/>
    <s v="N/A"/>
    <n v="58"/>
    <s v="Not provided"/>
    <s v="Not provided"/>
    <s v="Not provided"/>
    <s v="Not provided"/>
    <s v="N/A"/>
    <s v="Structural"/>
    <s v="Planned"/>
    <x v="5"/>
    <s v="Not provided"/>
    <x v="0"/>
    <s v="Not provided"/>
    <s v="Not provided"/>
    <s v="N/A"/>
  </r>
  <r>
    <m/>
    <s v="City of Maitland"/>
    <s v="Not provided"/>
    <s v="M-21"/>
    <s v="Packwood Avenue Baffle Box"/>
    <s v="Construction 2nd generation baffle box."/>
    <x v="5"/>
    <x v="0"/>
    <x v="5"/>
    <s v="Not provided"/>
    <n v="9.9"/>
    <s v="N/A"/>
    <n v="7.7"/>
    <s v="Not provided"/>
    <s v="Not provided"/>
    <s v="Not provided"/>
    <s v="Not provided"/>
    <s v="N/A"/>
    <s v="Structural"/>
    <s v="Completed"/>
    <x v="4"/>
    <s v="Not provided"/>
    <x v="0"/>
    <s v="Not provided"/>
    <s v="Not provided"/>
    <n v="2012"/>
  </r>
  <r>
    <m/>
    <s v="City of Orlando"/>
    <s v="Not provided"/>
    <s v="ORL-01"/>
    <s v="Lake Dot Water Quality Restoration"/>
    <s v="Installation of  alum treatment system, where aluminum sulfate (alum) is injected into stormline on a flow-proportioned basis."/>
    <x v="13"/>
    <x v="0"/>
    <x v="12"/>
    <s v="Not provided"/>
    <n v="70.400000000000006"/>
    <s v="N/A"/>
    <n v="276"/>
    <n v="569207"/>
    <s v="Not provided"/>
    <s v="Not provided"/>
    <s v="Not provided"/>
    <s v="N/A"/>
    <s v="Structural"/>
    <s v="Completed"/>
    <x v="0"/>
    <s v="Not provided"/>
    <x v="0"/>
    <s v="Not provided"/>
    <s v="Not provided"/>
    <n v="1988"/>
  </r>
  <r>
    <m/>
    <s v="City of Orlando"/>
    <s v="Not provided"/>
    <s v="ORL-02"/>
    <s v="Hazel Street Outfall Improvements"/>
    <s v="Installation of CDS unit at Lake Winyah from 96&quot; pipe."/>
    <x v="22"/>
    <x v="0"/>
    <x v="13"/>
    <s v="Not provided"/>
    <n v="8.3000000000000007"/>
    <s v="N/A"/>
    <n v="505"/>
    <n v="410992"/>
    <s v="Not provided"/>
    <s v="Not provided"/>
    <s v="Not provided"/>
    <s v="N/A"/>
    <s v="Structural"/>
    <s v="Completed"/>
    <x v="0"/>
    <s v="Not provided"/>
    <x v="0"/>
    <s v="Not provided"/>
    <s v="Not provided"/>
    <n v="2000"/>
  </r>
  <r>
    <m/>
    <s v="City of Orlando"/>
    <s v="Not provided"/>
    <s v="ORL-03"/>
    <s v="Lake Rowena Screening Facility &amp; Alum Stormwater Treatment"/>
    <s v="Installation of underground, flow-actuated rotating bar screen on 108&quot; outfall pipe to capture debris with additional treatment via alum system."/>
    <x v="23"/>
    <x v="0"/>
    <x v="14"/>
    <s v="Not provided"/>
    <n v="55"/>
    <s v="N/A"/>
    <n v="470"/>
    <n v="596512"/>
    <s v="Not provided"/>
    <s v="Not provided"/>
    <s v="Not provided"/>
    <s v="N/A"/>
    <s v="Structural"/>
    <s v="Completed"/>
    <x v="0"/>
    <s v="Not provided"/>
    <x v="0"/>
    <s v="Not provided"/>
    <s v="Not provided"/>
    <n v="1994"/>
  </r>
  <r>
    <m/>
    <s v="City of Orlando"/>
    <s v="Not provided"/>
    <s v="ORL-04"/>
    <s v="Lake Highland CDS Unit"/>
    <s v="Installation of CDS unit at Lake Highland."/>
    <x v="24"/>
    <x v="0"/>
    <x v="15"/>
    <s v="Not provided"/>
    <n v="1"/>
    <s v="N/A"/>
    <n v="45"/>
    <n v="60000"/>
    <s v="Not provided"/>
    <s v="Not provided"/>
    <s v="Not provided"/>
    <s v="N/A"/>
    <s v="Non-structural"/>
    <s v="Completed"/>
    <x v="0"/>
    <s v="Not provided"/>
    <x v="0"/>
    <s v="Not provided"/>
    <s v="Not provided"/>
    <n v="1998"/>
  </r>
  <r>
    <m/>
    <s v="City of Orlando"/>
    <s v="Not provided"/>
    <s v="ORL-05"/>
    <s v="Mills Avenue Retrofit"/>
    <s v="Construction of litter collection screen on Mills Ave., adjacent to Lake Rowena to treat runoff from 36&quot; and 24&quot; stormlines."/>
    <x v="18"/>
    <x v="0"/>
    <x v="4"/>
    <s v="Not provided"/>
    <n v="8.4"/>
    <s v="N/A"/>
    <n v="89"/>
    <n v="250000"/>
    <s v="Not provided"/>
    <s v="Not provided"/>
    <s v="Not provided"/>
    <s v="N/A"/>
    <s v="Structural"/>
    <s v="Planned"/>
    <x v="0"/>
    <s v="Not provided"/>
    <x v="0"/>
    <s v="Not provided"/>
    <s v="Not provided"/>
    <n v="2009"/>
  </r>
  <r>
    <m/>
    <s v="City of Orlando"/>
    <s v="Not provided"/>
    <s v="ORL-06"/>
    <s v="Overbrook Stormwater Improvements"/>
    <s v="Construct 2nd generation baffle box upstream of Lake Adair; Implement pollution prevention methods, including gravel bottom and check dams to settle out pollutants."/>
    <x v="18"/>
    <x v="0"/>
    <x v="3"/>
    <s v="Not provided"/>
    <n v="1.8"/>
    <s v="N/A"/>
    <n v="236"/>
    <n v="400000"/>
    <s v="Not provided"/>
    <s v="Not provided"/>
    <s v="Not provided"/>
    <s v="N/A"/>
    <s v="Structural"/>
    <s v="Planned"/>
    <x v="0"/>
    <s v="Not provided"/>
    <x v="0"/>
    <s v="Not provided"/>
    <s v="Not provided"/>
    <n v="2007"/>
  </r>
  <r>
    <m/>
    <s v="City of Orlando"/>
    <s v="Not provided"/>
    <s v="ORL-07"/>
    <s v="Guernsey Park – Expansion of Wet Detention Pond"/>
    <s v="Expansion of wet detention pond to treat 61% of sub-basin drainage."/>
    <x v="10"/>
    <x v="0"/>
    <x v="5"/>
    <s v="Not provided"/>
    <n v="0.1"/>
    <s v="N/A"/>
    <n v="80"/>
    <n v="425000"/>
    <s v="Not provided"/>
    <s v="Not provided"/>
    <s v="Not provided"/>
    <s v="N/A"/>
    <s v="Structural"/>
    <s v="Completed"/>
    <x v="0"/>
    <s v="Not provided"/>
    <x v="0"/>
    <s v="Not provided"/>
    <s v="Not provided"/>
    <n v="2011"/>
  </r>
  <r>
    <m/>
    <s v="City of Orlando"/>
    <s v="Not provided"/>
    <s v="ORL-08"/>
    <s v="Ivanhoe Plaza Park Exfiltration"/>
    <s v="Installation of exfiltration galleries to treat 100% of sub-basin drainage."/>
    <x v="25"/>
    <x v="0"/>
    <x v="5"/>
    <s v="Not provided"/>
    <n v="1.3"/>
    <s v="N/A"/>
    <n v="49"/>
    <n v="1100000"/>
    <s v="Not provided"/>
    <s v="Not provided"/>
    <s v="Not provided"/>
    <s v="N/A"/>
    <s v="Structural"/>
    <s v="Completed"/>
    <x v="0"/>
    <s v="Not provided"/>
    <x v="0"/>
    <s v="Not provided"/>
    <s v="Not provided"/>
    <n v="2012"/>
  </r>
  <r>
    <m/>
    <s v="City of Orlando"/>
    <s v="Not provided"/>
    <s v="ORL-09"/>
    <s v="Lake Concord 2nd Generation Baffle Boxes"/>
    <s v="Construct two 2nd generation baffle boxes upstream of Lake Concord and reroute flow to treat 30&quot; and 24&quot; outfalls from nearly 100% of two sub-basins."/>
    <x v="5"/>
    <x v="0"/>
    <x v="11"/>
    <s v="Not provided"/>
    <n v="0.8"/>
    <s v="N/A"/>
    <n v="66"/>
    <n v="250000"/>
    <s v="Not provided"/>
    <s v="Not provided"/>
    <s v="Not provided"/>
    <s v="N/A"/>
    <s v="Structural"/>
    <s v="Completed"/>
    <x v="0"/>
    <s v="Not provided"/>
    <x v="0"/>
    <s v="Not provided"/>
    <s v="Not provided"/>
    <n v="2011"/>
  </r>
  <r>
    <m/>
    <s v="City of Orlando"/>
    <s v="Not provided"/>
    <s v="ORL-10"/>
    <s v="Winyah (Westchester Ave/Wilkinson St) 2nd Generation Baffle Box"/>
    <s v="Construct 2nd generation baffle box upstream of Lake Winyah to treat 71% of sub-basin."/>
    <x v="5"/>
    <x v="0"/>
    <x v="4"/>
    <s v="Not provided"/>
    <n v="1.6"/>
    <s v="N/A"/>
    <n v="30"/>
    <n v="72000"/>
    <s v="Not provided"/>
    <s v="Not provided"/>
    <s v="Not provided"/>
    <s v="N/A"/>
    <s v="Structural"/>
    <s v="Completed"/>
    <x v="0"/>
    <s v="Not provided"/>
    <x v="0"/>
    <s v="Not provided"/>
    <s v="Not provided"/>
    <n v="2009"/>
  </r>
  <r>
    <m/>
    <s v="City of Orlando"/>
    <s v="Not provided"/>
    <s v="ORL-11"/>
    <s v="Westmoreland 2nd Generation Baffle Box"/>
    <s v="Construct 2nd generation baffle box upstream of Lake Adair."/>
    <x v="5"/>
    <x v="0"/>
    <x v="9"/>
    <s v="Not provided"/>
    <n v="0.1"/>
    <s v="N/A"/>
    <n v="5.3"/>
    <n v="35000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Orlando"/>
    <s v="Not provided"/>
    <s v="ORL-12"/>
    <s v="Stormwater Filtration Systems / Inlet Baskets"/>
    <s v="Installation of six inlet baskets around perimeter of Lake Adair."/>
    <x v="20"/>
    <x v="0"/>
    <x v="10"/>
    <s v="Not provided"/>
    <n v="0"/>
    <s v="N/A"/>
    <n v="25"/>
    <n v="54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3"/>
    <s v="Stormwater Filtration Systems / Inlet Baskets"/>
    <s v="Installation of 11 inlet baskets in Spring Lake basin."/>
    <x v="20"/>
    <x v="0"/>
    <x v="10"/>
    <s v="Not provided"/>
    <n v="0"/>
    <s v="N/A"/>
    <n v="25"/>
    <n v="99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4"/>
    <s v="Stormwater Filtration Systems / Inlet Baskets"/>
    <s v="Installation of 13 inlet baskets in Lake Formosa basin."/>
    <x v="20"/>
    <x v="0"/>
    <x v="10"/>
    <s v="Not provided"/>
    <n v="0.1"/>
    <s v="N/A"/>
    <n v="14"/>
    <n v="117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5"/>
    <s v="Stormwater Filtration Systems / Inlet Baskets"/>
    <s v="Installation of 29 inlet baskets in Lake Highland basin."/>
    <x v="20"/>
    <x v="0"/>
    <x v="10"/>
    <s v="Not provided"/>
    <n v="3.5"/>
    <s v="N/A"/>
    <n v="223"/>
    <n v="261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6"/>
    <s v="Stormwater Filtration Systems / Inlet Baskets"/>
    <s v="Installation of two inlet baskets in Lake Rowena basin."/>
    <x v="20"/>
    <x v="0"/>
    <x v="10"/>
    <s v="Not provided"/>
    <n v="0.5"/>
    <s v="N/A"/>
    <n v="39"/>
    <n v="18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7"/>
    <s v="Stormwater Filtration Systems / Inlet Baskets"/>
    <s v="Installation of 49 inlet baskets in Lake Ivanhoe basin."/>
    <x v="20"/>
    <x v="0"/>
    <x v="3"/>
    <s v="Not provided"/>
    <n v="0.6"/>
    <s v="N/A"/>
    <n v="242"/>
    <n v="441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8"/>
    <s v="Stormwater Filtration Systems / Inlet Baskets"/>
    <s v="Installation of four inlet baskets in Lake Druid basin."/>
    <x v="20"/>
    <x v="0"/>
    <x v="10"/>
    <s v="Not provided"/>
    <n v="0.4"/>
    <s v="N/A"/>
    <n v="39"/>
    <n v="18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9"/>
    <s v="Street Sweeping"/>
    <s v="Two times per week of 6.4 miles, weekly of 9.3 miles, and 2 times per month of 113 miles."/>
    <x v="3"/>
    <x v="0"/>
    <x v="0"/>
    <s v="Not provided"/>
    <n v="428"/>
    <s v="N/A"/>
    <n v="0"/>
    <s v="N/A"/>
    <n v="1800000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Orlando"/>
    <s v="Not provided"/>
    <s v="ORL-20"/>
    <s v="Reading Drive (24&quot; line) - 2nd Generation Baffle Box at Lake Adair"/>
    <s v="Construct 2nd generation baffle box upstream of Lake Adair to treat approximately 13% of subbasin."/>
    <x v="5"/>
    <x v="0"/>
    <x v="4"/>
    <s v="Not provided"/>
    <n v="0.5"/>
    <s v="N/A"/>
    <n v="26"/>
    <s v="N/A"/>
    <s v="Not provided"/>
    <s v="Not provided"/>
    <s v="Not provided"/>
    <s v="N/A"/>
    <s v="Structural"/>
    <s v="Completed"/>
    <x v="0"/>
    <s v="Not provided"/>
    <x v="0"/>
    <s v="Not provided"/>
    <s v="Not provided"/>
    <n v="2009"/>
  </r>
  <r>
    <m/>
    <s v="City of Orlando"/>
    <s v="Not provided"/>
    <s v="ORL-21"/>
    <s v="Spring Lake -2nd Generation Baffle Box at Rio Grande"/>
    <s v="Construct 2nd generation baffle box upstream of Spring Lake to treat 100% of subbasin."/>
    <x v="5"/>
    <x v="0"/>
    <x v="4"/>
    <s v="Not provided"/>
    <n v="0.6"/>
    <s v="N/A"/>
    <n v="39"/>
    <n v="128000"/>
    <s v="Not provided"/>
    <s v="Not provided"/>
    <s v="Not provided"/>
    <s v="N/A"/>
    <s v="Structural"/>
    <s v="Completed"/>
    <x v="0"/>
    <s v="Not provided"/>
    <x v="0"/>
    <s v="Not provided"/>
    <s v="Not provided"/>
    <n v="2009"/>
  </r>
  <r>
    <m/>
    <s v="City of Orlando"/>
    <s v="Not provided"/>
    <s v="ORL-22"/>
    <s v="Spring Lake- 2nd Generation Baffle Box at Springdale Rd"/>
    <s v="Construct 2nd generation baffle box upstream of Spring Lake to treat 100% of subbasin."/>
    <x v="5"/>
    <x v="0"/>
    <x v="1"/>
    <s v="Not provided"/>
    <n v="0.1"/>
    <s v="N/A"/>
    <n v="21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Orlando"/>
    <s v="Not provided"/>
    <s v="ORL-23"/>
    <s v="DOT Pond Maintenance, west of Spring Lake"/>
    <s v="Removal of muck/sediment and expansion of wet detention pond to treat 95% and 5% of two sub-basins, respectively."/>
    <x v="10"/>
    <x v="0"/>
    <x v="16"/>
    <s v="Not provided"/>
    <n v="6.1"/>
    <s v="N/A"/>
    <n v="141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10-02-01T00:00:00"/>
  </r>
  <r>
    <m/>
    <s v="City of Orlando"/>
    <s v="Not provided"/>
    <s v="ORL-24"/>
    <s v="Weber Dr - 2nd Generation Baffle Box at Lake Druid"/>
    <s v="Construct 2nd generation baffle box upstream of Lake Druid to treat approximately 7% of subbasin."/>
    <x v="5"/>
    <x v="0"/>
    <x v="9"/>
    <s v="Not provided"/>
    <n v="0.3"/>
    <s v="N/A"/>
    <n v="6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Orlando"/>
    <s v="Not provided"/>
    <s v="ORL-25"/>
    <s v="Educational Component"/>
    <s v="FYN, ordinances (landscape, irrigation, pet waste), PSAs, pamphlets, presentations, website, illicit discharge program."/>
    <x v="4"/>
    <x v="0"/>
    <x v="0"/>
    <s v="Not provided"/>
    <n v="94.2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Orlando"/>
    <s v="Not provided"/>
    <s v="ORL-26"/>
    <s v="Lake Concord Alum Injection Retrofit"/>
    <s v="Divert stormwater from Lake Concord basin to Lake Dot alum treatment before discharging into chain of lakes; installation of injection line in Lake Dot and new baffle box on Concord Ave."/>
    <x v="26"/>
    <x v="3"/>
    <x v="6"/>
    <s v="Not provided"/>
    <n v="3.8"/>
    <s v="N/A"/>
    <n v="90.8"/>
    <n v="500000"/>
    <s v="Not provided"/>
    <s v="Not provided"/>
    <s v="Not provided"/>
    <s v="N/A"/>
    <s v="Structural"/>
    <s v="In progress"/>
    <x v="0"/>
    <s v="Not provided"/>
    <x v="0"/>
    <s v="Not provided"/>
    <s v="Not provided"/>
    <d v="2013-06-01T00:00:00"/>
  </r>
  <r>
    <m/>
    <s v="City of Orlando"/>
    <s v="N/A"/>
    <s v="ORL-27"/>
    <s v="Existing BMPs"/>
    <s v="BMPs that were in place at the time of the TMDL."/>
    <x v="2"/>
    <x v="0"/>
    <x v="1"/>
    <s v="Not provided"/>
    <n v="684.4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Orlando"/>
    <s v="Not provided"/>
    <s v="ORL-28"/>
    <s v="FDOT Pond Sandbar Removal from Spring Lake"/>
    <s v="Removal of sandbar from FDOT pond outfall that enters Spring Lake."/>
    <x v="26"/>
    <x v="0"/>
    <x v="11"/>
    <s v="Not provided"/>
    <n v="0"/>
    <s v="N/A"/>
    <n v="0"/>
    <s v="Not provided"/>
    <s v="Not provided"/>
    <s v="Not provided"/>
    <s v="Not provided"/>
    <s v="N/A"/>
    <s v="Non-structural"/>
    <s v="Completed"/>
    <x v="3"/>
    <s v="Not provided"/>
    <x v="0"/>
    <s v="N/A"/>
    <s v="N/A"/>
    <d v="2010-11-01T00:00:00"/>
  </r>
  <r>
    <m/>
    <s v="City of Orlando"/>
    <s v="Not provided"/>
    <s v="ORL-29"/>
    <s v="Catch Basin Clean Out"/>
    <s v="Clean out of catch basins, removal of 524 cubic feet of material per year."/>
    <x v="16"/>
    <x v="0"/>
    <x v="0"/>
    <s v="Not provided"/>
    <n v="19"/>
    <s v="N/A"/>
    <n v="0"/>
    <s v="Not provided"/>
    <s v="Not provided"/>
    <s v="Not provided"/>
    <s v="Not provided"/>
    <s v="N/A"/>
    <s v="Non-structural"/>
    <s v="Completed"/>
    <x v="1"/>
    <s v="Not provided"/>
    <x v="0"/>
    <s v="N/A"/>
    <s v="N/A"/>
    <s v="N/A"/>
  </r>
  <r>
    <m/>
    <s v="City of Orlando"/>
    <s v="Not provided"/>
    <s v="ORL-30"/>
    <s v="BMP Clean Out"/>
    <s v="Clean out of BMPs, removal of 133 cubic feet of material per year."/>
    <x v="16"/>
    <x v="0"/>
    <x v="0"/>
    <s v="Not provided"/>
    <n v="4"/>
    <s v="N/A"/>
    <n v="0"/>
    <s v="Not provided"/>
    <s v="Not provided"/>
    <s v="Not provided"/>
    <s v="Not provided"/>
    <s v="N/A"/>
    <s v="Non-structural"/>
    <s v="Completed"/>
    <x v="1"/>
    <s v="Not provided"/>
    <x v="0"/>
    <s v="N/A"/>
    <s v="N/A"/>
    <s v="N/A"/>
  </r>
  <r>
    <m/>
    <s v="City of Oviedo"/>
    <s v="Not provided"/>
    <s v="OV-01"/>
    <s v="Aulin Regional Stormwater Pond"/>
    <s v="Aulin Regional Stormwater Pond."/>
    <x v="10"/>
    <x v="0"/>
    <x v="5"/>
    <s v="Not provided"/>
    <n v="13.5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n v="2009"/>
  </r>
  <r>
    <m/>
    <s v="City of Oviedo"/>
    <s v="Not provided"/>
    <s v="OV-02"/>
    <s v="Lightwood Knox Canal Project"/>
    <s v="Lightwood Knox Canal Project."/>
    <x v="7"/>
    <x v="2"/>
    <x v="6"/>
    <s v="Not provided"/>
    <n v="84.5"/>
    <s v="N/A"/>
    <n v="0"/>
    <s v="Not provided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Oviedo"/>
    <s v="Not provided"/>
    <s v="OV-03"/>
    <s v="Solary Canal Project"/>
    <s v="Sweetwater Creek Project."/>
    <x v="27"/>
    <x v="0"/>
    <x v="11"/>
    <s v="Not provided"/>
    <n v="30.4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Oviedo"/>
    <s v="Not provided"/>
    <s v="OV-04"/>
    <s v="Solary Canal Stormwater Treatment Area"/>
    <s v="Regional stormwater treatment facility consisting of an 8.0-acre wet pond and 4.8-acre wetland."/>
    <x v="28"/>
    <x v="0"/>
    <x v="11"/>
    <s v="Not provided"/>
    <n v="188.3"/>
    <s v="N/A"/>
    <n v="1471"/>
    <n v="1700000"/>
    <s v="Not provided"/>
    <s v="Not provided"/>
    <s v="Not provided"/>
    <s v="N/A"/>
    <s v="Structural"/>
    <s v="Completed"/>
    <x v="0"/>
    <s v="Not provided"/>
    <x v="0"/>
    <s v="Not provided"/>
    <s v="Not provided"/>
    <n v="2010"/>
  </r>
  <r>
    <m/>
    <s v="City of Oviedo"/>
    <s v="Not provided"/>
    <s v="OV-05"/>
    <s v="Street Sweeping"/>
    <s v="Monthly street sweeping of 315 lane miles."/>
    <x v="3"/>
    <x v="0"/>
    <x v="0"/>
    <s v="Not provided"/>
    <n v="601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Oviedo"/>
    <s v="Not provided"/>
    <s v="OV-06"/>
    <s v="Pet waste ordinance and Education Efforts"/>
    <s v="FYN, pet waste ordinance adopted, illicit discharge program, Adopt A Pond Program, FOG (Fats Oils &amp; Grease)ordinance approved and adopted."/>
    <x v="4"/>
    <x v="0"/>
    <x v="0"/>
    <s v="Not provided"/>
    <n v="52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Oviedo"/>
    <s v="N/A"/>
    <s v="OV-07"/>
    <s v="Existing BMPs"/>
    <s v="BMPs that were in place at the time of the TMDL."/>
    <x v="2"/>
    <x v="0"/>
    <x v="1"/>
    <s v="Not provided"/>
    <n v="386.5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Oviedo"/>
    <s v="Not provided"/>
    <s v="OV-08"/>
    <s v="Inlets and Pipe Cleaning"/>
    <s v="Routine cleaning of inlets and pipes."/>
    <x v="16"/>
    <x v="0"/>
    <x v="0"/>
    <s v="Not provided"/>
    <n v="220"/>
    <s v="N/A"/>
    <n v="0"/>
    <s v="Not provided"/>
    <s v="Not provided"/>
    <s v="Not provided"/>
    <s v="Not provided"/>
    <s v="N/A"/>
    <s v="Non-structural"/>
    <s v="Completed"/>
    <x v="1"/>
    <s v="Not provided"/>
    <x v="0"/>
    <s v="N/A"/>
    <s v="N/A"/>
    <n v="2011"/>
  </r>
  <r>
    <m/>
    <s v="City of Oviedo"/>
    <s v="Not provided"/>
    <s v="OV-09"/>
    <s v="Aulin Avenue North"/>
    <s v="Construction of stormwater conveyance system and treatment area."/>
    <x v="18"/>
    <x v="2"/>
    <x v="6"/>
    <s v="Not provided"/>
    <n v="0"/>
    <s v="N/A"/>
    <n v="0"/>
    <n v="50000"/>
    <s v="Not provided"/>
    <s v="Not provided"/>
    <s v="Not provided"/>
    <s v="N/A"/>
    <s v="Structural"/>
    <s v="Planned"/>
    <x v="5"/>
    <s v="Not provided"/>
    <x v="0"/>
    <s v="N/A"/>
    <s v="N/A"/>
    <s v="Not provided"/>
  </r>
  <r>
    <m/>
    <s v="City of Oviedo"/>
    <s v="Not provided"/>
    <s v="OV-10"/>
    <s v="Oviedo Regional Pond"/>
    <s v="Construction of retention pond to receive and treat drainage from commercial sites and treat surrounding runoff prior to being discharged to Sweetwater Creek."/>
    <x v="10"/>
    <x v="2"/>
    <x v="6"/>
    <s v="Not provided"/>
    <s v="TBD"/>
    <s v="N/A"/>
    <n v="0"/>
    <n v="1500000"/>
    <s v="Not provided"/>
    <s v="Not provided"/>
    <s v="Not provided"/>
    <s v="N/A"/>
    <s v="Structural"/>
    <s v="Planned"/>
    <x v="2"/>
    <s v="Not provided"/>
    <x v="0"/>
    <s v="Not provided"/>
    <s v="Not provided"/>
    <s v="Not provided"/>
  </r>
  <r>
    <m/>
    <s v="City of Oviedo"/>
    <s v="Not provided"/>
    <s v="OV-11"/>
    <s v="Phase II of 426 at S. Lake Jessup"/>
    <s v="Construction of two new treatment areas and enlargement and Improvement to existing system in conjunction with FDOT and widening of 426.outfalls to WBID 2999 and WBID 2996."/>
    <x v="28"/>
    <x v="2"/>
    <x v="6"/>
    <s v="Not provided"/>
    <s v="TBD"/>
    <s v="N/A"/>
    <n v="0"/>
    <s v="Not provided"/>
    <s v="Not provided"/>
    <s v="Not provided"/>
    <s v="Not provided"/>
    <s v="N/A"/>
    <s v="Structural"/>
    <s v="Planned"/>
    <x v="2"/>
    <s v="Not provided"/>
    <x v="0"/>
    <s v="N/A"/>
    <s v="N/A"/>
    <s v="Not provided"/>
  </r>
  <r>
    <m/>
    <s v="City of Sanford"/>
    <s v="Not provided"/>
    <s v="S-01"/>
    <s v="Street Sweeping"/>
    <s v="Weekly street sweeping of 37.7 miles."/>
    <x v="3"/>
    <x v="0"/>
    <x v="0"/>
    <s v="Not provided"/>
    <n v="427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Sanford"/>
    <s v="Not provided"/>
    <s v="S-02"/>
    <s v="Public Education"/>
    <s v="Public education."/>
    <x v="4"/>
    <x v="0"/>
    <x v="0"/>
    <s v="Not provided"/>
    <n v="108.9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Sanford"/>
    <s v="N/A"/>
    <s v="S-03"/>
    <s v="Existing BMPs"/>
    <s v="BMPs that were in place at the time of the TMDL."/>
    <x v="2"/>
    <x v="0"/>
    <x v="1"/>
    <s v="Not provided"/>
    <n v="521.20000000000005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Winter Park"/>
    <s v="Not provided"/>
    <s v="WP-01"/>
    <s v="Lake Island Interconnect"/>
    <s v="First flush bypass to wet retention ponds."/>
    <x v="10"/>
    <x v="0"/>
    <x v="13"/>
    <s v="Not provided"/>
    <n v="4.7"/>
    <s v="N/A"/>
    <n v="74.5"/>
    <n v="408009"/>
    <s v="Not provided"/>
    <s v="Not provided"/>
    <s v="Not provided"/>
    <s v="N/A"/>
    <s v="Structural"/>
    <s v="Completed"/>
    <x v="0"/>
    <s v="Not provided"/>
    <x v="0"/>
    <s v="Not provided"/>
    <s v="Not provided"/>
    <d v="2002-06-01T00:00:00"/>
  </r>
  <r>
    <m/>
    <s v="City of Winter Park"/>
    <s v="Not provided"/>
    <s v="WP-02"/>
    <s v="Via Lugano Exfiltration"/>
    <s v="Off-line exfiltration."/>
    <x v="7"/>
    <x v="0"/>
    <x v="17"/>
    <s v="Not provided"/>
    <n v="1.3"/>
    <s v="N/A"/>
    <n v="25.3"/>
    <n v="200000"/>
    <s v="Not provided"/>
    <s v="Not provided"/>
    <s v="Not provided"/>
    <s v="N/A"/>
    <s v="Structural"/>
    <s v="Completed"/>
    <x v="0"/>
    <s v="Not provided"/>
    <x v="0"/>
    <s v="Not provided"/>
    <s v="Not provided"/>
    <d v="1996-10-01T00:00:00"/>
  </r>
  <r>
    <m/>
    <s v="City of Winter Park"/>
    <s v="Not provided"/>
    <s v="WP-03"/>
    <s v="N. Park Ave. Exfiltration"/>
    <s v="Off-line exfiltration."/>
    <x v="6"/>
    <x v="0"/>
    <x v="18"/>
    <s v="Not provided"/>
    <n v="6.6"/>
    <s v="N/A"/>
    <n v="21.44"/>
    <n v="250000"/>
    <s v="Not provided"/>
    <s v="Not provided"/>
    <s v="Not provided"/>
    <s v="N/A"/>
    <s v="Structural"/>
    <s v="Completed"/>
    <x v="0"/>
    <s v="Not provided"/>
    <x v="0"/>
    <s v="Not provided"/>
    <s v="Not provided"/>
    <d v="2004-06-01T00:00:00"/>
  </r>
  <r>
    <m/>
    <s v="City of Winter Park"/>
    <s v="Not provided"/>
    <s v="WP-04"/>
    <s v="Fairway 3 Exfiltration"/>
    <s v="Off-line exfiltration."/>
    <x v="6"/>
    <x v="0"/>
    <x v="10"/>
    <s v="Not provided"/>
    <n v="5.5"/>
    <s v="N/A"/>
    <n v="57.39"/>
    <n v="1000000"/>
    <s v="Not provided"/>
    <s v="Not provided"/>
    <s v="Not provided"/>
    <s v="N/A"/>
    <s v="Structural"/>
    <s v="Completed"/>
    <x v="0"/>
    <s v="Not provided"/>
    <x v="0"/>
    <s v="Not provided"/>
    <s v="Not provided"/>
    <d v="2006-11-01T00:00:00"/>
  </r>
  <r>
    <m/>
    <s v="City of Winter Park"/>
    <s v="Not provided"/>
    <s v="WP-05"/>
    <s v="McKean Road CDS"/>
    <s v="CDS Unit on 24&quot; outfall."/>
    <x v="22"/>
    <x v="0"/>
    <x v="19"/>
    <s v="Not provided"/>
    <n v="0"/>
    <s v="N/A"/>
    <n v="5.5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4-05-01T00:00:00"/>
  </r>
  <r>
    <m/>
    <s v="City of Winter Park"/>
    <s v="Not provided"/>
    <s v="WP-06"/>
    <s v="Pinetree Rd Outfall CDS"/>
    <s v="CDS unit on 42&quot; outfall."/>
    <x v="22"/>
    <x v="0"/>
    <x v="19"/>
    <s v="Not provided"/>
    <n v="0.6"/>
    <s v="N/A"/>
    <n v="64.7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4-05-01T00:00:00"/>
  </r>
  <r>
    <m/>
    <s v="City of Winter Park"/>
    <s v="Not provided"/>
    <s v="WP-07"/>
    <s v="1190 Park Ave CDS"/>
    <s v="CDS unit on 30&quot; outfall."/>
    <x v="16"/>
    <x v="0"/>
    <x v="15"/>
    <s v="Not provided"/>
    <n v="0.2"/>
    <s v="N/A"/>
    <n v="22.82"/>
    <s v="Not provided"/>
    <s v="Not provided"/>
    <s v="Not provided"/>
    <s v="Not provided"/>
    <s v="N/A"/>
    <s v="Non-structural"/>
    <s v="Completed"/>
    <x v="0"/>
    <s v="Not provided"/>
    <x v="0"/>
    <s v="Not provided"/>
    <s v="Not provided"/>
    <d v="1998-08-01T00:00:00"/>
  </r>
  <r>
    <m/>
    <s v="City of Winter Park"/>
    <s v="Not provided"/>
    <s v="WP-08"/>
    <s v="Moss/ Venetian Dry Capture 1st Generation Baffle box"/>
    <s v="Baffle screen on 15&quot; outfall."/>
    <x v="29"/>
    <x v="0"/>
    <x v="10"/>
    <s v="Not provided"/>
    <n v="0.1"/>
    <s v="N/A"/>
    <n v="3.02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0-02-01T00:00:00"/>
  </r>
  <r>
    <m/>
    <s v="City of Winter Park"/>
    <s v="Not provided"/>
    <s v="WP-09"/>
    <s v="Green Cove Road  2 CDS Units"/>
    <s v="Two CDS units on two 24&quot; outfalls."/>
    <x v="16"/>
    <x v="0"/>
    <x v="9"/>
    <s v="Not provided"/>
    <n v="0.1"/>
    <s v="N/A"/>
    <n v="11.35"/>
    <s v="Not provided"/>
    <s v="Not provided"/>
    <s v="Not provided"/>
    <s v="Not provided"/>
    <s v="N/A"/>
    <s v="Non-structural"/>
    <s v="Completed"/>
    <x v="0"/>
    <s v="Not provided"/>
    <x v="0"/>
    <s v="Not provided"/>
    <s v="Not provided"/>
    <d v="2004-05-01T00:00:00"/>
  </r>
  <r>
    <m/>
    <s v="City of Winter Park"/>
    <s v="Not provided"/>
    <s v="WP-10"/>
    <s v="Courtland Alum Injection treatment"/>
    <s v="Alum injection at Lake Mizell outfall."/>
    <x v="13"/>
    <x v="0"/>
    <x v="1"/>
    <s v="Not provided"/>
    <n v="21.2"/>
    <s v="N/A"/>
    <n v="88.0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1"/>
    <s v="Partnership/ wet detention/ Windsong"/>
    <s v="Developer's agreement to treat Palmer Ditch basin run off within site MSSW."/>
    <x v="10"/>
    <x v="0"/>
    <x v="1"/>
    <s v="Not provided"/>
    <n v="5.8"/>
    <s v="N/A"/>
    <n v="84.55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2"/>
    <s v="Lincoln Ave Alum Injection treatment"/>
    <s v="Alum injection at Lake Osceola outfall."/>
    <x v="13"/>
    <x v="0"/>
    <x v="1"/>
    <s v="Not provided"/>
    <n v="37.700000000000003"/>
    <s v="N/A"/>
    <n v="17.59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3"/>
    <s v="Alexander Place Alum Injection treatment with baffle box"/>
    <s v="Alum injection at Lake Osceola outfall."/>
    <x v="13"/>
    <x v="0"/>
    <x v="1"/>
    <s v="Not provided"/>
    <n v="22.6"/>
    <s v="N/A"/>
    <n v="24.61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4"/>
    <s v="Morse /Alum Injection treatment"/>
    <s v="Alum injection at Lake Osceola outfall."/>
    <x v="13"/>
    <x v="0"/>
    <x v="1"/>
    <s v="Not provided"/>
    <n v="6.9"/>
    <s v="N/A"/>
    <n v="57.13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5"/>
    <s v="Trismen and Lakewood Drive Exfiltration"/>
    <s v="Off-Line exfiltration."/>
    <x v="7"/>
    <x v="0"/>
    <x v="1"/>
    <s v="Not provided"/>
    <n v="0.4"/>
    <s v="N/A"/>
    <n v="7.35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6"/>
    <s v="Trismen CDS Unit"/>
    <s v="CDS Unit on 24&quot; outfall."/>
    <x v="24"/>
    <x v="0"/>
    <x v="1"/>
    <s v="Not provided"/>
    <n v="0"/>
    <s v="N/A"/>
    <n v="0.39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7"/>
    <s v="Trismen Dry 1st Generation Baffle Box"/>
    <s v="Baffle screen on 15&quot; outfall."/>
    <x v="29"/>
    <x v="0"/>
    <x v="1"/>
    <s v="Not provided"/>
    <n v="0"/>
    <s v="N/A"/>
    <n v="1.84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8"/>
    <s v="Elizabeth CDS treating Inlet at Bonita and Dale"/>
    <s v="CDS on 15&quot; Pipe."/>
    <x v="24"/>
    <x v="0"/>
    <x v="9"/>
    <s v="Not provided"/>
    <n v="0"/>
    <s v="N/A"/>
    <n v="2.35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4-05-01T00:00:00"/>
  </r>
  <r>
    <m/>
    <s v="City of Winter Park"/>
    <s v="Not provided"/>
    <s v="WP-19"/>
    <s v="Lake Chelton Outfall Improvement"/>
    <s v="Four dry-capture baffle inlets and boxes."/>
    <x v="29"/>
    <x v="0"/>
    <x v="18"/>
    <s v="Not provided"/>
    <n v="0"/>
    <s v="N/A"/>
    <n v="28.65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3-09-01T00:00:00"/>
  </r>
  <r>
    <m/>
    <s v="City of Winter Park"/>
    <s v="Not provided"/>
    <s v="WP-20"/>
    <s v="Lakeview Road Bricking"/>
    <s v="CDS Installation on 24&quot; outfall."/>
    <x v="30"/>
    <x v="0"/>
    <x v="9"/>
    <s v="Not provided"/>
    <n v="0.1"/>
    <s v="N/A"/>
    <n v="9.5299999999999994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6-03-01T00:00:00"/>
  </r>
  <r>
    <m/>
    <s v="City of Winter Park"/>
    <s v="Not provided"/>
    <s v="WP-21"/>
    <s v="Mead Gardens Borrow Pit Pond Retrofit"/>
    <s v="Retrofit screening devices (two baffle boxes) to existing MSSW."/>
    <x v="29"/>
    <x v="0"/>
    <x v="9"/>
    <s v="Not provided"/>
    <n v="15.4"/>
    <s v="N/A"/>
    <n v="62.06"/>
    <s v="Not provided"/>
    <n v="560000"/>
    <s v="Not provided"/>
    <s v="Not provided"/>
    <s v="N/A"/>
    <s v="Structural"/>
    <s v="Completed"/>
    <x v="0"/>
    <s v="Not provided"/>
    <x v="0"/>
    <s v="Not provided"/>
    <s v="Not provided"/>
    <d v="2006-05-01T00:00:00"/>
  </r>
  <r>
    <m/>
    <s v="City of Winter Park"/>
    <s v="Not provided"/>
    <s v="WP-22"/>
    <s v="Glencoe Road Bricking"/>
    <s v="Stormwater capture and screening system (baffle box)."/>
    <x v="29"/>
    <x v="0"/>
    <x v="10"/>
    <s v="Not provided"/>
    <n v="0.1"/>
    <s v="N/A"/>
    <n v="3.39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7-03-01T00:00:00"/>
  </r>
  <r>
    <m/>
    <s v="City of Winter Park"/>
    <s v="Not provided"/>
    <s v="WP-23"/>
    <s v="Laurel Road Dry Retention Pond"/>
    <s v="On-line dry retention pond."/>
    <x v="7"/>
    <x v="0"/>
    <x v="20"/>
    <s v="Not provided"/>
    <n v="1.7"/>
    <s v="N/A"/>
    <n v="17.149999999999999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1999-05-01T00:00:00"/>
  </r>
  <r>
    <m/>
    <s v="City of Winter Park"/>
    <s v="Not provided"/>
    <s v="WP-24"/>
    <s v="Alum Injection Treatment/ Rollins"/>
    <s v="Alum injection at outfalls to Lake Virginia."/>
    <x v="13"/>
    <x v="0"/>
    <x v="14"/>
    <s v="Not provided"/>
    <n v="26.8"/>
    <s v="N/A"/>
    <n v="72.989999999999995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1995-01-01T00:00:00"/>
  </r>
  <r>
    <m/>
    <s v="City of Winter Park"/>
    <s v="Not provided"/>
    <s v="WP-25"/>
    <s v="9th Grade Center Pond Wet Detention"/>
    <s v="Wet detention pond retrofit."/>
    <x v="10"/>
    <x v="0"/>
    <x v="21"/>
    <s v="Not provided"/>
    <n v="7.6"/>
    <s v="N/A"/>
    <n v="110.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Pre 1995"/>
  </r>
  <r>
    <m/>
    <s v="City of Winter Park"/>
    <s v="Not provided"/>
    <s v="WP-26"/>
    <s v="Lakeview Bricking"/>
    <s v="Stormwater capture and screening system (baffle box)."/>
    <x v="29"/>
    <x v="0"/>
    <x v="9"/>
    <s v="Not provided"/>
    <n v="0.1"/>
    <s v="N/A"/>
    <n v="6.97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5-02-01T00:00:00"/>
  </r>
  <r>
    <m/>
    <s v="City of Winter Park"/>
    <s v="Not provided"/>
    <s v="WP-27"/>
    <s v="Oxford Road Bricking"/>
    <s v="Stormwater capture and screening system (baffle box)."/>
    <x v="29"/>
    <x v="0"/>
    <x v="9"/>
    <s v="Not provided"/>
    <n v="0.1"/>
    <s v="N/A"/>
    <n v="5.2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6-08-01T00:00:00"/>
  </r>
  <r>
    <m/>
    <s v="City of Winter Park"/>
    <s v="Not provided"/>
    <s v="WP-28"/>
    <s v="Lake Island Park"/>
    <s v="Created treatment volume in Lake Mendsen, construct control structures for wet detention treatment."/>
    <x v="10"/>
    <x v="0"/>
    <x v="14"/>
    <s v="Not provided"/>
    <n v="83.8"/>
    <s v="N/A"/>
    <n v="256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n v="1996"/>
  </r>
  <r>
    <m/>
    <s v="City of Winter Park"/>
    <s v="Not provided"/>
    <s v="WP-29"/>
    <s v="950 Palmer Ave Retrofit"/>
    <s v="Stormwater capture and screening system (baffle box)."/>
    <x v="29"/>
    <x v="0"/>
    <x v="10"/>
    <s v="Not provided"/>
    <n v="0.3"/>
    <s v="N/A"/>
    <n v="18.32999999999999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7-07-01T00:00:00"/>
  </r>
  <r>
    <m/>
    <s v="City of Winter Park"/>
    <s v="Not provided"/>
    <s v="WP-30"/>
    <s v="Banchory Exfiltration"/>
    <s v="On-line retention 0.25 treatment volume."/>
    <x v="31"/>
    <x v="0"/>
    <x v="3"/>
    <s v="Not provided"/>
    <n v="0.4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n v="2008"/>
  </r>
  <r>
    <m/>
    <s v="City of Winter Park"/>
    <s v="Not provided"/>
    <s v="WP-31"/>
    <s v="Bryan CDS"/>
    <s v="CDS."/>
    <x v="24"/>
    <x v="0"/>
    <x v="3"/>
    <s v="Not provided"/>
    <n v="0.2"/>
    <s v="N/A"/>
    <n v="0"/>
    <s v="Not provided"/>
    <s v="Not provided"/>
    <s v="Not provided"/>
    <s v="Not provided"/>
    <s v="N/A"/>
    <s v="Non-structural"/>
    <s v="Completed"/>
    <x v="0"/>
    <s v="Not provided"/>
    <x v="0"/>
    <s v="Not provided"/>
    <s v="Not provided"/>
    <n v="2008"/>
  </r>
  <r>
    <m/>
    <s v="City of Winter Park"/>
    <s v="Not provided"/>
    <s v="WP-32"/>
    <s v="E. Lake Sue CDS"/>
    <s v="CDS."/>
    <x v="24"/>
    <x v="0"/>
    <x v="3"/>
    <s v="Not provided"/>
    <n v="0.1"/>
    <s v="N/A"/>
    <n v="0"/>
    <s v="Not provided"/>
    <s v="Not provided"/>
    <s v="Not provided"/>
    <s v="Not provided"/>
    <s v="N/A"/>
    <s v="Non-structural"/>
    <s v="Completed"/>
    <x v="0"/>
    <s v="Not provided"/>
    <x v="0"/>
    <s v="Not provided"/>
    <s v="Not provided"/>
    <n v="2008"/>
  </r>
  <r>
    <m/>
    <s v="City of Winter Park"/>
    <s v="Not provided"/>
    <s v="WP-33"/>
    <s v="Elizabeth Drive baffle box"/>
    <s v="Baffle box."/>
    <x v="29"/>
    <x v="0"/>
    <x v="1"/>
    <s v="Not provided"/>
    <n v="1.1000000000000001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34"/>
    <s v="Street Sweeping"/>
    <s v="Street sweeping two times per month of 130 miles."/>
    <x v="3"/>
    <x v="0"/>
    <x v="0"/>
    <s v="Not provided"/>
    <n v="13.6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Winter Park"/>
    <s v="Not provided"/>
    <s v="WP-35"/>
    <s v="Education Efforts"/>
    <s v="FYN, landscape and fertilizer ordinances, pamphlets, presentations, website, illicit discharge program."/>
    <x v="4"/>
    <x v="0"/>
    <x v="0"/>
    <s v="Not provided"/>
    <n v="106.3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Winter Park"/>
    <s v="N/A"/>
    <s v="WP-36"/>
    <s v="Existing BMPs"/>
    <s v="BMPs that were in place at the time of the TMDL."/>
    <x v="2"/>
    <x v="0"/>
    <x v="1"/>
    <s v="Not provided"/>
    <n v="151.5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Winter Park"/>
    <s v="Not provided"/>
    <s v="WP-37"/>
    <s v="Courland Avenue Alum System Retrofit"/>
    <s v="Two Suntree baffle boxes (Osceola Ave and Mizell Ave outfalls)."/>
    <x v="29"/>
    <x v="0"/>
    <x v="11"/>
    <s v="Not provided"/>
    <n v="40.700000000000003"/>
    <s v="N/A"/>
    <n v="88"/>
    <n v="350000"/>
    <n v="4000"/>
    <s v="Not provided"/>
    <s v="Not provided"/>
    <s v="N/A"/>
    <s v="Structural"/>
    <s v="Completed"/>
    <x v="4"/>
    <s v="Not provided"/>
    <x v="0"/>
    <s v="Not provided"/>
    <s v="Not provided"/>
    <d v="2011-06-01T00:00:00"/>
  </r>
  <r>
    <m/>
    <s v="City of Winter Park"/>
    <s v="Not provided"/>
    <s v="WP-38"/>
    <s v="Alabama Drive Improvements"/>
    <s v="Two dry retention swales and one baffle box."/>
    <x v="29"/>
    <x v="0"/>
    <x v="11"/>
    <s v="Not provided"/>
    <n v="1.7"/>
    <s v="N/A"/>
    <n v="5"/>
    <n v="50000"/>
    <n v="1000"/>
    <s v="Not provided"/>
    <s v="Not provided"/>
    <s v="N/A"/>
    <s v="Structural"/>
    <s v="Completed"/>
    <x v="4"/>
    <s v="Not provided"/>
    <x v="0"/>
    <s v="Not provided"/>
    <s v="Not provided"/>
    <d v="2011-08-01T00:00:00"/>
  </r>
  <r>
    <m/>
    <s v="City of Winter Park"/>
    <s v="Not provided"/>
    <s v="WP-39"/>
    <s v="Morse Boulevard Outfalls Retrofit"/>
    <s v="Two Suntree baffle boxes."/>
    <x v="29"/>
    <x v="0"/>
    <x v="5"/>
    <s v="Not provided"/>
    <n v="194.7"/>
    <s v="N/A"/>
    <n v="30"/>
    <n v="180000"/>
    <n v="2500"/>
    <s v="Not provided"/>
    <s v="Not provided"/>
    <s v="N/A"/>
    <s v="Structural"/>
    <s v="Completed"/>
    <x v="4"/>
    <s v="Not provided"/>
    <x v="0"/>
    <s v="Not provided"/>
    <s v="Not provided"/>
    <d v="2012-04-01T00:00:00"/>
  </r>
  <r>
    <m/>
    <s v="City of Winter Park"/>
    <s v="Not provided"/>
    <s v="WP-40"/>
    <s v="Park North Exfiltration"/>
    <s v="Exfiltration trench."/>
    <x v="6"/>
    <x v="0"/>
    <x v="7"/>
    <s v="Not provided"/>
    <n v="9.6999999999999993"/>
    <s v="N/A"/>
    <n v="8.8000000000000007"/>
    <n v="703000"/>
    <n v="2500"/>
    <s v="Not provided"/>
    <s v="Not provided"/>
    <s v="N/A"/>
    <s v="Structural"/>
    <s v="Completed"/>
    <x v="5"/>
    <s v="Not provided"/>
    <x v="0"/>
    <s v="Not provided"/>
    <s v="Not provided"/>
    <d v="2014-02-01T00:00:00"/>
  </r>
  <r>
    <m/>
    <s v="City of Winter Park"/>
    <s v="Not provided"/>
    <s v="WP-41"/>
    <s v="Canton Avenue Outfall  Retrofit"/>
    <s v="Suntree baffle box."/>
    <x v="29"/>
    <x v="0"/>
    <x v="8"/>
    <s v="Not provided"/>
    <n v="9.6999999999999993"/>
    <s v="N/A"/>
    <n v="23"/>
    <n v="129000"/>
    <n v="1000"/>
    <s v="Not provided"/>
    <s v="Not provided"/>
    <s v="N/A"/>
    <s v="Structural"/>
    <s v="Completed"/>
    <x v="5"/>
    <s v="Not provided"/>
    <x v="0"/>
    <s v="Not provided"/>
    <s v="Not provided"/>
    <d v="2013-05-01T00:00:00"/>
  </r>
  <r>
    <m/>
    <s v="City of Winter Park"/>
    <s v="Not provided"/>
    <s v="WP-43"/>
    <s v="Alum Station Rehabs Phase 1 – 2 stations"/>
    <s v="Exfiltration trench."/>
    <x v="6"/>
    <x v="0"/>
    <x v="2"/>
    <s v="Not provided"/>
    <n v="6.6"/>
    <s v="N/A"/>
    <n v="0"/>
    <n v="137000"/>
    <n v="15000"/>
    <s v="Not provided"/>
    <s v="Not provided"/>
    <s v="N/A"/>
    <s v="Structural"/>
    <s v="Completed"/>
    <x v="2"/>
    <s v="Not provided"/>
    <x v="0"/>
    <s v="Not provided"/>
    <s v="Not provided"/>
    <d v="2014-04-15T00:00:00"/>
  </r>
  <r>
    <m/>
    <s v="City of Winter Park"/>
    <s v="Not provided"/>
    <s v="WP-44"/>
    <s v="Howard Drive Outfall Retrofit"/>
    <s v="CDS, detention, beemats."/>
    <x v="32"/>
    <x v="0"/>
    <x v="2"/>
    <s v="Not provided"/>
    <n v="47.3"/>
    <s v="N/A"/>
    <n v="28.9"/>
    <n v="411000"/>
    <n v="1500"/>
    <s v="Not provided"/>
    <s v="Not provided"/>
    <s v="N/A"/>
    <s v="Structural"/>
    <s v="Completed"/>
    <x v="2"/>
    <s v="Not provided"/>
    <x v="0"/>
    <s v="Not provided"/>
    <s v="Not provided"/>
    <d v="2014-03-02T00:00:00"/>
  </r>
  <r>
    <m/>
    <s v="City of Winter Park"/>
    <s v="Not provided"/>
    <s v="WP-45"/>
    <s v="W. Fawsett Road Outfall Retrofit"/>
    <s v="CDS."/>
    <x v="24"/>
    <x v="0"/>
    <x v="2"/>
    <s v="Not provided"/>
    <n v="31.7"/>
    <s v="N/A"/>
    <n v="22"/>
    <n v="50000"/>
    <n v="1500"/>
    <s v="Not provided"/>
    <s v="Not provided"/>
    <s v="N/A"/>
    <s v="Structural"/>
    <s v="Completed"/>
    <x v="2"/>
    <s v="Not provided"/>
    <x v="0"/>
    <s v="Not provided"/>
    <s v="Not provided"/>
    <d v="2014-02-13T00:00:00"/>
  </r>
  <r>
    <m/>
    <s v="City of Winter Springs"/>
    <s v="Not provided"/>
    <s v="WS-01"/>
    <s v="Solary Canal Stormwater Treatment Area"/>
    <s v="Regional stormwater treatment facility consisting of an 8.0-acre wet pond and 4.8-acre wetland."/>
    <x v="28"/>
    <x v="0"/>
    <x v="5"/>
    <s v="Not provided"/>
    <n v="188.3"/>
    <s v="N/A"/>
    <n v="0"/>
    <n v="1700000"/>
    <s v="Not provided"/>
    <s v="Not provided"/>
    <s v="Not provided"/>
    <s v="N/A"/>
    <s v="Structural"/>
    <s v="Completed"/>
    <x v="0"/>
    <s v="Not provided"/>
    <x v="0"/>
    <s v="Not provided"/>
    <s v="Not provided"/>
    <d v="2010-04-01T00:00:00"/>
  </r>
  <r>
    <m/>
    <s v="City of Winter Springs"/>
    <s v="Not provided"/>
    <s v="WS-02"/>
    <s v="Winding Hollow Wetland Treatment Area"/>
    <s v="Divert no name creek flow into wetland treatment system."/>
    <x v="33"/>
    <x v="2"/>
    <x v="6"/>
    <s v="Not provided"/>
    <n v="210.1"/>
    <s v="N/A"/>
    <n v="0"/>
    <n v="357000"/>
    <s v="Not provided"/>
    <s v="Not provided"/>
    <s v="Not provided"/>
    <s v="N/A"/>
    <s v="Structural"/>
    <s v="Planned"/>
    <x v="0"/>
    <s v="Not provided"/>
    <x v="0"/>
    <s v="Not provided"/>
    <s v="Not provided"/>
    <s v="N/A"/>
  </r>
  <r>
    <m/>
    <s v="City of Winter Springs"/>
    <s v="Not provided"/>
    <s v="WS-03"/>
    <s v="Winter Springs and Wedgewood Filtration Devices"/>
    <s v="Retrofit stormwater outfalls with flow-through filtration devices."/>
    <x v="24"/>
    <x v="2"/>
    <x v="6"/>
    <s v="Not provided"/>
    <n v="24.7"/>
    <s v="N/A"/>
    <n v="0"/>
    <n v="132000"/>
    <s v="Not provided"/>
    <s v="Not provided"/>
    <s v="Not provided"/>
    <s v="N/A"/>
    <s v="Structural"/>
    <s v="Planned"/>
    <x v="0"/>
    <s v="Not provided"/>
    <x v="0"/>
    <s v="Not provided"/>
    <s v="Not provided"/>
    <s v="N/A"/>
  </r>
  <r>
    <m/>
    <s v="City of Winter Springs"/>
    <s v="Not provided"/>
    <s v="WS-04"/>
    <s v="North Orlando Townsite Filtration Devices"/>
    <s v="Retrofit eastern and western outfalls with flow-through filtration devices."/>
    <x v="24"/>
    <x v="2"/>
    <x v="6"/>
    <s v="Not provided"/>
    <n v="5.2"/>
    <s v="N/A"/>
    <n v="0"/>
    <n v="80000"/>
    <s v="Not provided"/>
    <s v="Not provided"/>
    <s v="Not provided"/>
    <s v="N/A"/>
    <s v="Structural"/>
    <s v="Planned"/>
    <x v="0"/>
    <s v="Not provided"/>
    <x v="0"/>
    <s v="Not provided"/>
    <s v="Not provided"/>
    <s v="N/A"/>
  </r>
  <r>
    <m/>
    <s v="City of Winter Springs"/>
    <s v="Not provided"/>
    <s v="WS-05"/>
    <s v="Highlands Regional Pond Enhancements"/>
    <s v="Expansion of existing wet pond and redirection of untreated stormwater runoff to the pond."/>
    <x v="24"/>
    <x v="3"/>
    <x v="6"/>
    <s v="Not provided"/>
    <n v="64.5"/>
    <s v="N/A"/>
    <n v="0"/>
    <n v="1385000"/>
    <s v="Not provided"/>
    <s v="Not provided"/>
    <s v="Not provided"/>
    <s v="N/A"/>
    <s v="Structural"/>
    <s v="Planned"/>
    <x v="0"/>
    <s v="Not provided"/>
    <x v="0"/>
    <s v="Not provided"/>
    <s v="Not provided"/>
    <s v="N/A"/>
  </r>
  <r>
    <m/>
    <s v="City of Winter Springs"/>
    <s v="Not provided"/>
    <s v="WS-06"/>
    <s v="Education Efforts - Update Local Codes and Ordinances (Fertilizer Rule, etc.), FYN"/>
    <s v="Continue FYN, PSAs, distribution of pamphlets, presentations to various groups, and inspection program on illicit discharges."/>
    <x v="4"/>
    <x v="0"/>
    <x v="0"/>
    <s v="Not provided"/>
    <n v="92"/>
    <s v="N/A"/>
    <n v="0"/>
    <s v="Not provided"/>
    <n v="4000"/>
    <s v="Not provided"/>
    <s v="Not provided"/>
    <s v="N/A"/>
    <s v="Non-structural"/>
    <s v="Ongoing"/>
    <x v="0"/>
    <s v="Not provided"/>
    <x v="0"/>
    <s v="N/A"/>
    <s v="N/A"/>
    <s v="Not provided"/>
  </r>
  <r>
    <m/>
    <s v="City of Winter Springs"/>
    <s v="Not provided"/>
    <s v="WS-07"/>
    <s v="Street Sweeping"/>
    <s v="Quarterly street sweeping; total swept in reporting year is 863 miles."/>
    <x v="3"/>
    <x v="0"/>
    <x v="0"/>
    <s v="Not provided"/>
    <n v="180"/>
    <s v="N/A"/>
    <n v="0"/>
    <s v="Not provided"/>
    <n v="23381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Winter Springs"/>
    <s v="N/A"/>
    <s v="WS-08"/>
    <s v="Existing BMPs"/>
    <s v="BMPs that were in place at the time of the TMDL."/>
    <x v="2"/>
    <x v="0"/>
    <x v="1"/>
    <s v="Not provided"/>
    <n v="765.2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FDOT"/>
    <s v="Not provided"/>
    <s v="FDOT -01"/>
    <s v="FM: 240167-1 SR434"/>
    <s v="Widen from 2 to 6 lanes from McCulloch Road to Mitchell Hammock; drainage improvements and treatment of existing impervious area."/>
    <x v="10"/>
    <x v="0"/>
    <x v="10"/>
    <s v="Not provided"/>
    <n v="3.6"/>
    <s v="N/A"/>
    <n v="83.47"/>
    <s v="Not provided"/>
    <s v="Not provided"/>
    <s v="Not provided"/>
    <s v="Not provided"/>
    <s v="N/A"/>
    <s v="Structural"/>
    <s v="Completed"/>
    <x v="0"/>
    <s v="Not provided"/>
    <x v="0"/>
    <s v="N/A"/>
    <s v="N/A"/>
    <n v="2002"/>
  </r>
  <r>
    <m/>
    <s v="FDOT"/>
    <s v="Not provided"/>
    <s v="FDOT -02"/>
    <s v="Soldiers Creek Alum Treatment Facility"/>
    <s v="Flow-through alum system along CR 427 in Seminole County to reduce nutrient loads within Soldiers Creek."/>
    <x v="13"/>
    <x v="3"/>
    <x v="6"/>
    <s v="Not provided"/>
    <n v="80"/>
    <s v="N/A"/>
    <n v="0"/>
    <s v="Not provided"/>
    <s v="Not provided"/>
    <s v="Not provided"/>
    <s v="Not provided"/>
    <s v="N/A"/>
    <s v="Structural"/>
    <s v="Planned"/>
    <x v="2"/>
    <s v="Not provided"/>
    <x v="0"/>
    <s v="Not provided"/>
    <s v="Not provided"/>
    <s v="Not provided"/>
  </r>
  <r>
    <m/>
    <s v="FDOT"/>
    <s v="Not provided"/>
    <s v="FDOT -03"/>
    <s v="FM: 240196-1 SR17-92 Basin C&amp;D"/>
    <s v="Proposed widening of SR 15/600 (US 17/92) from Shepard Road to Lake Mary Blvd; drainage improvements and treatment of existing impervious area."/>
    <x v="7"/>
    <x v="3"/>
    <x v="6"/>
    <s v="Not provided"/>
    <n v="3.7"/>
    <s v="N/A"/>
    <n v="47.97"/>
    <s v="Not provided"/>
    <s v="Not provided"/>
    <s v="Not provided"/>
    <s v="Not provided"/>
    <s v="N/A"/>
    <s v="Structural"/>
    <s v="Planned"/>
    <x v="2"/>
    <s v="Not provided"/>
    <x v="0"/>
    <s v="N/A"/>
    <s v="N/A"/>
    <s v="Not provided"/>
  </r>
  <r>
    <m/>
    <s v="FDOT"/>
    <s v="Not provided"/>
    <s v="FDOT -04"/>
    <s v="FM: 240163-1 SR 46"/>
    <s v="SR 46 bridge replacement over Lake Jesup; drainage improvements and treatment of existing impervious area."/>
    <x v="10"/>
    <x v="0"/>
    <x v="16"/>
    <s v="Not provided"/>
    <n v="5.4"/>
    <s v="N/A"/>
    <n v="50.5"/>
    <s v="Not provided"/>
    <s v="Not provided"/>
    <s v="Not provided"/>
    <s v="Not provided"/>
    <s v="N/A"/>
    <s v="Structural"/>
    <s v="Completed"/>
    <x v="3"/>
    <s v="Not provided"/>
    <x v="0"/>
    <s v="Not provided"/>
    <s v="Not provided"/>
    <n v="2008"/>
  </r>
  <r>
    <m/>
    <s v="FDOT"/>
    <s v="Not provided"/>
    <s v="FDOT -05"/>
    <s v="Street Sweeping"/>
    <s v="Monthly street sweeping."/>
    <x v="3"/>
    <x v="0"/>
    <x v="0"/>
    <s v="Not provided"/>
    <n v="701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FDOT"/>
    <s v="Not provided"/>
    <s v="FDOT -06"/>
    <s v="Education Efforts"/>
    <s v="Public Education efforts."/>
    <x v="4"/>
    <x v="0"/>
    <x v="0"/>
    <s v="Not provided"/>
    <n v="6.5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FDOT"/>
    <s v="N/A"/>
    <s v="FDOT -07"/>
    <s v="Existing BMPs"/>
    <s v="Varies."/>
    <x v="2"/>
    <x v="0"/>
    <x v="1"/>
    <s v="Not provided"/>
    <n v="207.7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OOCEA"/>
    <s v="N/A"/>
    <s v="OOCEA-01"/>
    <s v="Existing BMPs"/>
    <s v="BMPs that were in place at the time of the TMDL."/>
    <x v="2"/>
    <x v="0"/>
    <x v="1"/>
    <s v="Not provided"/>
    <n v="12.8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Orange County"/>
    <s v="Not provided"/>
    <s v="OC-01"/>
    <s v="Hall Road Improvements"/>
    <s v="OC CIP Hall Road Improvements."/>
    <x v="10"/>
    <x v="0"/>
    <x v="4"/>
    <s v="Not provided"/>
    <n v="0.1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n v="2003"/>
  </r>
  <r>
    <m/>
    <s v="Orange County"/>
    <s v="Not provided"/>
    <s v="OC-02"/>
    <s v="OC CIP Lake Wauntta"/>
    <s v="OC CIP Lake Waunatta."/>
    <x v="10"/>
    <x v="0"/>
    <x v="4"/>
    <s v="Not provided"/>
    <n v="3.5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n v="2005"/>
  </r>
  <r>
    <m/>
    <s v="Orange County"/>
    <s v="Not provided"/>
    <s v="OC-03"/>
    <s v="Lake Sue Inlet Baskets"/>
    <s v="Lake Sue inlet baskets."/>
    <x v="16"/>
    <x v="0"/>
    <x v="1"/>
    <s v="Not provided"/>
    <n v="0.7"/>
    <s v="N/A"/>
    <n v="0"/>
    <s v="Not provided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Orange County"/>
    <s v="Not provided"/>
    <s v="OC-04"/>
    <s v="Street Sweeping"/>
    <s v="Street sweeping for a total of 971.93 curb miles per year."/>
    <x v="3"/>
    <x v="0"/>
    <x v="0"/>
    <s v="Not provided"/>
    <n v="29.1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Orange County"/>
    <s v="Not provided"/>
    <s v="OC-05"/>
    <s v="Education Efforts"/>
    <s v="FYN, ordinances, PSAs, pamphlets, presentations, website, illicit discharge program."/>
    <x v="4"/>
    <x v="0"/>
    <x v="0"/>
    <s v="Not provided"/>
    <n v="151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Orange County"/>
    <s v="N/A"/>
    <s v="OC-06"/>
    <s v="Existing BMPs"/>
    <s v="BMPs that were in place at the time of the TMDL."/>
    <x v="2"/>
    <x v="0"/>
    <x v="1"/>
    <s v="Not provided"/>
    <n v="197.3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Orange County"/>
    <s v="Not provided"/>
    <s v="OC-07"/>
    <s v="Regional Project"/>
    <s v="Participate in a regional project."/>
    <x v="34"/>
    <x v="2"/>
    <x v="0"/>
    <s v="Not provided"/>
    <n v="157"/>
    <s v="N/A"/>
    <n v="0"/>
    <s v="Not provided"/>
    <s v="Not provided"/>
    <s v="Not provided"/>
    <s v="Not provided"/>
    <s v="N/A"/>
    <s v="TBD"/>
    <s v="Planned"/>
    <x v="0"/>
    <s v="Not provided"/>
    <x v="0"/>
    <s v="N/A"/>
    <s v="N/A"/>
    <s v="Not provided"/>
  </r>
  <r>
    <m/>
    <s v="Orange County"/>
    <s v="Not provided"/>
    <s v="OC-08"/>
    <s v="Lake Burkett Inlet Baskets Phase I"/>
    <s v="Lake Burkett sub-basin."/>
    <x v="16"/>
    <x v="0"/>
    <x v="0"/>
    <s v="Not provided"/>
    <n v="11.5"/>
    <s v="N/A"/>
    <n v="0"/>
    <s v="Not provided"/>
    <s v="Not provided"/>
    <s v="Not provided"/>
    <s v="Not provided"/>
    <s v="N/A"/>
    <s v="Non-structural"/>
    <s v="Completed"/>
    <x v="3"/>
    <s v="Not provided"/>
    <x v="0"/>
    <s v="Not provided"/>
    <s v="Not provided"/>
    <n v="2010"/>
  </r>
  <r>
    <m/>
    <s v="Orange County"/>
    <s v="Not provided"/>
    <s v="OC-09"/>
    <s v="Lake Burkett Inlet Baskets Phase II"/>
    <s v="Lake Burkett sub-basin."/>
    <x v="20"/>
    <x v="2"/>
    <x v="6"/>
    <s v="Not provided"/>
    <n v="12.7"/>
    <s v="N/A"/>
    <n v="0"/>
    <s v="Not provided"/>
    <s v="Not provided"/>
    <s v="Not provided"/>
    <s v="Not provided"/>
    <s v="N/A"/>
    <s v="Non-structural"/>
    <s v="Planned"/>
    <x v="2"/>
    <s v="Not provided"/>
    <x v="0"/>
    <s v="Not provided"/>
    <s v="Not provided"/>
    <s v="N/A"/>
  </r>
  <r>
    <m/>
    <s v="Orange County"/>
    <s v="Not provided"/>
    <s v="OC-10"/>
    <s v="Lake Killarney Inlet Baskets"/>
    <s v="Lake Killarney."/>
    <x v="20"/>
    <x v="0"/>
    <x v="0"/>
    <s v="Not provided"/>
    <n v="5.8"/>
    <s v="N/A"/>
    <n v="0"/>
    <s v="Not provided"/>
    <s v="Not provided"/>
    <s v="Not provided"/>
    <s v="Not provided"/>
    <s v="N/A"/>
    <s v="Non-structural"/>
    <s v="Ongoing"/>
    <x v="2"/>
    <s v="Not provided"/>
    <x v="0"/>
    <s v="Not provided"/>
    <s v="Not provided"/>
    <s v="N/A"/>
  </r>
  <r>
    <m/>
    <s v="Seminole County"/>
    <s v="Not provided"/>
    <s v="SC-01"/>
    <s v="Cassel Creek RSF"/>
    <s v="RSF to treat water in the sub basin upstream."/>
    <x v="10"/>
    <x v="0"/>
    <x v="8"/>
    <s v="Not provided"/>
    <n v="156.80000000000001"/>
    <s v="N/A"/>
    <n v="830"/>
    <n v="927531"/>
    <s v="Not provided"/>
    <s v="Not provided"/>
    <s v="Not provided"/>
    <s v="N/A"/>
    <s v="Structural"/>
    <s v="Completed"/>
    <x v="0"/>
    <s v="Not provided"/>
    <x v="0"/>
    <s v="Not provided"/>
    <s v="Not provided"/>
    <d v="2012-09-01T00:00:00"/>
  </r>
  <r>
    <m/>
    <s v="Seminole County"/>
    <s v="Not provided"/>
    <s v="SC-02"/>
    <s v="Lake Ann Outfall"/>
    <s v="Baffle box and pipe replacement."/>
    <x v="29"/>
    <x v="0"/>
    <x v="20"/>
    <s v="Not provided"/>
    <n v="10.8"/>
    <s v="N/A"/>
    <n v="322"/>
    <n v="148000"/>
    <s v="Not provided"/>
    <s v="Not provided"/>
    <s v="Not provided"/>
    <s v="N/A"/>
    <s v="Structural"/>
    <s v="Completed"/>
    <x v="0"/>
    <s v="Not provided"/>
    <x v="0"/>
    <s v="Not provided"/>
    <s v="Not provided"/>
    <d v="2001-04-01T00:00:00"/>
  </r>
  <r>
    <m/>
    <s v="Seminole County"/>
    <s v="Not provided"/>
    <s v="SC-03"/>
    <s v="Red Bug Lake Road RSF"/>
    <s v="RSF to treat water in the sub basin upstream."/>
    <x v="10"/>
    <x v="0"/>
    <x v="16"/>
    <s v="Not provided"/>
    <n v="93"/>
    <s v="N/A"/>
    <n v="1050"/>
    <n v="1400000"/>
    <s v="Not provided"/>
    <s v="Not provided"/>
    <s v="Not provided"/>
    <s v="N/A"/>
    <s v="Structural"/>
    <s v="Completed"/>
    <x v="0"/>
    <s v="Not provided"/>
    <x v="0"/>
    <s v="Not provided"/>
    <s v="Not provided"/>
    <d v="2010-01-01T00:00:00"/>
  </r>
  <r>
    <m/>
    <s v="Seminole County"/>
    <s v="Not provided"/>
    <s v="SC-04"/>
    <s v="Navy Canal RSF"/>
    <s v="RSF to treat water in the sub basin upstream."/>
    <x v="10"/>
    <x v="0"/>
    <x v="9"/>
    <s v="Not provided"/>
    <n v="285"/>
    <s v="N/A"/>
    <n v="889"/>
    <n v="2112336"/>
    <s v="Not provided"/>
    <s v="Not provided"/>
    <s v="Not provided"/>
    <s v="N/A"/>
    <s v="Structural"/>
    <s v="Completed"/>
    <x v="0"/>
    <s v="Not provided"/>
    <x v="0"/>
    <s v="Not provided"/>
    <s v="Not provided"/>
    <d v="2005-03-01T00:00:00"/>
  </r>
  <r>
    <m/>
    <s v="Seminole County"/>
    <s v="Not provided"/>
    <s v="SC-05"/>
    <s v="Cameron Ditch RSF"/>
    <s v="RSF to treat water in the sub basin upstream."/>
    <x v="10"/>
    <x v="0"/>
    <x v="9"/>
    <s v="Not provided"/>
    <n v="71.900000000000006"/>
    <s v="N/A"/>
    <n v="376"/>
    <n v="3735374"/>
    <s v="Not provided"/>
    <s v="Not provided"/>
    <s v="Not provided"/>
    <s v="N/A"/>
    <s v="Structural"/>
    <s v="Completed"/>
    <x v="0"/>
    <s v="Not provided"/>
    <x v="0"/>
    <s v="Not provided"/>
    <s v="Not provided"/>
    <d v="2006-04-17T00:00:00"/>
  </r>
  <r>
    <m/>
    <s v="Seminole County"/>
    <s v="Not provided"/>
    <s v="SC-06"/>
    <s v="Lake Howell Road Pond Retrofit"/>
    <s v="Retrofit of an old FDOT pond now under county jurisdiction that drains Howell Branch Road."/>
    <x v="10"/>
    <x v="0"/>
    <x v="10"/>
    <s v="Not provided"/>
    <n v="7.1"/>
    <s v="N/A"/>
    <n v="23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7-05-01T00:00:00"/>
  </r>
  <r>
    <m/>
    <s v="Seminole County"/>
    <s v="Not provided"/>
    <s v="SC-07"/>
    <s v="Solary Canal Stormwater Treatment Area"/>
    <s v="RST facility consisting of an 8.0-acre wet pond and 4.8-acre wetland."/>
    <x v="35"/>
    <x v="0"/>
    <x v="11"/>
    <s v="Not provided"/>
    <n v="188.3"/>
    <s v="N/A"/>
    <n v="1471"/>
    <n v="1700000"/>
    <s v="Not provided"/>
    <s v="Not provided"/>
    <s v="Not provided"/>
    <s v="N/A"/>
    <s v="Structural"/>
    <s v="Completed"/>
    <x v="0"/>
    <s v="Not provided"/>
    <x v="0"/>
    <s v="Not provided"/>
    <s v="Not provided"/>
    <d v="2010-04-01T00:00:00"/>
  </r>
  <r>
    <m/>
    <s v="Seminole County"/>
    <s v="Not provided"/>
    <s v="SC-08"/>
    <s v="Anchor Road Reconstruction"/>
    <s v="Reconstruction of Anchor Road with drainage improvements including upgraded detention/retention ponds."/>
    <x v="10"/>
    <x v="0"/>
    <x v="16"/>
    <s v="Not provided"/>
    <n v="5.0999999999999996"/>
    <s v="N/A"/>
    <n v="60.7"/>
    <n v="2000000"/>
    <s v="Not provided"/>
    <s v="Not provided"/>
    <s v="Not provided"/>
    <s v="N/A"/>
    <s v="Structural"/>
    <s v="Completed"/>
    <x v="3"/>
    <s v="Not provided"/>
    <x v="0"/>
    <s v="Not provided"/>
    <s v="Not provided"/>
    <d v="2008-11-01T00:00:00"/>
  </r>
  <r>
    <m/>
    <s v="Seminole County"/>
    <s v="Not provided"/>
    <s v="SC-09"/>
    <s v="Street Sweeping"/>
    <s v="Street sweeping monthly of 66.8 miles and quarterly of 160.2 miles."/>
    <x v="3"/>
    <x v="0"/>
    <x v="0"/>
    <s v="Not provided"/>
    <n v="124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Seminole County"/>
    <s v="Not provided"/>
    <s v="SC-10"/>
    <s v="Education Efforts"/>
    <s v="FYN, ordinances, PSAs, pamphlets, presentations, website, illicit discharge program."/>
    <x v="4"/>
    <x v="0"/>
    <x v="0"/>
    <s v="Not provided"/>
    <n v="558.29999999999995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Seminole County"/>
    <s v="N/A"/>
    <s v="SC-11"/>
    <s v="Existing BMPs"/>
    <s v="BMPs that were in place at the time of the TMDL."/>
    <x v="2"/>
    <x v="0"/>
    <x v="1"/>
    <s v="Not provided"/>
    <n v="1753.8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Seminole County"/>
    <s v="Not provided"/>
    <s v="SC-12"/>
    <s v="Soldiers Creek at County Road 427 RSF"/>
    <s v="RSF with alum to treat water in the sub basin upstream."/>
    <x v="13"/>
    <x v="3"/>
    <x v="6"/>
    <s v="Not provided"/>
    <n v="2137"/>
    <s v="N/A"/>
    <n v="5692"/>
    <n v="6500000"/>
    <s v="Not provided"/>
    <s v="Not provided"/>
    <s v="Not provided"/>
    <s v="N/A"/>
    <s v="Structural"/>
    <s v="Final design"/>
    <x v="1"/>
    <s v="Not provided"/>
    <x v="0"/>
    <s v="Not provided"/>
    <s v="Not provided"/>
    <d v="2014-04-01T00:00:00"/>
  </r>
  <r>
    <m/>
    <s v="Seminole County"/>
    <s v="Not provided"/>
    <s v="SC-13"/>
    <s v="Bear Gully RSF at Chapman Road"/>
    <s v="Preliminary design for RSF to treat water from Bear Gully Canal subbasin."/>
    <x v="10"/>
    <x v="2"/>
    <x v="6"/>
    <s v="Not provided"/>
    <s v="82.0-238.0 (estimated)"/>
    <s v="N/A"/>
    <n v="1098"/>
    <n v="88000"/>
    <s v="Not provided"/>
    <s v="Not provided"/>
    <s v="Not provided"/>
    <s v="N/A"/>
    <s v="Structural"/>
    <s v="Preliminary design Underway, in sampling phase"/>
    <x v="1"/>
    <s v="Not provided"/>
    <x v="0"/>
    <s v="Not provided"/>
    <s v="Not provided"/>
    <s v="N/A"/>
  </r>
  <r>
    <m/>
    <s v="Seminole County"/>
    <s v="Not provided"/>
    <s v="SC-14"/>
    <s v="Eagle Lake RSF at Six Mile Creek"/>
    <s v="Preliminary design for RSF to treat water from Six Mile Creek."/>
    <x v="10"/>
    <x v="2"/>
    <x v="2"/>
    <s v="Not provided"/>
    <n v="229"/>
    <s v="N/A"/>
    <n v="1085"/>
    <n v="95000"/>
    <s v="Not provided"/>
    <s v="Not provided"/>
    <s v="Not provided"/>
    <s v="N/A"/>
    <s v="Structural"/>
    <s v="Preliminary design, in sampling phase, Underway"/>
    <x v="1"/>
    <s v="Not provided"/>
    <x v="0"/>
    <s v="Not provided"/>
    <s v="Not provided"/>
    <s v="N/A"/>
  </r>
  <r>
    <m/>
    <s v="Seminole County"/>
    <s v="Not provided"/>
    <s v="SC-15"/>
    <s v="Lake Jesup In-Lake Restoration/Re-Vegetation"/>
    <s v="2,400 linear feet of shoreline planting at Jesup Park."/>
    <x v="36"/>
    <x v="0"/>
    <x v="5"/>
    <s v="Not provided"/>
    <n v="0"/>
    <s v="N/A"/>
    <n v="0"/>
    <n v="25000"/>
    <s v="Not provided"/>
    <s v="Not provided"/>
    <s v="Not provided"/>
    <s v="N/A"/>
    <s v="Structural"/>
    <s v="Completed"/>
    <x v="1"/>
    <s v="Not provided"/>
    <x v="0"/>
    <s v="Not provided"/>
    <s v="Not provided"/>
    <d v="2012-10-01T00:00:00"/>
  </r>
  <r>
    <m/>
    <s v="Seminole County"/>
    <s v="Not provided"/>
    <s v="SC-16"/>
    <s v="Lake Jesup SAV Restoration"/>
    <s v="Planting two acres of eel grass near the Marlbed Flats."/>
    <x v="37"/>
    <x v="0"/>
    <x v="8"/>
    <s v="Not provided"/>
    <n v="0"/>
    <s v="N/A"/>
    <n v="0"/>
    <n v="10000"/>
    <s v="Not provided"/>
    <s v="Not provided"/>
    <s v="Not provided"/>
    <s v="N/A"/>
    <s v="Structural"/>
    <s v="Completed"/>
    <x v="1"/>
    <s v="Not provided"/>
    <x v="0"/>
    <s v="Not provided"/>
    <s v="Not provided"/>
    <d v="2012-04-01T00:00:00"/>
  </r>
  <r>
    <m/>
    <s v="Seminole County"/>
    <s v="Not provided"/>
    <s v="SC-17"/>
    <s v="Black Hammock Creek Reclamation and Floodplain Treatment System"/>
    <s v="Preliminary and final design, construction, and monitoring to treat water from the Black Hammock area."/>
    <x v="38"/>
    <x v="2"/>
    <x v="6"/>
    <s v="Not provided"/>
    <s v="TBD"/>
    <s v="N/A"/>
    <n v="5619"/>
    <n v="2000000"/>
    <s v="Not provided"/>
    <s v="Not provided"/>
    <s v="Not provided"/>
    <s v="N/A"/>
    <s v="Structural"/>
    <s v="Preliminary design Underway"/>
    <x v="1"/>
    <s v="Not provided"/>
    <x v="0"/>
    <s v="Not provided"/>
    <s v="Not provided"/>
    <s v="TBD"/>
  </r>
  <r>
    <m/>
    <s v="Seminole County"/>
    <s v="Not provided"/>
    <s v="SC-18"/>
    <s v="Lake Howell Restoration Events"/>
    <s v="In-lake re-vegetation of submersed and emergent plants by residents and volunteers, six events held to date."/>
    <x v="36"/>
    <x v="0"/>
    <x v="0"/>
    <s v="Not provided"/>
    <s v="TBD"/>
    <s v="N/A"/>
    <n v="0"/>
    <n v="10000"/>
    <s v="Not provided"/>
    <s v="Not provided"/>
    <s v="Not provided"/>
    <s v="N/A"/>
    <s v="Structural"/>
    <s v="Ongoing"/>
    <x v="1"/>
    <s v="Not provided"/>
    <x v="0"/>
    <s v="N/A"/>
    <s v="N/A"/>
    <n v="2011"/>
  </r>
  <r>
    <m/>
    <s v="Seminole County"/>
    <s v="Not provided"/>
    <s v="SC-19"/>
    <s v="Lake Burkett/ Martha Restoration Events"/>
    <s v="In-lake re-vegetation of submersed and emergent plants by residents and volunteers; one event held to date."/>
    <x v="36"/>
    <x v="0"/>
    <x v="0"/>
    <s v="Not provided"/>
    <s v="TBD"/>
    <s v="N/A"/>
    <n v="0"/>
    <n v="1000"/>
    <s v="Not provided"/>
    <s v="Not provided"/>
    <s v="Not provided"/>
    <s v="N/A"/>
    <s v="Structural"/>
    <s v="Ongoing"/>
    <x v="1"/>
    <s v="Not provided"/>
    <x v="0"/>
    <s v="N/A"/>
    <s v="N/A"/>
    <n v="2013"/>
  </r>
  <r>
    <m/>
    <s v="Seminole County"/>
    <s v="Not provided"/>
    <s v="SC-20"/>
    <s v="BMP Clean Out"/>
    <s v="Clean out of BMPs, 6,936 cubic feet of material per year."/>
    <x v="16"/>
    <x v="0"/>
    <x v="0"/>
    <s v="Not provided"/>
    <n v="141"/>
    <s v="N/A"/>
    <n v="0"/>
    <s v="Not provided"/>
    <s v="Not provided"/>
    <s v="Not provided"/>
    <s v="Not provided"/>
    <s v="N/A"/>
    <s v="Non-structural"/>
    <s v="Completed"/>
    <x v="1"/>
    <s v="Not provided"/>
    <x v="0"/>
    <s v="N/A"/>
    <s v="N/A"/>
    <s v="Not provided"/>
  </r>
  <r>
    <m/>
    <s v="Seminole County"/>
    <s v="Not provided"/>
    <s v="SC-21"/>
    <s v="Bear Gully Lake Restoration Events"/>
    <s v="In-lake re-vegetation of submersed and emergent plants by residents and volunteers, two events held to date."/>
    <x v="36"/>
    <x v="0"/>
    <x v="0"/>
    <s v="Not provided"/>
    <s v="TBD"/>
    <s v="N/A"/>
    <n v="0"/>
    <n v="10000"/>
    <s v="Not provided"/>
    <s v="Not provided"/>
    <s v="Not provided"/>
    <s v="N/A"/>
    <s v="Structural"/>
    <s v="Ongoing"/>
    <x v="2"/>
    <s v="Not provided"/>
    <x v="0"/>
    <s v="N/A"/>
    <s v="N/A"/>
    <n v="2011"/>
  </r>
  <r>
    <m/>
    <s v="Seminole County"/>
    <s v="Not provided"/>
    <s v="SC-22"/>
    <s v="Lake Jesup SAV Restoration"/>
    <s v="Planting of two acres of eel grass within containment, to reestablish SAV in the lake. Completed by staff &amp; volunteers. Three events have been Completed to date."/>
    <x v="37"/>
    <x v="0"/>
    <x v="0"/>
    <s v="Not provided"/>
    <s v="TBD"/>
    <s v="N/A"/>
    <n v="0"/>
    <n v="5000"/>
    <s v="Not provided"/>
    <s v="Not provided"/>
    <s v="Not provided"/>
    <s v="N/A"/>
    <s v="Structural"/>
    <s v="Ongoing"/>
    <x v="5"/>
    <s v="Not provided"/>
    <x v="0"/>
    <s v="N/A"/>
    <s v="N/A"/>
    <n v="2011"/>
  </r>
  <r>
    <m/>
    <s v="Seminole County"/>
    <s v="Not provided"/>
    <s v="SC-23"/>
    <s v="Lake Jesup Shoreline Restoration at 2 County parks; Jesup and Overlook"/>
    <s v="In-lake re-vegetation of shoreline emergent plants by contractors that is monitored by county staff and maintained with herbicides for invasive plant management."/>
    <x v="36"/>
    <x v="0"/>
    <x v="0"/>
    <s v="Not provided"/>
    <s v="TBD"/>
    <s v="N/A"/>
    <n v="0"/>
    <n v="50000"/>
    <s v="Not provided"/>
    <s v="Not provided"/>
    <s v="Not provided"/>
    <s v="N/A"/>
    <s v="Structural"/>
    <s v="Ongoing"/>
    <x v="5"/>
    <s v="Not provided"/>
    <x v="0"/>
    <s v="N/A"/>
    <s v="N/A"/>
    <n v="2011"/>
  </r>
  <r>
    <m/>
    <s v="Seminole County"/>
    <s v="Not provided"/>
    <s v="SC-24"/>
    <s v="Lake Jesup Shoreline Restoration"/>
    <s v="In-lake re-vegetation of shoreline emergent plants by contractors."/>
    <x v="36"/>
    <x v="0"/>
    <x v="0"/>
    <s v="Not provided"/>
    <s v="TBD"/>
    <s v="N/A"/>
    <n v="0"/>
    <n v="90000"/>
    <s v="Not provided"/>
    <s v="Not provided"/>
    <s v="Not provided"/>
    <s v="N/A"/>
    <s v="Structural"/>
    <s v="Ongoing"/>
    <x v="5"/>
    <s v="Not provided"/>
    <x v="0"/>
    <s v="N/A"/>
    <s v="N/A"/>
    <n v="2011"/>
  </r>
  <r>
    <m/>
    <s v="Seminole County"/>
    <s v="SJRWMD"/>
    <s v="SC-25"/>
    <s v="Lake Jesup Phragmites Removal &amp; Shoreline Restoration"/>
    <s v="Removal of 400 ac of phragmites near Cameron property and replanting with natives."/>
    <x v="14"/>
    <x v="2"/>
    <x v="6"/>
    <s v="Not provided"/>
    <s v="TBD"/>
    <s v="N/A"/>
    <n v="400"/>
    <n v="110000"/>
    <s v="Not provided"/>
    <s v="Seminole County/ SJRWMD"/>
    <s v="Not provided"/>
    <s v="N/A"/>
    <s v="Non-structural"/>
    <s v="Planned"/>
    <x v="2"/>
    <s v="Not provided"/>
    <x v="0"/>
    <s v="N/A"/>
    <s v="N/A"/>
    <s v="Not provided"/>
  </r>
  <r>
    <m/>
    <s v="Town of Eatonville"/>
    <s v="Not provided"/>
    <s v="E-01"/>
    <s v="Street Sweeping"/>
    <s v="Monthly street sweeping of 3.7 miles."/>
    <x v="3"/>
    <x v="0"/>
    <x v="0"/>
    <s v="Not provided"/>
    <n v="0.3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Town of Eatonville"/>
    <s v="N/A"/>
    <s v="E-02"/>
    <s v="Existing BMPs"/>
    <s v="BMPs that were in place at the time of the TMDL."/>
    <x v="2"/>
    <x v="0"/>
    <x v="1"/>
    <s v="Not provided"/>
    <n v="9.6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Town of Eatonville"/>
    <s v="Not provided"/>
    <s v="E-03"/>
    <s v="Regional Project"/>
    <s v="Participate in a regional project."/>
    <x v="39"/>
    <x v="2"/>
    <x v="0"/>
    <s v="Not provided"/>
    <n v="11.6"/>
    <s v="N/A"/>
    <n v="0"/>
    <s v="N/A"/>
    <s v="N/A"/>
    <s v="Not provided"/>
    <s v="Not provided"/>
    <s v="N/A"/>
    <s v="Structural"/>
    <s v="Planned"/>
    <x v="0"/>
    <s v="Not provided"/>
    <x v="0"/>
    <s v="N/A"/>
    <s v="N/A"/>
    <s v="Not provided"/>
  </r>
  <r>
    <m/>
    <s v="Town of Eatonville"/>
    <s v="Not provided"/>
    <s v="E-04"/>
    <s v="Public Education"/>
    <s v="Brochures, newsletters, public displays, workshops, illicit discharge program."/>
    <x v="4"/>
    <x v="0"/>
    <x v="0"/>
    <s v="Not provided"/>
    <n v="1.9"/>
    <s v="N/A"/>
    <n v="0"/>
    <s v="Not provided"/>
    <s v="Not provided"/>
    <s v="Not provided"/>
    <s v="Not provided"/>
    <s v="N/A"/>
    <s v="Non-structural"/>
    <s v="Ongoing"/>
    <x v="1"/>
    <s v="Not provided"/>
    <x v="0"/>
    <s v="N/A"/>
    <s v="N/A"/>
    <s v="Not provided"/>
  </r>
  <r>
    <m/>
    <s v="Turnpike Authority"/>
    <s v="N/A"/>
    <s v="T-01"/>
    <s v="Existing BMPs"/>
    <s v="BMPs that were in place at the time of the TMDL."/>
    <x v="2"/>
    <x v="0"/>
    <x v="1"/>
    <s v="Not provided"/>
    <n v="252.3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Turnpike Authority"/>
    <s v="Not provided"/>
    <s v="T-02"/>
    <s v="Monthly street sweeping of 48 miles"/>
    <s v="Monthly street sweeping."/>
    <x v="3"/>
    <x v="0"/>
    <x v="0"/>
    <s v="Not provided"/>
    <n v="3.2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Turnpike Authority"/>
    <s v="Not provided"/>
    <s v="T-03"/>
    <s v="Education Efforts"/>
    <s v="Presentations, illicit discharge program."/>
    <x v="4"/>
    <x v="0"/>
    <x v="0"/>
    <s v="Not provided"/>
    <n v="9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n v="1926"/>
    <s v="City of Altamonte Springs"/>
    <s v="N/A"/>
    <s v="A-02"/>
    <s v="Street Sweeping"/>
    <s v="Street Sweeping of 4.4 miles, twice monthly."/>
    <x v="3"/>
    <x v="0"/>
    <x v="0"/>
    <n v="35"/>
    <n v="11.9"/>
    <s v="N/A"/>
    <s v="N/A"/>
    <s v="N/A"/>
    <s v="N/A"/>
    <s v="N/A"/>
    <s v="N/A"/>
    <s v="N/A"/>
    <s v="Non-structural"/>
    <s v="Completed"/>
    <x v="6"/>
    <s v="FSA Load Reduction Assessment Tool 2013"/>
    <x v="1"/>
    <s v="N/A"/>
    <s v="N/A"/>
    <s v="Prior to 1999"/>
  </r>
  <r>
    <n v="1977"/>
    <s v="City of Altamonte Springs"/>
    <s v="Not provided"/>
    <s v="A-03"/>
    <s v="Education Efforts"/>
    <s v="FYN, irrigation and fertilizer ordinances, PSAs, pamphlets, presentations, website, Illicit Discharge Program."/>
    <x v="40"/>
    <x v="0"/>
    <x v="0"/>
    <n v="14.4"/>
    <n v="0.5"/>
    <s v="N/A"/>
    <s v="N/A"/>
    <s v="Not provided"/>
    <n v="6000"/>
    <s v="Stormwater Fee"/>
    <n v="6000"/>
    <s v="N/A"/>
    <s v="Non-structural"/>
    <s v="Ongoing"/>
    <x v="6"/>
    <s v="DEPallowance"/>
    <x v="1"/>
    <s v="N/A"/>
    <s v="N/A"/>
    <s v="Not provided"/>
  </r>
  <r>
    <n v="1874"/>
    <s v="City of Altamonte Springs"/>
    <s v="Not provided"/>
    <s v="A-04"/>
    <s v="Credits for Missing BMPs"/>
    <s v="BMPs missing from the model."/>
    <x v="18"/>
    <x v="0"/>
    <x v="0"/>
    <n v="0.8"/>
    <n v="0.1"/>
    <s v="N/A"/>
    <s v="N/A"/>
    <s v="Not provided"/>
    <s v="Not provided"/>
    <s v="Not provided"/>
    <s v="Not provided"/>
    <s v="N/A"/>
    <s v="Non-structural"/>
    <s v="Completed"/>
    <x v="6"/>
    <s v="Not provided"/>
    <x v="1"/>
    <s v="N/A"/>
    <s v="N/A"/>
    <s v="Not provided"/>
  </r>
  <r>
    <n v="1973"/>
    <s v="City of Altamonte Springs"/>
    <s v="Seminole County Public Schools/ Seminole State College/ UCF/ DEP"/>
    <s v="A-05"/>
    <s v="Altamonte Springs Science Incubator (AS2I)"/>
    <s v="AS2I is an innovative program that promotes career readiness in the high-tech, high demand fields of science, technology, engineering, and math (STEM)."/>
    <x v="4"/>
    <x v="0"/>
    <x v="5"/>
    <s v="N/A"/>
    <s v="N/A"/>
    <s v="N/A"/>
    <s v="N/A"/>
    <n v="110000"/>
    <n v="372819.15"/>
    <s v="Private Donations/ In-kind Services"/>
    <s v="Duke Energy - $150,000/ Adventist Health - $25,000/ In-kind services - $50,000"/>
    <s v="N/A"/>
    <s v="Non-structural"/>
    <s v="Completed"/>
    <x v="6"/>
    <s v="http://www.altamonte.org/index.aspx?nid=335"/>
    <x v="1"/>
    <s v="N/A"/>
    <s v="N/A"/>
    <n v="2012"/>
  </r>
  <r>
    <n v="1972"/>
    <s v="City of Altamonte Springs"/>
    <s v="FDOT"/>
    <s v="A-06"/>
    <s v="Sunrail Station, Altamonte Springs"/>
    <s v="Redevelopment of property for Sunrail Station. Project was found to be outside the BMAP requirements and was canceled in 2018."/>
    <x v="7"/>
    <x v="1"/>
    <x v="2"/>
    <s v="N/A"/>
    <s v="N/A"/>
    <s v="N/A"/>
    <s v="N/A"/>
    <s v="N/A"/>
    <s v="N/A"/>
    <s v="N/A"/>
    <s v="N/A"/>
    <s v="N/A"/>
    <s v="Structural"/>
    <s v="Completed"/>
    <x v="7"/>
    <s v="N/A"/>
    <x v="1"/>
    <s v="N/A"/>
    <s v="N/A"/>
    <s v="N/A"/>
  </r>
  <r>
    <n v="1971"/>
    <s v="City of Altamonte Springs"/>
    <s v="N/A"/>
    <s v="A-07"/>
    <s v="Fertilizer Ordinance"/>
    <s v="Fertilizer Ordinance adopted City-wide. Credits included in AS-03."/>
    <x v="41"/>
    <x v="0"/>
    <x v="22"/>
    <s v="N/A"/>
    <s v="N/A"/>
    <s v="N/A"/>
    <s v="N/A"/>
    <s v="N/A"/>
    <s v="N/A"/>
    <s v="N/A"/>
    <s v="N/A"/>
    <s v="N/A"/>
    <s v="Non-structural"/>
    <s v="Completed"/>
    <x v="6"/>
    <s v="N/A"/>
    <x v="1"/>
    <s v="N/A"/>
    <s v="N/A"/>
    <n v="2017"/>
  </r>
  <r>
    <n v="1966"/>
    <s v="City of Casselberry"/>
    <s v="Not provided"/>
    <s v="C-17"/>
    <s v="530 South Lake Triplet Drive Bioswales"/>
    <s v="Construction of bioswales and other drainage improvements."/>
    <x v="8"/>
    <x v="0"/>
    <x v="23"/>
    <n v="0.7"/>
    <n v="0"/>
    <s v="N/A"/>
    <n v="0.99"/>
    <n v="163000"/>
    <s v="N/A"/>
    <s v="Stormwater Utility"/>
    <n v="163000"/>
    <s v="N/A"/>
    <s v="Structural"/>
    <s v="Completed"/>
    <x v="6"/>
    <s v="(Shapefile previously provided)"/>
    <x v="1"/>
    <s v=" 28°39'44.00&quot;N"/>
    <s v=" 81°19'35.91&quot;W"/>
    <d v="2015-01-01T00:00:00"/>
  </r>
  <r>
    <n v="1965"/>
    <s v="City of Casselberry"/>
    <s v="Not provided"/>
    <s v="C-20"/>
    <s v="Park Drive Drainage/Wetland Improvements"/>
    <s v="Retention area on Lots 10A &amp; 11 on north side of Park Drive."/>
    <x v="25"/>
    <x v="2"/>
    <x v="6"/>
    <n v="1.4"/>
    <n v="0"/>
    <s v="N/A"/>
    <n v="2.04"/>
    <n v="229000"/>
    <s v="N/A"/>
    <s v="TBD"/>
    <s v="TBD"/>
    <s v="N/A"/>
    <s v="Structural"/>
    <s v="Evaluation/ Conceptual Design"/>
    <x v="6"/>
    <s v="(Shapefile previously provided)"/>
    <x v="1"/>
    <s v=" 28°40'5.00&quot;N"/>
    <s v=" 81°18'49.53&quot;W"/>
    <d v="2013-12-01T00:00:00"/>
  </r>
  <r>
    <n v="1942"/>
    <s v="City of Casselberry"/>
    <s v="Not provided"/>
    <s v="C-21"/>
    <s v="Whole Lake Alum Treatment"/>
    <s v="Execution of whole lake alum treatments to directly treat Queens Mirror Lake and the Triplet Lake chain to address loads due to groundwater seepage and internal recycling."/>
    <x v="13"/>
    <x v="0"/>
    <x v="2"/>
    <n v="120.5"/>
    <n v="184.8"/>
    <s v="N/A"/>
    <n v="101.9"/>
    <n v="170000"/>
    <n v="0"/>
    <s v="Stormwater Utility"/>
    <n v="170000"/>
    <s v="N/A"/>
    <s v="Structural"/>
    <s v="Completed"/>
    <x v="6"/>
    <s v="Not provided"/>
    <x v="1"/>
    <s v=" 28°40'9.37&quot;N"/>
    <s v=" 81°19'35.14&quot;W"/>
    <d v="2012-09-01T00:00:00"/>
  </r>
  <r>
    <n v="1888"/>
    <s v="City of Casselberry"/>
    <s v="Not provided"/>
    <s v="C-27"/>
    <s v="Street Sweeping"/>
    <s v="Monthly street sweeping, approximately 25,704 cubic feet per year (ft/yr) of material collected annually based upon 2015 values."/>
    <x v="3"/>
    <x v="0"/>
    <x v="0"/>
    <n v="433.8"/>
    <n v="285"/>
    <s v="N/A"/>
    <n v="0"/>
    <n v="0"/>
    <n v="67612"/>
    <s v="Stormwater Utility"/>
    <s v="N/A"/>
    <s v="N/A"/>
    <s v="Non-structural"/>
    <s v="Ongoing"/>
    <x v="6"/>
    <s v="Not provided"/>
    <x v="1"/>
    <s v="Varies"/>
    <s v="Varies"/>
    <s v="N/A"/>
  </r>
  <r>
    <n v="1903"/>
    <s v="City of Casselberry"/>
    <s v="Not provided"/>
    <s v="C-28"/>
    <s v="Enhanced Public Education"/>
    <s v="FYN, landscape and irrigation ordinances, PSAs, pamphlets/presentations, website, Illicit Discharge Program."/>
    <x v="40"/>
    <x v="0"/>
    <x v="0"/>
    <n v="732.1"/>
    <n v="49"/>
    <s v="N/A"/>
    <n v="0"/>
    <n v="0"/>
    <n v="4000"/>
    <s v="Stormwater Utility/ Water/ Sewer Utility Fund"/>
    <s v="N/A"/>
    <s v="N/A"/>
    <s v="Non-structural"/>
    <s v="Ongoing"/>
    <x v="6"/>
    <s v="Not provided"/>
    <x v="1"/>
    <s v="Varies"/>
    <s v="Varies"/>
    <s v="N/A"/>
  </r>
  <r>
    <n v="1902"/>
    <s v="City of Casselberry"/>
    <s v="Not provided"/>
    <s v="C-30"/>
    <s v="Structures Cleaning"/>
    <s v="729 cubic feet of solids collected from catch basins, baffle boxes, and other structures per year."/>
    <x v="16"/>
    <x v="0"/>
    <x v="0"/>
    <n v="14.8"/>
    <n v="9"/>
    <s v="N/A"/>
    <n v="0"/>
    <n v="0"/>
    <n v="0"/>
    <s v="Not provided"/>
    <s v="Not provided"/>
    <s v="N/A"/>
    <s v="Non-structural"/>
    <s v="Ongoing"/>
    <x v="6"/>
    <s v="Not provided"/>
    <x v="1"/>
    <s v="Varies"/>
    <s v="Varies"/>
    <s v="N/A"/>
  </r>
  <r>
    <n v="1901"/>
    <s v="City of Casselberry"/>
    <s v="Not provided"/>
    <s v="C-31"/>
    <s v="Queens Mirror Nutrient Reduction Facility"/>
    <s v="Treatment of runoff from upstream areas prior to entering Queens Mirror Lake."/>
    <x v="13"/>
    <x v="3"/>
    <x v="24"/>
    <n v="867"/>
    <n v="173"/>
    <s v="N/A"/>
    <n v="1528"/>
    <n v="800000"/>
    <n v="100000"/>
    <s v="Stormwater Utility/ TMDL/ 319/ SJRWMD"/>
    <s v="Stormwater Utility - $800,000/ State Funding - $100,000"/>
    <s v="N/A"/>
    <s v="Structural"/>
    <s v="Planned &amp; Funded"/>
    <x v="6"/>
    <s v="(Shapefile previously provided)"/>
    <x v="1"/>
    <s v=" 28°39'35.53&quot;N"/>
    <s v=" 81°19'20.46&quot;W"/>
    <d v="2018-10-01T00:00:00"/>
  </r>
  <r>
    <n v="1921"/>
    <s v="City of Casselberry"/>
    <s v="Not provided"/>
    <s v="C-32"/>
    <s v="Lake Concord Park (South Phase)"/>
    <s v="New development with wet detention."/>
    <x v="10"/>
    <x v="0"/>
    <x v="22"/>
    <n v="0.4"/>
    <n v="0"/>
    <s v="N/A"/>
    <n v="15.02"/>
    <n v="7324162"/>
    <s v="N/A"/>
    <s v="Local"/>
    <n v="7324162"/>
    <s v="N/A"/>
    <s v="Structural"/>
    <s v="Construction Substantially Complete"/>
    <x v="6"/>
    <s v="(Shapefile previously provided)"/>
    <x v="1"/>
    <s v=" 28°40'14.96&quot;N"/>
    <s v=" 81°20'15.36&quot;W"/>
    <d v="2015-12-01T00:00:00"/>
  </r>
  <r>
    <n v="1900"/>
    <s v="City of Casselberry"/>
    <s v="Not provided"/>
    <s v="C-33"/>
    <s v="Triplet Lake Drive Signature Street"/>
    <s v="New stormwater treatment for existing road."/>
    <x v="7"/>
    <x v="0"/>
    <x v="22"/>
    <n v="3.1"/>
    <n v="0"/>
    <s v="N/A"/>
    <n v="10.8"/>
    <n v="3092425"/>
    <s v="N/A"/>
    <s v="Local"/>
    <n v="3092425"/>
    <s v="N/A"/>
    <s v="Structural"/>
    <s v="Construction Substantially Complete"/>
    <x v="6"/>
    <s v="(Shapefile previously provided)"/>
    <x v="1"/>
    <s v=" 28°40'10.56&quot;N"/>
    <s v=" 81°20'0.96&quot;W"/>
    <d v="2015-12-01T00:00:00"/>
  </r>
  <r>
    <n v="1944"/>
    <s v="City of Casselberry"/>
    <s v="Not provided"/>
    <s v="C-34"/>
    <s v="North Oxford Road Complete Street Improvements"/>
    <s v="Road diet with addition of bioswales."/>
    <x v="8"/>
    <x v="0"/>
    <x v="25"/>
    <n v="0.8"/>
    <n v="0"/>
    <s v="N/A"/>
    <n v="1.6817033976124884"/>
    <n v="2134100"/>
    <s v="N/A"/>
    <s v="Sales Tax/ Stormwater Utility/ Water/ Sewer Utility"/>
    <n v="2134100"/>
    <s v="N/A"/>
    <s v="Structural"/>
    <s v="Under Construction"/>
    <x v="6"/>
    <s v="(Shapefile previously provided)"/>
    <x v="1"/>
    <s v=" 28°39'39.73&quot;N"/>
    <s v=" 81°20'10.67&quot;W"/>
    <d v="2016-07-01T00:00:00"/>
  </r>
  <r>
    <n v="1899"/>
    <s v="City of Casselberry"/>
    <s v="Not provided"/>
    <s v="C-35"/>
    <s v="Concord Drive Improvements"/>
    <s v="New stormwater treatment for existing road."/>
    <x v="10"/>
    <x v="3"/>
    <x v="24"/>
    <n v="8.9"/>
    <n v="0"/>
    <s v="N/A"/>
    <n v="5.292332415059688"/>
    <n v="1264584"/>
    <s v="N/A"/>
    <s v="Sales Tax/ Stormwater Utility/ Water/ Sewer Utility"/>
    <s v="TBD"/>
    <s v="N/A"/>
    <s v="Structural"/>
    <s v="Funded &amp; Under Design"/>
    <x v="6"/>
    <s v="(Shapefile previously provided)"/>
    <x v="1"/>
    <s v=" 28°40'28.41&quot;N"/>
    <s v=" 81°20'41.48&quot;W"/>
    <d v="2014-10-01T00:00:00"/>
  </r>
  <r>
    <n v="1898"/>
    <s v="City of Casselberry"/>
    <s v="Not provided"/>
    <s v="C-36"/>
    <s v="Credits for Missing BMPs"/>
    <s v="BMPs missing from the model."/>
    <x v="18"/>
    <x v="0"/>
    <x v="26"/>
    <n v="33"/>
    <n v="30"/>
    <s v="N/A"/>
    <s v="N/A"/>
    <n v="0"/>
    <n v="0"/>
    <s v="N/A"/>
    <s v="N/A"/>
    <s v="N/A"/>
    <s v="Non-structural"/>
    <s v="Completed"/>
    <x v="6"/>
    <s v="Not provided"/>
    <x v="1"/>
    <s v="Varies"/>
    <s v="Varies"/>
    <s v="Varies"/>
  </r>
  <r>
    <n v="1897"/>
    <s v="City of Casselberry"/>
    <s v="Not provided"/>
    <s v="C-37"/>
    <s v="Enhanced Street Sweeping"/>
    <s v="Additional streetsweeping 1X/month for first five months of each year (heavy leaf fall season) beyond base level."/>
    <x v="3"/>
    <x v="0"/>
    <x v="0"/>
    <n v="180.8"/>
    <n v="119"/>
    <s v="N/A"/>
    <n v="0"/>
    <n v="0"/>
    <n v="31719"/>
    <s v="Stormwater Utility"/>
    <n v="31719"/>
    <s v="N/A"/>
    <s v="Non-structural"/>
    <s v="Planned &amp; Funded"/>
    <x v="6"/>
    <s v="Not provided"/>
    <x v="1"/>
    <s v="Varies"/>
    <s v="Varies"/>
    <d v="2019-01-01T00:00:00"/>
  </r>
  <r>
    <n v="1896"/>
    <s v="City of Casselberry"/>
    <s v="Not provided"/>
    <s v="C-38"/>
    <s v="Lake Jesup Basin Nitrogen Removal Projects"/>
    <s v="TBD BMPs or facilities to target TN reduction in the Lake Jesup watershed."/>
    <x v="34"/>
    <x v="2"/>
    <x v="6"/>
    <s v="TBD"/>
    <s v="TBD"/>
    <s v="N/A"/>
    <s v="TBD"/>
    <n v="300000"/>
    <s v="TBD"/>
    <s v="Stormwater Utility"/>
    <n v="300000"/>
    <s v="N/A"/>
    <s v="Structural"/>
    <s v="Planned &amp; Funded"/>
    <x v="6"/>
    <s v="Not provided"/>
    <x v="1"/>
    <s v="TBD"/>
    <s v="TBD"/>
    <d v="2021-10-01T00:00:00"/>
  </r>
  <r>
    <n v="1919"/>
    <s v="City of Lake Mary"/>
    <s v="N/A"/>
    <s v="LM-02"/>
    <s v="Street Sweeping"/>
    <s v="140,895 lbs/year of material removed."/>
    <x v="3"/>
    <x v="0"/>
    <x v="0"/>
    <n v="29"/>
    <n v="18.3"/>
    <s v="N/A"/>
    <n v="6286"/>
    <s v="Not provided"/>
    <n v="13000"/>
    <s v="City of Lake Mary Stormwater Fund"/>
    <n v="13000"/>
    <s v="N/A"/>
    <s v="Non-structural"/>
    <s v="Ongoing"/>
    <x v="6"/>
    <s v="Not provided"/>
    <x v="1"/>
    <s v="N/A"/>
    <s v="N/A"/>
    <s v="10/2017"/>
  </r>
  <r>
    <n v="1934"/>
    <s v="City of Lake Mary"/>
    <s v="Seminole County"/>
    <s v="LM-03"/>
    <s v="Enhanced Public Education"/>
    <s v="FYN, ordinances (landscape, irrigation, pet waste, fertilizer), PSAs, pamphlets, presentations, website, Illicit Discharge Program."/>
    <x v="40"/>
    <x v="0"/>
    <x v="0"/>
    <n v="298"/>
    <n v="19.5"/>
    <s v="N/A"/>
    <s v="N/A"/>
    <s v="Not provided"/>
    <n v="5500"/>
    <s v="City of Lake Mary Stormwater Fund"/>
    <n v="5500"/>
    <s v="N/A"/>
    <s v="Non-structural"/>
    <s v="Ongoing"/>
    <x v="6"/>
    <s v="Not provided"/>
    <x v="1"/>
    <s v="N/A"/>
    <s v="N/A"/>
    <s v="10/2017"/>
  </r>
  <r>
    <n v="1890"/>
    <s v="City of Lake Mary"/>
    <s v="N/A"/>
    <s v="LM-05"/>
    <s v="Catch Basin Clean Out"/>
    <s v="Removal of 1,620 cubic feet of material per year."/>
    <x v="16"/>
    <x v="0"/>
    <x v="0"/>
    <n v="35"/>
    <n v="20.399999999999999"/>
    <s v="N/A"/>
    <n v="6286"/>
    <s v="Not provided"/>
    <s v="Not provided"/>
    <s v="City of Lake Mary Stormwater Fund"/>
    <s v="Not provided"/>
    <s v="Not provided"/>
    <s v="Non-structural"/>
    <s v="Ongoing"/>
    <x v="6"/>
    <s v="Not provided"/>
    <x v="1"/>
    <s v="N/A"/>
    <s v="N/A"/>
    <s v="10/2017"/>
  </r>
  <r>
    <n v="1922"/>
    <s v="City of Lake Mary"/>
    <s v="N/A"/>
    <s v="LM-06"/>
    <s v="Credits for Missing BMPs"/>
    <s v="BMPs missing from the model."/>
    <x v="18"/>
    <x v="0"/>
    <x v="0"/>
    <n v="231"/>
    <n v="38.6"/>
    <s v="N/A"/>
    <s v="N/A"/>
    <s v="N/A"/>
    <s v="N/A"/>
    <s v="N/A"/>
    <s v="N/A"/>
    <s v="N/A"/>
    <s v="Non-structural"/>
    <s v="Completed"/>
    <x v="6"/>
    <s v="N/A"/>
    <x v="1"/>
    <s v="N/A"/>
    <s v="N/A"/>
    <s v="N/A"/>
  </r>
  <r>
    <n v="1887"/>
    <s v="City of Longwood"/>
    <s v="N/A"/>
    <s v="L-01"/>
    <s v="Fairy Lake Outfall"/>
    <s v="Design and construction of 62 LF of 4-by-7 box culvert with headwalls and 1,200 sqft retaining wall system."/>
    <x v="42"/>
    <x v="0"/>
    <x v="8"/>
    <n v="0"/>
    <n v="0"/>
    <s v="N/A"/>
    <s v="N/A"/>
    <n v="300000"/>
    <s v="Not provided"/>
    <s v="Not provided"/>
    <s v="Not provided"/>
    <s v="N/A"/>
    <s v="Structural"/>
    <s v="Completed"/>
    <x v="6"/>
    <s v="Not provided"/>
    <x v="1"/>
    <n v="28.686599999999999"/>
    <n v="-81.333228000000005"/>
    <s v="Not provided"/>
  </r>
  <r>
    <n v="1886"/>
    <s v="City of Longwood"/>
    <s v="N/A"/>
    <s v="L-03"/>
    <s v="BMP Clean Out"/>
    <s v="Clean out of BMPs, an average of 4,401 cubic feet of material per year."/>
    <x v="16"/>
    <x v="0"/>
    <x v="0"/>
    <n v="144"/>
    <n v="41"/>
    <s v="N/A"/>
    <n v="3725"/>
    <n v="93000"/>
    <n v="93000"/>
    <s v="City of Longwood"/>
    <n v="93000"/>
    <s v="N/A"/>
    <s v="Non-structural"/>
    <s v="Ongoing"/>
    <x v="6"/>
    <s v="Not provided"/>
    <x v="1"/>
    <s v="N/A"/>
    <s v="N/A"/>
    <s v="Not provided"/>
  </r>
  <r>
    <n v="1885"/>
    <s v="City of Longwood"/>
    <s v="N/A"/>
    <s v="L-04"/>
    <s v="Street Sweeping – Additional Credit"/>
    <s v="Quarterly street sweeping of 11.1 miles - minimum of 50,300 lbs of material collected annually."/>
    <x v="3"/>
    <x v="0"/>
    <x v="0"/>
    <n v="11"/>
    <n v="6"/>
    <s v="N/A"/>
    <n v="3725"/>
    <n v="15800"/>
    <n v="5000"/>
    <s v="City of Longwood"/>
    <n v="15800"/>
    <s v="N/A"/>
    <s v="Non-structural"/>
    <s v="Ongoing"/>
    <x v="6"/>
    <s v="Not provided"/>
    <x v="1"/>
    <s v="N/A"/>
    <s v="N/A"/>
    <s v="Not provided"/>
  </r>
  <r>
    <n v="1884"/>
    <s v="City of Longwood"/>
    <s v="N/A"/>
    <s v="L-05"/>
    <s v="Enhanced Public Education"/>
    <s v="FYN, irrigation ordinance, pamphlets, presentations, website, Illicit Discharge Program."/>
    <x v="40"/>
    <x v="0"/>
    <x v="0"/>
    <n v="250"/>
    <n v="15"/>
    <s v="N/A"/>
    <s v="N/A"/>
    <n v="2000"/>
    <s v="N/A"/>
    <s v="City of Longwood"/>
    <n v="2000"/>
    <s v="N/A"/>
    <s v="Non-structural"/>
    <s v="Ongoing"/>
    <x v="6"/>
    <s v="Not provided"/>
    <x v="1"/>
    <s v="N/A"/>
    <s v="N/A"/>
    <s v="Not provided"/>
  </r>
  <r>
    <n v="1883"/>
    <s v="City of Longwood"/>
    <s v="SJRWMD/ DEP"/>
    <s v="L-07"/>
    <s v="Florida Central Commerce Park Wastewater Interconnect Program"/>
    <s v="Project will improve wastewater effluent quality by routing flow from a decomissioned plant to a Seminole County plant for higher treatment, maximizing reuse availability, and abandoning irrigation wells for an urbanized area in the City of Longwood."/>
    <x v="43"/>
    <x v="0"/>
    <x v="22"/>
    <n v="1173"/>
    <n v="280"/>
    <s v="N/A"/>
    <n v="272"/>
    <n v="1345309"/>
    <n v="8500"/>
    <s v="City of Longwood/ SRF/ SJRWMD/ DEP"/>
    <n v="1900309"/>
    <n v="28430"/>
    <s v="Structural"/>
    <s v="Planned"/>
    <x v="6"/>
    <s v="Not provided"/>
    <x v="1"/>
    <n v="28.694690000000001"/>
    <n v="-81.355425999999994"/>
    <d v="2017-03-01T00:00:00"/>
  </r>
  <r>
    <n v="1882"/>
    <s v="City of Longwood"/>
    <s v="SJRWMD/ DEP"/>
    <s v="L-08"/>
    <s v="South Longwood Septic Tank Abatement Project"/>
    <s v="245 septic tanks will be removed and converted to central sewer."/>
    <x v="44"/>
    <x v="0"/>
    <x v="25"/>
    <n v="172"/>
    <n v="0"/>
    <s v="N/A"/>
    <n v="100"/>
    <n v="6072622"/>
    <n v="2000"/>
    <s v="City of Longwood/ SRF/ SJRWMD/ DEP"/>
    <s v="City of Longwood - $2,957,127/ SJRWMD - $1,290,703/ DEP - $1,000,000"/>
    <s v="NF010"/>
    <s v="Structural"/>
    <s v="Planned &amp; Funded"/>
    <x v="6"/>
    <s v="Not provided"/>
    <x v="1"/>
    <n v="28.692640999999998"/>
    <n v="-81.337586999999999"/>
    <d v="2017-01-01T00:00:00"/>
  </r>
  <r>
    <n v="1881"/>
    <s v="City of Longwood"/>
    <s v="SJRWMD/ DEP"/>
    <s v="L-09"/>
    <s v="North CR 427 &amp; Lake Ruth Septic Tank Removal"/>
    <s v="103 septic tanks will be removed and converted to central sewer."/>
    <x v="44"/>
    <x v="3"/>
    <x v="27"/>
    <n v="72"/>
    <n v="0"/>
    <s v="N/A"/>
    <n v="67"/>
    <n v="3194412"/>
    <n v="2000"/>
    <s v="City of Longwood/ SRF/ SJRWMD/ DEP"/>
    <s v="City of Longwood - $2,957,127/ SJRWMD - $1,290,703/ DEP - $1,000,000"/>
    <s v="NF013"/>
    <s v="Structural"/>
    <s v="Planned &amp; Funded"/>
    <x v="6"/>
    <s v="Not provided"/>
    <x v="1"/>
    <n v="28.713225000000001"/>
    <n v="-81.341700000000003"/>
    <d v="2017-12-01T00:00:00"/>
  </r>
  <r>
    <n v="1880"/>
    <s v="City of Longwood"/>
    <s v="Not provided"/>
    <s v="L-10"/>
    <s v="Island Lake Septic Tank Abatement"/>
    <s v="100 septic tanks will be removed and converted to central sewer."/>
    <x v="44"/>
    <x v="1"/>
    <x v="0"/>
    <n v="0"/>
    <n v="0"/>
    <s v="N/A"/>
    <n v="0"/>
    <n v="3458320"/>
    <s v="Not provided"/>
    <s v="Not provided"/>
    <s v="Not provided"/>
    <s v="Not provided"/>
    <s v="Structural"/>
    <s v="Planned &amp; Funded"/>
    <x v="6"/>
    <s v="Not provided"/>
    <x v="1"/>
    <s v="N/A"/>
    <s v="N/A"/>
    <d v="2017-06-01T00:00:00"/>
  </r>
  <r>
    <n v="1879"/>
    <s v="City of Longwood"/>
    <s v="SJRWMD/ DEP"/>
    <s v="L-11"/>
    <s v="Longdale Septic Tank Abatement - Phase 1 Project"/>
    <s v="218 septic tanks will be removed and converted to central sewer."/>
    <x v="44"/>
    <x v="2"/>
    <x v="24"/>
    <n v="153"/>
    <n v="0"/>
    <s v="N/A"/>
    <n v="49"/>
    <n v="4313251"/>
    <n v="2000"/>
    <s v="DEP/ City of Longwood/ SRF/ SJRWMD"/>
    <n v="1071420"/>
    <s v="NF044"/>
    <s v="Structural"/>
    <s v="Planned"/>
    <x v="6"/>
    <s v="Not provided"/>
    <x v="1"/>
    <n v="28.71012"/>
    <n v="-81.332059999999998"/>
    <d v="2019-12-01T00:00:00"/>
  </r>
  <r>
    <n v="1878"/>
    <s v="City of Longwood"/>
    <s v="SJRWMD/ DEP"/>
    <s v="L-12"/>
    <s v="East Longwood Septic Tank Abatement - Phase 1 Project"/>
    <s v="118 septic tanks will be removed and converted to central sewer."/>
    <x v="44"/>
    <x v="3"/>
    <x v="24"/>
    <n v="83"/>
    <n v="0"/>
    <s v="N/A"/>
    <n v="33"/>
    <n v="2164579"/>
    <n v="2000"/>
    <s v="DEP/ City of Longwood/ SRF/ SJRWMD"/>
    <n v="557670"/>
    <s v="NF045"/>
    <s v="Structural"/>
    <s v="Planned"/>
    <x v="6"/>
    <s v="Not provided"/>
    <x v="1"/>
    <n v="28.700748000000001"/>
    <n v="-81338047"/>
    <d v="2019-06-01T00:00:00"/>
  </r>
  <r>
    <n v="1877"/>
    <s v="City of Longwood"/>
    <s v="Not provided"/>
    <s v="L-13"/>
    <s v="Credits for Missing BMPs"/>
    <s v="BMPs missing from the model."/>
    <x v="18"/>
    <x v="0"/>
    <x v="0"/>
    <n v="162"/>
    <n v="14"/>
    <s v="N/A"/>
    <s v="N/A"/>
    <s v="Not provided"/>
    <s v="Not provided"/>
    <s v="Not provided"/>
    <s v="Not provided"/>
    <s v="N/A"/>
    <s v="Non-structural"/>
    <s v="Completed"/>
    <x v="6"/>
    <s v="Not provided"/>
    <x v="1"/>
    <s v="N/A"/>
    <s v="N/A"/>
    <s v="Not provided"/>
  </r>
  <r>
    <n v="1876"/>
    <s v="City of Longwood"/>
    <s v="SJRWMD/ DEP"/>
    <s v="L-14"/>
    <s v="South Longwood Septic Tank Abatement Project - Phase 2"/>
    <s v="55 septic tanks will be removed and converted to central sewer."/>
    <x v="44"/>
    <x v="0"/>
    <x v="25"/>
    <n v="116"/>
    <n v="0"/>
    <s v="N/A"/>
    <n v="20"/>
    <n v="1131479"/>
    <n v="2000"/>
    <s v="DEP/ City of Longwood/ SRF/ SJRWMD"/>
    <n v="1131479"/>
    <s v="NF010"/>
    <s v="Structural"/>
    <s v="Planned and Funded"/>
    <x v="6"/>
    <s v="Not provided"/>
    <x v="1"/>
    <n v="28.694894000000001"/>
    <n v="-81.341672000000003"/>
    <d v="2017-12-01T00:00:00"/>
  </r>
  <r>
    <n v="5264"/>
    <s v="City of Longwood"/>
    <s v="FDACS"/>
    <s v="L-15"/>
    <s v="Reiter Park Stormwater Redesign"/>
    <s v="Added an island, swale/ditch with rocks to prevent erosion, planted trees, added a littoral zone, and installed three aerators into the wet detention pond."/>
    <x v="45"/>
    <x v="0"/>
    <x v="28"/>
    <s v="TBD"/>
    <s v="TBD"/>
    <s v="N/A"/>
    <n v="7.33"/>
    <n v="16000"/>
    <n v="33550"/>
    <s v="FDACS/ City of Longwood"/>
    <n v="8000"/>
    <s v="N/A"/>
    <s v="Structural"/>
    <s v="Completed"/>
    <x v="8"/>
    <s v="Not provided"/>
    <x v="1"/>
    <n v="28.701000000000001"/>
    <n v="-81.351388889999996"/>
    <s v="Not provided"/>
  </r>
  <r>
    <n v="5265"/>
    <s v="City of Longwood"/>
    <s v="N/A"/>
    <s v="L-16"/>
    <s v="Citywide Stormwater Master Plan"/>
    <s v="Citywide study to identify all new stormwater facilities and locations where stormwater improvements are necessary, including water quality projects."/>
    <x v="46"/>
    <x v="3"/>
    <x v="6"/>
    <s v="N/A"/>
    <s v="N/A"/>
    <s v="N/A"/>
    <s v="N/A"/>
    <n v="225480"/>
    <s v="N/A"/>
    <s v="City of Longwood"/>
    <n v="225480"/>
    <s v="N/A"/>
    <s v="Non-structural"/>
    <s v="Underway"/>
    <x v="8"/>
    <s v="Not provided"/>
    <x v="1"/>
    <s v="N/A"/>
    <s v="N/A"/>
    <s v="Not provided"/>
  </r>
  <r>
    <n v="5266"/>
    <s v="City of Longwood"/>
    <s v="N/A"/>
    <s v="L-17"/>
    <s v="Florida Central Parkway Improvements"/>
    <s v="Swales were regraded, an outfall and a control structure were added to the reuse pond."/>
    <x v="47"/>
    <x v="0"/>
    <x v="25"/>
    <s v="TBD"/>
    <s v="TBD"/>
    <s v="N/A"/>
    <n v="2.2999999999999998"/>
    <n v="1522805"/>
    <n v="1000"/>
    <s v="City of Longwood"/>
    <n v="1006028"/>
    <s v="N/A"/>
    <s v="Structural"/>
    <s v="N/A"/>
    <x v="8"/>
    <s v="Not provided"/>
    <x v="1"/>
    <n v="28.693715999999998"/>
    <n v="-81.353037999999998"/>
    <s v="Not provided"/>
  </r>
  <r>
    <n v="5267"/>
    <s v="City of Longwood"/>
    <s v="Private Pond Owners"/>
    <s v="L-18"/>
    <s v="Stormwater Pond Restoration Program"/>
    <s v="Restoration of wet detention ponds that were not previously maintained (to date 7 ponds have been restored to design levels)."/>
    <x v="10"/>
    <x v="3"/>
    <x v="6"/>
    <s v="N/A"/>
    <s v="N/A"/>
    <s v="N/A"/>
    <s v="N/A"/>
    <s v="Not provided"/>
    <s v="Not provided"/>
    <s v="Private Pond Owners"/>
    <s v="Not provided"/>
    <s v="N/A"/>
    <s v="Structural"/>
    <s v="N/A"/>
    <x v="8"/>
    <s v="Not provided"/>
    <x v="1"/>
    <s v="N/A"/>
    <s v="N/A"/>
    <s v="Not provided"/>
  </r>
  <r>
    <n v="5268"/>
    <s v="City of Longwood"/>
    <s v="N/A"/>
    <s v="L-19"/>
    <s v="Fertilizer Ordinance Implementation"/>
    <s v="The City of Longwood adopted Seminole County's Fertilizer Ordinance."/>
    <x v="41"/>
    <x v="0"/>
    <x v="0"/>
    <s v="N/A"/>
    <s v="N/A"/>
    <s v="N/A"/>
    <s v="N/A"/>
    <n v="3000"/>
    <n v="1500"/>
    <s v="City of Longwood"/>
    <n v="3000"/>
    <s v="N/A"/>
    <s v="Non-structural"/>
    <s v="N/A"/>
    <x v="8"/>
    <s v="Not provided"/>
    <x v="1"/>
    <s v="N/A"/>
    <s v="N/A"/>
    <s v="Not provided"/>
  </r>
  <r>
    <n v="5269"/>
    <s v="City of Longwood"/>
    <s v="N/A"/>
    <s v="L-20"/>
    <s v="Citywide Sanitary Sewer Inspection Program"/>
    <s v="CCTV inspections, cleaning, smoke testing, inspections."/>
    <x v="48"/>
    <x v="3"/>
    <x v="6"/>
    <s v="N/A"/>
    <s v="N/A"/>
    <s v="N/A"/>
    <s v="N/A"/>
    <n v="30000"/>
    <n v="30000"/>
    <s v="City of Longwood"/>
    <n v="30000"/>
    <s v="N/A"/>
    <s v="Non-structural"/>
    <s v="N/A"/>
    <x v="8"/>
    <s v="Not provided"/>
    <x v="1"/>
    <s v="N/A"/>
    <s v="N/A"/>
    <s v="Not provided"/>
  </r>
  <r>
    <n v="5270"/>
    <s v="City of Longwood"/>
    <s v="FDOT"/>
    <s v="L-21"/>
    <s v="West Warren Avenue Streets and Drainage Study"/>
    <s v="Study to identify stormwater elements in need of retrofit activities."/>
    <x v="46"/>
    <x v="2"/>
    <x v="24"/>
    <s v="N/A"/>
    <s v="N/A"/>
    <s v="N/A"/>
    <n v="15.151515151515152"/>
    <n v="550000"/>
    <s v="N/A"/>
    <s v="FDOT and City of Longwood"/>
    <n v="300000"/>
    <s v="Not provided"/>
    <s v="Non-structural"/>
    <s v="N/A"/>
    <x v="8"/>
    <s v="Not provided"/>
    <x v="1"/>
    <n v="28.699000000000002"/>
    <n v="-81.355999999999995"/>
    <s v="Not provided"/>
  </r>
  <r>
    <n v="5271"/>
    <s v="City of Longwood"/>
    <s v="N/A"/>
    <s v="L-22"/>
    <s v="SR 434 Landscape and Water Quality  Improvements"/>
    <s v="Conversion of grassed medians into tree islands to reduce erosion contributing to stormwater system."/>
    <x v="18"/>
    <x v="0"/>
    <x v="25"/>
    <s v="N/A"/>
    <s v="N/A"/>
    <s v="N/A"/>
    <n v="1.4"/>
    <n v="215000"/>
    <n v="29040"/>
    <s v="2nd Generation_x000a_Sales Tax"/>
    <n v="215000"/>
    <s v="N/A"/>
    <s v="Structural"/>
    <s v="N/A"/>
    <x v="8"/>
    <s v="Not provided"/>
    <x v="1"/>
    <n v="28.696999999999999"/>
    <n v="-81.376999999999995"/>
    <s v="Not provided"/>
  </r>
  <r>
    <n v="5272"/>
    <s v="City of Longwood"/>
    <s v="FDOT"/>
    <s v="L-23"/>
    <s v="Highway U.S. 17/92 Landscape and Water Quality Improvements"/>
    <s v="Conversion of grassed medians into tree islands to reduce erosion contributing to stormwater system."/>
    <x v="18"/>
    <x v="2"/>
    <x v="27"/>
    <s v="N/A"/>
    <s v="N/A"/>
    <s v="N/A"/>
    <n v="2.0576446280991734"/>
    <n v="491002"/>
    <n v="30000"/>
    <s v="FDOT Landscape Grant/ City of Longwood 3rd Generation Sales Tax"/>
    <n v="316002"/>
    <s v="N/A"/>
    <s v="Structural"/>
    <s v="N/A"/>
    <x v="8"/>
    <s v="Not provided"/>
    <x v="1"/>
    <n v="28.693000000000001"/>
    <n v="-81.328000000000003"/>
    <s v="Not provided"/>
  </r>
  <r>
    <n v="1923"/>
    <s v="City of Maitland"/>
    <s v="N/A"/>
    <s v="M-14"/>
    <s v="Horatio Avenue Infiltration Trench"/>
    <s v="Construct infiltration trenches."/>
    <x v="6"/>
    <x v="1"/>
    <x v="0"/>
    <s v="N/A"/>
    <s v="N/A"/>
    <s v="N/A"/>
    <s v="N/A"/>
    <s v="N/A"/>
    <s v="N/A"/>
    <s v="N/A"/>
    <s v="N/A"/>
    <s v="N/A"/>
    <s v="Structural"/>
    <s v="Planned"/>
    <x v="6"/>
    <s v="Not provided"/>
    <x v="1"/>
    <s v="Not provided"/>
    <s v="Not provided"/>
    <n v="2014"/>
  </r>
  <r>
    <n v="1924"/>
    <s v="City of Maitland"/>
    <s v="N/A"/>
    <s v="M-16"/>
    <s v="Street Sweeping"/>
    <s v="Street sweeping once every two weeks of 71 miles."/>
    <x v="3"/>
    <x v="0"/>
    <x v="0"/>
    <n v="311"/>
    <n v="283"/>
    <s v="N/A"/>
    <n v="2898"/>
    <n v="100000"/>
    <n v="100000"/>
    <s v="City of Maitland"/>
    <n v="100000"/>
    <s v="N/A"/>
    <s v="Non-structural"/>
    <s v="Completed"/>
    <x v="6"/>
    <s v="Not provided"/>
    <x v="1"/>
    <s v="N/A"/>
    <s v="N/A"/>
    <s v="Not provided"/>
  </r>
  <r>
    <n v="1906"/>
    <s v="City of Maitland"/>
    <s v="N/A"/>
    <s v="M-17"/>
    <s v="Enhanced Public Education"/>
    <s v="Landscaping, irrigation, fertilizer, and pet waste ordinances, PSAs, presentations/ pamphlets, website, Illicit Discharge Program."/>
    <x v="40"/>
    <x v="0"/>
    <x v="0"/>
    <n v="96"/>
    <n v="7"/>
    <s v="N/A"/>
    <s v="N/A"/>
    <n v="5000"/>
    <n v="5000"/>
    <s v="City of Maitland"/>
    <n v="5000"/>
    <s v="N/A"/>
    <s v="Non-structural"/>
    <s v="Ongoing"/>
    <x v="6"/>
    <s v="Not provided"/>
    <x v="1"/>
    <s v="N/A"/>
    <s v="N/A"/>
    <s v="Not provided"/>
  </r>
  <r>
    <n v="1907"/>
    <s v="City of Maitland"/>
    <s v="N/A"/>
    <s v="M-20"/>
    <s v="Park Lake Baffle Boxes"/>
    <s v="Construction 2nd generation baffle box."/>
    <x v="5"/>
    <x v="1"/>
    <x v="0"/>
    <s v="N/A"/>
    <s v="N/A"/>
    <s v="N/A"/>
    <s v="N/A"/>
    <s v="N/A"/>
    <s v="N/A"/>
    <s v="N/A"/>
    <s v="N/A"/>
    <s v="N/A"/>
    <s v="Structural"/>
    <s v="Planned"/>
    <x v="6"/>
    <s v="Not provided"/>
    <x v="1"/>
    <s v="Not provided"/>
    <s v="Not provided"/>
    <n v="2012"/>
  </r>
  <r>
    <n v="1908"/>
    <s v="City of Maitland"/>
    <s v="N/A"/>
    <s v="M-21"/>
    <s v="Minnehaha Circle Baffle Box"/>
    <s v="Construction 2nd generation baffle box."/>
    <x v="5"/>
    <x v="0"/>
    <x v="7"/>
    <n v="0"/>
    <n v="0"/>
    <s v="N/A"/>
    <n v="7.7"/>
    <s v="Not provided"/>
    <s v="Not provided"/>
    <s v="Not provided"/>
    <s v="Not provided"/>
    <s v="N/A"/>
    <s v="Structural"/>
    <s v="Completed"/>
    <x v="6"/>
    <s v="Not provided"/>
    <x v="1"/>
    <s v="Not provided"/>
    <s v="Not provided"/>
    <n v="2012"/>
  </r>
  <r>
    <n v="5273"/>
    <s v="City of Maitland"/>
    <s v="N/A"/>
    <s v="M-22"/>
    <s v="BMP Cleanout"/>
    <s v="Cleaning out of baffle boxes and CDS units."/>
    <x v="16"/>
    <x v="0"/>
    <x v="0"/>
    <n v="13"/>
    <n v="7"/>
    <s v="N/A"/>
    <n v="19.62"/>
    <n v="40000"/>
    <n v="40000"/>
    <s v="City of Maitland"/>
    <n v="40000"/>
    <s v="N/A"/>
    <s v="Non-structural"/>
    <s v="Underway/Ongoing"/>
    <x v="8"/>
    <s v="Not provided"/>
    <x v="1"/>
    <s v="N/A"/>
    <s v="N/A"/>
    <s v="Not provided"/>
  </r>
  <r>
    <n v="5274"/>
    <s v="City of Maitland"/>
    <s v="N/A"/>
    <s v="M-23"/>
    <s v="Wetland Restoration: Tuscarora Trail and Temple Trail"/>
    <s v="Remove invasive vegetation to restore wetland system."/>
    <x v="14"/>
    <x v="3"/>
    <x v="27"/>
    <s v="N/A"/>
    <s v="N/A"/>
    <s v="N/A"/>
    <n v="2.9"/>
    <n v="25000"/>
    <n v="25000"/>
    <s v="City of Maitland"/>
    <n v="25000"/>
    <s v="N/A"/>
    <s v="Non-structural"/>
    <s v="Underway"/>
    <x v="8"/>
    <s v="Not provided"/>
    <x v="1"/>
    <s v="28 37 57"/>
    <s v="-81 20 13"/>
    <s v="Not provided"/>
  </r>
  <r>
    <n v="5275"/>
    <s v="City of Maitland"/>
    <s v="N/A"/>
    <s v="M-24"/>
    <s v="Wetland Restoration: Community Park"/>
    <s v="Remove invasive vegetation to restore wetland system."/>
    <x v="14"/>
    <x v="3"/>
    <x v="27"/>
    <s v="N/A"/>
    <s v="N/A"/>
    <s v="N/A"/>
    <n v="24.2"/>
    <n v="25000"/>
    <n v="25000"/>
    <s v="City of Maitland"/>
    <n v="25000"/>
    <s v="N/A"/>
    <s v="Non-structural"/>
    <s v="Underway"/>
    <x v="8"/>
    <s v="Not provided"/>
    <x v="1"/>
    <s v="28 38 18"/>
    <s v="-81 20 56"/>
    <s v="Not provided"/>
  </r>
  <r>
    <n v="5276"/>
    <s v="City of Maitland"/>
    <s v="N/A"/>
    <s v="M-25"/>
    <s v="Lake Lily_x000a_Bio-Retention"/>
    <s v="Provide bio-retention at Lake Lily to further treat stormwater flowing into the lake and to also serve as a public educational component on bio-retention."/>
    <x v="8"/>
    <x v="2"/>
    <x v="24"/>
    <s v="TBD"/>
    <s v="TBD"/>
    <s v="N/A"/>
    <n v="5.15"/>
    <n v="10500"/>
    <n v="1500"/>
    <s v="City of Maitland"/>
    <n v="10500"/>
    <s v="N/A"/>
    <s v="Structural"/>
    <s v="Planned"/>
    <x v="8"/>
    <s v="Not provided"/>
    <x v="1"/>
    <s v="28 37 18"/>
    <s v="-81 21 56"/>
    <s v="Not provided"/>
  </r>
  <r>
    <n v="5277"/>
    <s v="City of Maitland"/>
    <s v="N/A"/>
    <s v="M-26"/>
    <s v="Lake Avenue Bio-Retention Water Quality Project"/>
    <s v="Assessment and, if feasible, design of a bio-retention project."/>
    <x v="8"/>
    <x v="2"/>
    <x v="29"/>
    <s v="TBD"/>
    <s v="TBD"/>
    <s v="N/A"/>
    <n v="3.4"/>
    <n v="50000"/>
    <n v="1500"/>
    <s v="City of Maitland"/>
    <n v="50000"/>
    <s v="N/A"/>
    <s v="Structural"/>
    <s v="Planned"/>
    <x v="8"/>
    <s v="Not provided"/>
    <x v="1"/>
    <s v="28 37 04"/>
    <s v="-81 22 15"/>
    <s v="Not provided"/>
  </r>
  <r>
    <n v="5278"/>
    <s v="City of Maitland"/>
    <s v="N/A"/>
    <s v="M-27"/>
    <s v="Lake Gem Alum Surface Treatment"/>
    <s v="Alum surface treatment to eliminate nutrient recycling within the lake."/>
    <x v="13"/>
    <x v="3"/>
    <x v="27"/>
    <n v="155"/>
    <n v="27"/>
    <s v="N/A"/>
    <n v="8.23"/>
    <n v="262100"/>
    <n v="10000"/>
    <s v="City of Maitland"/>
    <n v="200000"/>
    <s v="N/A"/>
    <s v="Structural"/>
    <s v="Underway"/>
    <x v="8"/>
    <s v="Not provided"/>
    <x v="1"/>
    <s v="28 36 57"/>
    <s v="-81 22 16"/>
    <s v="Not provided"/>
  </r>
  <r>
    <n v="5279"/>
    <s v="City of Maitland"/>
    <s v="N/A"/>
    <s v="M-28"/>
    <s v="Lake Sybelia Nutrient Improvement Project"/>
    <s v="CDS unit to be located at intersection of North Lake Sybelia and Maitland Grove."/>
    <x v="49"/>
    <x v="2"/>
    <x v="29"/>
    <s v="TBD"/>
    <s v="TBD"/>
    <s v="N/A"/>
    <n v="12.2"/>
    <n v="35000"/>
    <n v="4000"/>
    <s v="City of Maitland"/>
    <n v="35000"/>
    <s v="N/A"/>
    <s v="Structural"/>
    <s v="Planned"/>
    <x v="8"/>
    <s v="Not provided"/>
    <x v="1"/>
    <s v="28 37 38"/>
    <s v="-81 22 15"/>
    <s v="Not provided"/>
  </r>
  <r>
    <m/>
    <s v="City of Maitland"/>
    <s v="Not provided"/>
    <s v="M-02"/>
    <s v="Lake Gem/Park Lake COOP BMP"/>
    <s v="Construct 2nd generation baffle box."/>
    <x v="5"/>
    <x v="1"/>
    <x v="0"/>
    <s v="Not provided"/>
    <s v="N/A"/>
    <s v="N/A"/>
    <s v="N/A"/>
    <s v="N/A"/>
    <s v="N/A"/>
    <s v="N/A"/>
    <s v="N/A"/>
    <s v="N/A"/>
    <s v="Structural"/>
    <s v="Delayed  indefinitely"/>
    <x v="2"/>
    <s v="Not provided"/>
    <x v="0"/>
    <s v="N/A"/>
    <s v="N/A"/>
    <s v="N/A"/>
  </r>
  <r>
    <m/>
    <s v="City of Maitland"/>
    <s v="Not provided"/>
    <s v="M-03"/>
    <s v="Lake Gem/Park Lake COOP BMP"/>
    <s v="Construct 2nd generation baffle box."/>
    <x v="5"/>
    <x v="1"/>
    <x v="0"/>
    <s v="Not provided"/>
    <s v="N/A"/>
    <s v="N/A"/>
    <s v="N/A"/>
    <s v="N/A"/>
    <s v="N/A"/>
    <s v="N/A"/>
    <s v="N/A"/>
    <s v="N/A"/>
    <s v="Structural"/>
    <s v="Delayed indefinitely"/>
    <x v="2"/>
    <s v="Not provided"/>
    <x v="0"/>
    <s v="N/A"/>
    <s v="N/A"/>
    <s v="N/A"/>
  </r>
  <r>
    <m/>
    <s v="City of Maitland"/>
    <s v="Not provided"/>
    <s v="M-04"/>
    <s v="Lake Gem/Park Lake COOP BMP"/>
    <s v="Construct 2nd generation baffle box."/>
    <x v="5"/>
    <x v="1"/>
    <x v="0"/>
    <s v="Not provided"/>
    <s v="N/A"/>
    <s v="N/A"/>
    <s v="N/A"/>
    <s v="N/A"/>
    <s v="N/A"/>
    <s v="N/A"/>
    <s v="N/A"/>
    <s v="N/A"/>
    <s v="Structural"/>
    <s v="Delayed indefinitely"/>
    <x v="2"/>
    <s v="Not provided"/>
    <x v="0"/>
    <s v="N/A"/>
    <s v="N/A"/>
    <s v="N/A"/>
  </r>
  <r>
    <m/>
    <s v="City of Maitland"/>
    <s v="Not provided"/>
    <s v="M-05"/>
    <s v="Lake Gem/Park Lake COOP BMP"/>
    <s v="Construct 2nd generation baffle box."/>
    <x v="5"/>
    <x v="1"/>
    <x v="0"/>
    <s v="Not provided"/>
    <s v="N/A"/>
    <s v="N/A"/>
    <s v="N/A"/>
    <s v="N/A"/>
    <s v="N/A"/>
    <s v="N/A"/>
    <s v="N/A"/>
    <s v="N/A"/>
    <s v="Structural"/>
    <s v="Delayed indefinitely"/>
    <x v="2"/>
    <s v="Not provided"/>
    <x v="0"/>
    <s v="N/A"/>
    <s v="N/A"/>
    <s v="N/A"/>
  </r>
  <r>
    <m/>
    <s v="City of Maitland"/>
    <s v="Not provided"/>
    <s v="M-06"/>
    <s v="Lake Gem/Park Lake COOP BMP"/>
    <s v="Construct 2nd generation baffle box."/>
    <x v="5"/>
    <x v="1"/>
    <x v="0"/>
    <s v="Not provided"/>
    <s v="N/A"/>
    <s v="N/A"/>
    <s v="N/A"/>
    <s v="N/A"/>
    <s v="N/A"/>
    <s v="N/A"/>
    <s v="N/A"/>
    <s v="N/A"/>
    <s v="Structural"/>
    <s v="Delayed indefinitely"/>
    <x v="2"/>
    <s v="Not provided"/>
    <x v="0"/>
    <s v="N/A"/>
    <s v="N/A"/>
    <s v="N/A"/>
  </r>
  <r>
    <n v="5280"/>
    <s v="City of Maitland"/>
    <s v="N/A"/>
    <s v="M-29"/>
    <s v="Citywide Sanitary Sewer Inspection Program"/>
    <s v="CCTV inspections, cleaning, smoke testing, inspections."/>
    <x v="48"/>
    <x v="0"/>
    <x v="0"/>
    <s v="N/A"/>
    <s v="N/A"/>
    <s v="N/A"/>
    <n v="2898"/>
    <n v="30000"/>
    <n v="30000"/>
    <s v="City of Maitland"/>
    <n v="30000"/>
    <s v="N/A"/>
    <s v="Non-structural"/>
    <s v="Underway"/>
    <x v="8"/>
    <s v="Not provided"/>
    <x v="1"/>
    <s v="N/A"/>
    <s v="N/A"/>
    <s v="Not provided"/>
  </r>
  <r>
    <n v="5281"/>
    <s v="City of Maitland"/>
    <s v="N/A"/>
    <s v="M-30"/>
    <s v="Stormwater and Lakes Management Plan (SLMP)"/>
    <s v="Study to identify stormwater management improvement projects and water quality projects throughout the City."/>
    <x v="46"/>
    <x v="3"/>
    <x v="6"/>
    <s v="N/A"/>
    <s v="N/A"/>
    <s v="N/A"/>
    <n v="2898"/>
    <n v="45000"/>
    <s v="N/A"/>
    <s v="City of Maitland"/>
    <n v="45000"/>
    <s v="N/A"/>
    <s v="Non-structural"/>
    <s v="Underway"/>
    <x v="8"/>
    <s v="Not provided"/>
    <x v="1"/>
    <s v="N/A"/>
    <s v="N/A"/>
    <s v="Not provided"/>
  </r>
  <r>
    <n v="5282"/>
    <s v="City of Maitland"/>
    <s v="N/A"/>
    <s v="M-31"/>
    <s v="Mayo Avenue Septic to Sewer System Transition"/>
    <s v="Phase out of 40 OSTDS systems and expansion of WWTF service area to convert systems to central sewer."/>
    <x v="44"/>
    <x v="2"/>
    <x v="24"/>
    <n v="28"/>
    <s v="N/A"/>
    <s v="N/A"/>
    <n v="25.6"/>
    <n v="895000"/>
    <n v="8000"/>
    <s v="City of Maitland"/>
    <n v="895000"/>
    <s v="N/A"/>
    <s v="Structural"/>
    <s v="Planned"/>
    <x v="8"/>
    <s v="Not provided"/>
    <x v="1"/>
    <s v="28 38 18"/>
    <s v="-81 21 12"/>
    <s v="Not provided"/>
  </r>
  <r>
    <n v="5283"/>
    <s v="City of Maitland"/>
    <s v="N/A"/>
    <s v="M-32"/>
    <s v="Sewer System Master Plan Update"/>
    <s v="Study to identify sewer system  improvement projects throughout the City."/>
    <x v="46"/>
    <x v="2"/>
    <x v="24"/>
    <s v="N/A"/>
    <s v="N/A"/>
    <s v="Citywide"/>
    <n v="2898"/>
    <n v="70000"/>
    <s v="N/A"/>
    <s v="City of Maitland"/>
    <n v="70000"/>
    <s v="N/A"/>
    <s v="Non-structural"/>
    <s v="Planned"/>
    <x v="8"/>
    <s v="Not provided"/>
    <x v="1"/>
    <s v="N/A"/>
    <s v="N/A"/>
    <s v="Not provided"/>
  </r>
  <r>
    <n v="5284"/>
    <s v="City of Maitland"/>
    <s v="N/A"/>
    <s v="M-33"/>
    <s v="Tuscarora Trail / Dommerich Hills Sewer"/>
    <s v="Phase out of 400 OSTDS systems and expansion of WWTF service area to convert systems to central sewer."/>
    <x v="44"/>
    <x v="2"/>
    <x v="30"/>
    <n v="280"/>
    <s v="N/A"/>
    <s v="N/A"/>
    <n v="169.7"/>
    <n v="5859250"/>
    <n v="15000"/>
    <s v="City of Maitland"/>
    <n v="5859250"/>
    <s v="N/A"/>
    <s v="Structural"/>
    <s v="Planned"/>
    <x v="8"/>
    <s v="Not provided"/>
    <x v="1"/>
    <s v="28 37 59"/>
    <s v="-81 19 55"/>
    <s v="Not provided"/>
  </r>
  <r>
    <n v="5285"/>
    <s v="City of Maitland"/>
    <s v="N/A"/>
    <s v="M-34"/>
    <s v="Mojave Trail and Thunderbird Trail Drainage Improvement (Construction)"/>
    <s v="Exfiltration trench installation."/>
    <x v="6"/>
    <x v="2"/>
    <x v="27"/>
    <s v="TBD"/>
    <s v="TBD"/>
    <s v="N/A"/>
    <n v="2.8"/>
    <n v="50000"/>
    <n v="3000"/>
    <s v="City of Maitland"/>
    <n v="50000"/>
    <s v="N/A"/>
    <s v="Structural"/>
    <s v="Planned"/>
    <x v="8"/>
    <s v="Not provided"/>
    <x v="1"/>
    <s v="28 38 18"/>
    <s v="-81 20 43"/>
    <s v="Not provided"/>
  </r>
  <r>
    <n v="5286"/>
    <s v="City of Maitland"/>
    <s v="N/A"/>
    <s v="M-35"/>
    <s v="Homer Hough Park Shoreline Project"/>
    <s v="Exotic Species Removal Project."/>
    <x v="14"/>
    <x v="3"/>
    <x v="27"/>
    <s v="N/A"/>
    <s v="N/A"/>
    <s v="N/A"/>
    <n v="0.5"/>
    <n v="25000"/>
    <n v="25000"/>
    <s v="City of Maitland"/>
    <n v="25000"/>
    <s v="N/A"/>
    <s v="Non-structural"/>
    <s v="Underway"/>
    <x v="8"/>
    <s v="Not provided"/>
    <x v="1"/>
    <s v="28 37 26"/>
    <s v="-81 22 39"/>
    <s v="Not provided"/>
  </r>
  <r>
    <n v="5287"/>
    <s v="City of Maitland"/>
    <s v="N/A"/>
    <s v="M-36"/>
    <s v="Lake Sybelia Beneficial Shoreline Demonstration Site"/>
    <s v="Demonstrate benefits of quality shoreline to lakeside homeowners."/>
    <x v="4"/>
    <x v="2"/>
    <x v="27"/>
    <s v="N/A"/>
    <s v="N/A"/>
    <s v="N/A"/>
    <n v="81.790000000000006"/>
    <n v="15000"/>
    <s v="N/A"/>
    <s v="City of Maitland"/>
    <n v="15000"/>
    <s v="N/A"/>
    <s v="Non-structural"/>
    <s v="Planned"/>
    <x v="8"/>
    <s v="Not provided"/>
    <x v="1"/>
    <s v="28 37 38"/>
    <s v="-81 22 15"/>
    <s v="Not provided"/>
  </r>
  <r>
    <n v="5288"/>
    <s v="City of Maitland"/>
    <s v="N/A"/>
    <s v="M-37"/>
    <s v="Dommerich Estates Areawide Drainage Improvements (Evaluation and Assessment)"/>
    <s v="Stormwater retrofit and water quality BMPS to be considered including exfiltration trench installation, etc."/>
    <x v="46"/>
    <x v="2"/>
    <x v="24"/>
    <s v="N/A"/>
    <s v="N/A"/>
    <s v="N/A"/>
    <n v="109.1"/>
    <n v="75000"/>
    <s v="N/A"/>
    <s v="City of Maitland"/>
    <n v="75000"/>
    <s v="N/A"/>
    <s v="Non-structural"/>
    <s v="Planned"/>
    <x v="8"/>
    <s v="Not provided"/>
    <x v="1"/>
    <s v="28 38 00"/>
    <s v="-81 20 52"/>
    <s v="Not provided"/>
  </r>
  <r>
    <n v="5289"/>
    <s v="City of Maitland"/>
    <s v="N/A"/>
    <s v="M-38"/>
    <s v="Arapaho Trail Drainage Improvements - part of Dommerich Estates- (Construction)"/>
    <s v="Drainage improvements to eliminate localized flooding and improve drainage infrastructure."/>
    <x v="18"/>
    <x v="2"/>
    <x v="30"/>
    <s v="N/A"/>
    <s v="N/A"/>
    <s v="N/A"/>
    <n v="2.5"/>
    <n v="75000"/>
    <n v="3000"/>
    <s v="City of Maitland"/>
    <n v="75000"/>
    <s v="N/A"/>
    <s v="Structural"/>
    <s v="Planned"/>
    <x v="8"/>
    <s v="Not provided"/>
    <x v="1"/>
    <s v="28 37 53"/>
    <s v="-81 20 52"/>
    <s v="Not provided"/>
  </r>
  <r>
    <n v="5290"/>
    <s v="City of Maitland"/>
    <s v="N/A"/>
    <s v="M-39"/>
    <s v="Lake Nina Navigational Dredging and Invasive Species Removal"/>
    <s v="Project to remove exotic species and perform dredging."/>
    <x v="14"/>
    <x v="2"/>
    <x v="31"/>
    <s v="N/A"/>
    <s v="N/A"/>
    <s v="N/A"/>
    <n v="8.93"/>
    <n v="70000"/>
    <n v="25000"/>
    <s v="City of Maitland"/>
    <n v="70000"/>
    <s v="N/A"/>
    <s v="Non-structural"/>
    <s v="Planned"/>
    <x v="8"/>
    <s v="Not provided"/>
    <x v="1"/>
    <s v="28 37 28"/>
    <s v="-81 21 34"/>
    <s v="Not provided"/>
  </r>
  <r>
    <n v="5291"/>
    <s v="City of Maitland"/>
    <s v="N/A"/>
    <s v="M-40"/>
    <s v="Dommerich Estates Areawide Drainage Improvements (Final Design and Permitting)"/>
    <s v="Stormwater retrofit and water quality BMPS to be considered including exfiltration trench installation, etc."/>
    <x v="46"/>
    <x v="2"/>
    <x v="31"/>
    <s v="N/A"/>
    <s v="N/A"/>
    <s v="N/A"/>
    <n v="109.1"/>
    <n v="150000"/>
    <s v="N/A"/>
    <s v="City of Maitland"/>
    <n v="150000"/>
    <s v="N/A"/>
    <s v="Non-structural"/>
    <s v="Planned"/>
    <x v="8"/>
    <s v="Not provided"/>
    <x v="1"/>
    <s v="28 38 00"/>
    <s v="-81 20 52"/>
    <s v="Not provided"/>
  </r>
  <r>
    <n v="5292"/>
    <s v="City of Maitland"/>
    <s v="N/A"/>
    <s v="M-41"/>
    <s v="Dommerich Estates Areawide Drainage Improvements (Construction)"/>
    <s v="Stormwater retrofit and water quality BMPS to be considered including exfiltration trench installation, etc."/>
    <x v="6"/>
    <x v="2"/>
    <x v="29"/>
    <s v="TBD"/>
    <s v="TBD"/>
    <s v="N/A"/>
    <n v="109.1"/>
    <n v="375000"/>
    <n v="5000"/>
    <s v="City of Maitland"/>
    <n v="375000"/>
    <s v="N/A"/>
    <s v="Structural"/>
    <s v="Planned"/>
    <x v="8"/>
    <s v="Not provided"/>
    <x v="1"/>
    <s v="28 38 00"/>
    <s v="-81 20 52"/>
    <s v="Not provided"/>
  </r>
  <r>
    <n v="1916"/>
    <s v="City of Orlando"/>
    <s v="N/A"/>
    <s v="ORL-19"/>
    <s v="Street Sweeping"/>
    <s v="Sweep two times per month. 181,239.57 cubic feet of material collected."/>
    <x v="3"/>
    <x v="0"/>
    <x v="0"/>
    <n v="95.314999999999998"/>
    <n v="72.227999999999994"/>
    <s v="N/A"/>
    <s v="N/A"/>
    <s v="N/A"/>
    <s v="N/A"/>
    <s v="City of Orlando Stormwater Utility"/>
    <s v="N/A"/>
    <s v="N/A"/>
    <s v="Non-structural"/>
    <s v="Ongoing"/>
    <x v="6"/>
    <s v="GIS Shapefile"/>
    <x v="1"/>
    <n v="28.609946000000001"/>
    <n v="-81.267291999999998"/>
    <n v="1977"/>
  </r>
  <r>
    <n v="1917"/>
    <s v="City of Orlando"/>
    <s v="N/A"/>
    <s v="ORL-25"/>
    <s v="Educational Component"/>
    <s v="FYN, ordinances (fertilizer, landscape, irrigation, pet waste), PSAs, pamphlets, presentations, website, Illicit Discharge Program."/>
    <x v="40"/>
    <x v="0"/>
    <x v="0"/>
    <n v="16.899999999999999"/>
    <n v="1.6"/>
    <s v="N/A"/>
    <s v="N/A"/>
    <n v="51500"/>
    <s v="N/A"/>
    <s v="City of Orlando Stormwater Utility"/>
    <s v="Not provided"/>
    <s v="N/A"/>
    <s v="Non-structural"/>
    <s v="Ongoing"/>
    <x v="6"/>
    <s v="See pdf &gt; City of Orlando_BMAP Project Update Request for Statewide Report_Jan 2018"/>
    <x v="1"/>
    <s v="N/A"/>
    <s v="N/A"/>
    <n v="1989"/>
  </r>
  <r>
    <n v="1918"/>
    <s v="City of Orlando"/>
    <s v="DEP"/>
    <s v="ORL-26"/>
    <s v="Lake Concord Alum Treatment and Baffle Box"/>
    <s v="Construct alum injection system into an existing box culvert on N Hughey Ave to treat runoff from two subbasins within the Downtown Orlando area."/>
    <x v="13"/>
    <x v="0"/>
    <x v="7"/>
    <n v="4.9000000000000004"/>
    <n v="1.1000000000000001"/>
    <s v="N/A"/>
    <n v="87.8"/>
    <s v="TBD"/>
    <n v="9141"/>
    <s v="DEP/ Stormwater Utility"/>
    <n v="291322.89"/>
    <s v="TBD"/>
    <s v="Structural"/>
    <s v="Completed"/>
    <x v="6"/>
    <s v="Shapefiles to be provided ~ 2/15/18"/>
    <x v="1"/>
    <s v=" 28.551078°"/>
    <s v="-81.382989°"/>
    <s v="06/2013"/>
  </r>
  <r>
    <n v="1928"/>
    <s v="City of Orlando"/>
    <s v="N/A"/>
    <s v="ORL-29"/>
    <s v="Catch Basin Clean Out"/>
    <s v="Inlet baskets - 3,510 cubic feet of material collected."/>
    <x v="16"/>
    <x v="0"/>
    <x v="0"/>
    <n v="2.2000000000000002"/>
    <n v="1.6"/>
    <s v="N/A"/>
    <s v="N/A"/>
    <s v="N/A"/>
    <s v="N/A"/>
    <s v="City of Orlando Stormwater Utility"/>
    <s v="N/A"/>
    <s v="N/A"/>
    <s v="Non-structural"/>
    <s v="Ongoing"/>
    <x v="6"/>
    <s v="Not provided"/>
    <x v="1"/>
    <s v="N/A"/>
    <s v="N/A"/>
    <s v="Not provided"/>
  </r>
  <r>
    <n v="1905"/>
    <s v="City of Orlando"/>
    <s v="N/A"/>
    <s v="ORL-30"/>
    <s v="BMP Clean Out"/>
    <s v="9,977 cubic feet of material collected."/>
    <x v="16"/>
    <x v="0"/>
    <x v="0"/>
    <n v="8.4"/>
    <n v="4"/>
    <s v="N/A"/>
    <s v="N/A"/>
    <s v="N/A"/>
    <s v="N/A"/>
    <s v="City of Orlando Stormwater Utility"/>
    <s v="N/A"/>
    <s v="N/A"/>
    <s v="Non-structural"/>
    <s v="Ongoing"/>
    <x v="6"/>
    <s v="Not provided"/>
    <x v="1"/>
    <s v="N/A"/>
    <s v="N/A"/>
    <s v="Not provided"/>
  </r>
  <r>
    <n v="1933"/>
    <s v="City of Orlando"/>
    <s v="DEP"/>
    <s v="ORL-31"/>
    <s v="Lake Concord Alum Treatment and Baffle Box"/>
    <s v="Construct 2nd generation baffle box on W Concord St. to treat runoff from residential and industrial area. 108 cubic feet of material collected."/>
    <x v="5"/>
    <x v="0"/>
    <x v="7"/>
    <n v="0.1"/>
    <n v="0"/>
    <s v="N/A"/>
    <n v="77.5"/>
    <s v="TBD"/>
    <s v="TBD"/>
    <s v="DEP/ Stormwater Utility"/>
    <n v="259560"/>
    <s v="TBD"/>
    <s v="Structural"/>
    <s v="Completed"/>
    <x v="6"/>
    <s v="Shapefiles to be provided ~ 2/15/18"/>
    <x v="1"/>
    <s v=" 28.555328°"/>
    <s v="-81.387717°"/>
    <s v="06/2013"/>
  </r>
  <r>
    <n v="5293"/>
    <s v="City of Orlando"/>
    <s v="N/A"/>
    <s v="ORL-32"/>
    <s v="N Ivanhoe Boulevard Drainage Improvements"/>
    <s v="Retrofit existing drainage system along N Ivanhoe Blvd from Gerda Terrace to North Shore Terrace and install two (2) second generation baffle boxes within Dormont Ln and Hopkins Cir."/>
    <x v="5"/>
    <x v="2"/>
    <x v="27"/>
    <n v="5"/>
    <n v="42"/>
    <s v="N/A"/>
    <n v="40"/>
    <n v="1550000"/>
    <s v="TBD"/>
    <s v="City of Orlando/ Streets and Stormwater Division"/>
    <s v="N/A"/>
    <s v="N/A"/>
    <s v="Structural"/>
    <s v="Planned"/>
    <x v="8"/>
    <s v="N/A"/>
    <x v="1"/>
    <s v="Not provided"/>
    <s v="Not provided"/>
    <s v="Not provided"/>
  </r>
  <r>
    <n v="5294"/>
    <s v="City of Orlando"/>
    <s v="N/A"/>
    <s v="ORL-33"/>
    <s v="TBD (Involves drainage improvements around Lake Highland )"/>
    <s v="Retrofit existing drainage system and install a second generation baffle box with media within Lake Highland basin."/>
    <x v="50"/>
    <x v="2"/>
    <x v="31"/>
    <s v="TBD"/>
    <s v="TBD"/>
    <s v="N/A"/>
    <s v="TBD"/>
    <s v="TBD"/>
    <s v="TBD"/>
    <s v="TBD"/>
    <s v="TBD"/>
    <s v="TBD"/>
    <s v="Structural"/>
    <s v="Planned"/>
    <x v="8"/>
    <s v="N/A"/>
    <x v="1"/>
    <s v="Not provided"/>
    <s v="Not provided"/>
    <s v="Not provided"/>
  </r>
  <r>
    <n v="5295"/>
    <s v="City of Orlando"/>
    <s v="Lake Druid Homeowners"/>
    <s v="ORL-34"/>
    <s v="Lake Druid Emergent Vegetation Harvesting"/>
    <s v="Harvesting of Typha and Oxycaryum cubense in Lake Druid."/>
    <x v="51"/>
    <x v="0"/>
    <x v="22"/>
    <s v="TBD"/>
    <s v="TBD"/>
    <s v="N/A"/>
    <n v="7.45"/>
    <n v="45696.3"/>
    <s v="TBD"/>
    <s v="City of Orlando/ Streets and Stormwater Division"/>
    <s v="N/A"/>
    <s v="N/A"/>
    <s v="Non-structural"/>
    <s v="Completed"/>
    <x v="8"/>
    <s v="N/A"/>
    <x v="1"/>
    <s v="Not provided"/>
    <s v="Not provided"/>
    <s v="Not provided"/>
  </r>
  <r>
    <n v="5296"/>
    <s v="City of Orlando"/>
    <s v="N/A"/>
    <s v="ORL-35"/>
    <s v="LS8, 30, 47, and 77 Replacements"/>
    <s v="Lift Station Replacement (only LS #8 in Howell Branch basin)."/>
    <x v="52"/>
    <x v="2"/>
    <x v="6"/>
    <s v="TBD"/>
    <s v="TBD"/>
    <s v="N/A"/>
    <s v="N/A"/>
    <s v="TBD"/>
    <s v="TBD"/>
    <s v="TBD"/>
    <s v="TBD"/>
    <s v="TBD"/>
    <s v="Structural"/>
    <s v="Planned"/>
    <x v="8"/>
    <s v="N/A"/>
    <x v="1"/>
    <s v="Not provided"/>
    <s v="Not provided"/>
    <s v="Not provided"/>
  </r>
  <r>
    <n v="5297"/>
    <s v="City of Orlando"/>
    <s v="Private Developer"/>
    <s v="ORL-36"/>
    <s v="Federal Street CDS Unit"/>
    <s v="Install CDS unit to capture gross pollutants before they enter Lake Dot."/>
    <x v="49"/>
    <x v="0"/>
    <x v="32"/>
    <s v="TBD"/>
    <s v="TBD"/>
    <s v="N/A"/>
    <n v="0.5"/>
    <s v="TBD"/>
    <s v="TBD"/>
    <s v="TBD"/>
    <s v="TBD"/>
    <s v="N/A"/>
    <s v="Structural"/>
    <s v="Completed"/>
    <x v="8"/>
    <s v="Not provided"/>
    <x v="1"/>
    <s v="Not provided"/>
    <s v="Not provided"/>
    <s v="Not provided"/>
  </r>
  <r>
    <n v="1932"/>
    <s v="City of Oviedo"/>
    <s v="Not provided"/>
    <s v="OV-01"/>
    <s v="Aulin Regional Stormwater Pond"/>
    <s v="Aulin Regional Stormwater Pond."/>
    <x v="10"/>
    <x v="0"/>
    <x v="8"/>
    <n v="2"/>
    <n v="0"/>
    <s v="N/A"/>
    <n v="3"/>
    <s v="Not provided"/>
    <s v="Not provided"/>
    <s v="Not provided"/>
    <s v="Not provided"/>
    <s v="N/A"/>
    <s v="Structural"/>
    <s v="Completed"/>
    <x v="6"/>
    <s v="Not provided"/>
    <x v="1"/>
    <s v="Not provided"/>
    <s v="Not provided"/>
    <s v="Not provided"/>
  </r>
  <r>
    <n v="1931"/>
    <s v="City of Oviedo"/>
    <s v="Not provided"/>
    <s v="OV-03"/>
    <s v="Sweetwater Creek Project"/>
    <s v="Sweetwater Creek Project."/>
    <x v="7"/>
    <x v="0"/>
    <x v="22"/>
    <n v="87"/>
    <n v="19"/>
    <s v="N/A"/>
    <n v="32.1"/>
    <s v="Not provided"/>
    <s v="Not provided"/>
    <s v="Not provided"/>
    <s v="Not provided"/>
    <s v="N/A"/>
    <s v="Structural"/>
    <s v="Completed"/>
    <x v="6"/>
    <s v="Not provided"/>
    <x v="1"/>
    <s v="Not provided"/>
    <s v="Not provided"/>
    <s v="Not provided"/>
  </r>
  <r>
    <n v="1930"/>
    <s v="City of Oviedo"/>
    <s v="Not provided"/>
    <s v="OV-04"/>
    <s v="Solary Canal Stormwater Treatment Area - missing from model"/>
    <s v="Regional stormwater treatment (RST) facility consisting of an 8.0-acre wet pond and 4.8-acre wetland."/>
    <x v="53"/>
    <x v="0"/>
    <x v="11"/>
    <n v="730"/>
    <n v="147"/>
    <s v="N/A"/>
    <n v="1471"/>
    <n v="1700000"/>
    <s v="Not provided"/>
    <s v="Not provided"/>
    <s v="Not provided"/>
    <s v="N/A"/>
    <s v="Structural"/>
    <s v="Completed"/>
    <x v="6"/>
    <s v="Not provided"/>
    <x v="1"/>
    <s v="Not provided"/>
    <s v="Not provided"/>
    <d v="2010-04-01T00:00:00"/>
  </r>
  <r>
    <n v="1929"/>
    <s v="City of Oviedo"/>
    <s v="Not provided"/>
    <s v="OV-05"/>
    <s v="Street Sweeping"/>
    <s v="528,111 lbs/yr of material collected."/>
    <x v="3"/>
    <x v="0"/>
    <x v="0"/>
    <n v="244"/>
    <n v="152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20"/>
    <s v="City of Oviedo"/>
    <s v="Not provided"/>
    <s v="OV-06"/>
    <s v="Enhanced Public Education"/>
    <s v="FYN; fertilizer ordinance, landscape, irrigation, and pet waste ordinances; Illicit Discharge Program, Adopt A Pond Program, Fats Oils &amp; Grease ordinance."/>
    <x v="40"/>
    <x v="0"/>
    <x v="0"/>
    <n v="1399"/>
    <n v="112"/>
    <s v="N/A"/>
    <s v="N/A"/>
    <s v="Not provided"/>
    <s v="Not provided"/>
    <s v="Not provided"/>
    <s v="Not provided"/>
    <s v="Not provided"/>
    <s v="Non-structural"/>
    <s v="Completed"/>
    <x v="6"/>
    <s v="Not provided"/>
    <x v="1"/>
    <s v="N/A"/>
    <s v="N/A"/>
    <s v="Not provided"/>
  </r>
  <r>
    <n v="1927"/>
    <s v="City of Oviedo"/>
    <s v="Not provided"/>
    <s v="OV-08"/>
    <s v="Inlets and Pipe Cleaning"/>
    <s v="Routine cleaning of inlets and pipes - 435 lbs/yr of material collected."/>
    <x v="16"/>
    <x v="0"/>
    <x v="0"/>
    <n v="0"/>
    <n v="0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35"/>
    <s v="City of Oviedo"/>
    <s v="Not provided"/>
    <s v="OV-09"/>
    <s v="Aulin Avenue North"/>
    <s v="Construction of stormwater conveyance system and treatment area."/>
    <x v="8"/>
    <x v="2"/>
    <x v="6"/>
    <n v="3"/>
    <n v="0"/>
    <s v="N/A"/>
    <n v="3"/>
    <n v="50000"/>
    <s v="Not provided"/>
    <s v="Not provided"/>
    <s v="Not provided"/>
    <s v="N/A"/>
    <s v="Structural"/>
    <s v="Envisioned, Not Funded"/>
    <x v="6"/>
    <s v="Not provided"/>
    <x v="1"/>
    <s v="Not provided"/>
    <s v="Not provided"/>
    <s v="TBD"/>
  </r>
  <r>
    <n v="1925"/>
    <s v="City of Oviedo"/>
    <s v="Not provided"/>
    <s v="OV-10"/>
    <s v="Oviedo Regional Pond"/>
    <s v="Construction of retention pond to receive and treat drainage from commercial sites and treat surrounding runoff prior to being discharged to Sweetwater Creek."/>
    <x v="10"/>
    <x v="2"/>
    <x v="6"/>
    <n v="192"/>
    <n v="35"/>
    <s v="N/A"/>
    <n v="94.8"/>
    <s v="Not provided"/>
    <s v="Not provided"/>
    <s v="Not provided"/>
    <s v="Not provided"/>
    <s v="N/A"/>
    <s v="Structural"/>
    <s v="Permitting phase and under design"/>
    <x v="6"/>
    <s v="Not provided"/>
    <x v="1"/>
    <s v="Not provided"/>
    <s v="Not provided"/>
    <d v="2016-07-01T00:00:00"/>
  </r>
  <r>
    <n v="1974"/>
    <s v="City of Oviedo"/>
    <s v="Not provided"/>
    <s v="OV-11"/>
    <s v="Credits for Missing BMPs"/>
    <s v="BMPs missing from the model."/>
    <x v="18"/>
    <x v="0"/>
    <x v="0"/>
    <n v="454"/>
    <n v="27"/>
    <s v="N/A"/>
    <s v="N/A"/>
    <s v="Not provided"/>
    <s v="Not provided"/>
    <s v="Not provided"/>
    <s v="Not provided"/>
    <s v="N/A"/>
    <s v="Non-structural"/>
    <s v="Completed"/>
    <x v="6"/>
    <s v="Not provided"/>
    <x v="1"/>
    <s v="N/A"/>
    <s v="N/A"/>
    <s v="N/A"/>
  </r>
  <r>
    <n v="1975"/>
    <s v="City of Oviedo"/>
    <s v="N/A"/>
    <s v="OV-12"/>
    <s v="Magnolia Ave"/>
    <s v="Sweetwater creek water quality analysis and nutrient separator box install at culvert."/>
    <x v="5"/>
    <x v="2"/>
    <x v="24"/>
    <n v="33"/>
    <n v="2"/>
    <s v="N/A"/>
    <n v="32"/>
    <n v="400000"/>
    <s v="TBD"/>
    <s v="TBD"/>
    <s v="TBD"/>
    <s v="N/A"/>
    <s v="Structural"/>
    <s v="Planned"/>
    <x v="6"/>
    <s v="N/A"/>
    <x v="1"/>
    <s v="Not provided"/>
    <s v="Not provided"/>
    <s v="Dependent on water quality sample results"/>
  </r>
  <r>
    <n v="5138"/>
    <s v="City of Oviedo"/>
    <s v="TBD"/>
    <s v="OV-13"/>
    <s v="Phosphorus Removal Project(s)"/>
    <s v="Projects to achieve additional TP reductions - will be provided for first annual report."/>
    <x v="18"/>
    <x v="2"/>
    <x v="6"/>
    <s v="TBD"/>
    <s v="32"/>
    <s v="N/A"/>
    <s v="TBD"/>
    <s v="TBD"/>
    <s v="TBD"/>
    <s v="TBD"/>
    <s v="TBD"/>
    <s v="N/A"/>
    <s v="Non-structual"/>
    <s v="N/A"/>
    <x v="9"/>
    <s v="N/A"/>
    <x v="1"/>
    <s v="N/A"/>
    <s v="N/A"/>
    <s v="N/A"/>
  </r>
  <r>
    <n v="1976"/>
    <s v="City of Sanford"/>
    <s v="Not provided"/>
    <s v="S-01"/>
    <s v="Street Sweeping"/>
    <s v="Weekly street sweeping  - removes 17,347 cubic feet of material annually."/>
    <x v="3"/>
    <x v="0"/>
    <x v="0"/>
    <n v="426"/>
    <n v="267"/>
    <s v="N/A"/>
    <s v="N/A"/>
    <s v="Not provided"/>
    <n v="23256"/>
    <s v="City/Stormwater Utility"/>
    <s v="N/A"/>
    <s v="N/A"/>
    <s v="Non-structural"/>
    <s v="Ongoing"/>
    <x v="6"/>
    <s v="Not provided"/>
    <x v="1"/>
    <s v="N/A"/>
    <s v="N/A"/>
    <s v="Not provided"/>
  </r>
  <r>
    <n v="1979"/>
    <s v="City of Sanford"/>
    <s v="Not provided"/>
    <s v="S-02"/>
    <s v="Enhanced Public Education"/>
    <s v="FYN program; pet waste, irrigation, and fertilizer ordinances; PSAs and Illicit Discharge Program."/>
    <x v="40"/>
    <x v="0"/>
    <x v="0"/>
    <n v="1171"/>
    <n v="132"/>
    <s v="N/A"/>
    <s v="N/A"/>
    <s v="Not provided"/>
    <n v="2000"/>
    <s v="City/Stormwater Utility"/>
    <s v="N/A"/>
    <s v="N/A"/>
    <s v="Non-structural"/>
    <s v="Ongoing"/>
    <x v="6"/>
    <s v="Not provided"/>
    <x v="1"/>
    <s v="N/A"/>
    <s v="N/A"/>
    <s v="Not provided"/>
  </r>
  <r>
    <n v="1990"/>
    <s v="City of Sanford"/>
    <s v="Not provided"/>
    <s v="S-04"/>
    <s v="Cameron Baffle Box"/>
    <s v="Installation of 2nd generation baffle box."/>
    <x v="5"/>
    <x v="2"/>
    <x v="6"/>
    <n v="261"/>
    <n v="24"/>
    <s v="N/A"/>
    <n v="242"/>
    <n v="500000"/>
    <n v="10000"/>
    <s v="TBD"/>
    <s v="TBD"/>
    <s v="N/A"/>
    <s v="Structural"/>
    <s v="Envisioned, but Not Funded"/>
    <x v="6"/>
    <s v="KMZ"/>
    <x v="1"/>
    <n v="28.782446"/>
    <n v="-81.216696999999996"/>
    <s v="TBD"/>
  </r>
  <r>
    <n v="1989"/>
    <s v="City of Sanford"/>
    <s v="Not provided"/>
    <s v="S-05"/>
    <s v="Pine Way Baffle Box"/>
    <s v="Installation of 2nd generation baffle box."/>
    <x v="5"/>
    <x v="2"/>
    <x v="6"/>
    <n v="490"/>
    <n v="43"/>
    <s v="N/A"/>
    <s v="N/A"/>
    <n v="750000"/>
    <n v="15000"/>
    <s v="TBD"/>
    <s v="TBD"/>
    <s v="N/A"/>
    <s v="Structural"/>
    <s v="Envisioned, but Not Funded"/>
    <x v="6"/>
    <s v="KMZ"/>
    <x v="1"/>
    <n v="28.749697000000001"/>
    <n v="-81.256587999999994"/>
    <s v="TBD"/>
  </r>
  <r>
    <n v="1988"/>
    <s v="City of Sanford"/>
    <s v="Not provided"/>
    <s v="S-06"/>
    <s v="WWTP Reclaim Water Nutrient Reduction"/>
    <s v="Upgrade to WWTP treatment process that will reduce the concentration of TN from 20mg/L to 4 mg/L and TP from 4mg/L to 1 mg/L in the reclaimed water. 1 mgd delivered to Jesup Basin - 0.29 mgd to Site 10 and 0.71 mgd for irrigation."/>
    <x v="54"/>
    <x v="3"/>
    <x v="25"/>
    <n v="10966"/>
    <n v="2056"/>
    <s v="N/A"/>
    <n v="3800"/>
    <n v="16000000"/>
    <n v="100000"/>
    <s v="DEP SRF"/>
    <s v="N/A"/>
    <s v="Not provided"/>
    <s v="Structural"/>
    <s v="Planned &amp; Funded"/>
    <x v="6"/>
    <s v="N/A"/>
    <x v="1"/>
    <n v="28.815211999999999"/>
    <n v="-81.283153999999996"/>
    <s v="Under Construction"/>
  </r>
  <r>
    <n v="1987"/>
    <s v="City of Sanford"/>
    <s v="Not provided"/>
    <s v="S-07"/>
    <s v="Credits for Missing BMPs"/>
    <s v="BMPs missing from the model."/>
    <x v="18"/>
    <x v="0"/>
    <x v="0"/>
    <n v="353"/>
    <n v="327"/>
    <s v="N/A"/>
    <s v="N/A"/>
    <s v="N/A"/>
    <s v="N/A"/>
    <s v="N/A"/>
    <s v="N/A"/>
    <s v="N/A"/>
    <s v="Non-structural"/>
    <s v="Completed"/>
    <x v="6"/>
    <s v="Not provided"/>
    <x v="1"/>
    <s v="N/A"/>
    <s v="N/A"/>
    <s v="N/A"/>
  </r>
  <r>
    <n v="1945"/>
    <s v="City of Winter Park"/>
    <s v="Not provided"/>
    <s v="WP-34"/>
    <s v="Street Sweeping"/>
    <s v="Street sweeping two times per month of 130 miles - 124,200 cubic feet of material collected annually."/>
    <x v="3"/>
    <x v="0"/>
    <x v="0"/>
    <n v="433.5"/>
    <n v="300.8"/>
    <s v="N/A"/>
    <n v="0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46"/>
    <s v="City of Winter Park"/>
    <s v="Not provided"/>
    <s v="WP-35"/>
    <s v="Enhanced Public Education"/>
    <s v="FYN, landscape and fertilizer ordinances, pamphlets, presentations, website, Illicit Discharge Program."/>
    <x v="40"/>
    <x v="0"/>
    <x v="0"/>
    <n v="230.8"/>
    <n v="15.44"/>
    <s v="N/A"/>
    <n v="0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47"/>
    <s v="City of Winter Park"/>
    <s v="Not provided"/>
    <s v="WP-40"/>
    <s v="Park North Exfiltration"/>
    <s v="Exfiltration trench."/>
    <x v="6"/>
    <x v="0"/>
    <x v="7"/>
    <n v="10.3"/>
    <n v="0.75644999999999996"/>
    <s v="N/A"/>
    <n v="8.8000000000000007"/>
    <n v="703000"/>
    <n v="2500"/>
    <s v="DEP"/>
    <n v="421000"/>
    <s v="GO340"/>
    <s v="Structural"/>
    <s v="Completed"/>
    <x v="6"/>
    <s v="Not provided"/>
    <x v="1"/>
    <n v="28.61"/>
    <n v="-81.36"/>
    <d v="2014-02-01T00:00:00"/>
  </r>
  <r>
    <n v="1963"/>
    <s v="City of Winter Park"/>
    <s v="Not provided"/>
    <s v="WP-41"/>
    <s v="Canton Avenue Outfall  Retrofit"/>
    <s v="Suntree baffle box."/>
    <x v="5"/>
    <x v="0"/>
    <x v="22"/>
    <n v="6.2"/>
    <n v="0.44950000000000001"/>
    <s v="N/A"/>
    <n v="23"/>
    <n v="129000"/>
    <n v="1000"/>
    <s v="DEP"/>
    <n v="77000"/>
    <s v="GO337"/>
    <s v="Structural"/>
    <s v="Completed"/>
    <x v="6"/>
    <s v="Not provided"/>
    <x v="1"/>
    <n v="21.6"/>
    <n v="-81.349999999999994"/>
    <d v="2013-05-01T00:00:00"/>
  </r>
  <r>
    <n v="1949"/>
    <s v="City of Winter Park"/>
    <s v="Not provided"/>
    <s v="WP-44"/>
    <s v="Howard Drive Outfall Retrofit"/>
    <s v="CDS, detention, beemats."/>
    <x v="49"/>
    <x v="0"/>
    <x v="2"/>
    <n v="0.5"/>
    <n v="0"/>
    <s v="N/A"/>
    <n v="28.9"/>
    <n v="411000"/>
    <n v="1500"/>
    <s v="DEP"/>
    <n v="249000"/>
    <s v="GO354"/>
    <s v="Structural"/>
    <s v="Completed"/>
    <x v="6"/>
    <s v="Not provided"/>
    <x v="1"/>
    <n v="28.58"/>
    <n v="-81.34"/>
    <d v="2014-03-02T00:00:00"/>
  </r>
  <r>
    <n v="1936"/>
    <s v="City of Winter Park"/>
    <s v="Not provided"/>
    <s v="WP-45"/>
    <s v="W. Fawsett Road Outfall Retrofit"/>
    <s v="CDS."/>
    <x v="49"/>
    <x v="0"/>
    <x v="2"/>
    <n v="0"/>
    <n v="7.0000000000000007E-2"/>
    <s v="N/A"/>
    <n v="22"/>
    <n v="50000"/>
    <n v="1500"/>
    <s v="Winter Park"/>
    <s v="Not provided"/>
    <s v="N/A"/>
    <s v="Structural"/>
    <s v="Completed"/>
    <x v="6"/>
    <s v="Not provided"/>
    <x v="1"/>
    <n v="28.58"/>
    <n v="-81.349999999999994"/>
    <d v="2014-02-13T00:00:00"/>
  </r>
  <r>
    <n v="1951"/>
    <s v="City of Winter Park"/>
    <s v="Not provided"/>
    <s v="WP-46"/>
    <s v="Dixie Parkway Outfall No. 3"/>
    <s v="Exfiltration."/>
    <x v="6"/>
    <x v="2"/>
    <x v="22"/>
    <n v="39.6"/>
    <n v="2.7736499999999999"/>
    <s v="N/A"/>
    <n v="22"/>
    <n v="300000"/>
    <n v="1500"/>
    <s v="Winter Park"/>
    <s v="Not provided"/>
    <s v="N/A"/>
    <s v="Structural"/>
    <s v="Planned &amp; Funded"/>
    <x v="6"/>
    <s v="Not provided"/>
    <x v="1"/>
    <n v="28.61"/>
    <n v="-81.36"/>
    <d v="2017-10-01T00:00:00"/>
  </r>
  <r>
    <n v="1952"/>
    <s v="City of Winter Park"/>
    <s v="Orange County"/>
    <s v="WP-47"/>
    <s v="Lake Killarney Sediment P Deactivation"/>
    <s v="Alum - whole lake, partnered with Orange County."/>
    <x v="13"/>
    <x v="3"/>
    <x v="22"/>
    <s v="TBD"/>
    <s v="TBD"/>
    <s v="N/A"/>
    <s v="N/A"/>
    <n v="340000"/>
    <s v="N/A"/>
    <s v="Winter Park"/>
    <s v="Not provided"/>
    <s v="N/A"/>
    <s v="Structural"/>
    <s v="Started"/>
    <x v="6"/>
    <s v="Not provided"/>
    <x v="1"/>
    <n v="28.6"/>
    <n v="-81.37"/>
    <d v="2015-06-01T00:00:00"/>
  </r>
  <r>
    <n v="1953"/>
    <s v="City of Winter Park"/>
    <s v="Not provided"/>
    <s v="WP-48"/>
    <s v="Howell Branch Pond Modifications"/>
    <s v="Upgrade existing pond to provide treatment volume."/>
    <x v="10"/>
    <x v="3"/>
    <x v="22"/>
    <n v="22.3"/>
    <n v="1.0793999999999999"/>
    <s v="N/A"/>
    <n v="28"/>
    <n v="689598"/>
    <n v="2000"/>
    <s v="Winter Park"/>
    <s v="Not provided"/>
    <s v="N/A"/>
    <s v="Structural"/>
    <s v="Started"/>
    <x v="6"/>
    <s v="Not provided"/>
    <x v="1"/>
    <n v="28.63"/>
    <n v="-81.34"/>
    <d v="2003-01-01T00:00:00"/>
  </r>
  <r>
    <n v="1954"/>
    <s v="City of Winter Park"/>
    <s v="Not provided"/>
    <s v="WP-49"/>
    <s v="Nicolet Ave. Regional Pond"/>
    <s v="Regional Pond to treat discharges to Lake Killarney."/>
    <x v="10"/>
    <x v="3"/>
    <x v="22"/>
    <s v="TBD"/>
    <s v="TBD"/>
    <s v="N/A"/>
    <n v="108"/>
    <n v="400000"/>
    <n v="1500"/>
    <s v="Winter Park"/>
    <s v="Not provided"/>
    <s v="N/A"/>
    <s v="Structural"/>
    <s v="Started"/>
    <x v="6"/>
    <s v="Not provided"/>
    <x v="1"/>
    <n v="28.59"/>
    <n v="-81.37"/>
    <d v="2015-10-01T00:00:00"/>
  </r>
  <r>
    <n v="1955"/>
    <s v="City of Winter Park"/>
    <s v="Not provided"/>
    <s v="WP-50"/>
    <s v="Lee Road (S.R.423) Stormwater Outfall Water Quality Structure with Diversion Structure"/>
    <s v="CDS."/>
    <x v="49"/>
    <x v="0"/>
    <x v="25"/>
    <n v="0"/>
    <n v="0"/>
    <s v="N/A"/>
    <n v="25"/>
    <n v="187000"/>
    <n v="1500"/>
    <s v="Winter Park"/>
    <s v="Not provided"/>
    <s v="N/A"/>
    <s v="Structural"/>
    <s v="Started"/>
    <x v="6"/>
    <s v="Not provided"/>
    <x v="1"/>
    <n v="28.61"/>
    <n v="-81.38"/>
    <d v="2014-02-01T00:00:00"/>
  </r>
  <r>
    <n v="1956"/>
    <s v="City of Winter Park"/>
    <s v="Not provided"/>
    <s v="WP-51"/>
    <s v="Lake Sylvan Outfall Water Quality Structure with Diversion Structure"/>
    <s v="CDS."/>
    <x v="49"/>
    <x v="0"/>
    <x v="25"/>
    <n v="0"/>
    <n v="0"/>
    <s v="N/A"/>
    <n v="10"/>
    <n v="195000"/>
    <n v="1500"/>
    <s v="Winter Park"/>
    <s v="Not provided"/>
    <s v="N/A"/>
    <s v="Structural"/>
    <s v="Started"/>
    <x v="6"/>
    <s v="Not provided"/>
    <x v="1"/>
    <n v="28.6"/>
    <n v="81.34"/>
    <d v="2016-08-01T00:00:00"/>
  </r>
  <r>
    <n v="5298"/>
    <s v="City of Winter Park"/>
    <s v="Not provided"/>
    <s v="WP-52"/>
    <s v="Winter Park 9th Grade Center Pond"/>
    <s v="Upgrade to existing treatment pond."/>
    <x v="10"/>
    <x v="3"/>
    <x v="24"/>
    <s v="TBD"/>
    <s v="TBD"/>
    <s v="N/A"/>
    <n v="110.8"/>
    <n v="200000"/>
    <n v="2000"/>
    <s v="Winter Park"/>
    <n v="100000"/>
    <s v="N/A"/>
    <s v="Structural"/>
    <s v="Underway"/>
    <x v="8"/>
    <s v="Not provided"/>
    <x v="1"/>
    <s v="Not provided"/>
    <s v="Not provided"/>
    <s v="Not provided"/>
  </r>
  <r>
    <n v="5299"/>
    <s v="City of Winter Park"/>
    <s v="Not provided"/>
    <s v="WP-53"/>
    <s v="Lake Sue Outfalls Retrofits"/>
    <s v="CDS."/>
    <x v="49"/>
    <x v="3"/>
    <x v="32"/>
    <n v="0"/>
    <n v="0"/>
    <s v="N/A"/>
    <n v="11.6"/>
    <n v="150000"/>
    <n v="1500"/>
    <s v="Winter Park"/>
    <n v="140000"/>
    <s v="N/A"/>
    <s v="Structural"/>
    <s v="Underway"/>
    <x v="8"/>
    <s v="Not provided"/>
    <x v="1"/>
    <s v="Not provided"/>
    <s v="Not provided"/>
    <s v="Not provided"/>
  </r>
  <r>
    <m/>
    <s v="City of Oviedo"/>
    <s v="TBD"/>
    <s v="OV-13"/>
    <s v="Phosphorus Removal Project(s)"/>
    <s v="Projects to achieve additional TP reductions - will be provided for first annual report."/>
    <x v="18"/>
    <x v="2"/>
    <x v="6"/>
    <s v="TBD"/>
    <n v="32"/>
    <s v="N/A"/>
    <s v="TBD"/>
    <s v="TBD"/>
    <s v="TBD"/>
    <s v="TBD"/>
    <s v="TBD"/>
    <s v="N/A"/>
    <s v="TBD"/>
    <s v="TBD"/>
    <x v="10"/>
    <s v="TBD"/>
    <x v="0"/>
    <s v="TBD"/>
    <s v="TBD"/>
    <s v="TBD"/>
  </r>
  <r>
    <n v="5300"/>
    <s v="City of Winter Park"/>
    <s v="Not provided"/>
    <s v="WP-54"/>
    <s v="Highland Outfall"/>
    <s v="CDS."/>
    <x v="49"/>
    <x v="0"/>
    <x v="32"/>
    <n v="0"/>
    <n v="0"/>
    <s v="N/A"/>
    <n v="9.7100000000000009"/>
    <n v="200000"/>
    <n v="1500"/>
    <s v="Winter Park"/>
    <n v="200000"/>
    <s v="N/A"/>
    <s v="Structural"/>
    <s v="Completed"/>
    <x v="8"/>
    <s v="Not provided"/>
    <x v="1"/>
    <s v="Not provided"/>
    <s v="Not provided"/>
    <s v="Not provided"/>
  </r>
  <r>
    <n v="1957"/>
    <s v="City of Winter Springs"/>
    <s v="Seminole County/ City of Oviedo"/>
    <s v="WS-01"/>
    <s v="Solary Canal Stormwater Treatment Area - missing from model"/>
    <s v="RST facility consisting of 8.0-acre wet pond and 4.8-acre wetland."/>
    <x v="53"/>
    <x v="0"/>
    <x v="11"/>
    <n v="730"/>
    <n v="147"/>
    <s v="N/A"/>
    <n v="1471"/>
    <n v="1700000"/>
    <n v="25000"/>
    <s v="SJRWMD"/>
    <n v="1700000"/>
    <s v="N/A"/>
    <s v="Structural"/>
    <s v="Completed"/>
    <x v="6"/>
    <s v="Not provided"/>
    <x v="1"/>
    <s v="28 41 53"/>
    <s v="-81 12 42"/>
    <d v="2010-04-01T00:00:00"/>
  </r>
  <r>
    <n v="1958"/>
    <s v="City of Winter Springs"/>
    <s v="Seminole County"/>
    <s v="WS-06"/>
    <s v="Public Education Efforts - Update Local Codes and Ordinances (Fertilizer Rule, etc.), FYN"/>
    <s v="FYN, PSAs, distribution of pamphlets, presentations to various groups, and inspection program on illicit discharges."/>
    <x v="40"/>
    <x v="0"/>
    <x v="0"/>
    <n v="2638"/>
    <n v="180"/>
    <s v="N/A"/>
    <s v="N/A"/>
    <n v="4000"/>
    <n v="4000"/>
    <s v="City of Winter Springs Stormwater Utility Fund"/>
    <n v="4000"/>
    <s v="N/A"/>
    <s v="Non-structural"/>
    <s v="Ongoing"/>
    <x v="6"/>
    <s v="Not provided"/>
    <x v="1"/>
    <s v="N/A"/>
    <s v="N/A"/>
    <s v="Not provided"/>
  </r>
  <r>
    <n v="1959"/>
    <s v="City of Winter Springs"/>
    <s v="N/A"/>
    <s v="WS-07"/>
    <s v="Street Sweeping"/>
    <s v="Quarterly street sweeping - 14,674 cubic feet of material collected."/>
    <x v="3"/>
    <x v="0"/>
    <x v="0"/>
    <n v="486"/>
    <n v="316"/>
    <s v="N/A"/>
    <s v="N/A"/>
    <n v="40000"/>
    <s v="N/A"/>
    <s v="City of Winter Springs Stormwater Utility Fund"/>
    <n v="40000"/>
    <s v="N/A"/>
    <s v="Non-structural"/>
    <s v="Ongoing"/>
    <x v="6"/>
    <s v="Not provided"/>
    <x v="1"/>
    <s v="N/A"/>
    <s v="N/A"/>
    <s v="Not provided"/>
  </r>
  <r>
    <n v="1960"/>
    <s v="City of Winter Springs"/>
    <s v="N/A"/>
    <s v="WS-09"/>
    <s v="Solary Canal Water Quality Improvements"/>
    <s v="Retrofit outflow to include nutrient removal filtration system."/>
    <x v="10"/>
    <x v="0"/>
    <x v="25"/>
    <n v="850"/>
    <n v="213"/>
    <s v="N/A"/>
    <n v="1471"/>
    <n v="250000"/>
    <s v="TBD"/>
    <s v="City of Winter Springs Stormwater Utility Fund/ SJRWMD Grant"/>
    <n v="207564"/>
    <s v="N/A"/>
    <s v="Structural"/>
    <s v="Planned"/>
    <x v="6"/>
    <s v="Not provided"/>
    <x v="1"/>
    <s v="28 41 53"/>
    <s v="-81 12 42"/>
    <d v="2018-02-01T00:00:00"/>
  </r>
  <r>
    <n v="1962"/>
    <s v="City of Winter Springs"/>
    <s v="N/A"/>
    <s v="WS-10"/>
    <s v="North Tuskawilla Outfall Drainage and Water Quality Improvements"/>
    <s v="Dual baffle boxes and repair of the outfall weir structure."/>
    <x v="5"/>
    <x v="2"/>
    <x v="6"/>
    <n v="14"/>
    <n v="3"/>
    <s v="N/A"/>
    <n v="20"/>
    <n v="200000"/>
    <s v="Not provided"/>
    <s v="City of Winter Springs Stormwater Utility Fund"/>
    <n v="200000"/>
    <s v="N/A"/>
    <s v="Structural"/>
    <s v="Planned"/>
    <x v="6"/>
    <s v="Not provided"/>
    <x v="1"/>
    <s v="Not provided"/>
    <s v="Not provided"/>
    <s v="Not provided"/>
  </r>
  <r>
    <n v="1961"/>
    <s v="City of Winter Springs"/>
    <s v="N/A"/>
    <s v="WS-11"/>
    <s v="Credits for Missing BMPs"/>
    <s v="BMPs missing from the model."/>
    <x v="18"/>
    <x v="0"/>
    <x v="0"/>
    <n v="464"/>
    <n v="78"/>
    <s v="N/A"/>
    <s v="N/A"/>
    <s v="N/A"/>
    <s v="N/A"/>
    <s v="N/A"/>
    <s v="N/A"/>
    <s v="N/A"/>
    <s v="Non-structural"/>
    <s v="Completed"/>
    <x v="6"/>
    <s v="Not provided"/>
    <x v="1"/>
    <s v="Not provided"/>
    <s v="Not provided"/>
    <s v="Not provided"/>
  </r>
  <r>
    <n v="5301"/>
    <s v="City of Winter Springs"/>
    <s v="NRCS/ Hacienda Village HOA"/>
    <s v="WS-12"/>
    <s v="Creek Bank Stabilization"/>
    <s v="Installation of steel sheet piles, concrete caps, coconut matting, native grass seed and/or gravel to stabilize particular riparian areas, waterways, and shoreline banks of Gee Creek to prevent further erosion."/>
    <x v="55"/>
    <x v="0"/>
    <x v="32"/>
    <s v="N/A"/>
    <s v="N/A"/>
    <s v="N/A"/>
    <s v="TBD"/>
    <n v="1165010"/>
    <n v="15000"/>
    <s v="NRCS/ Hacienda Village HOA"/>
    <n v="873757.5"/>
    <s v="N/A"/>
    <s v="Structural"/>
    <s v="Completed"/>
    <x v="8"/>
    <s v="Not provided"/>
    <x v="1"/>
    <s v="N/A"/>
    <s v="N/A"/>
    <s v="Not provided"/>
  </r>
  <r>
    <n v="5302"/>
    <s v="City of Winter Springs"/>
    <s v="NRCS"/>
    <s v="WS-13"/>
    <s v="Creek Sediment Removal"/>
    <s v="Removal of accumulated sediments within sections of Bear Creek and Gee Creek (with discharge into Lake Jesup)."/>
    <x v="38"/>
    <x v="0"/>
    <x v="32"/>
    <s v="N/A"/>
    <s v="N/A"/>
    <s v="N/A"/>
    <s v="N/A"/>
    <n v="192000"/>
    <n v="10000"/>
    <s v="NRCS/ City of Winter Springs Stormwater Utility Fund"/>
    <n v="144000"/>
    <s v="N/A"/>
    <s v="Structural"/>
    <s v="Completed"/>
    <x v="8"/>
    <s v="Not provided"/>
    <x v="1"/>
    <s v="N/A"/>
    <s v="N/A"/>
    <s v="Not provided"/>
  </r>
  <r>
    <n v="5303"/>
    <s v="City of Winter Springs"/>
    <s v="N/A"/>
    <s v="WS-14"/>
    <s v="Citywide Sanitary Sewer Line Inspection Program"/>
    <s v="CCTV inspections, cleaning, smoke testing, inspections."/>
    <x v="48"/>
    <x v="0"/>
    <x v="0"/>
    <s v="N/A"/>
    <s v="N/A"/>
    <s v="N/A"/>
    <s v="N/A"/>
    <n v="30000"/>
    <n v="30000"/>
    <s v="City of Winter Springs"/>
    <n v="30000"/>
    <s v="N/A"/>
    <s v="Non-structural"/>
    <s v="Completed"/>
    <x v="8"/>
    <s v="Not provided"/>
    <x v="1"/>
    <s v="N/A"/>
    <s v="N/A"/>
    <s v="Not provided"/>
  </r>
  <r>
    <n v="5304"/>
    <s v="City of Winter Springs"/>
    <s v="N/A"/>
    <s v="WS-15"/>
    <s v="Citywide Sanitary Sewer Relining Program"/>
    <s v="Relining of sanitary sewer lines, as needed."/>
    <x v="56"/>
    <x v="0"/>
    <x v="0"/>
    <s v="N/A"/>
    <s v="N/A"/>
    <s v="N/A"/>
    <s v="N/A"/>
    <n v="250000"/>
    <n v="250000"/>
    <s v="City of Winter Springs"/>
    <n v="250000"/>
    <s v="N/A"/>
    <s v="Structural"/>
    <s v="Completed"/>
    <x v="8"/>
    <s v="Not provided"/>
    <x v="1"/>
    <s v="N/A"/>
    <s v="N/A"/>
    <s v="Not provided"/>
  </r>
  <r>
    <n v="5305"/>
    <s v="City of Winter Springs"/>
    <s v="N/A"/>
    <s v="WS-16"/>
    <s v="East Water Reclamation Facilities Improvements"/>
    <s v="Structural Improvements to a WWTF."/>
    <x v="52"/>
    <x v="2"/>
    <x v="24"/>
    <s v="TBD"/>
    <s v="TBD"/>
    <s v="N/A"/>
    <s v="N/A"/>
    <n v="1449200"/>
    <n v="25000"/>
    <s v="City of Winter Springs"/>
    <n v="1449200"/>
    <s v="N/A"/>
    <s v="Structural"/>
    <s v="Planned"/>
    <x v="8"/>
    <s v="Not provided"/>
    <x v="1"/>
    <s v="28 40 30"/>
    <s v="-81 14 34"/>
    <s v="Not provided"/>
  </r>
  <r>
    <n v="5306"/>
    <s v="City of Winter Springs"/>
    <s v="N/A"/>
    <s v="WS-17"/>
    <s v="West Water Reclamation Facilities Improvements"/>
    <s v="Structural Improvements to a WWTF."/>
    <x v="52"/>
    <x v="2"/>
    <x v="24"/>
    <s v="TBD"/>
    <s v="TBD"/>
    <s v="N/A"/>
    <s v="N/A"/>
    <n v="1334600"/>
    <n v="25000"/>
    <s v="City of Winter Springs"/>
    <n v="1334600"/>
    <s v="N/A"/>
    <s v="Structural"/>
    <s v="Planned"/>
    <x v="8"/>
    <s v="Not provided"/>
    <x v="1"/>
    <s v="28 42 19"/>
    <s v="-81 19 12"/>
    <s v="Not provided"/>
  </r>
  <r>
    <n v="5307"/>
    <s v="City of Winter Springs"/>
    <s v="N/A"/>
    <s v="WS-18"/>
    <s v="Citywide Weed Control Program"/>
    <s v="Weed Control activities to Lake Audubon and ninety stormwater ponds."/>
    <x v="10"/>
    <x v="0"/>
    <x v="0"/>
    <s v="N/A"/>
    <s v="N/A"/>
    <s v="N/A"/>
    <s v="N/A"/>
    <n v="39650"/>
    <n v="39650"/>
    <s v="City of Winter Springs"/>
    <n v="39650"/>
    <s v="N/A"/>
    <s v="Structural"/>
    <s v="Completed"/>
    <x v="8"/>
    <s v="Not provided"/>
    <x v="1"/>
    <s v="N/A"/>
    <s v="N/A"/>
    <s v="Not provided"/>
  </r>
  <r>
    <n v="5308"/>
    <s v="City of Winter Springs"/>
    <s v="N/A"/>
    <s v="WS-19"/>
    <s v="Citywide Pond Restoration Program"/>
    <s v="Dredging of stormwater ponds throughout the City."/>
    <x v="10"/>
    <x v="0"/>
    <x v="0"/>
    <s v="N/A"/>
    <s v="N/A"/>
    <s v="N/A"/>
    <s v="N/A"/>
    <n v="25000"/>
    <n v="25000"/>
    <s v="City of Winter Springs"/>
    <n v="25000"/>
    <s v="N/A"/>
    <s v="Structural"/>
    <s v="Completed"/>
    <x v="8"/>
    <s v="Not provided"/>
    <x v="1"/>
    <s v="N/A"/>
    <s v="N/A"/>
    <s v="Not provided"/>
  </r>
  <r>
    <n v="5309"/>
    <s v="City of Winter Springs"/>
    <s v="N/A"/>
    <s v="WS-20"/>
    <s v="Citywide BMP Cleanout Program"/>
    <s v="BMP clean out activities, including drainage inlets, ditches, swales, storm pipes. 8.3 cubic feet of material collected."/>
    <x v="16"/>
    <x v="0"/>
    <x v="0"/>
    <n v="1"/>
    <n v="0"/>
    <s v="N/A"/>
    <s v="N/A"/>
    <n v="50000"/>
    <n v="50000"/>
    <s v="City of Winter Springs"/>
    <n v="50000"/>
    <s v="N/A"/>
    <s v="Non-structural"/>
    <s v="Completed"/>
    <x v="8"/>
    <s v="Not provided"/>
    <x v="1"/>
    <s v="N/A"/>
    <s v="N/A"/>
    <s v="Not provided"/>
  </r>
  <r>
    <n v="5310"/>
    <s v="City of Winter Springs"/>
    <s v="N/A"/>
    <s v="WS-21"/>
    <s v="Citywide Stormwater Pipe Relining"/>
    <s v="Relining of stormwater pipe lines, as needed."/>
    <x v="18"/>
    <x v="0"/>
    <x v="0"/>
    <s v="N/A"/>
    <s v="N/A"/>
    <s v="N/A"/>
    <s v="N/A"/>
    <n v="65000"/>
    <n v="65000"/>
    <s v="City of Winter Springs"/>
    <n v="65000"/>
    <s v="N/A"/>
    <s v="Structural"/>
    <s v="Completed"/>
    <x v="8"/>
    <s v="Not provided"/>
    <x v="1"/>
    <s v="N/A"/>
    <s v="N/A"/>
    <s v="Not provided"/>
  </r>
  <r>
    <n v="5311"/>
    <s v="City of Winter Springs"/>
    <s v="N/A"/>
    <s v="WS-22"/>
    <s v="Citywide Stormwater Pipe Relining"/>
    <s v="Stormwater system repairs, outfalls, stormwater pipes, structure rehabilitation."/>
    <x v="18"/>
    <x v="0"/>
    <x v="0"/>
    <s v="N/A"/>
    <s v="N/A"/>
    <s v="N/A"/>
    <s v="N/A"/>
    <n v="40000"/>
    <n v="40000"/>
    <s v="City of Winter Springs"/>
    <n v="40000"/>
    <s v="N/A"/>
    <s v="Structural"/>
    <s v="Completed"/>
    <x v="8"/>
    <s v="Not provided"/>
    <x v="1"/>
    <s v="N/A"/>
    <s v="N/A"/>
    <s v="Not provided"/>
  </r>
  <r>
    <n v="1964"/>
    <s v="FDACS"/>
    <s v="Agricultural Producers"/>
    <s v="AG-01"/>
    <s v="BMP Implementation and Verification"/>
    <s v="Enrollment and verification of BMPs by agricultural producers. Reductions based on HSPF model. Acres treated based on FDACS OAWP December 2019 Enrollment and FSAID VI."/>
    <x v="0"/>
    <x v="0"/>
    <x v="0"/>
    <n v="2649"/>
    <n v="248"/>
    <s v="N/A"/>
    <n v="3163"/>
    <s v="TBD"/>
    <s v="TBD"/>
    <s v="FDACS"/>
    <s v="TBD"/>
    <s v="N/A"/>
    <s v="Non-structural"/>
    <s v="Completed"/>
    <x v="6"/>
    <s v="N/A"/>
    <x v="1"/>
    <s v="N/A"/>
    <s v="N/A"/>
    <s v="N/A"/>
  </r>
  <r>
    <n v="1969"/>
    <s v="FDACS"/>
    <s v="N/A"/>
    <s v="AG-02"/>
    <s v="Credit for Changes in Land Use"/>
    <s v="Credit for changes in land use."/>
    <x v="57"/>
    <x v="0"/>
    <x v="0"/>
    <n v="7084"/>
    <n v="491"/>
    <s v="N/A"/>
    <n v="1171"/>
    <s v="N/A"/>
    <s v="N/A"/>
    <s v="N/A"/>
    <s v="N/A"/>
    <s v="N/A"/>
    <s v="Non-structural"/>
    <s v="Completed"/>
    <x v="6"/>
    <s v="N/A"/>
    <x v="1"/>
    <s v="N/A"/>
    <s v="N/A"/>
    <s v="N/A"/>
  </r>
  <r>
    <n v="1967"/>
    <s v="FDACS"/>
    <s v="Agricultural Producers"/>
    <s v="AG-03"/>
    <s v="Remainder of Agricultural Lands Enrolled"/>
    <s v="Enrollment of remaining agricultural lands in BMP programs."/>
    <x v="0"/>
    <x v="3"/>
    <x v="0"/>
    <s v="TBD"/>
    <s v="TBD"/>
    <s v="N/A"/>
    <n v="1405"/>
    <s v="N/A"/>
    <s v="N/A"/>
    <s v="N/A"/>
    <s v="N/A"/>
    <s v="N/A"/>
    <s v="Non-structural"/>
    <s v="Planned"/>
    <x v="6"/>
    <s v="N/A"/>
    <x v="1"/>
    <s v="N/A"/>
    <s v="N/A"/>
    <s v="N/A"/>
  </r>
  <r>
    <n v="1893"/>
    <s v="FDOT District 5"/>
    <s v="Seminole County"/>
    <s v="FDOT-02"/>
    <s v="Soldiers Creek Alum Treatment Facility"/>
    <s v="Flow-through alum system along CR 427 in Seminole County to reduce nutrient loads within Soldiers Creek."/>
    <x v="13"/>
    <x v="0"/>
    <x v="23"/>
    <s v="N/A"/>
    <n v="80"/>
    <s v="N/A"/>
    <n v="5692"/>
    <s v="Not provided"/>
    <s v="Not provided"/>
    <s v="Florida Legislature"/>
    <s v="Not provided"/>
    <s v="N/A"/>
    <s v="Structural"/>
    <s v="Completed"/>
    <x v="6"/>
    <s v="Not provided"/>
    <x v="1"/>
    <n v="28.728200000000001"/>
    <n v="-81.323499999999996"/>
    <n v="2015"/>
  </r>
  <r>
    <n v="1892"/>
    <s v="FDOT District 5"/>
    <s v="N/A"/>
    <s v="FDOT-03"/>
    <s v="FM: 240196-1 US 17-92 Basin C and D"/>
    <s v="Proposed widening of SR 15/600 (US 17/92) from Shepard Road to Lake Mary Blvd; drainage improvements and treatment of existing impervious area."/>
    <x v="7"/>
    <x v="3"/>
    <x v="27"/>
    <n v="54.9"/>
    <n v="16.5"/>
    <s v="N/A"/>
    <n v="47.97"/>
    <s v="Not provided"/>
    <s v="Not provided"/>
    <s v="Florida Legislature"/>
    <s v="Not provided"/>
    <s v="N/A"/>
    <s v="Structural"/>
    <s v="Construction"/>
    <x v="6"/>
    <s v="Not provided"/>
    <x v="1"/>
    <n v="28.718851999999998"/>
    <n v="-81.319247000000004"/>
    <n v="2016"/>
  </r>
  <r>
    <n v="1891"/>
    <s v="FDOT District 5"/>
    <s v="N/A"/>
    <s v="FDOT-05"/>
    <s v="Street Sweeping"/>
    <s v="Monthly street sweeping - 48,581 cubic feet of material collected."/>
    <x v="3"/>
    <x v="0"/>
    <x v="0"/>
    <n v="1166.0999999999999"/>
    <n v="735.6"/>
    <s v="N/A"/>
    <n v="0"/>
    <s v="Not provided"/>
    <s v="Not provided"/>
    <s v="Not provided"/>
    <s v="Not provided"/>
    <s v="N/A"/>
    <s v="Non-structural"/>
    <s v="Completed"/>
    <x v="6"/>
    <s v="Not provided"/>
    <x v="1"/>
    <s v="N/A"/>
    <s v="N/A"/>
    <n v="2009"/>
  </r>
  <r>
    <n v="1875"/>
    <s v="FDOT District 5"/>
    <s v="N/A"/>
    <s v="FDOT-06"/>
    <s v="Enhanced Public Education"/>
    <s v="Public Public Education Efforts - 1 %."/>
    <x v="40"/>
    <x v="0"/>
    <x v="0"/>
    <n v="46.4"/>
    <n v="4"/>
    <s v="N/A"/>
    <n v="0"/>
    <s v="Not provided"/>
    <s v="Not provided"/>
    <s v="Florida Legislature"/>
    <s v="Not provided"/>
    <s v="N/A"/>
    <s v="Non-structural"/>
    <s v="Ongoing"/>
    <x v="6"/>
    <s v="Not provided"/>
    <x v="1"/>
    <s v="N/A"/>
    <s v="N/A"/>
    <n v="2004"/>
  </r>
  <r>
    <n v="1889"/>
    <s v="FDOT District 5"/>
    <s v="N/A"/>
    <s v="FDOT-08"/>
    <s v="FM 240216-2 SR 46 (add lanes and reconstruct from Mellonville Ave. to East of SR 415)"/>
    <s v="Pond 2 (also known as Pond A)."/>
    <x v="10"/>
    <x v="0"/>
    <x v="32"/>
    <n v="63.8"/>
    <n v="0.4"/>
    <s v="N/A"/>
    <n v="24.58"/>
    <s v="Not provided"/>
    <s v="Not provided"/>
    <s v="Florida Legislature"/>
    <s v="Not provided"/>
    <s v="N/A"/>
    <s v="Structural"/>
    <s v="Started"/>
    <x v="6"/>
    <s v="Not provided"/>
    <x v="1"/>
    <n v="28.78828"/>
    <n v="-81.209249999999997"/>
    <n v="2016"/>
  </r>
  <r>
    <n v="1904"/>
    <s v="FDOT District 5"/>
    <s v="N/A"/>
    <s v="FDOT-09"/>
    <s v="Credits for Missing BMPs"/>
    <s v="BMPs missing from the model."/>
    <x v="45"/>
    <x v="0"/>
    <x v="0"/>
    <n v="476.2"/>
    <n v="65.099999999999994"/>
    <s v="N/A"/>
    <s v="N/A"/>
    <s v="Not provided"/>
    <s v="Not provided"/>
    <s v="Florida Legislature"/>
    <s v="Not provided"/>
    <s v="N/A"/>
    <s v="Non-structural"/>
    <s v="Completed"/>
    <x v="6"/>
    <s v="Not provided"/>
    <x v="1"/>
    <s v="N/A"/>
    <s v="N/A"/>
    <s v="N/A"/>
  </r>
  <r>
    <n v="5312"/>
    <s v="FDOT District 5"/>
    <s v="N/A"/>
    <s v="FDOT-10"/>
    <s v="FM 424217-1 SR 414 Widening (from I-4 to CR 27/Maitland Ave)"/>
    <s v="Dry Retention Pond 1."/>
    <x v="31"/>
    <x v="3"/>
    <x v="27"/>
    <n v="17.399999999999999"/>
    <n v="2.2999999999999998"/>
    <s v="N/A"/>
    <n v="5.92"/>
    <s v="Not provided"/>
    <s v="Not provided"/>
    <s v="Florida Legislature"/>
    <s v="Not provided"/>
    <s v="N/A"/>
    <s v="Structural"/>
    <n v="2020"/>
    <x v="8"/>
    <s v="Not provided"/>
    <x v="1"/>
    <n v="28.630521999999999"/>
    <n v="-81.379622999999995"/>
    <s v="Not provided"/>
  </r>
  <r>
    <n v="1909"/>
    <s v="Orange County"/>
    <s v="N/A"/>
    <s v="OC-04"/>
    <s v="Street Sweeping"/>
    <s v="Street sweeping for a total of 971.93 curb miles per year - 113,000 lbs/yr of material collected."/>
    <x v="3"/>
    <x v="0"/>
    <x v="0"/>
    <n v="6"/>
    <n v="3"/>
    <s v="N/A"/>
    <n v="0"/>
    <s v="N/A"/>
    <s v="N/A"/>
    <s v="N/A"/>
    <s v="N/A"/>
    <s v="N/A"/>
    <s v="Non-structural"/>
    <s v="Ongoing"/>
    <x v="6"/>
    <s v="Updated reductions provided by FDEP's MS4 reduction tool v 1.2"/>
    <x v="1"/>
    <s v="N/A"/>
    <s v="N/A"/>
    <s v="Not provided"/>
  </r>
  <r>
    <n v="1910"/>
    <s v="Orange County"/>
    <s v="N/A"/>
    <s v="OC-05"/>
    <s v="Enhanced Public Education"/>
    <s v="FYN, ordinances (landscaping, irrigation, fertilizer, pet waste), PSAs, pamphlets, presentations, website, Illicit Discharge Program."/>
    <x v="40"/>
    <x v="0"/>
    <x v="0"/>
    <n v="219"/>
    <n v="8"/>
    <s v="N/A"/>
    <n v="0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11"/>
    <s v="Orange County"/>
    <s v="N/A"/>
    <s v="OC-08"/>
    <s v="Lake Burkett Inlet Baskets Phase I"/>
    <s v="CIB installation, operation, and maintenance - 20,000 lbs/yr collected."/>
    <x v="20"/>
    <x v="0"/>
    <x v="0"/>
    <n v="1"/>
    <n v="1"/>
    <s v="N/A"/>
    <n v="130"/>
    <n v="41600"/>
    <n v="4680"/>
    <s v="Orange County BOCC"/>
    <s v="Not provided"/>
    <s v="N/A"/>
    <s v="Non-structural"/>
    <s v="Ongoing"/>
    <x v="6"/>
    <s v="Updated reductions provided by FDEP's MS4 reduction tool v 1.2"/>
    <x v="1"/>
    <s v="N/A"/>
    <s v="N/A"/>
    <n v="2013"/>
  </r>
  <r>
    <n v="1912"/>
    <s v="Orange County"/>
    <s v="N/A"/>
    <s v="OC-09"/>
    <s v="Lake Burkett Inlet Baskets Phase II"/>
    <s v="CIB installation, operation, and maintenance - 17,000 lbs/yr collected."/>
    <x v="20"/>
    <x v="1"/>
    <x v="0"/>
    <n v="0"/>
    <n v="0"/>
    <s v="N/A"/>
    <n v="0"/>
    <s v="N/A"/>
    <s v="N/A"/>
    <s v="N/A"/>
    <s v="N/A"/>
    <s v="N/A"/>
    <s v="Non-structural"/>
    <s v="Planned"/>
    <x v="6"/>
    <s v="Not provided"/>
    <x v="1"/>
    <s v="N/A"/>
    <s v="N/A"/>
    <s v="Not provided"/>
  </r>
  <r>
    <n v="1913"/>
    <s v="Orange County"/>
    <s v="N/A"/>
    <s v="OC-10"/>
    <s v="Lake Killarney Inlet Baskets"/>
    <s v="CIB installation, operation, and maintenance - 6,000 lbs/yr collected."/>
    <x v="20"/>
    <x v="0"/>
    <x v="0"/>
    <n v="1"/>
    <n v="1"/>
    <s v="N/A"/>
    <n v="62"/>
    <n v="38500"/>
    <n v="3960"/>
    <s v="Orange County BOCC"/>
    <s v="Not provided"/>
    <s v="N/A"/>
    <s v="Non-structural"/>
    <s v="Ongoing"/>
    <x v="6"/>
    <s v="Updated reductions provided by FDEP's MS4 reduction tool v 1.2"/>
    <x v="1"/>
    <s v="N/A"/>
    <s v="N/A"/>
    <n v="2011"/>
  </r>
  <r>
    <n v="1914"/>
    <s v="Orange County"/>
    <s v="City of Winter Park/ SJRWMD"/>
    <s v="OC-11"/>
    <s v="Lake Killarney Sediment Inactivation"/>
    <s v="Surface treatments with alum bind nutrients to the sediments."/>
    <x v="13"/>
    <x v="0"/>
    <x v="25"/>
    <n v="227"/>
    <n v="141"/>
    <s v="N/A"/>
    <n v="239"/>
    <n v="300000"/>
    <n v="0"/>
    <s v="SJRWMD"/>
    <n v="99000"/>
    <n v="28089"/>
    <s v="Structural"/>
    <s v="Started"/>
    <x v="6"/>
    <s v="Not provided"/>
    <x v="1"/>
    <s v="N/A"/>
    <s v="N/A"/>
    <d v="2016-01-10T00:00:00"/>
  </r>
  <r>
    <n v="1915"/>
    <s v="Orange County"/>
    <s v="N/A"/>
    <s v="OC-12"/>
    <s v="Credits for Missing BMPs"/>
    <s v="BMPs missing from the model."/>
    <x v="18"/>
    <x v="0"/>
    <x v="0"/>
    <n v="548"/>
    <n v="28"/>
    <s v="N/A"/>
    <s v="N/A"/>
    <s v="N/A"/>
    <s v="N/A"/>
    <s v="N/A"/>
    <s v="N/A"/>
    <s v="N/A"/>
    <s v="Non-structural"/>
    <s v="Completed"/>
    <x v="6"/>
    <s v="Not provided"/>
    <x v="1"/>
    <s v="N/A"/>
    <s v="N/A"/>
    <s v="N/A"/>
  </r>
  <r>
    <n v="5313"/>
    <s v="Orange County"/>
    <s v="N/A"/>
    <s v="OC-13"/>
    <s v="Lake Martha Hydrological &amp; Nutrient Source Assessment"/>
    <s v="Assessment of sources and sinks of nutrient pollutants in the watershed which informs a lake water quality management plan."/>
    <x v="46"/>
    <x v="0"/>
    <x v="32"/>
    <s v="N/A"/>
    <s v="N/A"/>
    <s v="N/A"/>
    <s v="N/A"/>
    <n v="184309.05"/>
    <s v="N/A"/>
    <s v="OC BCC"/>
    <s v="N/A"/>
    <s v="N/A"/>
    <s v="Non-structural"/>
    <s v="Completed"/>
    <x v="8"/>
    <s v="Not provided"/>
    <x v="1"/>
    <s v="N/A"/>
    <s v="N/A"/>
    <s v="N/A"/>
  </r>
  <r>
    <n v="5314"/>
    <s v="Orange County"/>
    <s v="N/A"/>
    <s v="OC-14"/>
    <s v="Lake Burkett Hydrological &amp; Nutrient Source Assessment"/>
    <s v="Assessment of sources and sinks of nutrient pollutants in the watershed which informs a lake water quality management plan."/>
    <x v="46"/>
    <x v="0"/>
    <x v="32"/>
    <s v="N/A"/>
    <s v="N/A"/>
    <s v="N/A"/>
    <s v="N/A"/>
    <n v="181839.16"/>
    <s v="N/A"/>
    <s v="OC BCC"/>
    <s v="N/A"/>
    <s v="N/A"/>
    <s v="Non-structural"/>
    <s v="Completed"/>
    <x v="8"/>
    <s v="GIS Shapefile"/>
    <x v="1"/>
    <n v="28.607433"/>
    <n v="-81.271637999999996"/>
    <s v="N/A"/>
  </r>
  <r>
    <n v="1985"/>
    <s v="Seminole County"/>
    <s v="Not provided"/>
    <s v="SC-01"/>
    <s v="Cassel Creek RSF"/>
    <s v="RSF to treat water in the sub basin upstream."/>
    <x v="10"/>
    <x v="0"/>
    <x v="8"/>
    <n v="996"/>
    <n v="157"/>
    <s v="N/A"/>
    <n v="830"/>
    <n v="927531"/>
    <s v="Not provided"/>
    <s v="Not provided"/>
    <s v="Not provided"/>
    <s v="N/A"/>
    <s v="Structural"/>
    <s v="Completed"/>
    <x v="6"/>
    <s v="Not provided"/>
    <x v="1"/>
    <s v="Not provided"/>
    <s v="Not provided"/>
    <d v="2012-09-01T00:00:00"/>
  </r>
  <r>
    <n v="1984"/>
    <s v="Seminole County"/>
    <s v="Not provided"/>
    <s v="SC-07"/>
    <s v="Solary Canal Stormwater Treatment Area - missing from model"/>
    <s v="RST facility consisting of 8.0-acre wet pond and 4.8-acre wetland."/>
    <x v="53"/>
    <x v="0"/>
    <x v="11"/>
    <n v="730"/>
    <n v="147"/>
    <s v="N/A"/>
    <n v="1471"/>
    <n v="1700000"/>
    <s v="Not provided"/>
    <s v="Not provided"/>
    <s v="Not provided"/>
    <s v="N/A"/>
    <s v="Structural"/>
    <s v="Completed"/>
    <x v="6"/>
    <s v="Not provided"/>
    <x v="1"/>
    <s v="Not provided"/>
    <s v="Not provided"/>
    <d v="2010-04-01T00:00:00"/>
  </r>
  <r>
    <n v="1983"/>
    <s v="Seminole County"/>
    <s v="Not provided"/>
    <s v="SC-09"/>
    <s v="Street Sweeping"/>
    <s v="Street sweeping monthly of 66.8 miles and quarterly of 160.2 miles - 14,364 cubic feet of material collected annually."/>
    <x v="3"/>
    <x v="0"/>
    <x v="0"/>
    <n v="383"/>
    <n v="238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78"/>
    <s v="Seminole County"/>
    <s v="Not provided"/>
    <s v="SC-10"/>
    <s v="Enhanced Public Education"/>
    <s v="FYN, ordinances (irrigation, landscaping, pet waste, fertilizer), PSAs, pamphlets, presentations, website, Illicit Discharge Program."/>
    <x v="40"/>
    <x v="0"/>
    <x v="0"/>
    <n v="5778"/>
    <n v="378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82"/>
    <s v="Seminole County"/>
    <s v="Not provided"/>
    <s v="SC-12"/>
    <s v="Soldiers Creek at County Road 427 RSF"/>
    <s v="RSF with alum to treat water in the subbasin upstream."/>
    <x v="13"/>
    <x v="0"/>
    <x v="22"/>
    <n v="18863"/>
    <n v="2230"/>
    <s v="N/A"/>
    <n v="5692"/>
    <n v="6500000"/>
    <s v="Not provided"/>
    <s v="Not provided"/>
    <s v="Not provided"/>
    <s v="N/A"/>
    <s v="Structural"/>
    <s v="Under Construction"/>
    <x v="6"/>
    <s v="Not provided"/>
    <x v="1"/>
    <s v="Not provided"/>
    <s v="Not provided"/>
    <d v="2014-04-01T00:00:00"/>
  </r>
  <r>
    <n v="1981"/>
    <s v="Seminole County"/>
    <s v="Not provided"/>
    <s v="SC-13"/>
    <s v="Bear Gully Creek Diversion to Mikler Pond"/>
    <s v="Preliminary design for RSF to treat water from Bear Gully Canal subbasin."/>
    <x v="10"/>
    <x v="2"/>
    <x v="6"/>
    <n v="9121"/>
    <n v="1004"/>
    <s v="N/A"/>
    <n v="1098"/>
    <n v="88000"/>
    <s v="Not provided"/>
    <s v="Not provided"/>
    <s v="Not provided"/>
    <s v="N/A"/>
    <s v="Structural"/>
    <s v="Project On Hold"/>
    <x v="6"/>
    <s v="Not provided"/>
    <x v="1"/>
    <s v="Not provided"/>
    <s v="Not provided"/>
    <d v="2013-02-01T00:00:00"/>
  </r>
  <r>
    <n v="1980"/>
    <s v="Seminole County"/>
    <s v="Not provided"/>
    <s v="SC-17"/>
    <s v="Black Hammock Creek Reclamation and Floodplain Treatment System"/>
    <s v="Preliminary and final design, construction, and monitoring to treat water from the Black Hammock area."/>
    <x v="38"/>
    <x v="3"/>
    <x v="25"/>
    <n v="4854"/>
    <n v="1160"/>
    <s v="N/A"/>
    <n v="5619"/>
    <n v="2000000"/>
    <s v="Not provided"/>
    <s v="Not provided"/>
    <s v="Not provided"/>
    <s v="N/A"/>
    <s v="Structural"/>
    <s v="Final Design underway"/>
    <x v="6"/>
    <s v="Not provided"/>
    <x v="1"/>
    <s v="Not provided"/>
    <s v="Not provided"/>
    <d v="2013-04-01T00:00:00"/>
  </r>
  <r>
    <n v="1970"/>
    <s v="Seminole County"/>
    <s v="Not provided"/>
    <s v="SC-20"/>
    <s v="BMP Clean Out"/>
    <s v="Clean out BMPs; 6,936 cubic feet of material per year."/>
    <x v="16"/>
    <x v="0"/>
    <x v="0"/>
    <n v="295"/>
    <n v="116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48"/>
    <s v="Seminole County"/>
    <s v="Not provided"/>
    <s v="SC-25"/>
    <s v="5 points Access Road"/>
    <s v="Master stormwater facility for 5 points area."/>
    <x v="10"/>
    <x v="3"/>
    <x v="24"/>
    <n v="213"/>
    <n v="39"/>
    <s v="N/A"/>
    <s v="N/A"/>
    <s v="Not provided"/>
    <s v="Not provided"/>
    <s v="Not provided"/>
    <s v="Not provided"/>
    <s v="N/A"/>
    <s v="Structural"/>
    <s v="Design"/>
    <x v="6"/>
    <s v="Not provided"/>
    <x v="1"/>
    <s v="Not provided"/>
    <s v="Not provided"/>
    <d v="2016-01-01T00:00:00"/>
  </r>
  <r>
    <n v="1937"/>
    <s v="Seminole County"/>
    <s v="Not provided"/>
    <s v="SC-26"/>
    <s v="Howell Creek Erosion Control Project"/>
    <s v="Erosion control measures on Howell Creek."/>
    <x v="55"/>
    <x v="0"/>
    <x v="32"/>
    <n v="0"/>
    <s v="TBD"/>
    <s v="N/A"/>
    <s v="N/A"/>
    <n v="1300000"/>
    <s v="Not provided"/>
    <s v="Not provided"/>
    <s v="Not provided"/>
    <s v="N/A"/>
    <s v="Structural"/>
    <s v="Design complete, construction January 2017"/>
    <x v="6"/>
    <s v="Not provided"/>
    <x v="1"/>
    <s v="Not provided"/>
    <s v="Not provided"/>
    <d v="2015-01-01T00:00:00"/>
  </r>
  <r>
    <n v="1938"/>
    <s v="Seminole County"/>
    <s v="Not provided"/>
    <s v="SC-27"/>
    <s v="Credits for Missing BMPs"/>
    <s v="BMPs missing from the model."/>
    <x v="18"/>
    <x v="0"/>
    <x v="0"/>
    <n v="1786"/>
    <n v="0"/>
    <s v="N/A"/>
    <s v="N/A"/>
    <s v="N/A"/>
    <s v="Not provided"/>
    <s v="Not provided"/>
    <s v="Not provided"/>
    <s v="N/A"/>
    <s v="Non-structural"/>
    <s v="Completed"/>
    <x v="6"/>
    <s v="Not provided"/>
    <x v="1"/>
    <s v="N/A"/>
    <s v="N/A"/>
    <s v="N/A"/>
  </r>
  <r>
    <n v="1939"/>
    <s v="Seminole County"/>
    <s v="Altamonte/ Casselberry/ Lake Mary/ Longwood/ Oviedo"/>
    <s v="SC-28"/>
    <s v="Seminole County Fertilizer Ordinance"/>
    <s v="Reduction of Nitrogen and Phosporus sources, through public education and restrtictions on usage."/>
    <x v="41"/>
    <x v="0"/>
    <x v="22"/>
    <s v="TBD"/>
    <s v="TBD"/>
    <s v="N/A"/>
    <n v="14267"/>
    <n v="150000"/>
    <n v="65000"/>
    <s v="Ad Valorem Taxes/ FFL cost shares"/>
    <s v="City - $28,000/ County - $37,000"/>
    <s v="NF034"/>
    <s v="Non-structural"/>
    <s v="Completed"/>
    <x v="6"/>
    <s v="adopted ordinance, leaching calculations"/>
    <x v="1"/>
    <s v="Not provided"/>
    <s v="Not provided"/>
    <d v="2018-10-01T00:00:00"/>
  </r>
  <r>
    <n v="1940"/>
    <s v="Seminole County"/>
    <s v="N/A"/>
    <s v="SC-29"/>
    <s v="Lake of the Woods Retention Pond"/>
    <s v="Construct a retiontion pond to capture untreated runff into Lake of the Woods."/>
    <x v="25"/>
    <x v="2"/>
    <x v="6"/>
    <s v="TBD"/>
    <s v="TBD"/>
    <s v="N/A"/>
    <n v="40.1"/>
    <n v="500000"/>
    <s v="N/A"/>
    <s v="Not provided"/>
    <s v="Not provided"/>
    <s v="N/A"/>
    <s v="Structural"/>
    <s v="Planned"/>
    <x v="6"/>
    <s v="Not provided"/>
    <x v="1"/>
    <s v="Not provided"/>
    <s v="Not provided"/>
    <s v="Not provided"/>
  </r>
  <r>
    <n v="1941"/>
    <s v="Seminole County"/>
    <s v="N/A"/>
    <s v="SC-30"/>
    <s v="Bear Gully Lake Upstream Shallow Wetland Treatment System"/>
    <s v="Implement upstream shallow wetland treatment system."/>
    <x v="33"/>
    <x v="2"/>
    <x v="6"/>
    <s v="TBD"/>
    <n v="16"/>
    <s v="N/A"/>
    <s v="TBD"/>
    <n v="370000"/>
    <s v="N/A"/>
    <s v="Not provided"/>
    <s v="Not provided"/>
    <s v="N/A"/>
    <s v="Structural"/>
    <s v="Planned"/>
    <x v="6"/>
    <s v="Not provided"/>
    <x v="1"/>
    <s v="Not provided"/>
    <s v="Not provided"/>
    <s v="Not provided"/>
  </r>
  <r>
    <n v="5315"/>
    <s v="Seminole County"/>
    <s v="Not provided"/>
    <s v="SC-31"/>
    <s v="Sweetwater Creek Muck Removal"/>
    <s v="Remove accumulated muck from Sweetwater Creek in the Black Hammock immediately adjacent to Lake Jesup."/>
    <x v="58"/>
    <x v="0"/>
    <x v="25"/>
    <s v="TBD"/>
    <s v="TBD"/>
    <s v="N/A"/>
    <n v="4"/>
    <s v="Not provided"/>
    <s v="Not provided"/>
    <s v="Not provided"/>
    <s v="Not provided"/>
    <s v="N/A"/>
    <s v="Non-structural"/>
    <s v="Completed"/>
    <x v="8"/>
    <s v="Not provided"/>
    <x v="1"/>
    <s v="Not provided"/>
    <s v="Not provided"/>
    <s v="Not provided"/>
  </r>
  <r>
    <n v="1986"/>
    <s v="Site 10"/>
    <s v="City of Sanford"/>
    <s v="S10-01"/>
    <s v="Credits for Missing BMPs"/>
    <s v="BMPs missing from the model from Site 10."/>
    <x v="18"/>
    <x v="0"/>
    <x v="0"/>
    <n v="1150"/>
    <n v="146"/>
    <s v="N/A"/>
    <n v="827"/>
    <s v="N/A"/>
    <s v="N/A"/>
    <s v="City of Sanford"/>
    <s v="N/A"/>
    <s v="N/A"/>
    <s v="Non-structural"/>
    <s v="Completed"/>
    <x v="6"/>
    <s v="Not provided"/>
    <x v="1"/>
    <n v="28.760698999999999"/>
    <n v="-81.161773999999994"/>
    <s v="N/A"/>
  </r>
  <r>
    <n v="1895"/>
    <s v="Town of Eatonville"/>
    <s v="Not provided"/>
    <s v="E-01"/>
    <s v="Street Sweeping"/>
    <s v="Monthly street sweeping of 3.7 miles."/>
    <x v="3"/>
    <x v="0"/>
    <x v="0"/>
    <n v="0"/>
    <n v="0"/>
    <s v="N/A"/>
    <n v="0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894"/>
    <s v="Town of Eatonville"/>
    <s v="Not provided"/>
    <s v="E-04"/>
    <s v="Public Education"/>
    <s v="Brochures, newsletters, public displays, workshops, Illicit Discharge Program."/>
    <x v="40"/>
    <x v="0"/>
    <x v="0"/>
    <n v="1"/>
    <n v="0.1"/>
    <s v="N/A"/>
    <n v="0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50"/>
    <s v="Turnpike Enterprise"/>
    <s v="Not provided"/>
    <s v="T-02"/>
    <s v="Monthly street sweeping of 48 miles"/>
    <s v="Street sweeping to remove 60,885 lbs/yr of material."/>
    <x v="3"/>
    <x v="0"/>
    <x v="0"/>
    <n v="24"/>
    <n v="14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43"/>
    <s v="Turnpike Enterprise"/>
    <s v="Not provided"/>
    <s v="T-03"/>
    <s v="Enhanced Public Education"/>
    <s v="No fertilizer on right-of-ways, educational signage, illicit discharge training."/>
    <x v="40"/>
    <x v="0"/>
    <x v="0"/>
    <n v="77"/>
    <n v="7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68"/>
    <s v="Turnpike Enterprise"/>
    <s v="Not provided"/>
    <s v="T-04"/>
    <s v="Credits for Missing BMPs"/>
    <s v="BMPs missing from the model."/>
    <x v="18"/>
    <x v="0"/>
    <x v="0"/>
    <n v="902"/>
    <n v="110"/>
    <s v="N/A"/>
    <s v="N/A"/>
    <s v="N/A"/>
    <s v="Not provided"/>
    <s v="Not provided"/>
    <s v="Not provided"/>
    <s v="N/A"/>
    <s v="Non-structural"/>
    <s v="Completed"/>
    <x v="6"/>
    <s v="Not provided"/>
    <x v="1"/>
    <s v="N/A"/>
    <s v="N/A"/>
    <s v="N/A"/>
  </r>
  <r>
    <m/>
    <m/>
    <m/>
    <m/>
    <m/>
    <m/>
    <x v="19"/>
    <x v="4"/>
    <x v="33"/>
    <m/>
    <m/>
    <m/>
    <m/>
    <m/>
    <m/>
    <m/>
    <m/>
    <m/>
    <m/>
    <m/>
    <x v="11"/>
    <m/>
    <x v="2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D8E07B-AE8C-4D64-9F84-BFB975BBF2A8}" name="PivotTable2" cacheId="4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N1:N2" firstHeaderRow="1" firstDataRow="1" firstDataCol="0"/>
  <pivotFields count="1">
    <pivotField dataField="1" showAll="0"/>
  </pivotFields>
  <rowItems count="1">
    <i/>
  </rowItems>
  <colItems count="1">
    <i/>
  </colItems>
  <dataFields count="1">
    <dataField name="Count of ProjI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AACE0D-A4F3-4C2E-84C5-A8589EE4D8A3}" name="PivotTable26" cacheId="41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4:C22" firstHeaderRow="0" firstDataRow="1" firstDataCol="1" rowPageCount="2" colPageCount="1"/>
  <pivotFields count="25">
    <pivotField axis="axisRow" showAll="0">
      <items count="22">
        <item x="1"/>
        <item x="2"/>
        <item x="3"/>
        <item x="4"/>
        <item x="5"/>
        <item x="6"/>
        <item x="7"/>
        <item x="8"/>
        <item x="9"/>
        <item x="10"/>
        <item x="0"/>
        <item x="11"/>
        <item x="17"/>
        <item x="12"/>
        <item x="13"/>
        <item x="14"/>
        <item x="18"/>
        <item x="15"/>
        <item x="16"/>
        <item x="19"/>
        <item x="20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x="0"/>
        <item x="2"/>
        <item x="3"/>
        <item h="1" x="4"/>
        <item t="default"/>
      </items>
    </pivotField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axis="axisPage" multipleItemSelectionAllowed="1" showAll="0">
      <items count="5">
        <item h="1" x="0"/>
        <item x="1"/>
        <item h="1" x="2"/>
        <item h="1" m="1" x="3"/>
        <item t="default"/>
      </items>
    </pivotField>
    <pivotField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2"/>
    </i>
    <i>
      <x v="14"/>
    </i>
    <i>
      <x v="15"/>
    </i>
    <i>
      <x v="16"/>
    </i>
    <i>
      <x v="17"/>
    </i>
    <i>
      <x v="19"/>
    </i>
    <i t="grand">
      <x/>
    </i>
  </rowItems>
  <colFields count="1">
    <field x="-2"/>
  </colFields>
  <colItems count="2">
    <i>
      <x/>
    </i>
    <i i="1">
      <x v="1"/>
    </i>
  </colItems>
  <pageFields count="2">
    <pageField fld="21" hier="-1"/>
    <pageField fld="6" hier="-1"/>
  </pageFields>
  <dataFields count="2">
    <dataField name="Sum of TNReduction(lbs/yr)" fld="8" baseField="0" baseItem="16"/>
    <dataField name="Sum of TPReduction(lbs/yr)" fld="9" baseField="0" baseItem="16"/>
  </dataFields>
  <formats count="12">
    <format dxfId="11">
      <pivotArea outline="0" collapsedLevelsAreSubtotals="1" fieldPosition="0"/>
    </format>
    <format dxfId="10">
      <pivotArea dataOnly="0" labelOnly="1" outline="0" fieldPosition="0">
        <references count="1">
          <reference field="21" count="0"/>
        </references>
      </pivotArea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dataOnly="0" labelOnly="1" grandRow="1" outline="0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dataOnly="0" labelOnly="1" grandRow="1" outline="0" fieldPosition="0"/>
    </format>
    <format dxfId="3">
      <pivotArea type="all" dataOnly="0" outline="0" fieldPosition="0"/>
    </format>
    <format dxfId="2">
      <pivotArea outline="0" collapsedLevelsAreSubtotals="1" fieldPosition="0"/>
    </format>
    <format dxfId="1">
      <pivotArea dataOnly="0" labelOnly="1" grandRow="1" outline="0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DF463B-9595-4699-99C7-605A38188B8E}" name="PivotTable1" cacheId="4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K1:K2" firstHeaderRow="1" firstDataRow="1" firstDataCol="0"/>
  <pivotFields count="1">
    <pivotField dataField="1" showAll="0"/>
  </pivotFields>
  <rowItems count="1">
    <i/>
  </rowItems>
  <colItems count="1">
    <i/>
  </colItems>
  <dataFields count="1">
    <dataField name="Sum of ProjID" fld="0" baseField="0" baseItem="123097856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C2F633-44AF-4D28-BEAA-1DB197FE796B}" name="PivotTable1" cacheId="4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1:B44" firstHeaderRow="1" firstDataRow="1" firstDataCol="1" rowPageCount="2" colPageCount="1"/>
  <pivotFields count="26"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x="0"/>
        <item h="1" x="2"/>
        <item h="1" x="3"/>
        <item h="1" x="4"/>
        <item t="default"/>
      </items>
    </pivotField>
    <pivotField axis="axisRow" showAll="0">
      <items count="35">
        <item x="12"/>
        <item x="14"/>
        <item x="17"/>
        <item x="15"/>
        <item x="20"/>
        <item x="13"/>
        <item x="18"/>
        <item x="19"/>
        <item x="9"/>
        <item x="10"/>
        <item x="3"/>
        <item x="4"/>
        <item x="16"/>
        <item x="11"/>
        <item x="5"/>
        <item x="8"/>
        <item x="7"/>
        <item x="2"/>
        <item x="23"/>
        <item x="22"/>
        <item x="25"/>
        <item x="32"/>
        <item x="27"/>
        <item x="24"/>
        <item x="30"/>
        <item x="31"/>
        <item x="29"/>
        <item x="0"/>
        <item x="1"/>
        <item x="26"/>
        <item x="6"/>
        <item x="33"/>
        <item x="21"/>
        <item x="28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h="1" m="1" x="3"/>
        <item h="1" x="2"/>
        <item t="default"/>
      </items>
    </pivotField>
    <pivotField showAll="0"/>
    <pivotField showAll="0"/>
    <pivotField showAll="0"/>
  </pivotFields>
  <rowFields count="1">
    <field x="8"/>
  </rowFields>
  <rowItems count="13"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7"/>
    </i>
    <i>
      <x v="29"/>
    </i>
    <i>
      <x v="33"/>
    </i>
    <i t="grand">
      <x/>
    </i>
  </rowItems>
  <colItems count="1">
    <i/>
  </colItems>
  <pageFields count="2">
    <pageField fld="7" hier="-1"/>
    <pageField fld="22" hier="-1"/>
  </pageFields>
  <dataFields count="1">
    <dataField name="Sum of TNReduction(lbs/yr)" fld="9" baseField="8" baseItem="0"/>
  </dataFields>
  <formats count="3">
    <format dxfId="30">
      <pivotArea grandRow="1" outline="0" collapsedLevelsAreSubtotals="1" fieldPosition="0"/>
    </format>
    <format dxfId="29">
      <pivotArea collapsedLevelsAreSubtotals="1" fieldPosition="0">
        <references count="1">
          <reference field="8" count="1">
            <x v="13"/>
          </reference>
        </references>
      </pivotArea>
    </format>
    <format dxfId="28">
      <pivotArea collapsedLevelsAreSubtotals="1" fieldPosition="0">
        <references count="1">
          <reference field="8" count="11">
            <x v="14"/>
            <x v="15"/>
            <x v="16"/>
            <x v="17"/>
            <x v="18"/>
            <x v="19"/>
            <x v="20"/>
            <x v="21"/>
            <x v="22"/>
            <x v="27"/>
            <x v="2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2E0241-25EA-40FF-930E-F64118B382CD}" name="PivotTable2" cacheId="43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4:B16" firstHeaderRow="1" firstDataRow="1" firstDataCol="1" rowPageCount="2" colPageCount="1"/>
  <pivotFields count="26"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x="0"/>
        <item h="1" x="2"/>
        <item h="1" x="3"/>
        <item h="1" x="4"/>
        <item t="default"/>
      </items>
    </pivotField>
    <pivotField axis="axisRow" showAll="0">
      <items count="35">
        <item x="12"/>
        <item x="14"/>
        <item x="17"/>
        <item x="15"/>
        <item x="20"/>
        <item x="13"/>
        <item x="18"/>
        <item x="19"/>
        <item x="9"/>
        <item x="10"/>
        <item x="3"/>
        <item x="4"/>
        <item x="16"/>
        <item x="11"/>
        <item x="5"/>
        <item x="8"/>
        <item x="7"/>
        <item x="2"/>
        <item x="23"/>
        <item x="22"/>
        <item x="25"/>
        <item x="32"/>
        <item x="27"/>
        <item x="24"/>
        <item x="0"/>
        <item x="1"/>
        <item x="26"/>
        <item x="6"/>
        <item h="1" x="33"/>
        <item h="1" x="29"/>
        <item h="1" x="30"/>
        <item h="1" x="31"/>
        <item h="1" x="21"/>
        <item h="1" x="28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h="1" m="1" x="3"/>
        <item h="1" x="2"/>
        <item t="default"/>
      </items>
    </pivotField>
    <pivotField showAll="0"/>
    <pivotField showAll="0"/>
    <pivotField showAll="0"/>
  </pivotFields>
  <rowFields count="1">
    <field x="8"/>
  </rowFields>
  <rowItems count="12"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4"/>
    </i>
    <i>
      <x v="26"/>
    </i>
    <i t="grand">
      <x/>
    </i>
  </rowItems>
  <colItems count="1">
    <i/>
  </colItems>
  <pageFields count="2">
    <pageField fld="7" hier="-1"/>
    <pageField fld="22" hier="-1"/>
  </pageFields>
  <dataFields count="1">
    <dataField name="Sum of TPReduction(lbs/yr)" fld="10" baseField="8" baseItem="13"/>
  </dataFields>
  <formats count="3">
    <format dxfId="33">
      <pivotArea grandRow="1" outline="0" collapsedLevelsAreSubtotals="1" fieldPosition="0"/>
    </format>
    <format dxfId="32">
      <pivotArea collapsedLevelsAreSubtotals="1" fieldPosition="0">
        <references count="1">
          <reference field="8" count="1">
            <x v="13"/>
          </reference>
        </references>
      </pivotArea>
    </format>
    <format dxfId="31">
      <pivotArea collapsedLevelsAreSubtotals="1" fieldPosition="0">
        <references count="1">
          <reference field="8" count="11">
            <x v="14"/>
            <x v="15"/>
            <x v="16"/>
            <x v="17"/>
            <x v="18"/>
            <x v="19"/>
            <x v="20"/>
            <x v="21"/>
            <x v="22"/>
            <x v="24"/>
            <x v="2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ED6A5F-99C8-48D6-AA3A-378F186E874C}" name="PivotTable25" cacheId="4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11:B16" firstHeaderRow="1" firstDataRow="1" firstDataCol="1" rowPageCount="1" colPageCount="1"/>
  <pivotFields count="26"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x="1"/>
        <item x="0"/>
        <item x="2"/>
        <item x="3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h="1" m="1" x="3"/>
        <item h="1" x="2"/>
        <item t="default"/>
      </items>
    </pivotField>
    <pivotField showAll="0"/>
    <pivotField showAll="0"/>
    <pivotField showAll="0"/>
  </pivotFields>
  <rowFields count="1">
    <field x="7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22" hier="-1"/>
  </pageFields>
  <dataFields count="1">
    <dataField name="Count of ProjectStatus" fld="7" subtotal="count" baseField="0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" format="4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" format="5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B61D89-908B-4FEB-A972-EEA489973C37}" name="PivotTable3" cacheId="4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5:B73" firstHeaderRow="1" firstDataRow="1" firstDataCol="1" rowPageCount="2" colPageCount="1"/>
  <pivotFields count="26">
    <pivotField showAll="0"/>
    <pivotField showAll="0"/>
    <pivotField showAll="0"/>
    <pivotField showAll="0"/>
    <pivotField showAll="0"/>
    <pivotField showAll="0"/>
    <pivotField axis="axisRow" dataField="1" showAll="0">
      <items count="81">
        <item x="25"/>
        <item m="1" x="76"/>
        <item x="0"/>
        <item m="1" x="63"/>
        <item x="13"/>
        <item m="1" x="78"/>
        <item x="51"/>
        <item m="1" x="66"/>
        <item x="5"/>
        <item m="1" x="67"/>
        <item x="8"/>
        <item m="1" x="59"/>
        <item x="16"/>
        <item x="45"/>
        <item x="2"/>
        <item x="20"/>
        <item x="22"/>
        <item x="30"/>
        <item x="24"/>
        <item x="32"/>
        <item x="42"/>
        <item m="1" x="70"/>
        <item x="7"/>
        <item m="1" x="72"/>
        <item x="27"/>
        <item m="1" x="65"/>
        <item x="40"/>
        <item x="17"/>
        <item x="4"/>
        <item x="6"/>
        <item x="14"/>
        <item x="47"/>
        <item x="49"/>
        <item x="38"/>
        <item x="21"/>
        <item x="57"/>
        <item m="1" x="77"/>
        <item x="58"/>
        <item m="1" x="75"/>
        <item m="1" x="61"/>
        <item x="31"/>
        <item x="44"/>
        <item x="1"/>
        <item x="9"/>
        <item m="1" x="60"/>
        <item x="39"/>
        <item x="53"/>
        <item x="41"/>
        <item x="56"/>
        <item x="48"/>
        <item m="1" x="74"/>
        <item x="55"/>
        <item x="23"/>
        <item x="11"/>
        <item x="26"/>
        <item x="12"/>
        <item m="1" x="64"/>
        <item m="1" x="62"/>
        <item x="18"/>
        <item x="28"/>
        <item x="3"/>
        <item x="46"/>
        <item m="1" x="73"/>
        <item x="34"/>
        <item m="1" x="69"/>
        <item x="10"/>
        <item x="35"/>
        <item m="1" x="68"/>
        <item m="1" x="79"/>
        <item x="33"/>
        <item x="43"/>
        <item x="54"/>
        <item x="52"/>
        <item m="1" x="71"/>
        <item x="19"/>
        <item x="15"/>
        <item x="29"/>
        <item x="36"/>
        <item x="37"/>
        <item x="50"/>
        <item t="default"/>
      </items>
    </pivotField>
    <pivotField axis="axisPage" multipleItemSelectionAllowed="1" showAll="0">
      <items count="6">
        <item h="1" x="1"/>
        <item x="0"/>
        <item x="2"/>
        <item x="3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h="1" m="1" x="3"/>
        <item h="1" x="2"/>
        <item t="default"/>
      </items>
    </pivotField>
    <pivotField showAll="0"/>
    <pivotField showAll="0"/>
    <pivotField showAll="0"/>
  </pivotFields>
  <rowFields count="1">
    <field x="6"/>
  </rowFields>
  <rowItems count="38">
    <i>
      <x/>
    </i>
    <i>
      <x v="2"/>
    </i>
    <i>
      <x v="4"/>
    </i>
    <i>
      <x v="6"/>
    </i>
    <i>
      <x v="8"/>
    </i>
    <i>
      <x v="10"/>
    </i>
    <i>
      <x v="12"/>
    </i>
    <i>
      <x v="13"/>
    </i>
    <i>
      <x v="15"/>
    </i>
    <i>
      <x v="20"/>
    </i>
    <i>
      <x v="22"/>
    </i>
    <i>
      <x v="26"/>
    </i>
    <i>
      <x v="28"/>
    </i>
    <i>
      <x v="29"/>
    </i>
    <i>
      <x v="30"/>
    </i>
    <i>
      <x v="31"/>
    </i>
    <i>
      <x v="32"/>
    </i>
    <i>
      <x v="33"/>
    </i>
    <i>
      <x v="35"/>
    </i>
    <i>
      <x v="37"/>
    </i>
    <i>
      <x v="40"/>
    </i>
    <i>
      <x v="41"/>
    </i>
    <i>
      <x v="46"/>
    </i>
    <i>
      <x v="47"/>
    </i>
    <i>
      <x v="48"/>
    </i>
    <i>
      <x v="49"/>
    </i>
    <i>
      <x v="51"/>
    </i>
    <i>
      <x v="58"/>
    </i>
    <i>
      <x v="60"/>
    </i>
    <i>
      <x v="61"/>
    </i>
    <i>
      <x v="63"/>
    </i>
    <i>
      <x v="65"/>
    </i>
    <i>
      <x v="69"/>
    </i>
    <i>
      <x v="70"/>
    </i>
    <i>
      <x v="71"/>
    </i>
    <i>
      <x v="72"/>
    </i>
    <i>
      <x v="79"/>
    </i>
    <i t="grand">
      <x/>
    </i>
  </rowItems>
  <colItems count="1">
    <i/>
  </colItems>
  <pageFields count="2">
    <pageField fld="22" hier="-1"/>
    <pageField fld="7" hier="-1"/>
  </pageFields>
  <dataFields count="1">
    <dataField name="Count of ProjectType" fld="6" subtotal="count" baseField="0" baseItem="0"/>
  </dataFields>
  <formats count="8"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6" type="button" dataOnly="0" labelOnly="1" outline="0" axis="axisRow" fieldPosition="0"/>
    </format>
    <format dxfId="16">
      <pivotArea dataOnly="0" labelOnly="1" fieldPosition="0">
        <references count="1">
          <reference field="6" count="41">
            <x v="0"/>
            <x v="2"/>
            <x v="4"/>
            <x v="6"/>
            <x v="8"/>
            <x v="9"/>
            <x v="10"/>
            <x v="12"/>
            <x v="13"/>
            <x v="15"/>
            <x v="20"/>
            <x v="22"/>
            <x v="26"/>
            <x v="28"/>
            <x v="29"/>
            <x v="30"/>
            <x v="31"/>
            <x v="32"/>
            <x v="33"/>
            <x v="35"/>
            <x v="36"/>
            <x v="37"/>
            <x v="38"/>
            <x v="40"/>
            <x v="41"/>
            <x v="46"/>
            <x v="47"/>
            <x v="48"/>
            <x v="49"/>
            <x v="51"/>
            <x v="58"/>
            <x v="60"/>
            <x v="61"/>
            <x v="63"/>
            <x v="64"/>
            <x v="65"/>
            <x v="69"/>
            <x v="70"/>
            <x v="71"/>
            <x v="72"/>
            <x v="73"/>
          </reference>
        </references>
      </pivotArea>
    </format>
    <format dxfId="15">
      <pivotArea dataOnly="0" labelOnly="1" grandRow="1" outline="0" fieldPosition="0"/>
    </format>
    <format dxfId="14">
      <pivotArea dataOnly="0" labelOnly="1" outline="0" axis="axisValues" fieldPosition="0"/>
    </format>
    <format dxfId="13">
      <pivotArea dataOnly="0" labelOnly="1" fieldPosition="0">
        <references count="1">
          <reference field="6" count="41">
            <x v="0"/>
            <x v="2"/>
            <x v="4"/>
            <x v="6"/>
            <x v="8"/>
            <x v="9"/>
            <x v="10"/>
            <x v="12"/>
            <x v="13"/>
            <x v="15"/>
            <x v="20"/>
            <x v="22"/>
            <x v="26"/>
            <x v="28"/>
            <x v="29"/>
            <x v="30"/>
            <x v="31"/>
            <x v="32"/>
            <x v="33"/>
            <x v="35"/>
            <x v="36"/>
            <x v="37"/>
            <x v="38"/>
            <x v="40"/>
            <x v="41"/>
            <x v="46"/>
            <x v="47"/>
            <x v="48"/>
            <x v="49"/>
            <x v="51"/>
            <x v="58"/>
            <x v="60"/>
            <x v="61"/>
            <x v="63"/>
            <x v="64"/>
            <x v="65"/>
            <x v="69"/>
            <x v="70"/>
            <x v="71"/>
            <x v="72"/>
            <x v="73"/>
          </reference>
        </references>
      </pivotArea>
    </format>
    <format dxfId="12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FA91FC-AB31-4EF1-99C0-F32D9CBDEAEB}" name="PivotTable2" cacheId="4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3:B28" firstHeaderRow="1" firstDataRow="1" firstDataCol="1" rowPageCount="1" colPageCount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13">
        <item x="0"/>
        <item x="3"/>
        <item x="4"/>
        <item x="1"/>
        <item x="5"/>
        <item x="2"/>
        <item x="6"/>
        <item x="7"/>
        <item x="10"/>
        <item x="11"/>
        <item x="8"/>
        <item x="9"/>
        <item t="default"/>
      </items>
    </pivotField>
    <pivotField showAll="0"/>
    <pivotField axis="axisPage" multipleItemSelectionAllowed="1" showAll="0">
      <items count="5">
        <item h="1" x="0"/>
        <item x="1"/>
        <item h="1" m="1" x="3"/>
        <item h="1" x="2"/>
        <item t="default"/>
      </items>
    </pivotField>
    <pivotField showAll="0"/>
    <pivotField showAll="0"/>
    <pivotField showAll="0"/>
  </pivotFields>
  <rowFields count="1">
    <field x="20"/>
  </rowFields>
  <rowItems count="5">
    <i>
      <x v="6"/>
    </i>
    <i>
      <x v="7"/>
    </i>
    <i>
      <x v="10"/>
    </i>
    <i>
      <x v="11"/>
    </i>
    <i t="grand">
      <x/>
    </i>
  </rowItems>
  <colItems count="1">
    <i/>
  </colItems>
  <pageFields count="1">
    <pageField fld="22" hier="-1"/>
  </pageFields>
  <dataFields count="1">
    <dataField name="Count of Year Added" fld="2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80ADE6-D077-44A6-9EBC-A49F57A69999}" name="PivotTable42" cacheId="43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J4:M5" firstHeaderRow="0" firstDataRow="1" firstDataCol="0" rowPageCount="2" colPageCount="1"/>
  <pivotFields count="26"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h="1" x="0"/>
        <item x="2"/>
        <item x="3"/>
        <item h="1" x="4"/>
        <item t="default"/>
      </items>
    </pivotField>
    <pivotField showAll="0"/>
    <pivotField dataField="1" showAll="0"/>
    <pivotField dataField="1"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m="1" x="3"/>
        <item h="1" x="2"/>
        <item t="default"/>
      </items>
    </pivotField>
    <pivotField showAll="0"/>
    <pivotField showAll="0"/>
    <pivotField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7" hier="-1"/>
    <pageField fld="22" hier="-1"/>
  </pageFields>
  <dataFields count="4">
    <dataField name="Sum of CostEstimate" fld="13" baseField="0" baseItem="1"/>
    <dataField name="Sum of CostAnnualO&amp;M" fld="14" baseField="0" baseItem="1"/>
    <dataField name="Sum of TNReduction(lbs/yr)" fld="9" baseField="0" baseItem="1" numFmtId="3"/>
    <dataField name="Sum of TPReduction(lbs/yr)" fld="10" baseField="0" baseItem="1" numFmtId="3"/>
  </dataFields>
  <formats count="4">
    <format dxfId="23">
      <pivotArea type="all" dataOnly="0" outline="0" fieldPosition="0"/>
    </format>
    <format dxfId="22">
      <pivotArea outline="0" collapsedLevelsAreSubtotals="1" fieldPosition="0"/>
    </format>
    <format dxfId="21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20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C24D99-9373-49A0-BA0B-0849B323D95E}" name="PivotTable41" cacheId="43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4:D5" firstHeaderRow="0" firstDataRow="1" firstDataCol="0" rowPageCount="2" colPageCount="1"/>
  <pivotFields count="26"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x="0"/>
        <item h="1" x="2"/>
        <item h="1" x="3"/>
        <item h="1" x="4"/>
        <item t="default"/>
      </items>
    </pivotField>
    <pivotField showAll="0"/>
    <pivotField dataField="1" showAll="0"/>
    <pivotField dataField="1"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 defaultSubtotal="0"/>
    <pivotField showAll="0" defaultSubtotal="0"/>
    <pivotField showAll="0"/>
    <pivotField showAll="0" defaultSubtotal="0"/>
    <pivotField axis="axisPage" multipleItemSelectionAllowed="1" showAll="0" defaultSubtotal="0">
      <items count="4">
        <item m="1" x="3"/>
        <item h="1" x="0"/>
        <item x="1"/>
        <item h="1" x="2"/>
      </items>
    </pivotField>
    <pivotField showAll="0" defaultSubtotal="0"/>
    <pivotField showAll="0" defaultSubtotal="0"/>
    <pivotField showAll="0" defaultSubtota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7" hier="-1"/>
    <pageField fld="22" hier="-1"/>
  </pageFields>
  <dataFields count="4">
    <dataField name="Sum of TNReduction(lbs/yr)" fld="9" baseField="0" baseItem="1" numFmtId="3"/>
    <dataField name="Sum of TPReduction(lbs/yr)" fld="10" baseField="0" baseItem="1" numFmtId="3"/>
    <dataField name="Sum of CostEstimate" fld="13" baseField="0" baseItem="1" numFmtId="164"/>
    <dataField name="Sum of CostAnnualO&amp;M" fld="14" baseField="0" baseItem="1" numFmtId="164"/>
  </dataFields>
  <formats count="4">
    <format dxfId="27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6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25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24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23" dT="2020-02-26T17:07:01.36" personId="{F3D3205B-8A83-4EE5-9FE0-780D82297B9C}" id="{0D14EBD6-F773-4566-8721-2668A71E6B5D}">
    <text>(substituted project - construction share only)</text>
  </threadedComment>
  <threadedComment ref="N26" dT="2020-02-26T17:07:12.44" personId="{F3D3205B-8A83-4EE5-9FE0-780D82297B9C}" id="{E96EF68B-03F4-42F7-8FF4-F5B7FDA152C4}">
    <text>(based on total estimated evaluation plus design/construction of “Alternative 3”)</text>
  </threadedComment>
  <threadedComment ref="Z73" personId="{35CCF730-E05F-4C32-BBFF-A24963A7C21E}" id="{10D7D561-14D6-4AFE-8ABA-4E47D57D5BBE}">
    <text xml:space="preserve">These show up as 1905 dates in the 2015 final report. </text>
  </threadedComment>
  <threadedComment ref="O152" dT="2020-02-26T17:07:56.73" personId="{F3D3205B-8A83-4EE5-9FE0-780D82297B9C}" id="{E28D977C-040B-4989-BC45-98F83AD27018}">
    <text>Up to 1,000</text>
  </threadedComment>
  <threadedComment ref="Q223" personId="{B846680F-02EF-410C-BD33-09E893E397AA}" id="{F745B11C-B67D-48F9-ACCF-FC4D9B42E1A6}">
    <text>estimated cost of stormwater components only</text>
  </threadedComment>
  <threadedComment ref="Q230" personId="{B846680F-02EF-410C-BD33-09E893E397AA}" id="{CCF551EE-432E-4FF8-883D-4C7C22726D35}">
    <text>estimated total project cost</text>
  </threadedComment>
  <threadedComment ref="Z230" personId="{B846680F-02EF-410C-BD33-09E893E397AA}" id="{CEB6E1FD-C917-4411-8795-DFF499DF3A76}">
    <text>construction</text>
  </threadedComment>
  <threadedComment ref="G231" personId="{35CCF730-E05F-4C32-BBFF-A24963A7C21E}" id="{7A10D10A-EF99-4915-865F-E4DB26C48E38}">
    <text>Originally listed as: Dry bioretention pond + dry biodetention pond</text>
  </threadedComment>
  <threadedComment ref="Q231" personId="{B846680F-02EF-410C-BD33-09E893E397AA}" id="{82F689DA-6E32-415E-B5A6-EC0317F8E87C}">
    <text>estimated total project cost</text>
  </threadedComment>
  <threadedComment ref="Z231" personId="{B846680F-02EF-410C-BD33-09E893E397AA}" id="{660253DC-52C8-4B61-AB83-FA4D2193942D}">
    <text>construction</text>
  </threadedComment>
  <threadedComment ref="Q232" personId="{B846680F-02EF-410C-BD33-09E893E397AA}" id="{D3AA05E4-FC7C-4F7F-9AE8-4313FD235B26}">
    <text>estimated total project cost</text>
  </threadedComment>
  <threadedComment ref="Z232" personId="{B846680F-02EF-410C-BD33-09E893E397AA}" id="{DEDE2E59-0A51-40B3-9F47-8FB6A472990C}">
    <text>construction</text>
  </threadedComment>
  <threadedComment ref="G233" personId="{35CCF730-E05F-4C32-BBFF-A24963A7C21E}" id="{07857B32-7237-4964-A3F7-FB2A18BDE4D9}">
    <text>Originally listed as: Wet detention + bioswales</text>
  </threadedComment>
  <threadedComment ref="Z233" personId="{B846680F-02EF-410C-BD33-09E893E397AA}" id="{5CBB707F-2351-4F58-8E7F-902CEDDCC9C6}">
    <text>design</text>
  </threadedComment>
  <threadedComment ref="Q236" personId="{B846680F-02EF-410C-BD33-09E893E397AA}" id="{10139900-4F7D-4B8A-B22F-5851928C054A}">
    <text>estimated total project cost</text>
  </threadedComment>
  <threadedComment ref="J267" dT="2020-02-19T14:20:52.10" personId="{35CCF730-E05F-4C32-BBFF-A24963A7C21E}" id="{B687012F-4A76-4FC7-8F70-906FF79FED1C}">
    <text>105 lb-TN original reduction was attenuated based on the model.</text>
  </threadedComment>
  <threadedComment ref="K267" dT="2020-02-19T14:21:19.76" personId="{35CCF730-E05F-4C32-BBFF-A24963A7C21E}" id="{CC2C9BEA-CF64-49F5-9CC9-643D0C775828}">
    <text>Original credit of 43 lb-TP/yr was attenuated based on the model.</text>
  </threadedComment>
  <threadedComment ref="J281" dT="2020-02-19T14:19:42.12" personId="{35CCF730-E05F-4C32-BBFF-A24963A7C21E}" id="{FBE5EF6A-B4B0-4732-93D6-63B41A62DEB1}">
    <text>Credit of 40 was attenuated based on model.</text>
  </threadedComment>
  <threadedComment ref="J283" dT="2020-02-19T14:20:00.25" personId="{35CCF730-E05F-4C32-BBFF-A24963A7C21E}" id="{EFB463EE-7683-4749-9A3E-7CCAD6BE226D}">
    <text>Credit of 400 was attenuated based on the model.</text>
  </threadedComment>
  <threadedComment ref="J292" dT="2020-01-27T14:18:37.74" personId="{35CCF730-E05F-4C32-BBFF-A24963A7C21E}" id="{109C44C9-D53E-4791-9738-2CCAF4FC6398}">
    <text>Calculated with pre-2019 toolkit.</text>
  </threadedComment>
  <threadedComment ref="J292" dT="2020-01-27T15:06:27.12" personId="{35CCF730-E05F-4C32-BBFF-A24963A7C21E}" id="{B4D0DF48-0122-4449-9C63-1BD15594DC4E}" parentId="{109C44C9-D53E-4791-9738-2CCAF4FC6398}">
    <text>Reductions calculated outside the model are subject to attenuation. Rates for Orlando are .011 for TN and .013 for TP.</text>
  </threadedComment>
  <threadedComment ref="F295" dT="2020-01-27T14:19:37.50" personId="{35CCF730-E05F-4C32-BBFF-A24963A7C21E}" id="{34324E2C-8C39-4881-8453-CD1E000B4728}">
    <text>Spoke with L. Lottie on 1/27/20. She will send updated volumes to go with updated numbers. Not verified yet.</text>
  </threadedComment>
  <threadedComment ref="J295" dT="2020-01-27T15:06:33.55" personId="{35CCF730-E05F-4C32-BBFF-A24963A7C21E}" id="{CB0F88B0-4A50-4E4D-9913-04ED43F9601C}">
    <text>Reductions calculated outside the model are subject to attenuation. Rates for Orlando are .011 for TN and .013 for TP.</text>
  </threadedComment>
  <threadedComment ref="J307" dT="2020-01-27T15:24:33.92" personId="{35CCF730-E05F-4C32-BBFF-A24963A7C21E}" id="{B8645A90-2FBA-494C-87FD-2DE739280B67}">
    <text>Updated with ferilizer ordinance in 2019.</text>
  </threadedComment>
  <threadedComment ref="O314" personId="{34D95A27-FB46-48F4-A288-DA6A6A2EA495}" id="{30423D57-B61E-4453-9F23-1ECF0A744266}">
    <text>$17/mile</text>
  </threadedComment>
  <threadedComment ref="J332" dT="2020-02-18T21:37:41.04" personId="{35CCF730-E05F-4C32-BBFF-A24963A7C21E}" id="{74DAA3B9-5DA8-486B-AACA-4D130D9305A7}">
    <text>Will do verification in 2020. Increase in storage is not yet known. 021820</text>
  </threadedComment>
  <threadedComment ref="J336" dT="2020-01-27T16:59:17.45" personId="{35CCF730-E05F-4C32-BBFF-A24963A7C21E}" id="{A68AE522-4CB3-465D-ACA4-C3770E09F7BE}">
    <text>Stakeholder submitted a change in 2019 to 2,190 TN and 441 TP. Change was not included pending documentation of credits. Credits have been previously split with SC and Oviedo.</text>
  </threadedComment>
  <threadedComment ref="J339" dT="2020-01-27T17:00:12.87" personId="{35CCF730-E05F-4C32-BBFF-A24963A7C21E}" id="{9C716B33-5BFA-4F91-9A4C-E31665FC26ED}">
    <text>Stakeholder submitted credit change in 2019 of 1,228 TN and 304 TP. Credits verification in 2019 with attenuation received 850 TN and 213 TP.</text>
  </threadedComment>
  <threadedComment ref="J353" dT="2019-04-24T19:59:04.89" personId="{35CCF730-E05F-4C32-BBFF-A24963A7C21E}" id="{D4A7FC3E-A2E1-4FB4-9183-E0018CEBFE00}">
    <text>Submitted as TN 2,649 and TP 248</text>
  </threadedComment>
  <threadedComment ref="J354" dT="2020-02-19T21:37:23.62" personId="{35CCF730-E05F-4C32-BBFF-A24963A7C21E}" id="{EC311CD7-771D-442F-A463-AF7CA46C0A54}">
    <text>Based on Amendment which was adopted in 2019</text>
  </threadedComment>
  <threadedComment ref="J355" dT="2019-04-24T19:59:39.11" personId="{35CCF730-E05F-4C32-BBFF-A24963A7C21E}" id="{7055FDAF-8D33-49BA-B5F3-4007C9D36B59}">
    <text>Submitted as TN 4,517 and TP 350</text>
  </threadedComment>
  <threadedComment ref="K381" dT="2020-01-27T15:59:37.95" personId="{35CCF730-E05F-4C32-BBFF-A24963A7C21E}" id="{A311F746-D4FC-4F6D-9FAB-B25CFED036EC}">
    <text>Stakeholder submitted reduction as 196 in 2019 annual report. Verification needed.</text>
  </threadedComment>
  <threadedComment ref="I384" dT="2020-01-27T16:01:03.41" personId="{35CCF730-E05F-4C32-BBFF-A24963A7C21E}" id="{CBD39977-A15F-4FE6-B5FA-26C9F91E1E3B}">
    <text>Stakeholder submitted reductions in 2019 as 251 for TN and 40 for TP. Verification needed.</text>
  </threadedComment>
  <threadedComment ref="K385" dT="2020-01-27T16:03:01.08" personId="{35CCF730-E05F-4C32-BBFF-A24963A7C21E}" id="{D56DAE53-DA4C-4908-8A0E-72BE6E4581E4}">
    <text>Stakeholder updated TP reduction to 29 in the 2019 submission. Needs verification.</text>
  </threadedComment>
  <threadedComment ref="J386" dT="2020-01-27T16:05:37.45" personId="{35CCF730-E05F-4C32-BBFF-A24963A7C21E}" id="{CB7F923A-BE8A-4C9D-9DAA-B71A70367564}">
    <text>Stakeholder submitted in 2019 reductions of 123,615 TN and 8,202 TP. Needs documentation/verification.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3" personId="{35CCF730-E05F-4C32-BBFF-A24963A7C21E}" id="{525F752D-C80D-4931-AC1D-DD9142EB838D}">
    <text>Originally listed as: Dry bioretention pond + dry biodetention pond</text>
  </threadedComment>
  <threadedComment ref="A33" personId="{35CCF730-E05F-4C32-BBFF-A24963A7C21E}" id="{4FBDBB6B-71D5-4207-8993-2BAAAFEBA75C}">
    <text>Originally listed as: Wet detention + bioswales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14" personId="{73F996A9-7FCA-4AE9-96F2-DEA9F8B66F4A}" id="{D4078E12-AD42-41D8-A3F1-83E3E48EC2A3}">
    <text>Slight changes in previous years. Check to make sure everything looks right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27F9F9-624E-4E69-B6BF-FC64507DF288}">
  <we:reference id="wa104379727" version="1.0.0.0" store="en-US" storeType="OMEX"/>
  <we:alternateReferences>
    <we:reference id="wa104379727" version="1.0.0.0" store="wa104379727" storeType="OMEX"/>
  </we:alternateReferences>
  <we:properties/>
  <we:bindings>
    <we:binding id="Range" type="matrix" appref="{53A514E5-0B90-4AD8-B310-41BF065E5554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6" Type="http://schemas.microsoft.com/office/2017/10/relationships/threadedComment" Target="../threadedComments/threadedComment3.xm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7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6" Type="http://schemas.openxmlformats.org/officeDocument/2006/relationships/printerSettings" Target="../printerSettings/printerSettings3.bin"/><Relationship Id="rId5" Type="http://schemas.openxmlformats.org/officeDocument/2006/relationships/pivotTable" Target="../pivotTables/pivotTable9.xml"/><Relationship Id="rId4" Type="http://schemas.openxmlformats.org/officeDocument/2006/relationships/pivotTable" Target="../pivotTables/pivotTable8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5"/>
  <sheetViews>
    <sheetView workbookViewId="0">
      <selection activeCell="F17" sqref="F17"/>
    </sheetView>
  </sheetViews>
  <sheetFormatPr defaultRowHeight="15" x14ac:dyDescent="0.25"/>
  <cols>
    <col min="1" max="1" width="14.42578125" customWidth="1"/>
    <col min="7" max="7" width="20.85546875" customWidth="1"/>
  </cols>
  <sheetData>
    <row r="1" spans="1:24" s="5" customFormat="1" ht="15.75" x14ac:dyDescent="0.2">
      <c r="A1" s="67" t="s">
        <v>550</v>
      </c>
      <c r="B1" s="67"/>
      <c r="C1" s="67"/>
      <c r="D1" s="67"/>
      <c r="E1" s="67"/>
      <c r="F1" s="67"/>
      <c r="G1" s="67"/>
      <c r="H1" s="6"/>
      <c r="I1" s="26"/>
      <c r="J1" s="25"/>
      <c r="K1" s="26"/>
      <c r="L1" s="32"/>
      <c r="M1" s="32"/>
      <c r="P1" s="2"/>
      <c r="Q1" s="2"/>
      <c r="R1" s="2"/>
      <c r="S1" s="2"/>
      <c r="V1" s="4"/>
      <c r="W1" s="4"/>
      <c r="X1" s="4"/>
    </row>
    <row r="2" spans="1:24" s="5" customFormat="1" ht="12.75" x14ac:dyDescent="0.2">
      <c r="A2" s="12" t="s">
        <v>728</v>
      </c>
      <c r="B2" s="12"/>
      <c r="C2" s="12"/>
      <c r="D2" s="12"/>
      <c r="E2" s="12"/>
      <c r="F2" s="12"/>
      <c r="G2" s="12"/>
      <c r="H2" s="6"/>
      <c r="I2" s="26"/>
      <c r="J2" s="25"/>
      <c r="K2" s="26"/>
      <c r="L2" s="32"/>
      <c r="M2" s="32"/>
      <c r="P2" s="2"/>
      <c r="Q2" s="2"/>
      <c r="R2" s="2"/>
      <c r="S2" s="2"/>
      <c r="V2" s="4"/>
      <c r="W2" s="4"/>
      <c r="X2" s="4"/>
    </row>
    <row r="3" spans="1:24" x14ac:dyDescent="0.25">
      <c r="A3" s="12" t="s">
        <v>729</v>
      </c>
    </row>
    <row r="9" spans="1:24" x14ac:dyDescent="0.25">
      <c r="A9" s="74" t="s">
        <v>872</v>
      </c>
    </row>
    <row r="10" spans="1:24" x14ac:dyDescent="0.25">
      <c r="A10" s="75" t="s">
        <v>873</v>
      </c>
    </row>
    <row r="12" spans="1:24" x14ac:dyDescent="0.25">
      <c r="A12" s="116" t="s">
        <v>874</v>
      </c>
    </row>
    <row r="13" spans="1:24" x14ac:dyDescent="0.25">
      <c r="A13" s="127" t="s">
        <v>878</v>
      </c>
    </row>
    <row r="14" spans="1:24" x14ac:dyDescent="0.25">
      <c r="A14" s="154" t="s">
        <v>1055</v>
      </c>
    </row>
    <row r="15" spans="1:24" x14ac:dyDescent="0.25">
      <c r="A15" t="s">
        <v>1240</v>
      </c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</row>
    <row r="16" spans="1:24" x14ac:dyDescent="0.25">
      <c r="A16" t="s">
        <v>1243</v>
      </c>
      <c r="C16" s="228"/>
      <c r="D16" s="228"/>
    </row>
    <row r="19" spans="1:2" ht="15.75" thickBot="1" x14ac:dyDescent="0.3"/>
    <row r="20" spans="1:2" ht="26.25" thickBot="1" x14ac:dyDescent="0.3">
      <c r="A20" s="90" t="s">
        <v>376</v>
      </c>
      <c r="B20" s="90" t="s">
        <v>414</v>
      </c>
    </row>
    <row r="21" spans="1:2" ht="24.75" thickBot="1" x14ac:dyDescent="0.3">
      <c r="A21" s="91" t="s">
        <v>433</v>
      </c>
      <c r="B21" s="91" t="s">
        <v>208</v>
      </c>
    </row>
    <row r="22" spans="1:2" ht="15.75" thickBot="1" x14ac:dyDescent="0.3">
      <c r="A22" s="91" t="s">
        <v>543</v>
      </c>
      <c r="B22" s="91" t="s">
        <v>375</v>
      </c>
    </row>
    <row r="23" spans="1:2" ht="24.75" thickBot="1" x14ac:dyDescent="0.3">
      <c r="A23" s="91" t="s">
        <v>752</v>
      </c>
      <c r="B23" s="91" t="s">
        <v>3</v>
      </c>
    </row>
    <row r="24" spans="1:2" ht="24.75" thickBot="1" x14ac:dyDescent="0.3">
      <c r="A24" s="91" t="s">
        <v>753</v>
      </c>
      <c r="B24" s="92" t="s">
        <v>425</v>
      </c>
    </row>
    <row r="25" spans="1:2" ht="48.75" thickBot="1" x14ac:dyDescent="0.3">
      <c r="A25" s="91" t="s">
        <v>754</v>
      </c>
    </row>
    <row r="26" spans="1:2" ht="24.75" thickBot="1" x14ac:dyDescent="0.3">
      <c r="A26" s="91" t="s">
        <v>755</v>
      </c>
    </row>
    <row r="27" spans="1:2" ht="36.75" thickBot="1" x14ac:dyDescent="0.3">
      <c r="A27" s="91" t="s">
        <v>756</v>
      </c>
    </row>
    <row r="28" spans="1:2" ht="24.75" thickBot="1" x14ac:dyDescent="0.3">
      <c r="A28" s="91" t="s">
        <v>757</v>
      </c>
    </row>
    <row r="29" spans="1:2" ht="36.75" thickBot="1" x14ac:dyDescent="0.3">
      <c r="A29" s="91" t="s">
        <v>588</v>
      </c>
    </row>
    <row r="30" spans="1:2" ht="15.75" thickBot="1" x14ac:dyDescent="0.3">
      <c r="A30" s="91" t="s">
        <v>428</v>
      </c>
    </row>
    <row r="31" spans="1:2" ht="15.75" thickBot="1" x14ac:dyDescent="0.3">
      <c r="A31" s="91" t="s">
        <v>758</v>
      </c>
    </row>
    <row r="32" spans="1:2" ht="24.75" thickBot="1" x14ac:dyDescent="0.3">
      <c r="A32" s="91" t="s">
        <v>759</v>
      </c>
    </row>
    <row r="33" spans="1:1" ht="36.75" thickBot="1" x14ac:dyDescent="0.3">
      <c r="A33" s="91" t="s">
        <v>430</v>
      </c>
    </row>
    <row r="34" spans="1:1" ht="15.75" thickBot="1" x14ac:dyDescent="0.3">
      <c r="A34" s="91" t="s">
        <v>760</v>
      </c>
    </row>
    <row r="35" spans="1:1" ht="15.75" thickBot="1" x14ac:dyDescent="0.3">
      <c r="A35" s="91" t="s">
        <v>663</v>
      </c>
    </row>
    <row r="36" spans="1:1" ht="36.75" thickBot="1" x14ac:dyDescent="0.3">
      <c r="A36" s="91" t="s">
        <v>761</v>
      </c>
    </row>
    <row r="37" spans="1:1" ht="36.75" thickBot="1" x14ac:dyDescent="0.3">
      <c r="A37" s="91" t="s">
        <v>762</v>
      </c>
    </row>
    <row r="38" spans="1:1" ht="15.75" thickBot="1" x14ac:dyDescent="0.3">
      <c r="A38" s="91" t="s">
        <v>763</v>
      </c>
    </row>
    <row r="39" spans="1:1" ht="15.75" thickBot="1" x14ac:dyDescent="0.3">
      <c r="A39" s="91" t="s">
        <v>764</v>
      </c>
    </row>
    <row r="40" spans="1:1" ht="24.75" thickBot="1" x14ac:dyDescent="0.3">
      <c r="A40" s="91" t="s">
        <v>765</v>
      </c>
    </row>
    <row r="41" spans="1:1" ht="24.75" thickBot="1" x14ac:dyDescent="0.3">
      <c r="A41" s="91" t="s">
        <v>766</v>
      </c>
    </row>
    <row r="42" spans="1:1" ht="24.75" thickBot="1" x14ac:dyDescent="0.3">
      <c r="A42" s="91" t="s">
        <v>767</v>
      </c>
    </row>
    <row r="43" spans="1:1" ht="36.75" thickBot="1" x14ac:dyDescent="0.3">
      <c r="A43" s="91" t="s">
        <v>768</v>
      </c>
    </row>
    <row r="44" spans="1:1" ht="24.75" thickBot="1" x14ac:dyDescent="0.3">
      <c r="A44" s="91" t="s">
        <v>481</v>
      </c>
    </row>
    <row r="45" spans="1:1" ht="15.75" thickBot="1" x14ac:dyDescent="0.3">
      <c r="A45" s="91" t="s">
        <v>60</v>
      </c>
    </row>
    <row r="46" spans="1:1" ht="24.75" thickBot="1" x14ac:dyDescent="0.3">
      <c r="A46" s="91" t="s">
        <v>769</v>
      </c>
    </row>
    <row r="47" spans="1:1" ht="15.75" thickBot="1" x14ac:dyDescent="0.3">
      <c r="A47" s="91" t="s">
        <v>531</v>
      </c>
    </row>
    <row r="48" spans="1:1" ht="24.75" thickBot="1" x14ac:dyDescent="0.3">
      <c r="A48" s="91" t="s">
        <v>426</v>
      </c>
    </row>
    <row r="49" spans="1:1" ht="24.75" thickBot="1" x14ac:dyDescent="0.3">
      <c r="A49" s="91" t="s">
        <v>770</v>
      </c>
    </row>
    <row r="50" spans="1:1" ht="24.75" thickBot="1" x14ac:dyDescent="0.3">
      <c r="A50" s="91" t="s">
        <v>557</v>
      </c>
    </row>
    <row r="51" spans="1:1" ht="15.75" thickBot="1" x14ac:dyDescent="0.3">
      <c r="A51" s="91" t="s">
        <v>771</v>
      </c>
    </row>
    <row r="52" spans="1:1" ht="15.75" thickBot="1" x14ac:dyDescent="0.3">
      <c r="A52" s="91" t="s">
        <v>772</v>
      </c>
    </row>
    <row r="53" spans="1:1" ht="48.75" thickBot="1" x14ac:dyDescent="0.3">
      <c r="A53" s="91" t="s">
        <v>773</v>
      </c>
    </row>
    <row r="54" spans="1:1" ht="24.75" thickBot="1" x14ac:dyDescent="0.3">
      <c r="A54" s="91" t="s">
        <v>774</v>
      </c>
    </row>
    <row r="55" spans="1:1" ht="36.75" thickBot="1" x14ac:dyDescent="0.3">
      <c r="A55" s="91" t="s">
        <v>775</v>
      </c>
    </row>
    <row r="56" spans="1:1" ht="36.75" thickBot="1" x14ac:dyDescent="0.3">
      <c r="A56" s="91" t="s">
        <v>776</v>
      </c>
    </row>
    <row r="57" spans="1:1" ht="48.75" thickBot="1" x14ac:dyDescent="0.3">
      <c r="A57" s="91" t="s">
        <v>777</v>
      </c>
    </row>
    <row r="58" spans="1:1" ht="48.75" thickBot="1" x14ac:dyDescent="0.3">
      <c r="A58" s="91" t="s">
        <v>778</v>
      </c>
    </row>
    <row r="59" spans="1:1" ht="24.75" thickBot="1" x14ac:dyDescent="0.3">
      <c r="A59" s="91" t="s">
        <v>779</v>
      </c>
    </row>
    <row r="60" spans="1:1" ht="24.75" thickBot="1" x14ac:dyDescent="0.3">
      <c r="A60" s="91" t="s">
        <v>447</v>
      </c>
    </row>
    <row r="61" spans="1:1" ht="15.75" thickBot="1" x14ac:dyDescent="0.3">
      <c r="A61" s="91" t="s">
        <v>780</v>
      </c>
    </row>
    <row r="62" spans="1:1" ht="24.75" thickBot="1" x14ac:dyDescent="0.3">
      <c r="A62" s="91" t="s">
        <v>781</v>
      </c>
    </row>
    <row r="63" spans="1:1" ht="15.75" thickBot="1" x14ac:dyDescent="0.3">
      <c r="A63" s="91" t="s">
        <v>782</v>
      </c>
    </row>
    <row r="64" spans="1:1" ht="15.75" thickBot="1" x14ac:dyDescent="0.3">
      <c r="A64" s="91" t="s">
        <v>783</v>
      </c>
    </row>
    <row r="65" spans="1:1" ht="15.75" thickBot="1" x14ac:dyDescent="0.3">
      <c r="A65" s="91" t="s">
        <v>633</v>
      </c>
    </row>
    <row r="66" spans="1:1" ht="15.75" thickBot="1" x14ac:dyDescent="0.3">
      <c r="A66" s="91" t="s">
        <v>784</v>
      </c>
    </row>
    <row r="67" spans="1:1" ht="15.75" thickBot="1" x14ac:dyDescent="0.3">
      <c r="A67" s="91" t="s">
        <v>785</v>
      </c>
    </row>
    <row r="68" spans="1:1" ht="15.75" thickBot="1" x14ac:dyDescent="0.3">
      <c r="A68" s="91" t="s">
        <v>786</v>
      </c>
    </row>
    <row r="69" spans="1:1" ht="24.75" thickBot="1" x14ac:dyDescent="0.3">
      <c r="A69" s="93" t="s">
        <v>787</v>
      </c>
    </row>
    <row r="70" spans="1:1" ht="24.75" thickBot="1" x14ac:dyDescent="0.3">
      <c r="A70" s="91" t="s">
        <v>788</v>
      </c>
    </row>
    <row r="71" spans="1:1" ht="24.75" thickBot="1" x14ac:dyDescent="0.3">
      <c r="A71" s="91" t="s">
        <v>789</v>
      </c>
    </row>
    <row r="72" spans="1:1" ht="36.75" thickBot="1" x14ac:dyDescent="0.3">
      <c r="A72" s="91" t="s">
        <v>790</v>
      </c>
    </row>
    <row r="73" spans="1:1" ht="24.75" thickBot="1" x14ac:dyDescent="0.3">
      <c r="A73" s="91" t="s">
        <v>791</v>
      </c>
    </row>
    <row r="74" spans="1:1" ht="24.75" thickBot="1" x14ac:dyDescent="0.3">
      <c r="A74" s="91" t="s">
        <v>792</v>
      </c>
    </row>
    <row r="75" spans="1:1" ht="24.75" thickBot="1" x14ac:dyDescent="0.3">
      <c r="A75" s="91" t="s">
        <v>793</v>
      </c>
    </row>
    <row r="76" spans="1:1" ht="24.75" thickBot="1" x14ac:dyDescent="0.3">
      <c r="A76" s="91" t="s">
        <v>545</v>
      </c>
    </row>
    <row r="77" spans="1:1" ht="60.75" thickBot="1" x14ac:dyDescent="0.3">
      <c r="A77" s="91" t="s">
        <v>794</v>
      </c>
    </row>
    <row r="78" spans="1:1" ht="15.75" thickBot="1" x14ac:dyDescent="0.3">
      <c r="A78" s="91" t="s">
        <v>795</v>
      </c>
    </row>
    <row r="79" spans="1:1" ht="24.75" thickBot="1" x14ac:dyDescent="0.3">
      <c r="A79" s="91" t="s">
        <v>796</v>
      </c>
    </row>
    <row r="80" spans="1:1" ht="24.75" thickBot="1" x14ac:dyDescent="0.3">
      <c r="A80" s="91" t="s">
        <v>797</v>
      </c>
    </row>
    <row r="81" spans="1:1" ht="15.75" thickBot="1" x14ac:dyDescent="0.3">
      <c r="A81" s="91" t="s">
        <v>798</v>
      </c>
    </row>
    <row r="82" spans="1:1" ht="36.75" thickBot="1" x14ac:dyDescent="0.3">
      <c r="A82" s="91" t="s">
        <v>634</v>
      </c>
    </row>
    <row r="83" spans="1:1" ht="36.75" thickBot="1" x14ac:dyDescent="0.3">
      <c r="A83" s="91" t="s">
        <v>579</v>
      </c>
    </row>
    <row r="84" spans="1:1" ht="60.75" thickBot="1" x14ac:dyDescent="0.3">
      <c r="A84" s="91" t="s">
        <v>799</v>
      </c>
    </row>
    <row r="85" spans="1:1" ht="48.75" thickBot="1" x14ac:dyDescent="0.3">
      <c r="A85" s="91" t="s">
        <v>800</v>
      </c>
    </row>
    <row r="86" spans="1:1" ht="60.75" thickBot="1" x14ac:dyDescent="0.3">
      <c r="A86" s="91" t="s">
        <v>801</v>
      </c>
    </row>
    <row r="87" spans="1:1" ht="24.75" thickBot="1" x14ac:dyDescent="0.3">
      <c r="A87" s="91" t="s">
        <v>802</v>
      </c>
    </row>
    <row r="88" spans="1:1" ht="15.75" thickBot="1" x14ac:dyDescent="0.3">
      <c r="A88" s="91" t="s">
        <v>803</v>
      </c>
    </row>
    <row r="89" spans="1:1" ht="24.75" thickBot="1" x14ac:dyDescent="0.3">
      <c r="A89" s="91" t="s">
        <v>517</v>
      </c>
    </row>
    <row r="90" spans="1:1" ht="24.75" thickBot="1" x14ac:dyDescent="0.3">
      <c r="A90" s="91" t="s">
        <v>427</v>
      </c>
    </row>
    <row r="91" spans="1:1" ht="15.75" thickBot="1" x14ac:dyDescent="0.3">
      <c r="A91" s="91" t="s">
        <v>804</v>
      </c>
    </row>
    <row r="92" spans="1:1" ht="36.75" thickBot="1" x14ac:dyDescent="0.3">
      <c r="A92" s="91" t="s">
        <v>751</v>
      </c>
    </row>
    <row r="93" spans="1:1" ht="36.75" thickBot="1" x14ac:dyDescent="0.3">
      <c r="A93" s="91" t="s">
        <v>443</v>
      </c>
    </row>
    <row r="94" spans="1:1" ht="15.75" thickBot="1" x14ac:dyDescent="0.3">
      <c r="A94" s="91" t="s">
        <v>4</v>
      </c>
    </row>
    <row r="95" spans="1:1" ht="15.75" thickBot="1" x14ac:dyDescent="0.3">
      <c r="A95" s="91" t="s">
        <v>805</v>
      </c>
    </row>
    <row r="96" spans="1:1" ht="36.75" thickBot="1" x14ac:dyDescent="0.3">
      <c r="A96" s="91" t="s">
        <v>806</v>
      </c>
    </row>
    <row r="97" spans="1:1" ht="15.75" thickBot="1" x14ac:dyDescent="0.3">
      <c r="A97" s="91" t="s">
        <v>585</v>
      </c>
    </row>
    <row r="98" spans="1:1" ht="36.75" thickBot="1" x14ac:dyDescent="0.3">
      <c r="A98" s="91" t="s">
        <v>807</v>
      </c>
    </row>
    <row r="99" spans="1:1" ht="24.75" thickBot="1" x14ac:dyDescent="0.3">
      <c r="A99" s="91" t="s">
        <v>446</v>
      </c>
    </row>
    <row r="100" spans="1:1" ht="24.75" thickBot="1" x14ac:dyDescent="0.3">
      <c r="A100" s="91" t="s">
        <v>808</v>
      </c>
    </row>
    <row r="101" spans="1:1" ht="15.75" thickBot="1" x14ac:dyDescent="0.3">
      <c r="A101" s="91" t="s">
        <v>444</v>
      </c>
    </row>
    <row r="102" spans="1:1" ht="24.75" thickBot="1" x14ac:dyDescent="0.3">
      <c r="A102" s="91" t="s">
        <v>809</v>
      </c>
    </row>
    <row r="103" spans="1:1" ht="24.75" thickBot="1" x14ac:dyDescent="0.3">
      <c r="A103" s="91" t="s">
        <v>493</v>
      </c>
    </row>
    <row r="104" spans="1:1" ht="24.75" thickBot="1" x14ac:dyDescent="0.3">
      <c r="A104" s="91" t="s">
        <v>511</v>
      </c>
    </row>
    <row r="105" spans="1:1" ht="15.75" thickBot="1" x14ac:dyDescent="0.3">
      <c r="A105" s="91" t="s">
        <v>810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AA392"/>
  <sheetViews>
    <sheetView tabSelected="1" zoomScaleNormal="100" workbookViewId="0">
      <pane ySplit="1" topLeftCell="A2" activePane="bottomLeft" state="frozen"/>
      <selection activeCell="F1" sqref="F1"/>
      <selection pane="bottomLeft" activeCell="P5" sqref="P5"/>
    </sheetView>
  </sheetViews>
  <sheetFormatPr defaultColWidth="15.7109375" defaultRowHeight="15" x14ac:dyDescent="0.25"/>
  <cols>
    <col min="1" max="1" width="15.7109375" style="6"/>
    <col min="2" max="2" width="15.5703125" style="6" customWidth="1"/>
    <col min="3" max="4" width="12.7109375" style="6" customWidth="1"/>
    <col min="5" max="5" width="16.140625" style="14" customWidth="1"/>
    <col min="6" max="6" width="34.85546875" style="6" customWidth="1"/>
    <col min="7" max="7" width="22.7109375" style="14" customWidth="1"/>
    <col min="8" max="8" width="12.7109375" style="6" customWidth="1"/>
    <col min="9" max="9" width="11.28515625" style="216" customWidth="1"/>
    <col min="10" max="11" width="12.7109375" style="25" customWidth="1"/>
    <col min="12" max="12" width="13.28515625" style="25" bestFit="1" customWidth="1"/>
    <col min="13" max="13" width="12.7109375" style="25" customWidth="1"/>
    <col min="14" max="15" width="12.7109375" style="33" customWidth="1"/>
    <col min="16" max="16" width="12.7109375" style="14" customWidth="1"/>
    <col min="17" max="17" width="13.140625" style="6" customWidth="1"/>
    <col min="18" max="21" width="12.7109375" style="6" customWidth="1"/>
    <col min="22" max="22" width="21.28515625" style="6" customWidth="1"/>
    <col min="23" max="25" width="12.7109375" style="6" customWidth="1"/>
    <col min="26" max="26" width="12.7109375" style="69" customWidth="1"/>
  </cols>
  <sheetData>
    <row r="1" spans="1:27" s="192" customFormat="1" ht="51" x14ac:dyDescent="0.2">
      <c r="A1" s="188" t="s">
        <v>821</v>
      </c>
      <c r="B1" s="188" t="s">
        <v>840</v>
      </c>
      <c r="C1" s="188" t="s">
        <v>394</v>
      </c>
      <c r="D1" s="188" t="s">
        <v>841</v>
      </c>
      <c r="E1" s="188" t="s">
        <v>842</v>
      </c>
      <c r="F1" s="188" t="s">
        <v>843</v>
      </c>
      <c r="G1" s="188" t="s">
        <v>844</v>
      </c>
      <c r="H1" s="188" t="s">
        <v>845</v>
      </c>
      <c r="I1" s="189" t="s">
        <v>846</v>
      </c>
      <c r="J1" s="189" t="s">
        <v>847</v>
      </c>
      <c r="K1" s="189" t="s">
        <v>848</v>
      </c>
      <c r="L1" s="188" t="s">
        <v>748</v>
      </c>
      <c r="M1" s="188" t="s">
        <v>849</v>
      </c>
      <c r="N1" s="188" t="s">
        <v>850</v>
      </c>
      <c r="O1" s="188" t="s">
        <v>851</v>
      </c>
      <c r="P1" s="189" t="s">
        <v>852</v>
      </c>
      <c r="Q1" s="188" t="s">
        <v>853</v>
      </c>
      <c r="R1" s="188" t="s">
        <v>854</v>
      </c>
      <c r="S1" s="190" t="s">
        <v>412</v>
      </c>
      <c r="T1" s="190" t="s">
        <v>413</v>
      </c>
      <c r="U1" s="190" t="s">
        <v>640</v>
      </c>
      <c r="V1" s="191" t="s">
        <v>390</v>
      </c>
      <c r="W1" s="191" t="s">
        <v>391</v>
      </c>
      <c r="X1" s="191" t="s">
        <v>392</v>
      </c>
      <c r="Y1" s="191" t="s">
        <v>393</v>
      </c>
      <c r="Z1" s="191" t="s">
        <v>395</v>
      </c>
      <c r="AA1" s="190" t="s">
        <v>1256</v>
      </c>
    </row>
    <row r="2" spans="1:27" s="5" customFormat="1" ht="25.5" hidden="1" x14ac:dyDescent="0.2">
      <c r="B2" s="8" t="s">
        <v>542</v>
      </c>
      <c r="C2" s="22" t="s">
        <v>419</v>
      </c>
      <c r="D2" s="8" t="s">
        <v>540</v>
      </c>
      <c r="E2" s="8" t="s">
        <v>421</v>
      </c>
      <c r="F2" s="9" t="s">
        <v>419</v>
      </c>
      <c r="G2" s="7" t="s">
        <v>543</v>
      </c>
      <c r="H2" s="9" t="s">
        <v>3</v>
      </c>
      <c r="I2" s="184" t="s">
        <v>419</v>
      </c>
      <c r="J2" s="21">
        <v>0</v>
      </c>
      <c r="K2" s="24">
        <v>35.4</v>
      </c>
      <c r="L2" s="22" t="s">
        <v>419</v>
      </c>
      <c r="M2" s="21">
        <v>0</v>
      </c>
      <c r="N2" s="28" t="s">
        <v>419</v>
      </c>
      <c r="O2" s="28" t="s">
        <v>419</v>
      </c>
      <c r="P2" s="22" t="s">
        <v>419</v>
      </c>
      <c r="Q2" s="28" t="s">
        <v>722</v>
      </c>
      <c r="R2" s="22" t="s">
        <v>419</v>
      </c>
      <c r="S2" s="9" t="s">
        <v>381</v>
      </c>
      <c r="T2" s="9" t="s">
        <v>3</v>
      </c>
      <c r="U2" s="9">
        <v>2010</v>
      </c>
      <c r="V2" s="22" t="s">
        <v>419</v>
      </c>
      <c r="W2" s="9" t="s">
        <v>417</v>
      </c>
      <c r="X2" s="22" t="s">
        <v>419</v>
      </c>
      <c r="Y2" s="22" t="s">
        <v>419</v>
      </c>
      <c r="Z2" s="22" t="s">
        <v>419</v>
      </c>
      <c r="AA2" s="22"/>
    </row>
    <row r="3" spans="1:27" s="5" customFormat="1" ht="38.25" hidden="1" x14ac:dyDescent="0.2">
      <c r="B3" s="8" t="s">
        <v>542</v>
      </c>
      <c r="C3" s="22" t="s">
        <v>419</v>
      </c>
      <c r="D3" s="8" t="s">
        <v>541</v>
      </c>
      <c r="E3" s="8" t="s">
        <v>175</v>
      </c>
      <c r="F3" s="9" t="s">
        <v>419</v>
      </c>
      <c r="G3" s="182" t="s">
        <v>544</v>
      </c>
      <c r="H3" s="9" t="s">
        <v>3</v>
      </c>
      <c r="I3" s="184" t="s">
        <v>419</v>
      </c>
      <c r="J3" s="21">
        <v>0</v>
      </c>
      <c r="K3" s="24">
        <v>144.9</v>
      </c>
      <c r="L3" s="22" t="s">
        <v>419</v>
      </c>
      <c r="M3" s="21">
        <v>0</v>
      </c>
      <c r="N3" s="28" t="s">
        <v>419</v>
      </c>
      <c r="O3" s="28" t="s">
        <v>419</v>
      </c>
      <c r="P3" s="22" t="s">
        <v>419</v>
      </c>
      <c r="Q3" s="28" t="s">
        <v>722</v>
      </c>
      <c r="R3" s="22" t="s">
        <v>419</v>
      </c>
      <c r="S3" s="9" t="s">
        <v>381</v>
      </c>
      <c r="T3" s="9" t="s">
        <v>3</v>
      </c>
      <c r="U3" s="9">
        <v>2010</v>
      </c>
      <c r="V3" s="22" t="s">
        <v>419</v>
      </c>
      <c r="W3" s="9" t="s">
        <v>417</v>
      </c>
      <c r="X3" s="22" t="s">
        <v>419</v>
      </c>
      <c r="Y3" s="22" t="s">
        <v>419</v>
      </c>
      <c r="Z3" s="22" t="s">
        <v>419</v>
      </c>
      <c r="AA3" s="22"/>
    </row>
    <row r="4" spans="1:27" s="5" customFormat="1" ht="25.5" hidden="1" x14ac:dyDescent="0.2">
      <c r="B4" s="8" t="s">
        <v>158</v>
      </c>
      <c r="C4" s="9" t="s">
        <v>419</v>
      </c>
      <c r="D4" s="8" t="s">
        <v>245</v>
      </c>
      <c r="E4" s="8" t="s">
        <v>59</v>
      </c>
      <c r="F4" s="8" t="s">
        <v>1093</v>
      </c>
      <c r="G4" s="7" t="s">
        <v>403</v>
      </c>
      <c r="H4" s="9" t="s">
        <v>3</v>
      </c>
      <c r="I4" s="184" t="s">
        <v>418</v>
      </c>
      <c r="J4" s="21" t="s">
        <v>722</v>
      </c>
      <c r="K4" s="24">
        <v>35</v>
      </c>
      <c r="L4" s="22" t="s">
        <v>419</v>
      </c>
      <c r="M4" s="21" t="s">
        <v>419</v>
      </c>
      <c r="N4" s="28" t="s">
        <v>419</v>
      </c>
      <c r="O4" s="28" t="s">
        <v>419</v>
      </c>
      <c r="P4" s="9" t="s">
        <v>419</v>
      </c>
      <c r="Q4" s="28" t="s">
        <v>722</v>
      </c>
      <c r="R4" s="15" t="s">
        <v>419</v>
      </c>
      <c r="S4" s="9" t="s">
        <v>381</v>
      </c>
      <c r="T4" s="9" t="s">
        <v>3</v>
      </c>
      <c r="U4" s="9">
        <v>2010</v>
      </c>
      <c r="V4" s="9" t="s">
        <v>419</v>
      </c>
      <c r="W4" s="9" t="s">
        <v>417</v>
      </c>
      <c r="X4" s="9" t="s">
        <v>419</v>
      </c>
      <c r="Y4" s="9" t="s">
        <v>419</v>
      </c>
      <c r="Z4" s="9" t="s">
        <v>419</v>
      </c>
      <c r="AA4" s="22"/>
    </row>
    <row r="5" spans="1:27" s="5" customFormat="1" ht="25.5" hidden="1" x14ac:dyDescent="0.2">
      <c r="B5" s="8" t="s">
        <v>158</v>
      </c>
      <c r="C5" s="9" t="s">
        <v>722</v>
      </c>
      <c r="D5" s="8" t="s">
        <v>246</v>
      </c>
      <c r="E5" s="8" t="s">
        <v>4</v>
      </c>
      <c r="F5" s="8" t="s">
        <v>1094</v>
      </c>
      <c r="G5" s="8" t="s">
        <v>4</v>
      </c>
      <c r="H5" s="9" t="s">
        <v>3</v>
      </c>
      <c r="I5" s="184" t="s">
        <v>419</v>
      </c>
      <c r="J5" s="21" t="s">
        <v>722</v>
      </c>
      <c r="K5" s="24">
        <v>220</v>
      </c>
      <c r="L5" s="22" t="s">
        <v>419</v>
      </c>
      <c r="M5" s="21" t="s">
        <v>419</v>
      </c>
      <c r="N5" s="28" t="s">
        <v>722</v>
      </c>
      <c r="O5" s="28" t="s">
        <v>722</v>
      </c>
      <c r="P5" s="9" t="s">
        <v>722</v>
      </c>
      <c r="Q5" s="28" t="s">
        <v>722</v>
      </c>
      <c r="R5" s="15" t="s">
        <v>419</v>
      </c>
      <c r="S5" s="9" t="s">
        <v>381</v>
      </c>
      <c r="T5" s="9" t="s">
        <v>3</v>
      </c>
      <c r="U5" s="9">
        <v>2010</v>
      </c>
      <c r="V5" s="9" t="s">
        <v>422</v>
      </c>
      <c r="W5" s="9" t="s">
        <v>417</v>
      </c>
      <c r="X5" s="9" t="s">
        <v>419</v>
      </c>
      <c r="Y5" s="9" t="s">
        <v>419</v>
      </c>
      <c r="Z5" s="9" t="s">
        <v>722</v>
      </c>
      <c r="AA5" s="22"/>
    </row>
    <row r="6" spans="1:27" s="5" customFormat="1" ht="38.25" hidden="1" x14ac:dyDescent="0.2">
      <c r="B6" s="8" t="s">
        <v>158</v>
      </c>
      <c r="C6" s="9" t="s">
        <v>722</v>
      </c>
      <c r="D6" s="8" t="s">
        <v>247</v>
      </c>
      <c r="E6" s="8" t="s">
        <v>60</v>
      </c>
      <c r="F6" s="8" t="s">
        <v>1095</v>
      </c>
      <c r="G6" s="13" t="s">
        <v>769</v>
      </c>
      <c r="H6" s="9" t="s">
        <v>3</v>
      </c>
      <c r="I6" s="184" t="s">
        <v>419</v>
      </c>
      <c r="J6" s="21" t="s">
        <v>722</v>
      </c>
      <c r="K6" s="24">
        <v>4.5999999999999996</v>
      </c>
      <c r="L6" s="22" t="s">
        <v>419</v>
      </c>
      <c r="M6" s="21" t="s">
        <v>419</v>
      </c>
      <c r="N6" s="28" t="s">
        <v>722</v>
      </c>
      <c r="O6" s="28" t="s">
        <v>722</v>
      </c>
      <c r="P6" s="9" t="s">
        <v>722</v>
      </c>
      <c r="Q6" s="28" t="s">
        <v>722</v>
      </c>
      <c r="R6" s="15" t="s">
        <v>419</v>
      </c>
      <c r="S6" s="9" t="s">
        <v>381</v>
      </c>
      <c r="T6" s="10" t="s">
        <v>2</v>
      </c>
      <c r="U6" s="9">
        <v>2010</v>
      </c>
      <c r="V6" s="9" t="s">
        <v>722</v>
      </c>
      <c r="W6" s="9" t="s">
        <v>417</v>
      </c>
      <c r="X6" s="9" t="s">
        <v>419</v>
      </c>
      <c r="Y6" s="9" t="s">
        <v>419</v>
      </c>
      <c r="Z6" s="9" t="s">
        <v>722</v>
      </c>
      <c r="AA6" s="22"/>
    </row>
    <row r="7" spans="1:27" s="5" customFormat="1" ht="63.75" hidden="1" x14ac:dyDescent="0.2">
      <c r="B7" s="8" t="s">
        <v>137</v>
      </c>
      <c r="C7" s="9" t="s">
        <v>722</v>
      </c>
      <c r="D7" s="8" t="s">
        <v>248</v>
      </c>
      <c r="E7" s="8" t="s">
        <v>114</v>
      </c>
      <c r="F7" s="8" t="s">
        <v>1096</v>
      </c>
      <c r="G7" s="166" t="s">
        <v>755</v>
      </c>
      <c r="H7" s="9" t="s">
        <v>3</v>
      </c>
      <c r="I7" s="184" t="s">
        <v>418</v>
      </c>
      <c r="J7" s="21" t="s">
        <v>722</v>
      </c>
      <c r="K7" s="24">
        <v>0.5</v>
      </c>
      <c r="L7" s="22" t="s">
        <v>419</v>
      </c>
      <c r="M7" s="21">
        <v>8.5</v>
      </c>
      <c r="N7" s="29">
        <v>43250</v>
      </c>
      <c r="O7" s="80" t="s">
        <v>722</v>
      </c>
      <c r="P7" s="9" t="s">
        <v>722</v>
      </c>
      <c r="Q7" s="28" t="s">
        <v>722</v>
      </c>
      <c r="R7" s="15" t="s">
        <v>419</v>
      </c>
      <c r="S7" s="9" t="s">
        <v>382</v>
      </c>
      <c r="T7" s="9" t="s">
        <v>3</v>
      </c>
      <c r="U7" s="9">
        <v>2010</v>
      </c>
      <c r="V7" s="9" t="s">
        <v>722</v>
      </c>
      <c r="W7" s="9" t="s">
        <v>417</v>
      </c>
      <c r="X7" s="9" t="s">
        <v>722</v>
      </c>
      <c r="Y7" s="9" t="s">
        <v>722</v>
      </c>
      <c r="Z7" s="16">
        <v>39356</v>
      </c>
      <c r="AA7" s="22"/>
    </row>
    <row r="8" spans="1:27" s="5" customFormat="1" ht="63.75" hidden="1" x14ac:dyDescent="0.2">
      <c r="B8" s="8" t="s">
        <v>137</v>
      </c>
      <c r="C8" s="9" t="s">
        <v>722</v>
      </c>
      <c r="D8" s="8" t="s">
        <v>249</v>
      </c>
      <c r="E8" s="8" t="s">
        <v>115</v>
      </c>
      <c r="F8" s="8" t="s">
        <v>1097</v>
      </c>
      <c r="G8" s="7" t="s">
        <v>531</v>
      </c>
      <c r="H8" s="9" t="s">
        <v>3</v>
      </c>
      <c r="I8" s="184" t="s">
        <v>418</v>
      </c>
      <c r="J8" s="21" t="s">
        <v>722</v>
      </c>
      <c r="K8" s="24">
        <v>0.4</v>
      </c>
      <c r="L8" s="22" t="s">
        <v>419</v>
      </c>
      <c r="M8" s="21">
        <v>1.7</v>
      </c>
      <c r="N8" s="29">
        <v>143200</v>
      </c>
      <c r="O8" s="28" t="s">
        <v>722</v>
      </c>
      <c r="P8" s="9" t="s">
        <v>722</v>
      </c>
      <c r="Q8" s="28" t="s">
        <v>722</v>
      </c>
      <c r="R8" s="15" t="s">
        <v>419</v>
      </c>
      <c r="S8" s="9" t="s">
        <v>382</v>
      </c>
      <c r="T8" s="9" t="s">
        <v>3</v>
      </c>
      <c r="U8" s="9">
        <v>2010</v>
      </c>
      <c r="V8" s="9" t="s">
        <v>722</v>
      </c>
      <c r="W8" s="9" t="s">
        <v>417</v>
      </c>
      <c r="X8" s="9" t="s">
        <v>722</v>
      </c>
      <c r="Y8" s="9" t="s">
        <v>722</v>
      </c>
      <c r="Z8" s="16">
        <v>39356</v>
      </c>
      <c r="AA8" s="22"/>
    </row>
    <row r="9" spans="1:27" s="5" customFormat="1" ht="63.75" hidden="1" x14ac:dyDescent="0.2">
      <c r="B9" s="8" t="s">
        <v>137</v>
      </c>
      <c r="C9" s="9" t="s">
        <v>722</v>
      </c>
      <c r="D9" s="8" t="s">
        <v>250</v>
      </c>
      <c r="E9" s="8" t="s">
        <v>116</v>
      </c>
      <c r="F9" s="8" t="s">
        <v>1098</v>
      </c>
      <c r="G9" s="7" t="s">
        <v>481</v>
      </c>
      <c r="H9" s="9" t="s">
        <v>3</v>
      </c>
      <c r="I9" s="184" t="s">
        <v>418</v>
      </c>
      <c r="J9" s="21" t="s">
        <v>722</v>
      </c>
      <c r="K9" s="24">
        <v>0</v>
      </c>
      <c r="L9" s="22" t="s">
        <v>419</v>
      </c>
      <c r="M9" s="21">
        <v>1</v>
      </c>
      <c r="N9" s="29">
        <v>75000</v>
      </c>
      <c r="O9" s="28" t="s">
        <v>722</v>
      </c>
      <c r="P9" s="9" t="s">
        <v>722</v>
      </c>
      <c r="Q9" s="28" t="s">
        <v>722</v>
      </c>
      <c r="R9" s="22" t="s">
        <v>419</v>
      </c>
      <c r="S9" s="9" t="s">
        <v>382</v>
      </c>
      <c r="T9" s="9" t="s">
        <v>3</v>
      </c>
      <c r="U9" s="9">
        <v>2010</v>
      </c>
      <c r="V9" s="9" t="s">
        <v>722</v>
      </c>
      <c r="W9" s="9" t="s">
        <v>417</v>
      </c>
      <c r="X9" s="9" t="s">
        <v>722</v>
      </c>
      <c r="Y9" s="9" t="s">
        <v>722</v>
      </c>
      <c r="Z9" s="16">
        <v>39356</v>
      </c>
      <c r="AA9" s="22"/>
    </row>
    <row r="10" spans="1:27" s="5" customFormat="1" ht="89.25" hidden="1" x14ac:dyDescent="0.2">
      <c r="B10" s="8" t="s">
        <v>137</v>
      </c>
      <c r="C10" s="9" t="s">
        <v>722</v>
      </c>
      <c r="D10" s="8" t="s">
        <v>251</v>
      </c>
      <c r="E10" s="8" t="s">
        <v>117</v>
      </c>
      <c r="F10" s="8" t="s">
        <v>1099</v>
      </c>
      <c r="G10" s="7" t="s">
        <v>428</v>
      </c>
      <c r="H10" s="9" t="s">
        <v>3</v>
      </c>
      <c r="I10" s="184" t="s">
        <v>418</v>
      </c>
      <c r="J10" s="21" t="s">
        <v>722</v>
      </c>
      <c r="K10" s="24">
        <v>0.1</v>
      </c>
      <c r="L10" s="22" t="s">
        <v>419</v>
      </c>
      <c r="M10" s="21">
        <v>1.7</v>
      </c>
      <c r="N10" s="29">
        <v>742000</v>
      </c>
      <c r="O10" s="28" t="s">
        <v>722</v>
      </c>
      <c r="P10" s="9" t="s">
        <v>722</v>
      </c>
      <c r="Q10" s="28" t="s">
        <v>722</v>
      </c>
      <c r="R10" s="22" t="s">
        <v>419</v>
      </c>
      <c r="S10" s="9" t="s">
        <v>382</v>
      </c>
      <c r="T10" s="9" t="s">
        <v>3</v>
      </c>
      <c r="U10" s="9">
        <v>2010</v>
      </c>
      <c r="V10" s="9" t="s">
        <v>722</v>
      </c>
      <c r="W10" s="9" t="s">
        <v>417</v>
      </c>
      <c r="X10" s="9" t="s">
        <v>722</v>
      </c>
      <c r="Y10" s="9" t="s">
        <v>722</v>
      </c>
      <c r="Z10" s="16">
        <v>39356</v>
      </c>
      <c r="AA10" s="22"/>
    </row>
    <row r="11" spans="1:27" s="5" customFormat="1" ht="51" hidden="1" x14ac:dyDescent="0.2">
      <c r="B11" s="8" t="s">
        <v>137</v>
      </c>
      <c r="C11" s="9" t="s">
        <v>722</v>
      </c>
      <c r="D11" s="8" t="s">
        <v>252</v>
      </c>
      <c r="E11" s="8" t="s">
        <v>118</v>
      </c>
      <c r="F11" s="8" t="s">
        <v>1100</v>
      </c>
      <c r="G11" s="7" t="s">
        <v>538</v>
      </c>
      <c r="H11" s="9" t="s">
        <v>3</v>
      </c>
      <c r="I11" s="184" t="s">
        <v>418</v>
      </c>
      <c r="J11" s="21" t="s">
        <v>722</v>
      </c>
      <c r="K11" s="24">
        <v>0.1</v>
      </c>
      <c r="L11" s="22" t="s">
        <v>419</v>
      </c>
      <c r="M11" s="21">
        <v>1.2</v>
      </c>
      <c r="N11" s="29">
        <v>226500</v>
      </c>
      <c r="O11" s="28" t="s">
        <v>722</v>
      </c>
      <c r="P11" s="9" t="s">
        <v>722</v>
      </c>
      <c r="Q11" s="28" t="s">
        <v>722</v>
      </c>
      <c r="R11" s="22" t="s">
        <v>419</v>
      </c>
      <c r="S11" s="9" t="s">
        <v>382</v>
      </c>
      <c r="T11" s="9" t="s">
        <v>3</v>
      </c>
      <c r="U11" s="9">
        <v>2010</v>
      </c>
      <c r="V11" s="9" t="s">
        <v>722</v>
      </c>
      <c r="W11" s="9" t="s">
        <v>417</v>
      </c>
      <c r="X11" s="9" t="s">
        <v>722</v>
      </c>
      <c r="Y11" s="9" t="s">
        <v>722</v>
      </c>
      <c r="Z11" s="16">
        <v>39356</v>
      </c>
      <c r="AA11" s="22"/>
    </row>
    <row r="12" spans="1:27" s="5" customFormat="1" ht="38.25" hidden="1" x14ac:dyDescent="0.2">
      <c r="B12" s="8" t="s">
        <v>137</v>
      </c>
      <c r="C12" s="9" t="s">
        <v>722</v>
      </c>
      <c r="D12" s="8" t="s">
        <v>253</v>
      </c>
      <c r="E12" s="8" t="s">
        <v>119</v>
      </c>
      <c r="F12" s="8" t="s">
        <v>1101</v>
      </c>
      <c r="G12" s="7" t="s">
        <v>446</v>
      </c>
      <c r="H12" s="9" t="s">
        <v>3</v>
      </c>
      <c r="I12" s="184" t="s">
        <v>418</v>
      </c>
      <c r="J12" s="21" t="s">
        <v>722</v>
      </c>
      <c r="K12" s="24">
        <v>2.9</v>
      </c>
      <c r="L12" s="22" t="s">
        <v>419</v>
      </c>
      <c r="M12" s="21">
        <v>60.7</v>
      </c>
      <c r="N12" s="29">
        <v>2000000</v>
      </c>
      <c r="O12" s="28" t="s">
        <v>722</v>
      </c>
      <c r="P12" s="9" t="s">
        <v>722</v>
      </c>
      <c r="Q12" s="28" t="s">
        <v>722</v>
      </c>
      <c r="R12" s="22" t="s">
        <v>419</v>
      </c>
      <c r="S12" s="9" t="s">
        <v>382</v>
      </c>
      <c r="T12" s="9" t="s">
        <v>3</v>
      </c>
      <c r="U12" s="9">
        <v>2010</v>
      </c>
      <c r="V12" s="9" t="s">
        <v>722</v>
      </c>
      <c r="W12" s="9" t="s">
        <v>417</v>
      </c>
      <c r="X12" s="9" t="s">
        <v>722</v>
      </c>
      <c r="Y12" s="9" t="s">
        <v>722</v>
      </c>
      <c r="Z12" s="16">
        <v>39356</v>
      </c>
      <c r="AA12" s="22"/>
    </row>
    <row r="13" spans="1:27" s="5" customFormat="1" ht="51" hidden="1" x14ac:dyDescent="0.2">
      <c r="B13" s="8" t="s">
        <v>137</v>
      </c>
      <c r="C13" s="9" t="s">
        <v>722</v>
      </c>
      <c r="D13" s="8" t="s">
        <v>254</v>
      </c>
      <c r="E13" s="8" t="s">
        <v>186</v>
      </c>
      <c r="F13" s="8" t="s">
        <v>1102</v>
      </c>
      <c r="G13" s="7" t="s">
        <v>428</v>
      </c>
      <c r="H13" s="9" t="s">
        <v>3</v>
      </c>
      <c r="I13" s="185">
        <v>2015</v>
      </c>
      <c r="J13" s="21" t="s">
        <v>722</v>
      </c>
      <c r="K13" s="23">
        <v>0.8</v>
      </c>
      <c r="L13" s="22" t="s">
        <v>419</v>
      </c>
      <c r="M13" s="21">
        <v>3.7</v>
      </c>
      <c r="N13" s="29">
        <v>80000</v>
      </c>
      <c r="O13" s="28" t="s">
        <v>722</v>
      </c>
      <c r="P13" s="9" t="s">
        <v>722</v>
      </c>
      <c r="Q13" s="28" t="s">
        <v>722</v>
      </c>
      <c r="R13" s="22" t="s">
        <v>419</v>
      </c>
      <c r="S13" s="9" t="s">
        <v>382</v>
      </c>
      <c r="T13" s="9" t="s">
        <v>3</v>
      </c>
      <c r="U13" s="9">
        <v>2010</v>
      </c>
      <c r="V13" s="9" t="s">
        <v>423</v>
      </c>
      <c r="W13" s="9" t="s">
        <v>417</v>
      </c>
      <c r="X13" s="9" t="s">
        <v>722</v>
      </c>
      <c r="Y13" s="9" t="s">
        <v>722</v>
      </c>
      <c r="Z13" s="16">
        <v>39417</v>
      </c>
      <c r="AA13" s="22"/>
    </row>
    <row r="14" spans="1:27" s="5" customFormat="1" ht="51" hidden="1" x14ac:dyDescent="0.2">
      <c r="B14" s="8" t="s">
        <v>137</v>
      </c>
      <c r="C14" s="9" t="s">
        <v>722</v>
      </c>
      <c r="D14" s="8" t="s">
        <v>255</v>
      </c>
      <c r="E14" s="8" t="s">
        <v>61</v>
      </c>
      <c r="F14" s="8" t="s">
        <v>1103</v>
      </c>
      <c r="G14" s="7" t="s">
        <v>428</v>
      </c>
      <c r="H14" s="9" t="s">
        <v>3</v>
      </c>
      <c r="I14" s="185">
        <v>2008</v>
      </c>
      <c r="J14" s="21" t="s">
        <v>722</v>
      </c>
      <c r="K14" s="24">
        <v>0.2</v>
      </c>
      <c r="L14" s="22" t="s">
        <v>419</v>
      </c>
      <c r="M14" s="21">
        <v>3.7</v>
      </c>
      <c r="N14" s="29" t="s">
        <v>722</v>
      </c>
      <c r="O14" s="28" t="s">
        <v>722</v>
      </c>
      <c r="P14" s="9" t="s">
        <v>722</v>
      </c>
      <c r="Q14" s="28" t="s">
        <v>722</v>
      </c>
      <c r="R14" s="22" t="s">
        <v>419</v>
      </c>
      <c r="S14" s="9" t="s">
        <v>382</v>
      </c>
      <c r="T14" s="9" t="s">
        <v>3</v>
      </c>
      <c r="U14" s="9">
        <v>2010</v>
      </c>
      <c r="V14" s="9" t="s">
        <v>722</v>
      </c>
      <c r="W14" s="9" t="s">
        <v>417</v>
      </c>
      <c r="X14" s="9" t="s">
        <v>722</v>
      </c>
      <c r="Y14" s="9" t="s">
        <v>722</v>
      </c>
      <c r="Z14" s="16">
        <v>39448</v>
      </c>
      <c r="AA14" s="22"/>
    </row>
    <row r="15" spans="1:27" s="5" customFormat="1" ht="38.25" hidden="1" x14ac:dyDescent="0.2">
      <c r="B15" s="8" t="s">
        <v>137</v>
      </c>
      <c r="C15" s="9" t="s">
        <v>722</v>
      </c>
      <c r="D15" s="8" t="s">
        <v>256</v>
      </c>
      <c r="E15" s="8" t="s">
        <v>380</v>
      </c>
      <c r="F15" s="8" t="s">
        <v>1104</v>
      </c>
      <c r="G15" s="7" t="s">
        <v>427</v>
      </c>
      <c r="H15" s="9" t="s">
        <v>3</v>
      </c>
      <c r="I15" s="185">
        <v>2009</v>
      </c>
      <c r="J15" s="21" t="s">
        <v>722</v>
      </c>
      <c r="K15" s="24">
        <v>0</v>
      </c>
      <c r="L15" s="22" t="s">
        <v>419</v>
      </c>
      <c r="M15" s="21">
        <v>1.7</v>
      </c>
      <c r="N15" s="29">
        <v>150000</v>
      </c>
      <c r="O15" s="28" t="s">
        <v>722</v>
      </c>
      <c r="P15" s="9" t="s">
        <v>722</v>
      </c>
      <c r="Q15" s="28" t="s">
        <v>722</v>
      </c>
      <c r="R15" s="22" t="s">
        <v>419</v>
      </c>
      <c r="S15" s="9" t="s">
        <v>382</v>
      </c>
      <c r="T15" s="8" t="s">
        <v>3</v>
      </c>
      <c r="U15" s="9">
        <v>2010</v>
      </c>
      <c r="V15" s="9" t="s">
        <v>722</v>
      </c>
      <c r="W15" s="9" t="s">
        <v>417</v>
      </c>
      <c r="X15" s="9" t="s">
        <v>722</v>
      </c>
      <c r="Y15" s="9" t="s">
        <v>722</v>
      </c>
      <c r="Z15" s="16">
        <v>39873</v>
      </c>
      <c r="AA15" s="22"/>
    </row>
    <row r="16" spans="1:27" s="5" customFormat="1" ht="51" hidden="1" x14ac:dyDescent="0.2">
      <c r="B16" s="8" t="s">
        <v>137</v>
      </c>
      <c r="C16" s="9" t="s">
        <v>722</v>
      </c>
      <c r="D16" s="8" t="s">
        <v>138</v>
      </c>
      <c r="E16" s="167" t="s">
        <v>1071</v>
      </c>
      <c r="F16" s="8" t="s">
        <v>1105</v>
      </c>
      <c r="G16" s="166" t="s">
        <v>755</v>
      </c>
      <c r="H16" s="9" t="s">
        <v>3</v>
      </c>
      <c r="I16" s="185">
        <v>2012</v>
      </c>
      <c r="J16" s="21" t="s">
        <v>722</v>
      </c>
      <c r="K16" s="24">
        <v>1.3</v>
      </c>
      <c r="L16" s="22" t="s">
        <v>419</v>
      </c>
      <c r="M16" s="21">
        <v>28</v>
      </c>
      <c r="N16" s="29">
        <v>300000</v>
      </c>
      <c r="O16" s="28" t="s">
        <v>722</v>
      </c>
      <c r="P16" s="9" t="s">
        <v>722</v>
      </c>
      <c r="Q16" s="28" t="s">
        <v>722</v>
      </c>
      <c r="R16" s="22" t="s">
        <v>419</v>
      </c>
      <c r="S16" s="9" t="s">
        <v>382</v>
      </c>
      <c r="T16" s="9" t="s">
        <v>3</v>
      </c>
      <c r="U16" s="9">
        <v>2010</v>
      </c>
      <c r="V16" s="9" t="s">
        <v>722</v>
      </c>
      <c r="W16" s="9" t="s">
        <v>417</v>
      </c>
      <c r="X16" s="9" t="s">
        <v>722</v>
      </c>
      <c r="Y16" s="9" t="s">
        <v>722</v>
      </c>
      <c r="Z16" s="16">
        <v>39873</v>
      </c>
      <c r="AA16" s="22"/>
    </row>
    <row r="17" spans="2:27" s="5" customFormat="1" ht="51" hidden="1" x14ac:dyDescent="0.2">
      <c r="B17" s="8" t="s">
        <v>137</v>
      </c>
      <c r="C17" s="9" t="s">
        <v>722</v>
      </c>
      <c r="D17" s="8" t="s">
        <v>139</v>
      </c>
      <c r="E17" s="8" t="s">
        <v>1072</v>
      </c>
      <c r="F17" s="8" t="s">
        <v>1106</v>
      </c>
      <c r="G17" s="166" t="s">
        <v>755</v>
      </c>
      <c r="H17" s="9" t="s">
        <v>3</v>
      </c>
      <c r="I17" s="185">
        <v>2012</v>
      </c>
      <c r="J17" s="21" t="s">
        <v>722</v>
      </c>
      <c r="K17" s="24">
        <v>0.4</v>
      </c>
      <c r="L17" s="22" t="s">
        <v>419</v>
      </c>
      <c r="M17" s="21">
        <v>5</v>
      </c>
      <c r="N17" s="29">
        <v>150000</v>
      </c>
      <c r="O17" s="28" t="s">
        <v>722</v>
      </c>
      <c r="P17" s="9" t="s">
        <v>722</v>
      </c>
      <c r="Q17" s="28" t="s">
        <v>722</v>
      </c>
      <c r="R17" s="22" t="s">
        <v>419</v>
      </c>
      <c r="S17" s="9" t="s">
        <v>382</v>
      </c>
      <c r="T17" s="9" t="s">
        <v>3</v>
      </c>
      <c r="U17" s="9">
        <v>2010</v>
      </c>
      <c r="V17" s="9" t="s">
        <v>722</v>
      </c>
      <c r="W17" s="9" t="s">
        <v>417</v>
      </c>
      <c r="X17" s="9" t="s">
        <v>722</v>
      </c>
      <c r="Y17" s="9" t="s">
        <v>722</v>
      </c>
      <c r="Z17" s="16">
        <v>39873</v>
      </c>
      <c r="AA17" s="22"/>
    </row>
    <row r="18" spans="2:27" s="5" customFormat="1" ht="51" hidden="1" x14ac:dyDescent="0.2">
      <c r="B18" s="8" t="s">
        <v>137</v>
      </c>
      <c r="C18" s="9" t="s">
        <v>722</v>
      </c>
      <c r="D18" s="8" t="s">
        <v>140</v>
      </c>
      <c r="E18" s="8" t="s">
        <v>1073</v>
      </c>
      <c r="F18" s="8" t="s">
        <v>1107</v>
      </c>
      <c r="G18" s="166" t="s">
        <v>755</v>
      </c>
      <c r="H18" s="9" t="s">
        <v>3</v>
      </c>
      <c r="I18" s="185">
        <v>2012</v>
      </c>
      <c r="J18" s="21" t="s">
        <v>722</v>
      </c>
      <c r="K18" s="24">
        <v>2.4</v>
      </c>
      <c r="L18" s="22" t="s">
        <v>419</v>
      </c>
      <c r="M18" s="21">
        <v>42.7</v>
      </c>
      <c r="N18" s="29">
        <v>170000</v>
      </c>
      <c r="O18" s="28" t="s">
        <v>722</v>
      </c>
      <c r="P18" s="9" t="s">
        <v>722</v>
      </c>
      <c r="Q18" s="28" t="s">
        <v>722</v>
      </c>
      <c r="R18" s="22" t="s">
        <v>419</v>
      </c>
      <c r="S18" s="9" t="s">
        <v>382</v>
      </c>
      <c r="T18" s="9" t="s">
        <v>3</v>
      </c>
      <c r="U18" s="9">
        <v>2010</v>
      </c>
      <c r="V18" s="9" t="s">
        <v>722</v>
      </c>
      <c r="W18" s="9" t="s">
        <v>417</v>
      </c>
      <c r="X18" s="9" t="s">
        <v>722</v>
      </c>
      <c r="Y18" s="9" t="s">
        <v>722</v>
      </c>
      <c r="Z18" s="16">
        <v>39873</v>
      </c>
      <c r="AA18" s="22"/>
    </row>
    <row r="19" spans="2:27" s="5" customFormat="1" ht="38.25" hidden="1" x14ac:dyDescent="0.2">
      <c r="B19" s="8" t="s">
        <v>137</v>
      </c>
      <c r="C19" s="9" t="s">
        <v>722</v>
      </c>
      <c r="D19" s="8" t="s">
        <v>187</v>
      </c>
      <c r="E19" s="8" t="s">
        <v>188</v>
      </c>
      <c r="F19" s="8" t="s">
        <v>1107</v>
      </c>
      <c r="G19" s="166" t="s">
        <v>755</v>
      </c>
      <c r="H19" s="9" t="s">
        <v>425</v>
      </c>
      <c r="I19" s="185" t="s">
        <v>419</v>
      </c>
      <c r="J19" s="21" t="s">
        <v>722</v>
      </c>
      <c r="K19" s="24">
        <v>1.9</v>
      </c>
      <c r="L19" s="22" t="s">
        <v>419</v>
      </c>
      <c r="M19" s="21">
        <v>11.6</v>
      </c>
      <c r="N19" s="29">
        <v>100000</v>
      </c>
      <c r="O19" s="28" t="s">
        <v>722</v>
      </c>
      <c r="P19" s="9" t="s">
        <v>722</v>
      </c>
      <c r="Q19" s="28" t="s">
        <v>722</v>
      </c>
      <c r="R19" s="22" t="s">
        <v>419</v>
      </c>
      <c r="S19" s="9" t="s">
        <v>382</v>
      </c>
      <c r="T19" s="9" t="s">
        <v>437</v>
      </c>
      <c r="U19" s="9">
        <v>2010</v>
      </c>
      <c r="V19" s="9" t="s">
        <v>722</v>
      </c>
      <c r="W19" s="9" t="s">
        <v>417</v>
      </c>
      <c r="X19" s="9" t="s">
        <v>722</v>
      </c>
      <c r="Y19" s="9" t="s">
        <v>722</v>
      </c>
      <c r="Z19" s="16" t="s">
        <v>419</v>
      </c>
      <c r="AA19" s="22"/>
    </row>
    <row r="20" spans="2:27" s="5" customFormat="1" ht="51" hidden="1" x14ac:dyDescent="0.2">
      <c r="B20" s="8" t="s">
        <v>137</v>
      </c>
      <c r="C20" s="9" t="s">
        <v>722</v>
      </c>
      <c r="D20" s="8" t="s">
        <v>377</v>
      </c>
      <c r="E20" s="167" t="s">
        <v>378</v>
      </c>
      <c r="F20" s="8" t="s">
        <v>1108</v>
      </c>
      <c r="G20" s="166" t="s">
        <v>755</v>
      </c>
      <c r="H20" s="9" t="s">
        <v>3</v>
      </c>
      <c r="I20" s="185">
        <v>2012</v>
      </c>
      <c r="J20" s="21" t="s">
        <v>722</v>
      </c>
      <c r="K20" s="24">
        <v>1.7</v>
      </c>
      <c r="L20" s="22" t="s">
        <v>419</v>
      </c>
      <c r="M20" s="21">
        <v>27.8</v>
      </c>
      <c r="N20" s="29">
        <v>170000</v>
      </c>
      <c r="O20" s="28" t="s">
        <v>722</v>
      </c>
      <c r="P20" s="9" t="s">
        <v>722</v>
      </c>
      <c r="Q20" s="28" t="s">
        <v>722</v>
      </c>
      <c r="R20" s="22" t="s">
        <v>419</v>
      </c>
      <c r="S20" s="9" t="s">
        <v>382</v>
      </c>
      <c r="T20" s="9" t="s">
        <v>3</v>
      </c>
      <c r="U20" s="9">
        <v>2010</v>
      </c>
      <c r="V20" s="9" t="s">
        <v>722</v>
      </c>
      <c r="W20" s="9" t="s">
        <v>417</v>
      </c>
      <c r="X20" s="9" t="s">
        <v>722</v>
      </c>
      <c r="Y20" s="9" t="s">
        <v>722</v>
      </c>
      <c r="Z20" s="16">
        <v>40603</v>
      </c>
      <c r="AA20" s="22"/>
    </row>
    <row r="21" spans="2:27" s="5" customFormat="1" ht="38.25" hidden="1" x14ac:dyDescent="0.2">
      <c r="B21" s="8" t="s">
        <v>137</v>
      </c>
      <c r="C21" s="9" t="s">
        <v>722</v>
      </c>
      <c r="D21" s="8" t="s">
        <v>141</v>
      </c>
      <c r="E21" s="8" t="s">
        <v>1074</v>
      </c>
      <c r="F21" s="8" t="s">
        <v>1108</v>
      </c>
      <c r="G21" s="166" t="s">
        <v>755</v>
      </c>
      <c r="H21" s="9" t="s">
        <v>3</v>
      </c>
      <c r="I21" s="185">
        <v>2012</v>
      </c>
      <c r="J21" s="21" t="s">
        <v>722</v>
      </c>
      <c r="K21" s="24">
        <v>3.3</v>
      </c>
      <c r="L21" s="22" t="s">
        <v>419</v>
      </c>
      <c r="M21" s="21">
        <v>53.2</v>
      </c>
      <c r="N21" s="29">
        <v>170000</v>
      </c>
      <c r="O21" s="28" t="s">
        <v>722</v>
      </c>
      <c r="P21" s="9" t="s">
        <v>722</v>
      </c>
      <c r="Q21" s="28" t="s">
        <v>722</v>
      </c>
      <c r="R21" s="22" t="s">
        <v>419</v>
      </c>
      <c r="S21" s="9" t="s">
        <v>382</v>
      </c>
      <c r="T21" s="9" t="s">
        <v>3</v>
      </c>
      <c r="U21" s="9">
        <v>2010</v>
      </c>
      <c r="V21" s="9" t="s">
        <v>722</v>
      </c>
      <c r="W21" s="9" t="s">
        <v>417</v>
      </c>
      <c r="X21" s="9" t="s">
        <v>722</v>
      </c>
      <c r="Y21" s="9" t="s">
        <v>722</v>
      </c>
      <c r="Z21" s="8">
        <v>2012</v>
      </c>
      <c r="AA21" s="22"/>
    </row>
    <row r="22" spans="2:27" s="5" customFormat="1" ht="51" hidden="1" x14ac:dyDescent="0.2">
      <c r="B22" s="8" t="s">
        <v>137</v>
      </c>
      <c r="C22" s="9" t="s">
        <v>722</v>
      </c>
      <c r="D22" s="8" t="s">
        <v>189</v>
      </c>
      <c r="E22" s="167" t="s">
        <v>191</v>
      </c>
      <c r="F22" s="8" t="s">
        <v>1109</v>
      </c>
      <c r="G22" s="166" t="s">
        <v>755</v>
      </c>
      <c r="H22" s="9" t="s">
        <v>208</v>
      </c>
      <c r="I22" s="185">
        <v>2015</v>
      </c>
      <c r="J22" s="21" t="s">
        <v>722</v>
      </c>
      <c r="K22" s="24">
        <v>5.5</v>
      </c>
      <c r="L22" s="22" t="s">
        <v>419</v>
      </c>
      <c r="M22" s="21">
        <v>89.9</v>
      </c>
      <c r="N22" s="29">
        <v>170000</v>
      </c>
      <c r="O22" s="28" t="s">
        <v>722</v>
      </c>
      <c r="P22" s="9" t="s">
        <v>722</v>
      </c>
      <c r="Q22" s="28" t="s">
        <v>722</v>
      </c>
      <c r="R22" s="22" t="s">
        <v>419</v>
      </c>
      <c r="S22" s="9" t="s">
        <v>382</v>
      </c>
      <c r="T22" s="9" t="s">
        <v>208</v>
      </c>
      <c r="U22" s="9">
        <v>2010</v>
      </c>
      <c r="V22" s="9" t="s">
        <v>722</v>
      </c>
      <c r="W22" s="9" t="s">
        <v>417</v>
      </c>
      <c r="X22" s="9" t="s">
        <v>722</v>
      </c>
      <c r="Y22" s="9" t="s">
        <v>722</v>
      </c>
      <c r="Z22" s="16" t="s">
        <v>722</v>
      </c>
      <c r="AA22" s="22"/>
    </row>
    <row r="23" spans="2:27" s="5" customFormat="1" ht="63.75" hidden="1" x14ac:dyDescent="0.2">
      <c r="B23" s="8" t="s">
        <v>137</v>
      </c>
      <c r="C23" s="9" t="s">
        <v>722</v>
      </c>
      <c r="D23" s="8" t="s">
        <v>190</v>
      </c>
      <c r="E23" s="167" t="s">
        <v>192</v>
      </c>
      <c r="F23" s="8" t="s">
        <v>1110</v>
      </c>
      <c r="G23" s="7" t="s">
        <v>428</v>
      </c>
      <c r="H23" s="9" t="s">
        <v>3</v>
      </c>
      <c r="I23" s="185">
        <v>2015</v>
      </c>
      <c r="J23" s="21" t="s">
        <v>722</v>
      </c>
      <c r="K23" s="24" t="s">
        <v>424</v>
      </c>
      <c r="L23" s="22" t="s">
        <v>419</v>
      </c>
      <c r="M23" s="168">
        <v>20.7</v>
      </c>
      <c r="N23" s="29">
        <v>163000</v>
      </c>
      <c r="O23" s="28" t="s">
        <v>722</v>
      </c>
      <c r="P23" s="9" t="s">
        <v>722</v>
      </c>
      <c r="Q23" s="28" t="s">
        <v>722</v>
      </c>
      <c r="R23" s="22" t="s">
        <v>419</v>
      </c>
      <c r="S23" s="9" t="s">
        <v>382</v>
      </c>
      <c r="T23" s="9" t="s">
        <v>208</v>
      </c>
      <c r="U23" s="9">
        <v>2010</v>
      </c>
      <c r="V23" s="9" t="s">
        <v>722</v>
      </c>
      <c r="W23" s="9" t="s">
        <v>417</v>
      </c>
      <c r="X23" s="9" t="s">
        <v>722</v>
      </c>
      <c r="Y23" s="9" t="s">
        <v>722</v>
      </c>
      <c r="Z23" s="16" t="s">
        <v>400</v>
      </c>
      <c r="AA23" s="22"/>
    </row>
    <row r="24" spans="2:27" s="5" customFormat="1" ht="102" hidden="1" x14ac:dyDescent="0.2">
      <c r="B24" s="8" t="s">
        <v>137</v>
      </c>
      <c r="C24" s="9" t="s">
        <v>722</v>
      </c>
      <c r="D24" s="8" t="s">
        <v>379</v>
      </c>
      <c r="E24" s="8" t="s">
        <v>404</v>
      </c>
      <c r="F24" s="8" t="s">
        <v>1109</v>
      </c>
      <c r="G24" s="166" t="s">
        <v>755</v>
      </c>
      <c r="H24" s="9" t="s">
        <v>425</v>
      </c>
      <c r="I24" s="185" t="s">
        <v>419</v>
      </c>
      <c r="J24" s="21" t="s">
        <v>722</v>
      </c>
      <c r="K24" s="24">
        <v>1.2</v>
      </c>
      <c r="L24" s="22" t="s">
        <v>419</v>
      </c>
      <c r="M24" s="21">
        <v>72.5</v>
      </c>
      <c r="N24" s="33" t="s">
        <v>722</v>
      </c>
      <c r="O24" s="28" t="s">
        <v>722</v>
      </c>
      <c r="P24" s="9" t="s">
        <v>722</v>
      </c>
      <c r="Q24" s="28" t="s">
        <v>722</v>
      </c>
      <c r="R24" s="22" t="s">
        <v>419</v>
      </c>
      <c r="S24" s="9" t="s">
        <v>382</v>
      </c>
      <c r="T24" s="9" t="s">
        <v>208</v>
      </c>
      <c r="U24" s="9">
        <v>2010</v>
      </c>
      <c r="V24" s="9" t="s">
        <v>722</v>
      </c>
      <c r="W24" s="9" t="s">
        <v>417</v>
      </c>
      <c r="X24" s="9" t="s">
        <v>722</v>
      </c>
      <c r="Y24" s="9" t="s">
        <v>722</v>
      </c>
      <c r="Z24" s="16">
        <v>41548</v>
      </c>
      <c r="AA24" s="22"/>
    </row>
    <row r="25" spans="2:27" s="5" customFormat="1" ht="38.25" hidden="1" x14ac:dyDescent="0.2">
      <c r="B25" s="8" t="s">
        <v>137</v>
      </c>
      <c r="C25" s="9" t="s">
        <v>722</v>
      </c>
      <c r="D25" s="8" t="s">
        <v>142</v>
      </c>
      <c r="E25" s="167" t="s">
        <v>401</v>
      </c>
      <c r="F25" s="8" t="s">
        <v>1109</v>
      </c>
      <c r="G25" s="166" t="s">
        <v>755</v>
      </c>
      <c r="H25" s="9" t="s">
        <v>3</v>
      </c>
      <c r="I25" s="185">
        <v>2012</v>
      </c>
      <c r="J25" s="21" t="s">
        <v>722</v>
      </c>
      <c r="K25" s="24">
        <v>1.2</v>
      </c>
      <c r="L25" s="22" t="s">
        <v>419</v>
      </c>
      <c r="M25" s="21">
        <v>25.2</v>
      </c>
      <c r="N25" s="29">
        <v>140000</v>
      </c>
      <c r="O25" s="28" t="s">
        <v>722</v>
      </c>
      <c r="P25" s="9" t="s">
        <v>722</v>
      </c>
      <c r="Q25" s="28" t="s">
        <v>722</v>
      </c>
      <c r="R25" s="22" t="s">
        <v>419</v>
      </c>
      <c r="S25" s="9" t="s">
        <v>382</v>
      </c>
      <c r="T25" s="9" t="s">
        <v>3</v>
      </c>
      <c r="U25" s="9">
        <v>2010</v>
      </c>
      <c r="V25" s="9" t="s">
        <v>722</v>
      </c>
      <c r="W25" s="9" t="s">
        <v>417</v>
      </c>
      <c r="X25" s="9" t="s">
        <v>722</v>
      </c>
      <c r="Y25" s="9" t="s">
        <v>722</v>
      </c>
      <c r="Z25" s="16">
        <v>41153</v>
      </c>
      <c r="AA25" s="22"/>
    </row>
    <row r="26" spans="2:27" s="5" customFormat="1" ht="38.25" hidden="1" x14ac:dyDescent="0.2">
      <c r="B26" s="8" t="s">
        <v>137</v>
      </c>
      <c r="C26" s="9" t="s">
        <v>722</v>
      </c>
      <c r="D26" s="8" t="s">
        <v>193</v>
      </c>
      <c r="E26" s="8" t="s">
        <v>194</v>
      </c>
      <c r="F26" s="8" t="s">
        <v>1111</v>
      </c>
      <c r="G26" s="182" t="s">
        <v>405</v>
      </c>
      <c r="H26" s="9" t="s">
        <v>375</v>
      </c>
      <c r="I26" s="185" t="s">
        <v>419</v>
      </c>
      <c r="J26" s="21" t="s">
        <v>722</v>
      </c>
      <c r="K26" s="24">
        <v>4.2</v>
      </c>
      <c r="L26" s="22" t="s">
        <v>419</v>
      </c>
      <c r="M26" s="21">
        <v>46.4</v>
      </c>
      <c r="N26" s="29">
        <v>230000</v>
      </c>
      <c r="O26" s="28" t="s">
        <v>722</v>
      </c>
      <c r="P26" s="9" t="s">
        <v>722</v>
      </c>
      <c r="Q26" s="28" t="s">
        <v>722</v>
      </c>
      <c r="R26" s="22" t="s">
        <v>419</v>
      </c>
      <c r="S26" s="9" t="s">
        <v>382</v>
      </c>
      <c r="T26" s="9" t="s">
        <v>208</v>
      </c>
      <c r="U26" s="9">
        <v>2010</v>
      </c>
      <c r="V26" s="9" t="s">
        <v>722</v>
      </c>
      <c r="W26" s="9" t="s">
        <v>417</v>
      </c>
      <c r="X26" s="9" t="s">
        <v>722</v>
      </c>
      <c r="Y26" s="9" t="s">
        <v>722</v>
      </c>
      <c r="Z26" s="16">
        <v>41609</v>
      </c>
      <c r="AA26" s="22"/>
    </row>
    <row r="27" spans="2:27" s="5" customFormat="1" ht="63.75" hidden="1" x14ac:dyDescent="0.2">
      <c r="B27" s="8" t="s">
        <v>137</v>
      </c>
      <c r="C27" s="9" t="s">
        <v>722</v>
      </c>
      <c r="D27" s="8" t="s">
        <v>195</v>
      </c>
      <c r="E27" s="8" t="s">
        <v>196</v>
      </c>
      <c r="F27" s="8" t="s">
        <v>1112</v>
      </c>
      <c r="G27" s="7" t="s">
        <v>752</v>
      </c>
      <c r="H27" s="9" t="s">
        <v>3</v>
      </c>
      <c r="I27" s="185" t="s">
        <v>424</v>
      </c>
      <c r="J27" s="21" t="s">
        <v>722</v>
      </c>
      <c r="K27" s="24">
        <v>510.4</v>
      </c>
      <c r="L27" s="22" t="s">
        <v>419</v>
      </c>
      <c r="M27" s="168">
        <v>101.9</v>
      </c>
      <c r="N27" s="29">
        <v>297016</v>
      </c>
      <c r="O27" s="28" t="s">
        <v>722</v>
      </c>
      <c r="P27" s="9" t="s">
        <v>722</v>
      </c>
      <c r="Q27" s="28" t="s">
        <v>722</v>
      </c>
      <c r="R27" s="22" t="s">
        <v>419</v>
      </c>
      <c r="S27" s="9" t="s">
        <v>382</v>
      </c>
      <c r="T27" s="9" t="s">
        <v>375</v>
      </c>
      <c r="U27" s="9">
        <v>2010</v>
      </c>
      <c r="V27" s="9" t="s">
        <v>722</v>
      </c>
      <c r="W27" s="9" t="s">
        <v>417</v>
      </c>
      <c r="X27" s="9" t="s">
        <v>722</v>
      </c>
      <c r="Y27" s="9" t="s">
        <v>722</v>
      </c>
      <c r="Z27" s="16">
        <v>41153</v>
      </c>
      <c r="AA27" s="22"/>
    </row>
    <row r="28" spans="2:27" s="5" customFormat="1" ht="38.25" hidden="1" x14ac:dyDescent="0.2">
      <c r="B28" s="8" t="s">
        <v>137</v>
      </c>
      <c r="C28" s="9" t="s">
        <v>722</v>
      </c>
      <c r="D28" s="8" t="s">
        <v>179</v>
      </c>
      <c r="E28" s="8" t="s">
        <v>180</v>
      </c>
      <c r="F28" s="8" t="s">
        <v>1113</v>
      </c>
      <c r="G28" s="7" t="s">
        <v>426</v>
      </c>
      <c r="H28" s="9" t="s">
        <v>3</v>
      </c>
      <c r="I28" s="185">
        <v>2014</v>
      </c>
      <c r="J28" s="21" t="s">
        <v>722</v>
      </c>
      <c r="K28" s="24">
        <v>0.3</v>
      </c>
      <c r="L28" s="22" t="s">
        <v>419</v>
      </c>
      <c r="M28" s="22">
        <v>3.4</v>
      </c>
      <c r="N28" s="29">
        <v>33000</v>
      </c>
      <c r="O28" s="28" t="s">
        <v>722</v>
      </c>
      <c r="P28" s="9" t="s">
        <v>722</v>
      </c>
      <c r="Q28" s="28" t="s">
        <v>722</v>
      </c>
      <c r="R28" s="22" t="s">
        <v>419</v>
      </c>
      <c r="S28" s="9" t="s">
        <v>381</v>
      </c>
      <c r="T28" s="9" t="s">
        <v>3</v>
      </c>
      <c r="U28" s="9">
        <v>2010</v>
      </c>
      <c r="V28" s="9" t="s">
        <v>722</v>
      </c>
      <c r="W28" s="9" t="s">
        <v>417</v>
      </c>
      <c r="X28" s="9" t="s">
        <v>722</v>
      </c>
      <c r="Y28" s="9" t="s">
        <v>722</v>
      </c>
      <c r="Z28" s="16" t="s">
        <v>722</v>
      </c>
      <c r="AA28" s="22"/>
    </row>
    <row r="29" spans="2:27" s="5" customFormat="1" ht="51" hidden="1" x14ac:dyDescent="0.2">
      <c r="B29" s="8" t="s">
        <v>137</v>
      </c>
      <c r="C29" s="9" t="s">
        <v>722</v>
      </c>
      <c r="D29" s="8" t="s">
        <v>197</v>
      </c>
      <c r="E29" s="8" t="s">
        <v>201</v>
      </c>
      <c r="F29" s="14" t="s">
        <v>1109</v>
      </c>
      <c r="G29" s="166" t="s">
        <v>755</v>
      </c>
      <c r="H29" s="9" t="s">
        <v>425</v>
      </c>
      <c r="I29" s="185" t="s">
        <v>419</v>
      </c>
      <c r="J29" s="21" t="s">
        <v>722</v>
      </c>
      <c r="K29" s="24">
        <v>0.7</v>
      </c>
      <c r="L29" s="22" t="s">
        <v>419</v>
      </c>
      <c r="M29" s="21">
        <v>16.399999999999999</v>
      </c>
      <c r="N29" s="29">
        <v>170000</v>
      </c>
      <c r="O29" s="28" t="s">
        <v>722</v>
      </c>
      <c r="P29" s="9" t="s">
        <v>722</v>
      </c>
      <c r="Q29" s="28" t="s">
        <v>722</v>
      </c>
      <c r="R29" s="22" t="s">
        <v>419</v>
      </c>
      <c r="S29" s="9" t="s">
        <v>382</v>
      </c>
      <c r="T29" s="9" t="s">
        <v>208</v>
      </c>
      <c r="U29" s="9">
        <v>2010</v>
      </c>
      <c r="V29" s="9" t="s">
        <v>722</v>
      </c>
      <c r="W29" s="9" t="s">
        <v>417</v>
      </c>
      <c r="X29" s="9" t="s">
        <v>722</v>
      </c>
      <c r="Y29" s="9" t="s">
        <v>722</v>
      </c>
      <c r="Z29" s="16" t="s">
        <v>722</v>
      </c>
      <c r="AA29" s="22"/>
    </row>
    <row r="30" spans="2:27" s="5" customFormat="1" ht="51" hidden="1" x14ac:dyDescent="0.2">
      <c r="B30" s="8" t="s">
        <v>137</v>
      </c>
      <c r="C30" s="9" t="s">
        <v>722</v>
      </c>
      <c r="D30" s="8" t="s">
        <v>198</v>
      </c>
      <c r="E30" s="167" t="s">
        <v>202</v>
      </c>
      <c r="F30" s="8" t="s">
        <v>1109</v>
      </c>
      <c r="G30" s="166" t="s">
        <v>755</v>
      </c>
      <c r="H30" s="9" t="s">
        <v>425</v>
      </c>
      <c r="I30" s="185" t="s">
        <v>419</v>
      </c>
      <c r="J30" s="21" t="s">
        <v>722</v>
      </c>
      <c r="K30" s="24">
        <v>1.2</v>
      </c>
      <c r="L30" s="22" t="s">
        <v>419</v>
      </c>
      <c r="M30" s="21">
        <v>27.4</v>
      </c>
      <c r="N30" s="29">
        <v>140000</v>
      </c>
      <c r="O30" s="28" t="s">
        <v>722</v>
      </c>
      <c r="P30" s="9" t="s">
        <v>722</v>
      </c>
      <c r="Q30" s="28" t="s">
        <v>722</v>
      </c>
      <c r="R30" s="22" t="s">
        <v>419</v>
      </c>
      <c r="S30" s="9" t="s">
        <v>382</v>
      </c>
      <c r="T30" s="9" t="s">
        <v>208</v>
      </c>
      <c r="U30" s="9">
        <v>2010</v>
      </c>
      <c r="V30" s="9" t="s">
        <v>722</v>
      </c>
      <c r="W30" s="9" t="s">
        <v>417</v>
      </c>
      <c r="X30" s="9" t="s">
        <v>722</v>
      </c>
      <c r="Y30" s="9" t="s">
        <v>722</v>
      </c>
      <c r="Z30" s="16" t="s">
        <v>722</v>
      </c>
      <c r="AA30" s="22"/>
    </row>
    <row r="31" spans="2:27" s="5" customFormat="1" ht="38.25" hidden="1" x14ac:dyDescent="0.2">
      <c r="B31" s="8" t="s">
        <v>137</v>
      </c>
      <c r="C31" s="9" t="s">
        <v>722</v>
      </c>
      <c r="D31" s="8" t="s">
        <v>199</v>
      </c>
      <c r="E31" s="8" t="s">
        <v>203</v>
      </c>
      <c r="F31" s="8" t="s">
        <v>1114</v>
      </c>
      <c r="G31" s="7" t="s">
        <v>776</v>
      </c>
      <c r="H31" s="9" t="s">
        <v>425</v>
      </c>
      <c r="I31" s="185" t="s">
        <v>419</v>
      </c>
      <c r="J31" s="21" t="s">
        <v>722</v>
      </c>
      <c r="K31" s="24">
        <v>1</v>
      </c>
      <c r="L31" s="22" t="s">
        <v>419</v>
      </c>
      <c r="M31" s="21">
        <v>6.3</v>
      </c>
      <c r="N31" s="29">
        <v>80000</v>
      </c>
      <c r="O31" s="28" t="s">
        <v>722</v>
      </c>
      <c r="P31" s="9" t="s">
        <v>722</v>
      </c>
      <c r="Q31" s="28" t="s">
        <v>722</v>
      </c>
      <c r="R31" s="22" t="s">
        <v>419</v>
      </c>
      <c r="S31" s="9" t="s">
        <v>382</v>
      </c>
      <c r="T31" s="9" t="s">
        <v>208</v>
      </c>
      <c r="U31" s="9">
        <v>2010</v>
      </c>
      <c r="V31" s="9" t="s">
        <v>722</v>
      </c>
      <c r="W31" s="9" t="s">
        <v>417</v>
      </c>
      <c r="X31" s="9" t="s">
        <v>722</v>
      </c>
      <c r="Y31" s="9" t="s">
        <v>722</v>
      </c>
      <c r="Z31" s="16" t="s">
        <v>722</v>
      </c>
      <c r="AA31" s="22"/>
    </row>
    <row r="32" spans="2:27" s="5" customFormat="1" ht="38.25" hidden="1" x14ac:dyDescent="0.2">
      <c r="B32" s="8" t="s">
        <v>137</v>
      </c>
      <c r="C32" s="9" t="s">
        <v>722</v>
      </c>
      <c r="D32" s="8" t="s">
        <v>200</v>
      </c>
      <c r="E32" s="8" t="s">
        <v>204</v>
      </c>
      <c r="F32" s="8" t="s">
        <v>1115</v>
      </c>
      <c r="G32" s="166" t="s">
        <v>755</v>
      </c>
      <c r="H32" s="9" t="s">
        <v>425</v>
      </c>
      <c r="I32" s="185" t="s">
        <v>419</v>
      </c>
      <c r="J32" s="21" t="s">
        <v>722</v>
      </c>
      <c r="K32" s="24">
        <v>0.8</v>
      </c>
      <c r="L32" s="22" t="s">
        <v>419</v>
      </c>
      <c r="M32" s="21">
        <v>18.3</v>
      </c>
      <c r="N32" s="29">
        <v>140000</v>
      </c>
      <c r="O32" s="28" t="s">
        <v>722</v>
      </c>
      <c r="P32" s="9" t="s">
        <v>722</v>
      </c>
      <c r="Q32" s="28" t="s">
        <v>722</v>
      </c>
      <c r="R32" s="22" t="s">
        <v>419</v>
      </c>
      <c r="S32" s="9" t="s">
        <v>382</v>
      </c>
      <c r="T32" s="9" t="s">
        <v>208</v>
      </c>
      <c r="U32" s="9">
        <v>2010</v>
      </c>
      <c r="V32" s="9" t="s">
        <v>722</v>
      </c>
      <c r="W32" s="9" t="s">
        <v>417</v>
      </c>
      <c r="X32" s="9" t="s">
        <v>722</v>
      </c>
      <c r="Y32" s="9" t="s">
        <v>722</v>
      </c>
      <c r="Z32" s="16" t="s">
        <v>722</v>
      </c>
      <c r="AA32" s="22"/>
    </row>
    <row r="33" spans="2:27" s="5" customFormat="1" ht="25.5" hidden="1" x14ac:dyDescent="0.2">
      <c r="B33" s="8" t="s">
        <v>137</v>
      </c>
      <c r="C33" s="9" t="s">
        <v>722</v>
      </c>
      <c r="D33" s="8" t="s">
        <v>9</v>
      </c>
      <c r="E33" s="8" t="s">
        <v>4</v>
      </c>
      <c r="F33" s="6" t="s">
        <v>419</v>
      </c>
      <c r="G33" s="8" t="s">
        <v>4</v>
      </c>
      <c r="H33" s="9" t="s">
        <v>3</v>
      </c>
      <c r="I33" s="185" t="s">
        <v>419</v>
      </c>
      <c r="J33" s="21" t="s">
        <v>722</v>
      </c>
      <c r="K33" s="24">
        <v>5.3</v>
      </c>
      <c r="L33" s="22" t="s">
        <v>419</v>
      </c>
      <c r="M33" s="21" t="s">
        <v>419</v>
      </c>
      <c r="N33" s="28" t="s">
        <v>722</v>
      </c>
      <c r="O33" s="28" t="s">
        <v>722</v>
      </c>
      <c r="P33" s="9" t="s">
        <v>722</v>
      </c>
      <c r="Q33" s="28" t="s">
        <v>722</v>
      </c>
      <c r="R33" s="22" t="s">
        <v>419</v>
      </c>
      <c r="S33" s="9" t="s">
        <v>381</v>
      </c>
      <c r="T33" s="9" t="s">
        <v>3</v>
      </c>
      <c r="U33" s="9">
        <v>2010</v>
      </c>
      <c r="V33" s="9" t="s">
        <v>722</v>
      </c>
      <c r="W33" s="9" t="s">
        <v>417</v>
      </c>
      <c r="X33" s="9" t="s">
        <v>419</v>
      </c>
      <c r="Y33" s="9" t="s">
        <v>419</v>
      </c>
      <c r="Z33" s="16" t="s">
        <v>722</v>
      </c>
      <c r="AA33" s="22"/>
    </row>
    <row r="34" spans="2:27" s="5" customFormat="1" ht="38.25" hidden="1" x14ac:dyDescent="0.2">
      <c r="B34" s="8" t="s">
        <v>137</v>
      </c>
      <c r="C34" s="9" t="s">
        <v>722</v>
      </c>
      <c r="D34" s="8" t="s">
        <v>9</v>
      </c>
      <c r="E34" s="8" t="s">
        <v>406</v>
      </c>
      <c r="F34" s="8" t="s">
        <v>1116</v>
      </c>
      <c r="G34" s="8" t="s">
        <v>4</v>
      </c>
      <c r="H34" s="9" t="s">
        <v>3</v>
      </c>
      <c r="I34" s="185" t="s">
        <v>419</v>
      </c>
      <c r="J34" s="21" t="s">
        <v>722</v>
      </c>
      <c r="K34" s="24">
        <v>910.7</v>
      </c>
      <c r="L34" s="22" t="s">
        <v>419</v>
      </c>
      <c r="M34" s="21" t="s">
        <v>419</v>
      </c>
      <c r="N34" s="28" t="s">
        <v>722</v>
      </c>
      <c r="O34" s="28" t="s">
        <v>722</v>
      </c>
      <c r="P34" s="9" t="s">
        <v>722</v>
      </c>
      <c r="Q34" s="28" t="s">
        <v>722</v>
      </c>
      <c r="R34" s="22" t="s">
        <v>419</v>
      </c>
      <c r="S34" s="9" t="s">
        <v>381</v>
      </c>
      <c r="T34" s="9" t="s">
        <v>3</v>
      </c>
      <c r="U34" s="9">
        <v>2010</v>
      </c>
      <c r="V34" s="9" t="s">
        <v>722</v>
      </c>
      <c r="W34" s="9" t="s">
        <v>417</v>
      </c>
      <c r="X34" s="9" t="s">
        <v>419</v>
      </c>
      <c r="Y34" s="9" t="s">
        <v>419</v>
      </c>
      <c r="Z34" s="16" t="s">
        <v>722</v>
      </c>
      <c r="AA34" s="22"/>
    </row>
    <row r="35" spans="2:27" s="5" customFormat="1" ht="38.25" hidden="1" x14ac:dyDescent="0.2">
      <c r="B35" s="8" t="s">
        <v>137</v>
      </c>
      <c r="C35" s="9" t="s">
        <v>722</v>
      </c>
      <c r="D35" s="8" t="s">
        <v>10</v>
      </c>
      <c r="E35" s="8" t="s">
        <v>60</v>
      </c>
      <c r="F35" s="8" t="s">
        <v>1117</v>
      </c>
      <c r="G35" s="13" t="s">
        <v>769</v>
      </c>
      <c r="H35" s="9" t="s">
        <v>3</v>
      </c>
      <c r="I35" s="184" t="s">
        <v>419</v>
      </c>
      <c r="J35" s="21" t="s">
        <v>722</v>
      </c>
      <c r="K35" s="24">
        <v>85.6</v>
      </c>
      <c r="L35" s="22" t="s">
        <v>419</v>
      </c>
      <c r="M35" s="21" t="s">
        <v>419</v>
      </c>
      <c r="N35" s="28" t="s">
        <v>722</v>
      </c>
      <c r="O35" s="28" t="s">
        <v>722</v>
      </c>
      <c r="P35" s="9" t="s">
        <v>722</v>
      </c>
      <c r="Q35" s="28" t="s">
        <v>722</v>
      </c>
      <c r="R35" s="22" t="s">
        <v>419</v>
      </c>
      <c r="S35" s="9" t="s">
        <v>381</v>
      </c>
      <c r="T35" s="9" t="s">
        <v>2</v>
      </c>
      <c r="U35" s="9">
        <v>2010</v>
      </c>
      <c r="V35" s="9" t="s">
        <v>722</v>
      </c>
      <c r="W35" s="9" t="s">
        <v>417</v>
      </c>
      <c r="X35" s="9" t="s">
        <v>419</v>
      </c>
      <c r="Y35" s="9" t="s">
        <v>419</v>
      </c>
      <c r="Z35" s="16" t="s">
        <v>722</v>
      </c>
      <c r="AA35" s="22"/>
    </row>
    <row r="36" spans="2:27" s="5" customFormat="1" ht="25.5" hidden="1" x14ac:dyDescent="0.2">
      <c r="B36" s="8" t="s">
        <v>137</v>
      </c>
      <c r="C36" s="9" t="s">
        <v>419</v>
      </c>
      <c r="D36" s="8" t="s">
        <v>11</v>
      </c>
      <c r="E36" s="8" t="s">
        <v>59</v>
      </c>
      <c r="F36" s="8" t="s">
        <v>1118</v>
      </c>
      <c r="G36" s="7" t="s">
        <v>403</v>
      </c>
      <c r="H36" s="9" t="s">
        <v>3</v>
      </c>
      <c r="I36" s="184" t="s">
        <v>418</v>
      </c>
      <c r="J36" s="21" t="s">
        <v>722</v>
      </c>
      <c r="K36" s="24">
        <v>319.89999999999998</v>
      </c>
      <c r="L36" s="22" t="s">
        <v>419</v>
      </c>
      <c r="M36" s="21" t="s">
        <v>419</v>
      </c>
      <c r="N36" s="28" t="s">
        <v>419</v>
      </c>
      <c r="O36" s="28" t="s">
        <v>419</v>
      </c>
      <c r="P36" s="22" t="s">
        <v>419</v>
      </c>
      <c r="Q36" s="28" t="s">
        <v>722</v>
      </c>
      <c r="R36" s="22" t="s">
        <v>419</v>
      </c>
      <c r="S36" s="9" t="s">
        <v>381</v>
      </c>
      <c r="T36" s="9" t="s">
        <v>3</v>
      </c>
      <c r="U36" s="9">
        <v>2010</v>
      </c>
      <c r="V36" s="22" t="s">
        <v>419</v>
      </c>
      <c r="W36" s="9" t="s">
        <v>417</v>
      </c>
      <c r="X36" s="9" t="s">
        <v>419</v>
      </c>
      <c r="Y36" s="9" t="s">
        <v>419</v>
      </c>
      <c r="Z36" s="9" t="s">
        <v>419</v>
      </c>
      <c r="AA36" s="22"/>
    </row>
    <row r="37" spans="2:27" s="5" customFormat="1" ht="38.25" hidden="1" x14ac:dyDescent="0.2">
      <c r="B37" s="7" t="s">
        <v>137</v>
      </c>
      <c r="C37" s="9" t="s">
        <v>722</v>
      </c>
      <c r="D37" s="8" t="s">
        <v>164</v>
      </c>
      <c r="E37" s="8" t="s">
        <v>165</v>
      </c>
      <c r="F37" s="167" t="s">
        <v>649</v>
      </c>
      <c r="G37" s="8" t="s">
        <v>758</v>
      </c>
      <c r="H37" s="9" t="s">
        <v>3</v>
      </c>
      <c r="I37" s="184">
        <v>2013</v>
      </c>
      <c r="J37" s="21" t="s">
        <v>722</v>
      </c>
      <c r="K37" s="24">
        <v>26</v>
      </c>
      <c r="L37" s="22" t="s">
        <v>419</v>
      </c>
      <c r="M37" s="21" t="s">
        <v>419</v>
      </c>
      <c r="N37" s="28" t="s">
        <v>722</v>
      </c>
      <c r="O37" s="28" t="s">
        <v>722</v>
      </c>
      <c r="P37" s="9" t="s">
        <v>722</v>
      </c>
      <c r="Q37" s="28" t="s">
        <v>722</v>
      </c>
      <c r="R37" s="22" t="s">
        <v>419</v>
      </c>
      <c r="S37" s="9" t="s">
        <v>381</v>
      </c>
      <c r="T37" s="9" t="s">
        <v>3</v>
      </c>
      <c r="U37" s="9">
        <v>2013</v>
      </c>
      <c r="V37" s="9" t="s">
        <v>722</v>
      </c>
      <c r="W37" s="9" t="s">
        <v>417</v>
      </c>
      <c r="X37" s="9" t="s">
        <v>419</v>
      </c>
      <c r="Y37" s="9" t="s">
        <v>419</v>
      </c>
      <c r="Z37" s="16" t="s">
        <v>722</v>
      </c>
      <c r="AA37" s="22"/>
    </row>
    <row r="38" spans="2:27" s="5" customFormat="1" ht="38.25" hidden="1" x14ac:dyDescent="0.2">
      <c r="B38" s="8" t="s">
        <v>159</v>
      </c>
      <c r="C38" s="9" t="s">
        <v>722</v>
      </c>
      <c r="D38" s="8" t="s">
        <v>257</v>
      </c>
      <c r="E38" s="8" t="s">
        <v>63</v>
      </c>
      <c r="F38" s="8" t="s">
        <v>1119</v>
      </c>
      <c r="G38" s="181" t="s">
        <v>205</v>
      </c>
      <c r="H38" s="9" t="s">
        <v>3</v>
      </c>
      <c r="I38" s="184">
        <v>2006</v>
      </c>
      <c r="J38" s="21" t="s">
        <v>722</v>
      </c>
      <c r="K38" s="24">
        <v>44.5</v>
      </c>
      <c r="L38" s="22" t="s">
        <v>419</v>
      </c>
      <c r="M38" s="21" t="s">
        <v>722</v>
      </c>
      <c r="N38" s="29">
        <v>3700000</v>
      </c>
      <c r="O38" s="29">
        <v>2056</v>
      </c>
      <c r="P38" s="9" t="s">
        <v>722</v>
      </c>
      <c r="Q38" s="28" t="s">
        <v>722</v>
      </c>
      <c r="R38" s="22" t="s">
        <v>419</v>
      </c>
      <c r="S38" s="9" t="s">
        <v>382</v>
      </c>
      <c r="T38" s="8" t="s">
        <v>3</v>
      </c>
      <c r="U38" s="9">
        <v>2010</v>
      </c>
      <c r="V38" s="9" t="s">
        <v>722</v>
      </c>
      <c r="W38" s="9" t="s">
        <v>417</v>
      </c>
      <c r="X38" s="9" t="s">
        <v>419</v>
      </c>
      <c r="Y38" s="9" t="s">
        <v>419</v>
      </c>
      <c r="Z38" s="10">
        <v>38473</v>
      </c>
      <c r="AA38" s="22"/>
    </row>
    <row r="39" spans="2:27" s="5" customFormat="1" ht="12.75" hidden="1" x14ac:dyDescent="0.2">
      <c r="B39" s="8" t="s">
        <v>159</v>
      </c>
      <c r="C39" s="9" t="s">
        <v>722</v>
      </c>
      <c r="D39" s="8" t="s">
        <v>258</v>
      </c>
      <c r="E39" s="8" t="s">
        <v>4</v>
      </c>
      <c r="F39" s="8" t="s">
        <v>1120</v>
      </c>
      <c r="G39" s="8" t="s">
        <v>4</v>
      </c>
      <c r="H39" s="9" t="s">
        <v>3</v>
      </c>
      <c r="I39" s="184" t="s">
        <v>419</v>
      </c>
      <c r="J39" s="21" t="s">
        <v>722</v>
      </c>
      <c r="K39" s="24">
        <v>17</v>
      </c>
      <c r="L39" s="22" t="s">
        <v>419</v>
      </c>
      <c r="M39" s="21" t="s">
        <v>419</v>
      </c>
      <c r="N39" s="28" t="s">
        <v>722</v>
      </c>
      <c r="O39" s="28" t="s">
        <v>722</v>
      </c>
      <c r="P39" s="9" t="s">
        <v>722</v>
      </c>
      <c r="Q39" s="28" t="s">
        <v>722</v>
      </c>
      <c r="R39" s="22" t="s">
        <v>419</v>
      </c>
      <c r="S39" s="9" t="s">
        <v>381</v>
      </c>
      <c r="T39" s="9" t="s">
        <v>2</v>
      </c>
      <c r="U39" s="9">
        <v>2010</v>
      </c>
      <c r="V39" s="9" t="s">
        <v>722</v>
      </c>
      <c r="W39" s="9" t="s">
        <v>417</v>
      </c>
      <c r="X39" s="9" t="s">
        <v>419</v>
      </c>
      <c r="Y39" s="9" t="s">
        <v>419</v>
      </c>
      <c r="Z39" s="9" t="s">
        <v>722</v>
      </c>
      <c r="AA39" s="22"/>
    </row>
    <row r="40" spans="2:27" s="5" customFormat="1" ht="38.25" hidden="1" x14ac:dyDescent="0.2">
      <c r="B40" s="8" t="s">
        <v>159</v>
      </c>
      <c r="C40" s="9" t="s">
        <v>722</v>
      </c>
      <c r="D40" s="8" t="s">
        <v>259</v>
      </c>
      <c r="E40" s="8" t="s">
        <v>60</v>
      </c>
      <c r="F40" s="8" t="s">
        <v>1121</v>
      </c>
      <c r="G40" s="13" t="s">
        <v>769</v>
      </c>
      <c r="H40" s="9" t="s">
        <v>3</v>
      </c>
      <c r="I40" s="184" t="s">
        <v>419</v>
      </c>
      <c r="J40" s="21" t="s">
        <v>722</v>
      </c>
      <c r="K40" s="24">
        <v>67.599999999999994</v>
      </c>
      <c r="L40" s="22" t="s">
        <v>419</v>
      </c>
      <c r="M40" s="21" t="s">
        <v>419</v>
      </c>
      <c r="N40" s="28" t="s">
        <v>722</v>
      </c>
      <c r="O40" s="28" t="s">
        <v>722</v>
      </c>
      <c r="P40" s="9" t="s">
        <v>722</v>
      </c>
      <c r="Q40" s="28" t="s">
        <v>722</v>
      </c>
      <c r="R40" s="22" t="s">
        <v>419</v>
      </c>
      <c r="S40" s="9" t="s">
        <v>381</v>
      </c>
      <c r="T40" s="10" t="s">
        <v>2</v>
      </c>
      <c r="U40" s="9">
        <v>2010</v>
      </c>
      <c r="V40" s="9" t="s">
        <v>722</v>
      </c>
      <c r="W40" s="9" t="s">
        <v>417</v>
      </c>
      <c r="X40" s="9" t="s">
        <v>419</v>
      </c>
      <c r="Y40" s="9" t="s">
        <v>419</v>
      </c>
      <c r="Z40" s="9" t="s">
        <v>722</v>
      </c>
      <c r="AA40" s="22"/>
    </row>
    <row r="41" spans="2:27" s="5" customFormat="1" ht="25.5" hidden="1" x14ac:dyDescent="0.2">
      <c r="B41" s="8" t="s">
        <v>159</v>
      </c>
      <c r="C41" s="9" t="s">
        <v>419</v>
      </c>
      <c r="D41" s="8" t="s">
        <v>260</v>
      </c>
      <c r="E41" s="8" t="s">
        <v>59</v>
      </c>
      <c r="F41" s="8" t="s">
        <v>1118</v>
      </c>
      <c r="G41" s="8" t="s">
        <v>403</v>
      </c>
      <c r="H41" s="9" t="s">
        <v>3</v>
      </c>
      <c r="I41" s="184" t="s">
        <v>418</v>
      </c>
      <c r="J41" s="21" t="s">
        <v>722</v>
      </c>
      <c r="K41" s="21">
        <v>264.3</v>
      </c>
      <c r="L41" s="22" t="s">
        <v>419</v>
      </c>
      <c r="M41" s="21" t="s">
        <v>419</v>
      </c>
      <c r="N41" s="28" t="s">
        <v>419</v>
      </c>
      <c r="O41" s="28" t="s">
        <v>419</v>
      </c>
      <c r="P41" s="22" t="s">
        <v>419</v>
      </c>
      <c r="Q41" s="28" t="s">
        <v>722</v>
      </c>
      <c r="R41" s="22" t="s">
        <v>419</v>
      </c>
      <c r="S41" s="9" t="s">
        <v>381</v>
      </c>
      <c r="T41" s="11" t="s">
        <v>3</v>
      </c>
      <c r="U41" s="9">
        <v>2010</v>
      </c>
      <c r="V41" s="22" t="s">
        <v>419</v>
      </c>
      <c r="W41" s="9" t="s">
        <v>417</v>
      </c>
      <c r="X41" s="9" t="s">
        <v>419</v>
      </c>
      <c r="Y41" s="9" t="s">
        <v>419</v>
      </c>
      <c r="Z41" s="9" t="s">
        <v>419</v>
      </c>
      <c r="AA41" s="22"/>
    </row>
    <row r="42" spans="2:27" s="5" customFormat="1" ht="25.5" hidden="1" x14ac:dyDescent="0.2">
      <c r="B42" s="8" t="s">
        <v>159</v>
      </c>
      <c r="C42" s="9" t="s">
        <v>722</v>
      </c>
      <c r="D42" s="8" t="s">
        <v>261</v>
      </c>
      <c r="E42" s="8" t="s">
        <v>166</v>
      </c>
      <c r="F42" s="8" t="s">
        <v>675</v>
      </c>
      <c r="G42" s="8" t="s">
        <v>758</v>
      </c>
      <c r="H42" s="9" t="s">
        <v>3</v>
      </c>
      <c r="I42" s="184">
        <v>2013</v>
      </c>
      <c r="J42" s="21" t="s">
        <v>722</v>
      </c>
      <c r="K42" s="24">
        <v>57</v>
      </c>
      <c r="L42" s="22" t="s">
        <v>419</v>
      </c>
      <c r="M42" s="21" t="s">
        <v>419</v>
      </c>
      <c r="N42" s="28" t="s">
        <v>722</v>
      </c>
      <c r="O42" s="28" t="s">
        <v>722</v>
      </c>
      <c r="P42" s="9" t="s">
        <v>722</v>
      </c>
      <c r="Q42" s="28" t="s">
        <v>722</v>
      </c>
      <c r="R42" s="22" t="s">
        <v>419</v>
      </c>
      <c r="S42" s="9" t="s">
        <v>381</v>
      </c>
      <c r="T42" s="9" t="s">
        <v>3</v>
      </c>
      <c r="U42" s="9">
        <v>2013</v>
      </c>
      <c r="V42" s="9" t="s">
        <v>722</v>
      </c>
      <c r="W42" s="9" t="s">
        <v>417</v>
      </c>
      <c r="X42" s="9" t="s">
        <v>419</v>
      </c>
      <c r="Y42" s="9" t="s">
        <v>419</v>
      </c>
      <c r="Z42" s="9">
        <v>2013</v>
      </c>
      <c r="AA42" s="22"/>
    </row>
    <row r="43" spans="2:27" s="5" customFormat="1" ht="25.5" hidden="1" x14ac:dyDescent="0.2">
      <c r="B43" s="8" t="s">
        <v>160</v>
      </c>
      <c r="C43" s="9" t="s">
        <v>722</v>
      </c>
      <c r="D43" s="8" t="s">
        <v>262</v>
      </c>
      <c r="E43" s="8" t="s">
        <v>167</v>
      </c>
      <c r="F43" s="8" t="s">
        <v>1122</v>
      </c>
      <c r="G43" s="7" t="s">
        <v>751</v>
      </c>
      <c r="H43" s="9" t="s">
        <v>3</v>
      </c>
      <c r="I43" s="184">
        <v>2013</v>
      </c>
      <c r="J43" s="21" t="s">
        <v>722</v>
      </c>
      <c r="K43" s="24">
        <v>0.7</v>
      </c>
      <c r="L43" s="22" t="s">
        <v>419</v>
      </c>
      <c r="M43" s="21" t="s">
        <v>419</v>
      </c>
      <c r="N43" s="29">
        <v>300000</v>
      </c>
      <c r="O43" s="28" t="s">
        <v>722</v>
      </c>
      <c r="P43" s="9" t="s">
        <v>722</v>
      </c>
      <c r="Q43" s="28" t="s">
        <v>722</v>
      </c>
      <c r="R43" s="22" t="s">
        <v>419</v>
      </c>
      <c r="S43" s="9" t="s">
        <v>382</v>
      </c>
      <c r="T43" s="9" t="s">
        <v>3</v>
      </c>
      <c r="U43" s="9">
        <v>2010</v>
      </c>
      <c r="V43" s="9" t="s">
        <v>722</v>
      </c>
      <c r="W43" s="9" t="s">
        <v>417</v>
      </c>
      <c r="X43" s="9" t="s">
        <v>722</v>
      </c>
      <c r="Y43" s="9" t="s">
        <v>722</v>
      </c>
      <c r="Z43" s="9" t="s">
        <v>722</v>
      </c>
      <c r="AA43" s="22"/>
    </row>
    <row r="44" spans="2:27" s="5" customFormat="1" ht="25.5" hidden="1" x14ac:dyDescent="0.2">
      <c r="B44" s="8" t="s">
        <v>160</v>
      </c>
      <c r="C44" s="9" t="s">
        <v>722</v>
      </c>
      <c r="D44" s="8" t="s">
        <v>263</v>
      </c>
      <c r="E44" s="8" t="s">
        <v>206</v>
      </c>
      <c r="F44" s="8" t="s">
        <v>1123</v>
      </c>
      <c r="G44" s="7" t="s">
        <v>751</v>
      </c>
      <c r="H44" s="9" t="s">
        <v>208</v>
      </c>
      <c r="I44" s="184" t="s">
        <v>424</v>
      </c>
      <c r="J44" s="21" t="s">
        <v>722</v>
      </c>
      <c r="K44" s="22">
        <v>1.4</v>
      </c>
      <c r="L44" s="22" t="s">
        <v>419</v>
      </c>
      <c r="M44" s="21" t="s">
        <v>419</v>
      </c>
      <c r="N44" s="29">
        <v>300000</v>
      </c>
      <c r="O44" s="28" t="s">
        <v>722</v>
      </c>
      <c r="P44" s="9" t="s">
        <v>722</v>
      </c>
      <c r="Q44" s="28" t="s">
        <v>722</v>
      </c>
      <c r="R44" s="22" t="s">
        <v>419</v>
      </c>
      <c r="S44" s="9" t="s">
        <v>382</v>
      </c>
      <c r="T44" s="9" t="s">
        <v>208</v>
      </c>
      <c r="U44" s="9">
        <v>2010</v>
      </c>
      <c r="V44" s="9" t="s">
        <v>722</v>
      </c>
      <c r="W44" s="9" t="s">
        <v>417</v>
      </c>
      <c r="X44" s="9" t="s">
        <v>722</v>
      </c>
      <c r="Y44" s="9" t="s">
        <v>722</v>
      </c>
      <c r="Z44" s="9" t="s">
        <v>722</v>
      </c>
      <c r="AA44" s="22"/>
    </row>
    <row r="45" spans="2:27" s="5" customFormat="1" ht="25.5" hidden="1" x14ac:dyDescent="0.2">
      <c r="B45" s="8" t="s">
        <v>160</v>
      </c>
      <c r="C45" s="9" t="s">
        <v>722</v>
      </c>
      <c r="D45" s="8" t="s">
        <v>264</v>
      </c>
      <c r="E45" s="8" t="s">
        <v>168</v>
      </c>
      <c r="F45" s="8" t="s">
        <v>1124</v>
      </c>
      <c r="G45" s="8" t="s">
        <v>758</v>
      </c>
      <c r="H45" s="9" t="s">
        <v>3</v>
      </c>
      <c r="I45" s="184">
        <v>2013</v>
      </c>
      <c r="J45" s="21" t="s">
        <v>722</v>
      </c>
      <c r="K45" s="24">
        <v>5</v>
      </c>
      <c r="L45" s="22" t="s">
        <v>419</v>
      </c>
      <c r="M45" s="21" t="s">
        <v>419</v>
      </c>
      <c r="N45" s="28" t="s">
        <v>722</v>
      </c>
      <c r="O45" s="28" t="s">
        <v>722</v>
      </c>
      <c r="P45" s="9" t="s">
        <v>722</v>
      </c>
      <c r="Q45" s="28" t="s">
        <v>722</v>
      </c>
      <c r="R45" s="22" t="s">
        <v>419</v>
      </c>
      <c r="S45" s="9" t="s">
        <v>381</v>
      </c>
      <c r="T45" s="9" t="s">
        <v>3</v>
      </c>
      <c r="U45" s="9">
        <v>2010</v>
      </c>
      <c r="V45" s="9" t="s">
        <v>722</v>
      </c>
      <c r="W45" s="9" t="s">
        <v>417</v>
      </c>
      <c r="X45" s="9" t="s">
        <v>419</v>
      </c>
      <c r="Y45" s="9" t="s">
        <v>419</v>
      </c>
      <c r="Z45" s="9" t="s">
        <v>722</v>
      </c>
      <c r="AA45" s="22"/>
    </row>
    <row r="46" spans="2:27" s="5" customFormat="1" ht="25.5" hidden="1" x14ac:dyDescent="0.2">
      <c r="B46" s="8" t="s">
        <v>160</v>
      </c>
      <c r="C46" s="9" t="s">
        <v>722</v>
      </c>
      <c r="D46" s="8" t="s">
        <v>265</v>
      </c>
      <c r="E46" s="8" t="s">
        <v>163</v>
      </c>
      <c r="F46" s="8" t="s">
        <v>1125</v>
      </c>
      <c r="G46" s="8" t="s">
        <v>4</v>
      </c>
      <c r="H46" s="9" t="s">
        <v>3</v>
      </c>
      <c r="I46" s="184" t="s">
        <v>419</v>
      </c>
      <c r="J46" s="21" t="s">
        <v>722</v>
      </c>
      <c r="K46" s="24">
        <v>4</v>
      </c>
      <c r="L46" s="22" t="s">
        <v>419</v>
      </c>
      <c r="M46" s="21" t="s">
        <v>419</v>
      </c>
      <c r="N46" s="28" t="s">
        <v>722</v>
      </c>
      <c r="O46" s="28" t="s">
        <v>722</v>
      </c>
      <c r="P46" s="9" t="s">
        <v>722</v>
      </c>
      <c r="Q46" s="28" t="s">
        <v>722</v>
      </c>
      <c r="R46" s="22" t="s">
        <v>419</v>
      </c>
      <c r="S46" s="9" t="s">
        <v>381</v>
      </c>
      <c r="T46" s="9" t="s">
        <v>3</v>
      </c>
      <c r="U46" s="9">
        <v>2013</v>
      </c>
      <c r="V46" s="9" t="s">
        <v>722</v>
      </c>
      <c r="W46" s="9" t="s">
        <v>417</v>
      </c>
      <c r="X46" s="9" t="s">
        <v>419</v>
      </c>
      <c r="Y46" s="9" t="s">
        <v>419</v>
      </c>
      <c r="Z46" s="9" t="s">
        <v>722</v>
      </c>
      <c r="AA46" s="22"/>
    </row>
    <row r="47" spans="2:27" s="5" customFormat="1" ht="25.5" hidden="1" x14ac:dyDescent="0.2">
      <c r="B47" s="8" t="s">
        <v>160</v>
      </c>
      <c r="C47" s="9" t="s">
        <v>722</v>
      </c>
      <c r="D47" s="8" t="s">
        <v>266</v>
      </c>
      <c r="E47" s="8" t="s">
        <v>60</v>
      </c>
      <c r="F47" s="8" t="s">
        <v>1126</v>
      </c>
      <c r="G47" s="8" t="s">
        <v>769</v>
      </c>
      <c r="H47" s="9" t="s">
        <v>3</v>
      </c>
      <c r="I47" s="184" t="s">
        <v>419</v>
      </c>
      <c r="J47" s="21" t="s">
        <v>722</v>
      </c>
      <c r="K47" s="24">
        <v>44.9</v>
      </c>
      <c r="L47" s="22" t="s">
        <v>419</v>
      </c>
      <c r="M47" s="21" t="s">
        <v>419</v>
      </c>
      <c r="N47" s="28" t="s">
        <v>722</v>
      </c>
      <c r="O47" s="28" t="s">
        <v>722</v>
      </c>
      <c r="P47" s="9" t="s">
        <v>722</v>
      </c>
      <c r="Q47" s="28" t="s">
        <v>722</v>
      </c>
      <c r="R47" s="22" t="s">
        <v>419</v>
      </c>
      <c r="S47" s="9" t="s">
        <v>381</v>
      </c>
      <c r="T47" s="11" t="s">
        <v>2</v>
      </c>
      <c r="U47" s="9">
        <v>2010</v>
      </c>
      <c r="V47" s="9" t="s">
        <v>722</v>
      </c>
      <c r="W47" s="9" t="s">
        <v>417</v>
      </c>
      <c r="X47" s="9" t="s">
        <v>419</v>
      </c>
      <c r="Y47" s="9" t="s">
        <v>419</v>
      </c>
      <c r="Z47" s="9" t="s">
        <v>722</v>
      </c>
      <c r="AA47" s="22"/>
    </row>
    <row r="48" spans="2:27" s="5" customFormat="1" ht="25.5" hidden="1" x14ac:dyDescent="0.2">
      <c r="B48" s="8" t="s">
        <v>160</v>
      </c>
      <c r="C48" s="9" t="s">
        <v>419</v>
      </c>
      <c r="D48" s="8" t="s">
        <v>267</v>
      </c>
      <c r="E48" s="8" t="s">
        <v>59</v>
      </c>
      <c r="F48" s="8" t="s">
        <v>1118</v>
      </c>
      <c r="G48" s="8" t="s">
        <v>403</v>
      </c>
      <c r="H48" s="9" t="s">
        <v>3</v>
      </c>
      <c r="I48" s="184" t="s">
        <v>418</v>
      </c>
      <c r="J48" s="21" t="s">
        <v>722</v>
      </c>
      <c r="K48" s="24">
        <v>58.9</v>
      </c>
      <c r="L48" s="22" t="s">
        <v>419</v>
      </c>
      <c r="M48" s="21" t="s">
        <v>419</v>
      </c>
      <c r="N48" s="28" t="s">
        <v>419</v>
      </c>
      <c r="O48" s="28" t="s">
        <v>419</v>
      </c>
      <c r="P48" s="22" t="s">
        <v>419</v>
      </c>
      <c r="Q48" s="28" t="s">
        <v>722</v>
      </c>
      <c r="R48" s="22" t="s">
        <v>419</v>
      </c>
      <c r="S48" s="9" t="s">
        <v>381</v>
      </c>
      <c r="T48" s="11" t="s">
        <v>3</v>
      </c>
      <c r="U48" s="9">
        <v>2010</v>
      </c>
      <c r="V48" s="22" t="s">
        <v>419</v>
      </c>
      <c r="W48" s="9" t="s">
        <v>417</v>
      </c>
      <c r="X48" s="9" t="s">
        <v>419</v>
      </c>
      <c r="Y48" s="9" t="s">
        <v>419</v>
      </c>
      <c r="Z48" s="9" t="s">
        <v>419</v>
      </c>
      <c r="AA48" s="22"/>
    </row>
    <row r="49" spans="2:27" s="5" customFormat="1" ht="12.75" hidden="1" x14ac:dyDescent="0.2">
      <c r="B49" s="8" t="s">
        <v>160</v>
      </c>
      <c r="C49" s="9" t="s">
        <v>722</v>
      </c>
      <c r="D49" s="8" t="s">
        <v>268</v>
      </c>
      <c r="E49" s="8" t="s">
        <v>207</v>
      </c>
      <c r="F49" s="8" t="s">
        <v>1127</v>
      </c>
      <c r="G49" s="181"/>
      <c r="H49" s="9" t="s">
        <v>208</v>
      </c>
      <c r="I49" s="184" t="s">
        <v>424</v>
      </c>
      <c r="J49" s="21" t="s">
        <v>722</v>
      </c>
      <c r="K49" s="24">
        <v>90.4</v>
      </c>
      <c r="L49" s="22" t="s">
        <v>419</v>
      </c>
      <c r="M49" s="21" t="s">
        <v>419</v>
      </c>
      <c r="N49" s="28" t="s">
        <v>722</v>
      </c>
      <c r="O49" s="28" t="s">
        <v>722</v>
      </c>
      <c r="P49" s="9" t="s">
        <v>722</v>
      </c>
      <c r="Q49" s="28" t="s">
        <v>722</v>
      </c>
      <c r="R49" s="22" t="s">
        <v>419</v>
      </c>
      <c r="S49" s="8" t="s">
        <v>382</v>
      </c>
      <c r="T49" s="11" t="s">
        <v>208</v>
      </c>
      <c r="U49" s="9">
        <v>2010</v>
      </c>
      <c r="V49" s="9" t="s">
        <v>722</v>
      </c>
      <c r="W49" s="9" t="s">
        <v>417</v>
      </c>
      <c r="X49" s="9" t="s">
        <v>419</v>
      </c>
      <c r="Y49" s="9" t="s">
        <v>419</v>
      </c>
      <c r="Z49" s="9" t="s">
        <v>722</v>
      </c>
      <c r="AA49" s="22"/>
    </row>
    <row r="50" spans="2:27" s="5" customFormat="1" ht="25.5" hidden="1" x14ac:dyDescent="0.2">
      <c r="B50" s="8" t="s">
        <v>143</v>
      </c>
      <c r="C50" s="9" t="s">
        <v>722</v>
      </c>
      <c r="D50" s="8" t="s">
        <v>269</v>
      </c>
      <c r="E50" s="8" t="s">
        <v>64</v>
      </c>
      <c r="F50" s="8" t="s">
        <v>1128</v>
      </c>
      <c r="G50" s="8" t="s">
        <v>446</v>
      </c>
      <c r="H50" s="9" t="s">
        <v>3</v>
      </c>
      <c r="I50" s="184">
        <v>2007</v>
      </c>
      <c r="J50" s="21" t="s">
        <v>722</v>
      </c>
      <c r="K50" s="24">
        <v>33.700000000000003</v>
      </c>
      <c r="L50" s="22" t="s">
        <v>419</v>
      </c>
      <c r="M50" s="23">
        <v>125.2</v>
      </c>
      <c r="N50" s="29">
        <v>4400000</v>
      </c>
      <c r="O50" s="29">
        <v>3000</v>
      </c>
      <c r="P50" s="9" t="s">
        <v>722</v>
      </c>
      <c r="Q50" s="28" t="s">
        <v>722</v>
      </c>
      <c r="R50" s="22" t="s">
        <v>419</v>
      </c>
      <c r="S50" s="9" t="s">
        <v>382</v>
      </c>
      <c r="T50" s="8" t="s">
        <v>3</v>
      </c>
      <c r="U50" s="9">
        <v>2010</v>
      </c>
      <c r="V50" s="9" t="s">
        <v>722</v>
      </c>
      <c r="W50" s="9" t="s">
        <v>417</v>
      </c>
      <c r="X50" s="9" t="s">
        <v>419</v>
      </c>
      <c r="Y50" s="9" t="s">
        <v>419</v>
      </c>
      <c r="Z50" s="9" t="s">
        <v>419</v>
      </c>
      <c r="AA50" s="22"/>
    </row>
    <row r="51" spans="2:27" s="5" customFormat="1" ht="39.75" hidden="1" customHeight="1" x14ac:dyDescent="0.2">
      <c r="B51" s="8" t="s">
        <v>143</v>
      </c>
      <c r="C51" s="9" t="s">
        <v>722</v>
      </c>
      <c r="D51" s="8" t="s">
        <v>270</v>
      </c>
      <c r="E51" s="8" t="s">
        <v>210</v>
      </c>
      <c r="F51" s="8" t="s">
        <v>1129</v>
      </c>
      <c r="G51" s="166" t="s">
        <v>755</v>
      </c>
      <c r="H51" s="34" t="s">
        <v>425</v>
      </c>
      <c r="I51" s="184" t="s">
        <v>419</v>
      </c>
      <c r="J51" s="21" t="s">
        <v>722</v>
      </c>
      <c r="K51" s="24">
        <v>0.3</v>
      </c>
      <c r="L51" s="22" t="s">
        <v>419</v>
      </c>
      <c r="M51" s="23">
        <v>3.4</v>
      </c>
      <c r="N51" s="29">
        <v>30000</v>
      </c>
      <c r="O51" s="29">
        <v>3000</v>
      </c>
      <c r="P51" s="9" t="s">
        <v>419</v>
      </c>
      <c r="Q51" s="28" t="s">
        <v>722</v>
      </c>
      <c r="R51" s="22" t="s">
        <v>419</v>
      </c>
      <c r="S51" s="9" t="s">
        <v>382</v>
      </c>
      <c r="T51" s="8" t="s">
        <v>1075</v>
      </c>
      <c r="U51" s="9">
        <v>2015</v>
      </c>
      <c r="V51" s="9" t="s">
        <v>722</v>
      </c>
      <c r="W51" s="9" t="s">
        <v>417</v>
      </c>
      <c r="X51" s="9" t="s">
        <v>419</v>
      </c>
      <c r="Y51" s="9" t="s">
        <v>419</v>
      </c>
      <c r="Z51" s="9" t="s">
        <v>419</v>
      </c>
      <c r="AA51" s="22"/>
    </row>
    <row r="52" spans="2:27" s="5" customFormat="1" ht="42.75" hidden="1" customHeight="1" x14ac:dyDescent="0.2">
      <c r="B52" s="8" t="s">
        <v>143</v>
      </c>
      <c r="C52" s="9" t="s">
        <v>722</v>
      </c>
      <c r="D52" s="8" t="s">
        <v>271</v>
      </c>
      <c r="E52" s="8" t="s">
        <v>210</v>
      </c>
      <c r="F52" s="8" t="s">
        <v>1129</v>
      </c>
      <c r="G52" s="166" t="s">
        <v>755</v>
      </c>
      <c r="H52" s="34" t="s">
        <v>425</v>
      </c>
      <c r="I52" s="184" t="s">
        <v>419</v>
      </c>
      <c r="J52" s="21" t="s">
        <v>722</v>
      </c>
      <c r="K52" s="24">
        <v>3.1</v>
      </c>
      <c r="L52" s="22" t="s">
        <v>419</v>
      </c>
      <c r="M52" s="23">
        <v>20</v>
      </c>
      <c r="N52" s="29">
        <v>30000</v>
      </c>
      <c r="O52" s="29">
        <v>3000</v>
      </c>
      <c r="P52" s="9" t="s">
        <v>419</v>
      </c>
      <c r="Q52" s="28" t="s">
        <v>722</v>
      </c>
      <c r="R52" s="22" t="s">
        <v>419</v>
      </c>
      <c r="S52" s="9" t="s">
        <v>382</v>
      </c>
      <c r="T52" s="8" t="s">
        <v>1076</v>
      </c>
      <c r="U52" s="9">
        <v>2015</v>
      </c>
      <c r="V52" s="9" t="s">
        <v>722</v>
      </c>
      <c r="W52" s="9" t="s">
        <v>417</v>
      </c>
      <c r="X52" s="9" t="s">
        <v>419</v>
      </c>
      <c r="Y52" s="9" t="s">
        <v>419</v>
      </c>
      <c r="Z52" s="9" t="s">
        <v>419</v>
      </c>
      <c r="AA52" s="22"/>
    </row>
    <row r="53" spans="2:27" s="5" customFormat="1" ht="41.25" hidden="1" customHeight="1" x14ac:dyDescent="0.2">
      <c r="B53" s="8" t="s">
        <v>143</v>
      </c>
      <c r="C53" s="9" t="s">
        <v>722</v>
      </c>
      <c r="D53" s="8" t="s">
        <v>272</v>
      </c>
      <c r="E53" s="8" t="s">
        <v>210</v>
      </c>
      <c r="F53" s="8" t="s">
        <v>1129</v>
      </c>
      <c r="G53" s="166" t="s">
        <v>755</v>
      </c>
      <c r="H53" s="34" t="s">
        <v>425</v>
      </c>
      <c r="I53" s="184" t="s">
        <v>419</v>
      </c>
      <c r="J53" s="21" t="s">
        <v>722</v>
      </c>
      <c r="K53" s="24">
        <v>0.2</v>
      </c>
      <c r="L53" s="22" t="s">
        <v>419</v>
      </c>
      <c r="M53" s="23">
        <v>3.1</v>
      </c>
      <c r="N53" s="29">
        <v>60000</v>
      </c>
      <c r="O53" s="29">
        <v>6000</v>
      </c>
      <c r="P53" s="9" t="s">
        <v>419</v>
      </c>
      <c r="Q53" s="28" t="s">
        <v>722</v>
      </c>
      <c r="R53" s="22" t="s">
        <v>419</v>
      </c>
      <c r="S53" s="9" t="s">
        <v>382</v>
      </c>
      <c r="T53" s="8" t="s">
        <v>1076</v>
      </c>
      <c r="U53" s="9">
        <v>2015</v>
      </c>
      <c r="V53" s="9" t="s">
        <v>722</v>
      </c>
      <c r="W53" s="9" t="s">
        <v>417</v>
      </c>
      <c r="X53" s="9" t="s">
        <v>419</v>
      </c>
      <c r="Y53" s="9" t="s">
        <v>419</v>
      </c>
      <c r="Z53" s="9" t="s">
        <v>419</v>
      </c>
      <c r="AA53" s="22"/>
    </row>
    <row r="54" spans="2:27" s="5" customFormat="1" ht="39" hidden="1" customHeight="1" x14ac:dyDescent="0.2">
      <c r="B54" s="8" t="s">
        <v>143</v>
      </c>
      <c r="C54" s="9" t="s">
        <v>722</v>
      </c>
      <c r="D54" s="8" t="s">
        <v>273</v>
      </c>
      <c r="E54" s="8" t="s">
        <v>210</v>
      </c>
      <c r="F54" s="8" t="s">
        <v>1129</v>
      </c>
      <c r="G54" s="166" t="s">
        <v>755</v>
      </c>
      <c r="H54" s="34" t="s">
        <v>425</v>
      </c>
      <c r="I54" s="184" t="s">
        <v>419</v>
      </c>
      <c r="J54" s="21" t="s">
        <v>722</v>
      </c>
      <c r="K54" s="24">
        <v>18.899999999999999</v>
      </c>
      <c r="L54" s="22" t="s">
        <v>419</v>
      </c>
      <c r="M54" s="23">
        <v>178.9</v>
      </c>
      <c r="N54" s="29">
        <v>60000</v>
      </c>
      <c r="O54" s="29">
        <v>6000</v>
      </c>
      <c r="P54" s="9" t="s">
        <v>419</v>
      </c>
      <c r="Q54" s="28" t="s">
        <v>722</v>
      </c>
      <c r="R54" s="22" t="s">
        <v>419</v>
      </c>
      <c r="S54" s="9" t="s">
        <v>382</v>
      </c>
      <c r="T54" s="8" t="s">
        <v>1076</v>
      </c>
      <c r="U54" s="9">
        <v>2015</v>
      </c>
      <c r="V54" s="9" t="s">
        <v>722</v>
      </c>
      <c r="W54" s="9" t="s">
        <v>417</v>
      </c>
      <c r="X54" s="9" t="s">
        <v>419</v>
      </c>
      <c r="Y54" s="9" t="s">
        <v>419</v>
      </c>
      <c r="Z54" s="9" t="s">
        <v>419</v>
      </c>
      <c r="AA54" s="22"/>
    </row>
    <row r="55" spans="2:27" s="5" customFormat="1" ht="38.25" hidden="1" customHeight="1" x14ac:dyDescent="0.2">
      <c r="B55" s="8" t="s">
        <v>143</v>
      </c>
      <c r="C55" s="9" t="s">
        <v>722</v>
      </c>
      <c r="D55" s="8" t="s">
        <v>274</v>
      </c>
      <c r="E55" s="8" t="s">
        <v>210</v>
      </c>
      <c r="F55" s="8" t="s">
        <v>1129</v>
      </c>
      <c r="G55" s="166" t="s">
        <v>755</v>
      </c>
      <c r="H55" s="34" t="s">
        <v>425</v>
      </c>
      <c r="I55" s="184" t="s">
        <v>419</v>
      </c>
      <c r="J55" s="21" t="s">
        <v>722</v>
      </c>
      <c r="K55" s="24">
        <v>9.1</v>
      </c>
      <c r="L55" s="22" t="s">
        <v>419</v>
      </c>
      <c r="M55" s="23">
        <v>58.1</v>
      </c>
      <c r="N55" s="29">
        <v>60000</v>
      </c>
      <c r="O55" s="29">
        <v>6000</v>
      </c>
      <c r="P55" s="9" t="s">
        <v>419</v>
      </c>
      <c r="Q55" s="28" t="s">
        <v>722</v>
      </c>
      <c r="R55" s="22" t="s">
        <v>419</v>
      </c>
      <c r="S55" s="9" t="s">
        <v>382</v>
      </c>
      <c r="T55" s="8" t="s">
        <v>1076</v>
      </c>
      <c r="U55" s="9">
        <v>2015</v>
      </c>
      <c r="V55" s="9" t="s">
        <v>722</v>
      </c>
      <c r="W55" s="9" t="s">
        <v>417</v>
      </c>
      <c r="X55" s="9" t="s">
        <v>419</v>
      </c>
      <c r="Y55" s="9" t="s">
        <v>419</v>
      </c>
      <c r="Z55" s="9" t="s">
        <v>419</v>
      </c>
      <c r="AA55" s="22"/>
    </row>
    <row r="56" spans="2:27" s="5" customFormat="1" ht="76.5" hidden="1" x14ac:dyDescent="0.2">
      <c r="B56" s="8" t="s">
        <v>143</v>
      </c>
      <c r="C56" s="9" t="s">
        <v>722</v>
      </c>
      <c r="D56" s="8" t="s">
        <v>275</v>
      </c>
      <c r="E56" s="8" t="s">
        <v>120</v>
      </c>
      <c r="F56" s="8" t="s">
        <v>676</v>
      </c>
      <c r="G56" s="7" t="s">
        <v>531</v>
      </c>
      <c r="H56" s="9" t="s">
        <v>3</v>
      </c>
      <c r="I56" s="184">
        <v>2011</v>
      </c>
      <c r="J56" s="21" t="s">
        <v>722</v>
      </c>
      <c r="K56" s="24">
        <v>0.5</v>
      </c>
      <c r="L56" s="22" t="s">
        <v>419</v>
      </c>
      <c r="M56" s="23">
        <v>3.9</v>
      </c>
      <c r="N56" s="29">
        <v>60000</v>
      </c>
      <c r="O56" s="29">
        <v>2500</v>
      </c>
      <c r="P56" s="169" t="s">
        <v>429</v>
      </c>
      <c r="Q56" s="28" t="s">
        <v>722</v>
      </c>
      <c r="R56" s="22" t="s">
        <v>419</v>
      </c>
      <c r="S56" s="9" t="s">
        <v>382</v>
      </c>
      <c r="T56" s="8" t="s">
        <v>3</v>
      </c>
      <c r="U56" s="9">
        <v>2010</v>
      </c>
      <c r="V56" s="9" t="s">
        <v>722</v>
      </c>
      <c r="W56" s="9" t="s">
        <v>417</v>
      </c>
      <c r="X56" s="9" t="s">
        <v>419</v>
      </c>
      <c r="Y56" s="9" t="s">
        <v>419</v>
      </c>
      <c r="Z56" s="9">
        <v>2010</v>
      </c>
      <c r="AA56" s="22"/>
    </row>
    <row r="57" spans="2:27" s="5" customFormat="1" ht="76.5" hidden="1" x14ac:dyDescent="0.2">
      <c r="B57" s="8" t="s">
        <v>143</v>
      </c>
      <c r="C57" s="9" t="s">
        <v>722</v>
      </c>
      <c r="D57" s="8" t="s">
        <v>276</v>
      </c>
      <c r="E57" s="8" t="s">
        <v>120</v>
      </c>
      <c r="F57" s="8" t="s">
        <v>676</v>
      </c>
      <c r="G57" s="7" t="s">
        <v>531</v>
      </c>
      <c r="H57" s="9" t="s">
        <v>3</v>
      </c>
      <c r="I57" s="184">
        <v>2011</v>
      </c>
      <c r="J57" s="21" t="s">
        <v>722</v>
      </c>
      <c r="K57" s="24">
        <v>1.7</v>
      </c>
      <c r="L57" s="22" t="s">
        <v>419</v>
      </c>
      <c r="M57" s="23">
        <v>15</v>
      </c>
      <c r="N57" s="29">
        <v>170000</v>
      </c>
      <c r="O57" s="29">
        <v>8500</v>
      </c>
      <c r="P57" s="169" t="s">
        <v>429</v>
      </c>
      <c r="Q57" s="28" t="s">
        <v>722</v>
      </c>
      <c r="R57" s="22" t="s">
        <v>419</v>
      </c>
      <c r="S57" s="9" t="s">
        <v>382</v>
      </c>
      <c r="T57" s="8" t="s">
        <v>3</v>
      </c>
      <c r="U57" s="9">
        <v>2010</v>
      </c>
      <c r="V57" s="9" t="s">
        <v>722</v>
      </c>
      <c r="W57" s="9" t="s">
        <v>417</v>
      </c>
      <c r="X57" s="9" t="s">
        <v>419</v>
      </c>
      <c r="Y57" s="9" t="s">
        <v>419</v>
      </c>
      <c r="Z57" s="9">
        <v>2010</v>
      </c>
      <c r="AA57" s="22"/>
    </row>
    <row r="58" spans="2:27" s="5" customFormat="1" ht="76.5" hidden="1" x14ac:dyDescent="0.2">
      <c r="B58" s="8" t="s">
        <v>143</v>
      </c>
      <c r="C58" s="9" t="s">
        <v>722</v>
      </c>
      <c r="D58" s="8" t="s">
        <v>277</v>
      </c>
      <c r="E58" s="8" t="s">
        <v>120</v>
      </c>
      <c r="F58" s="8" t="s">
        <v>676</v>
      </c>
      <c r="G58" s="7" t="s">
        <v>531</v>
      </c>
      <c r="H58" s="9" t="s">
        <v>3</v>
      </c>
      <c r="I58" s="184">
        <v>2011</v>
      </c>
      <c r="J58" s="21" t="s">
        <v>722</v>
      </c>
      <c r="K58" s="24">
        <v>0.6</v>
      </c>
      <c r="L58" s="22" t="s">
        <v>419</v>
      </c>
      <c r="M58" s="23">
        <v>9.1999999999999993</v>
      </c>
      <c r="N58" s="29">
        <v>100000</v>
      </c>
      <c r="O58" s="29">
        <v>5000</v>
      </c>
      <c r="P58" s="169" t="s">
        <v>429</v>
      </c>
      <c r="Q58" s="28" t="s">
        <v>722</v>
      </c>
      <c r="R58" s="22" t="s">
        <v>419</v>
      </c>
      <c r="S58" s="9" t="s">
        <v>382</v>
      </c>
      <c r="T58" s="8" t="s">
        <v>3</v>
      </c>
      <c r="U58" s="9">
        <v>2010</v>
      </c>
      <c r="V58" s="9" t="s">
        <v>722</v>
      </c>
      <c r="W58" s="9" t="s">
        <v>417</v>
      </c>
      <c r="X58" s="9" t="s">
        <v>419</v>
      </c>
      <c r="Y58" s="9" t="s">
        <v>419</v>
      </c>
      <c r="Z58" s="9">
        <v>2010</v>
      </c>
      <c r="AA58" s="22"/>
    </row>
    <row r="59" spans="2:27" s="5" customFormat="1" ht="38.25" hidden="1" x14ac:dyDescent="0.2">
      <c r="B59" s="8" t="s">
        <v>143</v>
      </c>
      <c r="C59" s="9" t="s">
        <v>722</v>
      </c>
      <c r="D59" s="8" t="s">
        <v>121</v>
      </c>
      <c r="E59" s="8" t="s">
        <v>122</v>
      </c>
      <c r="F59" s="8" t="s">
        <v>1130</v>
      </c>
      <c r="G59" s="8" t="s">
        <v>430</v>
      </c>
      <c r="H59" s="9" t="s">
        <v>3</v>
      </c>
      <c r="I59" s="184">
        <v>2011</v>
      </c>
      <c r="J59" s="21" t="s">
        <v>722</v>
      </c>
      <c r="K59" s="24">
        <v>0.1</v>
      </c>
      <c r="L59" s="22" t="s">
        <v>419</v>
      </c>
      <c r="M59" s="23">
        <v>16.8</v>
      </c>
      <c r="N59" s="29">
        <v>3000</v>
      </c>
      <c r="O59" s="29">
        <v>6000</v>
      </c>
      <c r="P59" s="169" t="s">
        <v>429</v>
      </c>
      <c r="Q59" s="28" t="s">
        <v>722</v>
      </c>
      <c r="R59" s="22" t="s">
        <v>419</v>
      </c>
      <c r="S59" s="9" t="s">
        <v>381</v>
      </c>
      <c r="T59" s="8" t="s">
        <v>3</v>
      </c>
      <c r="U59" s="9">
        <v>2010</v>
      </c>
      <c r="V59" s="9" t="s">
        <v>722</v>
      </c>
      <c r="W59" s="9" t="s">
        <v>417</v>
      </c>
      <c r="X59" s="9" t="s">
        <v>419</v>
      </c>
      <c r="Y59" s="9" t="s">
        <v>419</v>
      </c>
      <c r="Z59" s="9">
        <v>2010</v>
      </c>
      <c r="AA59" s="22"/>
    </row>
    <row r="60" spans="2:27" s="5" customFormat="1" ht="76.5" hidden="1" x14ac:dyDescent="0.2">
      <c r="B60" s="8" t="s">
        <v>143</v>
      </c>
      <c r="C60" s="9" t="s">
        <v>722</v>
      </c>
      <c r="D60" s="8" t="s">
        <v>123</v>
      </c>
      <c r="E60" s="8" t="s">
        <v>120</v>
      </c>
      <c r="F60" s="8" t="s">
        <v>676</v>
      </c>
      <c r="G60" s="181" t="s">
        <v>407</v>
      </c>
      <c r="H60" s="9" t="s">
        <v>3</v>
      </c>
      <c r="I60" s="184">
        <v>2011</v>
      </c>
      <c r="J60" s="21" t="s">
        <v>722</v>
      </c>
      <c r="K60" s="24">
        <v>0.9</v>
      </c>
      <c r="L60" s="22" t="s">
        <v>419</v>
      </c>
      <c r="M60" s="23">
        <v>14.8</v>
      </c>
      <c r="N60" s="29">
        <v>100000</v>
      </c>
      <c r="O60" s="29">
        <v>8500</v>
      </c>
      <c r="P60" s="169" t="s">
        <v>429</v>
      </c>
      <c r="Q60" s="28" t="s">
        <v>722</v>
      </c>
      <c r="R60" s="22" t="s">
        <v>419</v>
      </c>
      <c r="S60" s="9" t="s">
        <v>382</v>
      </c>
      <c r="T60" s="8" t="s">
        <v>3</v>
      </c>
      <c r="U60" s="9">
        <v>2011</v>
      </c>
      <c r="V60" s="9" t="s">
        <v>722</v>
      </c>
      <c r="W60" s="9" t="s">
        <v>417</v>
      </c>
      <c r="X60" s="9" t="s">
        <v>419</v>
      </c>
      <c r="Y60" s="9" t="s">
        <v>419</v>
      </c>
      <c r="Z60" s="9">
        <v>2010</v>
      </c>
      <c r="AA60" s="22"/>
    </row>
    <row r="61" spans="2:27" s="5" customFormat="1" ht="25.5" hidden="1" x14ac:dyDescent="0.2">
      <c r="B61" s="8" t="s">
        <v>143</v>
      </c>
      <c r="C61" s="9" t="s">
        <v>722</v>
      </c>
      <c r="D61" s="8" t="s">
        <v>181</v>
      </c>
      <c r="E61" s="8" t="s">
        <v>182</v>
      </c>
      <c r="F61" s="8" t="s">
        <v>1129</v>
      </c>
      <c r="G61" s="166" t="s">
        <v>755</v>
      </c>
      <c r="H61" s="9" t="s">
        <v>3</v>
      </c>
      <c r="I61" s="184">
        <v>2014</v>
      </c>
      <c r="J61" s="21" t="s">
        <v>722</v>
      </c>
      <c r="K61" s="24">
        <v>1.1000000000000001</v>
      </c>
      <c r="L61" s="22" t="s">
        <v>419</v>
      </c>
      <c r="M61" s="23">
        <v>24.7</v>
      </c>
      <c r="N61" s="29">
        <v>60000</v>
      </c>
      <c r="O61" s="29">
        <v>5000</v>
      </c>
      <c r="P61" s="9" t="s">
        <v>722</v>
      </c>
      <c r="Q61" s="28" t="s">
        <v>722</v>
      </c>
      <c r="R61" s="22" t="s">
        <v>419</v>
      </c>
      <c r="S61" s="9" t="s">
        <v>382</v>
      </c>
      <c r="T61" s="8" t="s">
        <v>212</v>
      </c>
      <c r="U61" s="9">
        <v>2010</v>
      </c>
      <c r="V61" s="9" t="s">
        <v>722</v>
      </c>
      <c r="W61" s="9" t="s">
        <v>417</v>
      </c>
      <c r="X61" s="9" t="s">
        <v>419</v>
      </c>
      <c r="Y61" s="9" t="s">
        <v>419</v>
      </c>
      <c r="Z61" s="9">
        <v>2014</v>
      </c>
      <c r="AA61" s="22"/>
    </row>
    <row r="62" spans="2:27" s="5" customFormat="1" ht="25.5" hidden="1" x14ac:dyDescent="0.2">
      <c r="B62" s="8" t="s">
        <v>143</v>
      </c>
      <c r="C62" s="9" t="s">
        <v>722</v>
      </c>
      <c r="D62" s="8" t="s">
        <v>12</v>
      </c>
      <c r="E62" s="8" t="s">
        <v>409</v>
      </c>
      <c r="F62" s="8" t="s">
        <v>1129</v>
      </c>
      <c r="G62" s="166" t="s">
        <v>755</v>
      </c>
      <c r="H62" s="9" t="s">
        <v>3</v>
      </c>
      <c r="I62" s="184">
        <v>2007</v>
      </c>
      <c r="J62" s="21" t="s">
        <v>722</v>
      </c>
      <c r="K62" s="24">
        <v>1.1000000000000001</v>
      </c>
      <c r="L62" s="22" t="s">
        <v>419</v>
      </c>
      <c r="M62" s="23">
        <v>25.3</v>
      </c>
      <c r="N62" s="29">
        <v>60000</v>
      </c>
      <c r="O62" s="29">
        <v>5000</v>
      </c>
      <c r="P62" s="9" t="s">
        <v>722</v>
      </c>
      <c r="Q62" s="28" t="s">
        <v>722</v>
      </c>
      <c r="R62" s="22" t="s">
        <v>419</v>
      </c>
      <c r="S62" s="9" t="s">
        <v>382</v>
      </c>
      <c r="T62" s="8" t="s">
        <v>3</v>
      </c>
      <c r="U62" s="9">
        <v>2010</v>
      </c>
      <c r="V62" s="9" t="s">
        <v>722</v>
      </c>
      <c r="W62" s="9" t="s">
        <v>417</v>
      </c>
      <c r="X62" s="9" t="s">
        <v>419</v>
      </c>
      <c r="Y62" s="9" t="s">
        <v>419</v>
      </c>
      <c r="Z62" s="9">
        <v>2007</v>
      </c>
      <c r="AA62" s="22"/>
    </row>
    <row r="63" spans="2:27" s="5" customFormat="1" ht="25.5" hidden="1" x14ac:dyDescent="0.2">
      <c r="B63" s="8" t="s">
        <v>143</v>
      </c>
      <c r="C63" s="9" t="s">
        <v>722</v>
      </c>
      <c r="D63" s="8" t="s">
        <v>209</v>
      </c>
      <c r="E63" s="8" t="s">
        <v>431</v>
      </c>
      <c r="F63" s="8" t="s">
        <v>1131</v>
      </c>
      <c r="G63" s="167" t="s">
        <v>755</v>
      </c>
      <c r="H63" s="9" t="s">
        <v>208</v>
      </c>
      <c r="I63" s="184" t="s">
        <v>424</v>
      </c>
      <c r="J63" s="21" t="s">
        <v>722</v>
      </c>
      <c r="K63" s="24" t="s">
        <v>424</v>
      </c>
      <c r="L63" s="22" t="s">
        <v>419</v>
      </c>
      <c r="M63" s="23">
        <v>5</v>
      </c>
      <c r="N63" s="29">
        <v>150000</v>
      </c>
      <c r="O63" s="29">
        <v>5000</v>
      </c>
      <c r="P63" s="9" t="s">
        <v>722</v>
      </c>
      <c r="Q63" s="28" t="s">
        <v>722</v>
      </c>
      <c r="R63" s="22" t="s">
        <v>419</v>
      </c>
      <c r="S63" s="9" t="s">
        <v>382</v>
      </c>
      <c r="T63" s="8" t="s">
        <v>208</v>
      </c>
      <c r="U63" s="9">
        <v>2010</v>
      </c>
      <c r="V63" s="9" t="s">
        <v>722</v>
      </c>
      <c r="W63" s="9" t="s">
        <v>417</v>
      </c>
      <c r="X63" s="9" t="s">
        <v>419</v>
      </c>
      <c r="Y63" s="9" t="s">
        <v>419</v>
      </c>
      <c r="Z63" s="9" t="s">
        <v>722</v>
      </c>
      <c r="AA63" s="22"/>
    </row>
    <row r="64" spans="2:27" s="5" customFormat="1" ht="51" hidden="1" x14ac:dyDescent="0.2">
      <c r="B64" s="8" t="s">
        <v>143</v>
      </c>
      <c r="C64" s="9" t="s">
        <v>722</v>
      </c>
      <c r="D64" s="8" t="s">
        <v>13</v>
      </c>
      <c r="E64" s="8" t="s">
        <v>65</v>
      </c>
      <c r="F64" s="8" t="s">
        <v>1128</v>
      </c>
      <c r="G64" s="8" t="s">
        <v>446</v>
      </c>
      <c r="H64" s="9" t="s">
        <v>3</v>
      </c>
      <c r="I64" s="184">
        <v>2008</v>
      </c>
      <c r="J64" s="21" t="s">
        <v>722</v>
      </c>
      <c r="K64" s="24">
        <v>1.3</v>
      </c>
      <c r="L64" s="22" t="s">
        <v>419</v>
      </c>
      <c r="M64" s="22">
        <v>9.9</v>
      </c>
      <c r="N64" s="29">
        <v>65000</v>
      </c>
      <c r="O64" s="29">
        <v>2000</v>
      </c>
      <c r="P64" s="9" t="s">
        <v>722</v>
      </c>
      <c r="Q64" s="28" t="s">
        <v>722</v>
      </c>
      <c r="R64" s="22" t="s">
        <v>419</v>
      </c>
      <c r="S64" s="9" t="s">
        <v>382</v>
      </c>
      <c r="T64" s="8" t="s">
        <v>3</v>
      </c>
      <c r="U64" s="9">
        <v>2010</v>
      </c>
      <c r="V64" s="9" t="s">
        <v>722</v>
      </c>
      <c r="W64" s="9" t="s">
        <v>417</v>
      </c>
      <c r="X64" s="9" t="s">
        <v>419</v>
      </c>
      <c r="Y64" s="9" t="s">
        <v>419</v>
      </c>
      <c r="Z64" s="9">
        <v>2007</v>
      </c>
      <c r="AA64" s="22"/>
    </row>
    <row r="65" spans="2:27" s="5" customFormat="1" ht="25.5" hidden="1" x14ac:dyDescent="0.2">
      <c r="B65" s="8" t="s">
        <v>143</v>
      </c>
      <c r="C65" s="9" t="s">
        <v>722</v>
      </c>
      <c r="D65" s="8" t="s">
        <v>14</v>
      </c>
      <c r="E65" s="8" t="s">
        <v>4</v>
      </c>
      <c r="F65" s="8" t="s">
        <v>677</v>
      </c>
      <c r="G65" s="8" t="s">
        <v>4</v>
      </c>
      <c r="H65" s="9" t="s">
        <v>3</v>
      </c>
      <c r="I65" s="184" t="s">
        <v>419</v>
      </c>
      <c r="J65" s="21" t="s">
        <v>722</v>
      </c>
      <c r="K65" s="24">
        <v>398</v>
      </c>
      <c r="L65" s="22" t="s">
        <v>419</v>
      </c>
      <c r="M65" s="23">
        <v>2898</v>
      </c>
      <c r="N65" s="28" t="s">
        <v>722</v>
      </c>
      <c r="O65" s="29">
        <v>100000</v>
      </c>
      <c r="P65" s="9" t="s">
        <v>722</v>
      </c>
      <c r="Q65" s="28" t="s">
        <v>722</v>
      </c>
      <c r="R65" s="22" t="s">
        <v>419</v>
      </c>
      <c r="S65" s="9" t="s">
        <v>381</v>
      </c>
      <c r="T65" s="9" t="s">
        <v>3</v>
      </c>
      <c r="U65" s="9">
        <v>2010</v>
      </c>
      <c r="V65" s="9" t="s">
        <v>722</v>
      </c>
      <c r="W65" s="9" t="s">
        <v>417</v>
      </c>
      <c r="X65" s="9" t="s">
        <v>419</v>
      </c>
      <c r="Y65" s="9" t="s">
        <v>419</v>
      </c>
      <c r="Z65" s="9">
        <v>2005</v>
      </c>
      <c r="AA65" s="22"/>
    </row>
    <row r="66" spans="2:27" s="5" customFormat="1" ht="38.25" hidden="1" x14ac:dyDescent="0.2">
      <c r="B66" s="8" t="s">
        <v>143</v>
      </c>
      <c r="C66" s="9" t="s">
        <v>722</v>
      </c>
      <c r="D66" s="8" t="s">
        <v>15</v>
      </c>
      <c r="E66" s="8" t="s">
        <v>60</v>
      </c>
      <c r="F66" s="8" t="s">
        <v>1132</v>
      </c>
      <c r="G66" s="8" t="s">
        <v>769</v>
      </c>
      <c r="H66" s="9" t="s">
        <v>3</v>
      </c>
      <c r="I66" s="184" t="s">
        <v>419</v>
      </c>
      <c r="J66" s="21" t="s">
        <v>722</v>
      </c>
      <c r="K66" s="24">
        <v>40.799999999999997</v>
      </c>
      <c r="L66" s="22" t="s">
        <v>419</v>
      </c>
      <c r="M66" s="21">
        <v>0</v>
      </c>
      <c r="N66" s="28" t="s">
        <v>722</v>
      </c>
      <c r="O66" s="28" t="s">
        <v>722</v>
      </c>
      <c r="P66" s="9" t="s">
        <v>722</v>
      </c>
      <c r="Q66" s="28" t="s">
        <v>722</v>
      </c>
      <c r="R66" s="22" t="s">
        <v>419</v>
      </c>
      <c r="S66" s="9" t="s">
        <v>381</v>
      </c>
      <c r="T66" s="9" t="s">
        <v>2</v>
      </c>
      <c r="U66" s="9">
        <v>2010</v>
      </c>
      <c r="V66" s="9" t="s">
        <v>722</v>
      </c>
      <c r="W66" s="9" t="s">
        <v>417</v>
      </c>
      <c r="X66" s="9" t="s">
        <v>419</v>
      </c>
      <c r="Y66" s="9" t="s">
        <v>419</v>
      </c>
      <c r="Z66" s="9" t="s">
        <v>722</v>
      </c>
      <c r="AA66" s="22"/>
    </row>
    <row r="67" spans="2:27" s="5" customFormat="1" ht="12.75" hidden="1" x14ac:dyDescent="0.2">
      <c r="B67" s="8" t="s">
        <v>143</v>
      </c>
      <c r="C67" s="9" t="s">
        <v>419</v>
      </c>
      <c r="D67" s="8" t="s">
        <v>16</v>
      </c>
      <c r="E67" s="7" t="s">
        <v>59</v>
      </c>
      <c r="F67" s="8" t="s">
        <v>1093</v>
      </c>
      <c r="G67" s="8" t="s">
        <v>403</v>
      </c>
      <c r="H67" s="9" t="s">
        <v>3</v>
      </c>
      <c r="I67" s="184" t="s">
        <v>418</v>
      </c>
      <c r="J67" s="21" t="s">
        <v>722</v>
      </c>
      <c r="K67" s="22">
        <v>0.7</v>
      </c>
      <c r="L67" s="22" t="s">
        <v>419</v>
      </c>
      <c r="M67" s="21">
        <v>0</v>
      </c>
      <c r="N67" s="28" t="s">
        <v>419</v>
      </c>
      <c r="O67" s="28" t="s">
        <v>419</v>
      </c>
      <c r="P67" s="22" t="s">
        <v>419</v>
      </c>
      <c r="Q67" s="28" t="s">
        <v>722</v>
      </c>
      <c r="R67" s="22" t="s">
        <v>419</v>
      </c>
      <c r="S67" s="9" t="s">
        <v>381</v>
      </c>
      <c r="T67" s="9" t="s">
        <v>3</v>
      </c>
      <c r="U67" s="9">
        <v>2010</v>
      </c>
      <c r="V67" s="22" t="s">
        <v>419</v>
      </c>
      <c r="W67" s="9" t="s">
        <v>417</v>
      </c>
      <c r="X67" s="9" t="s">
        <v>419</v>
      </c>
      <c r="Y67" s="9" t="s">
        <v>419</v>
      </c>
      <c r="Z67" s="9" t="s">
        <v>419</v>
      </c>
      <c r="AA67" s="22"/>
    </row>
    <row r="68" spans="2:27" s="5" customFormat="1" ht="25.5" hidden="1" x14ac:dyDescent="0.2">
      <c r="B68" s="8" t="s">
        <v>143</v>
      </c>
      <c r="C68" s="9" t="s">
        <v>722</v>
      </c>
      <c r="D68" s="8" t="s">
        <v>144</v>
      </c>
      <c r="E68" s="7" t="s">
        <v>183</v>
      </c>
      <c r="F68" s="8" t="s">
        <v>678</v>
      </c>
      <c r="G68" s="166" t="s">
        <v>755</v>
      </c>
      <c r="H68" s="9" t="s">
        <v>3</v>
      </c>
      <c r="I68" s="184">
        <v>2014</v>
      </c>
      <c r="J68" s="21" t="s">
        <v>722</v>
      </c>
      <c r="K68" s="24">
        <v>23.2</v>
      </c>
      <c r="L68" s="22" t="s">
        <v>419</v>
      </c>
      <c r="M68" s="22">
        <v>23</v>
      </c>
      <c r="N68" s="28" t="s">
        <v>722</v>
      </c>
      <c r="O68" s="28" t="s">
        <v>722</v>
      </c>
      <c r="P68" s="9" t="s">
        <v>722</v>
      </c>
      <c r="Q68" s="28" t="s">
        <v>722</v>
      </c>
      <c r="R68" s="22" t="s">
        <v>419</v>
      </c>
      <c r="S68" s="9" t="s">
        <v>382</v>
      </c>
      <c r="T68" s="9" t="s">
        <v>3</v>
      </c>
      <c r="U68" s="9">
        <v>2012</v>
      </c>
      <c r="V68" s="9" t="s">
        <v>722</v>
      </c>
      <c r="W68" s="9" t="s">
        <v>417</v>
      </c>
      <c r="X68" s="9" t="s">
        <v>722</v>
      </c>
      <c r="Y68" s="9" t="s">
        <v>722</v>
      </c>
      <c r="Z68" s="9">
        <v>2012</v>
      </c>
      <c r="AA68" s="22"/>
    </row>
    <row r="69" spans="2:27" s="5" customFormat="1" ht="25.5" hidden="1" x14ac:dyDescent="0.2">
      <c r="B69" s="8" t="s">
        <v>143</v>
      </c>
      <c r="C69" s="9" t="s">
        <v>722</v>
      </c>
      <c r="D69" s="8" t="s">
        <v>213</v>
      </c>
      <c r="E69" s="7" t="s">
        <v>214</v>
      </c>
      <c r="F69" s="8" t="s">
        <v>678</v>
      </c>
      <c r="G69" s="166" t="s">
        <v>755</v>
      </c>
      <c r="H69" s="9" t="s">
        <v>208</v>
      </c>
      <c r="I69" s="184" t="s">
        <v>424</v>
      </c>
      <c r="J69" s="21" t="s">
        <v>722</v>
      </c>
      <c r="K69" s="22">
        <v>7.7</v>
      </c>
      <c r="L69" s="22" t="s">
        <v>419</v>
      </c>
      <c r="M69" s="22">
        <v>58</v>
      </c>
      <c r="N69" s="28" t="s">
        <v>722</v>
      </c>
      <c r="O69" s="28" t="s">
        <v>722</v>
      </c>
      <c r="P69" s="9" t="s">
        <v>722</v>
      </c>
      <c r="Q69" s="28" t="s">
        <v>722</v>
      </c>
      <c r="R69" s="22" t="s">
        <v>419</v>
      </c>
      <c r="S69" s="9" t="s">
        <v>382</v>
      </c>
      <c r="T69" s="9" t="s">
        <v>208</v>
      </c>
      <c r="U69" s="9">
        <v>2014</v>
      </c>
      <c r="V69" s="9" t="s">
        <v>722</v>
      </c>
      <c r="W69" s="9" t="s">
        <v>417</v>
      </c>
      <c r="X69" s="9" t="s">
        <v>722</v>
      </c>
      <c r="Y69" s="9" t="s">
        <v>722</v>
      </c>
      <c r="Z69" s="9" t="s">
        <v>419</v>
      </c>
      <c r="AA69" s="22"/>
    </row>
    <row r="70" spans="2:27" s="5" customFormat="1" ht="25.5" hidden="1" x14ac:dyDescent="0.2">
      <c r="B70" s="8" t="s">
        <v>143</v>
      </c>
      <c r="C70" s="9" t="s">
        <v>722</v>
      </c>
      <c r="D70" s="8" t="s">
        <v>384</v>
      </c>
      <c r="E70" s="7" t="s">
        <v>145</v>
      </c>
      <c r="F70" s="8" t="s">
        <v>678</v>
      </c>
      <c r="G70" s="166" t="s">
        <v>755</v>
      </c>
      <c r="H70" s="9" t="s">
        <v>3</v>
      </c>
      <c r="I70" s="184">
        <v>2012</v>
      </c>
      <c r="J70" s="21" t="s">
        <v>722</v>
      </c>
      <c r="K70" s="24">
        <v>9.9</v>
      </c>
      <c r="L70" s="22" t="s">
        <v>419</v>
      </c>
      <c r="M70" s="22">
        <v>7.7</v>
      </c>
      <c r="N70" s="28" t="s">
        <v>722</v>
      </c>
      <c r="O70" s="28" t="s">
        <v>722</v>
      </c>
      <c r="P70" s="9" t="s">
        <v>722</v>
      </c>
      <c r="Q70" s="28" t="s">
        <v>722</v>
      </c>
      <c r="R70" s="22" t="s">
        <v>419</v>
      </c>
      <c r="S70" s="9" t="s">
        <v>382</v>
      </c>
      <c r="T70" s="9" t="s">
        <v>3</v>
      </c>
      <c r="U70" s="9">
        <v>2012</v>
      </c>
      <c r="V70" s="9" t="s">
        <v>722</v>
      </c>
      <c r="W70" s="9" t="s">
        <v>417</v>
      </c>
      <c r="X70" s="9" t="s">
        <v>722</v>
      </c>
      <c r="Y70" s="9" t="s">
        <v>722</v>
      </c>
      <c r="Z70" s="9">
        <v>2012</v>
      </c>
      <c r="AA70" s="22"/>
    </row>
    <row r="71" spans="2:27" s="5" customFormat="1" ht="51" hidden="1" x14ac:dyDescent="0.2">
      <c r="B71" s="8" t="s">
        <v>146</v>
      </c>
      <c r="C71" s="9" t="s">
        <v>722</v>
      </c>
      <c r="D71" s="8" t="s">
        <v>278</v>
      </c>
      <c r="E71" s="8" t="s">
        <v>67</v>
      </c>
      <c r="F71" s="7" t="s">
        <v>1133</v>
      </c>
      <c r="G71" s="7" t="s">
        <v>752</v>
      </c>
      <c r="H71" s="9" t="s">
        <v>3</v>
      </c>
      <c r="I71" s="94">
        <v>1990</v>
      </c>
      <c r="J71" s="21" t="s">
        <v>722</v>
      </c>
      <c r="K71" s="24">
        <v>70.400000000000006</v>
      </c>
      <c r="L71" s="22" t="s">
        <v>419</v>
      </c>
      <c r="M71" s="22">
        <v>276</v>
      </c>
      <c r="N71" s="30">
        <v>569207</v>
      </c>
      <c r="O71" s="28" t="s">
        <v>722</v>
      </c>
      <c r="P71" s="9" t="s">
        <v>722</v>
      </c>
      <c r="Q71" s="28" t="s">
        <v>722</v>
      </c>
      <c r="R71" s="22" t="s">
        <v>419</v>
      </c>
      <c r="S71" s="9" t="s">
        <v>382</v>
      </c>
      <c r="T71" s="9" t="s">
        <v>3</v>
      </c>
      <c r="U71" s="9">
        <v>2010</v>
      </c>
      <c r="V71" s="9" t="s">
        <v>722</v>
      </c>
      <c r="W71" s="9" t="s">
        <v>417</v>
      </c>
      <c r="X71" s="9" t="s">
        <v>722</v>
      </c>
      <c r="Y71" s="9" t="s">
        <v>722</v>
      </c>
      <c r="Z71" s="7">
        <v>1988</v>
      </c>
      <c r="AA71" s="22"/>
    </row>
    <row r="72" spans="2:27" s="5" customFormat="1" ht="25.5" hidden="1" x14ac:dyDescent="0.2">
      <c r="B72" s="8" t="s">
        <v>146</v>
      </c>
      <c r="C72" s="9" t="s">
        <v>722</v>
      </c>
      <c r="D72" s="8" t="s">
        <v>279</v>
      </c>
      <c r="E72" s="8" t="s">
        <v>68</v>
      </c>
      <c r="F72" s="7" t="s">
        <v>1134</v>
      </c>
      <c r="G72" s="182" t="s">
        <v>226</v>
      </c>
      <c r="H72" s="9" t="s">
        <v>3</v>
      </c>
      <c r="I72" s="94">
        <v>2003</v>
      </c>
      <c r="J72" s="21" t="s">
        <v>722</v>
      </c>
      <c r="K72" s="24">
        <v>8.3000000000000007</v>
      </c>
      <c r="L72" s="22" t="s">
        <v>419</v>
      </c>
      <c r="M72" s="22">
        <v>505</v>
      </c>
      <c r="N72" s="30">
        <v>410992</v>
      </c>
      <c r="O72" s="28" t="s">
        <v>722</v>
      </c>
      <c r="P72" s="9" t="s">
        <v>722</v>
      </c>
      <c r="Q72" s="28" t="s">
        <v>722</v>
      </c>
      <c r="R72" s="22" t="s">
        <v>419</v>
      </c>
      <c r="S72" s="9" t="s">
        <v>382</v>
      </c>
      <c r="T72" s="9" t="s">
        <v>3</v>
      </c>
      <c r="U72" s="9">
        <v>2010</v>
      </c>
      <c r="V72" s="9" t="s">
        <v>722</v>
      </c>
      <c r="W72" s="9" t="s">
        <v>417</v>
      </c>
      <c r="X72" s="9" t="s">
        <v>722</v>
      </c>
      <c r="Y72" s="9" t="s">
        <v>722</v>
      </c>
      <c r="Z72" s="7">
        <v>2000</v>
      </c>
      <c r="AA72" s="22"/>
    </row>
    <row r="73" spans="2:27" s="5" customFormat="1" ht="51" hidden="1" x14ac:dyDescent="0.2">
      <c r="B73" s="8" t="s">
        <v>146</v>
      </c>
      <c r="C73" s="9" t="s">
        <v>722</v>
      </c>
      <c r="D73" s="8" t="s">
        <v>280</v>
      </c>
      <c r="E73" s="8" t="s">
        <v>69</v>
      </c>
      <c r="F73" s="7" t="s">
        <v>1135</v>
      </c>
      <c r="G73" s="182" t="s">
        <v>539</v>
      </c>
      <c r="H73" s="9" t="s">
        <v>3</v>
      </c>
      <c r="I73" s="94">
        <v>1996</v>
      </c>
      <c r="J73" s="21" t="s">
        <v>722</v>
      </c>
      <c r="K73" s="24">
        <v>55</v>
      </c>
      <c r="L73" s="22" t="s">
        <v>419</v>
      </c>
      <c r="M73" s="22">
        <v>470</v>
      </c>
      <c r="N73" s="30">
        <v>596512</v>
      </c>
      <c r="O73" s="28" t="s">
        <v>722</v>
      </c>
      <c r="P73" s="9" t="s">
        <v>722</v>
      </c>
      <c r="Q73" s="28" t="s">
        <v>722</v>
      </c>
      <c r="R73" s="22" t="s">
        <v>419</v>
      </c>
      <c r="S73" s="9" t="s">
        <v>382</v>
      </c>
      <c r="T73" s="9" t="s">
        <v>3</v>
      </c>
      <c r="U73" s="9">
        <v>2010</v>
      </c>
      <c r="V73" s="9" t="s">
        <v>722</v>
      </c>
      <c r="W73" s="9" t="s">
        <v>417</v>
      </c>
      <c r="X73" s="9" t="s">
        <v>722</v>
      </c>
      <c r="Y73" s="9" t="s">
        <v>722</v>
      </c>
      <c r="Z73" s="35">
        <v>1994</v>
      </c>
      <c r="AA73" s="22"/>
    </row>
    <row r="74" spans="2:27" s="5" customFormat="1" ht="25.5" hidden="1" x14ac:dyDescent="0.2">
      <c r="B74" s="8" t="s">
        <v>146</v>
      </c>
      <c r="C74" s="9" t="s">
        <v>722</v>
      </c>
      <c r="D74" s="8" t="s">
        <v>281</v>
      </c>
      <c r="E74" s="8" t="s">
        <v>70</v>
      </c>
      <c r="F74" s="7" t="s">
        <v>1136</v>
      </c>
      <c r="G74" s="182" t="s">
        <v>432</v>
      </c>
      <c r="H74" s="9" t="s">
        <v>3</v>
      </c>
      <c r="I74" s="94">
        <v>1999</v>
      </c>
      <c r="J74" s="21" t="s">
        <v>722</v>
      </c>
      <c r="K74" s="24">
        <v>1</v>
      </c>
      <c r="L74" s="22" t="s">
        <v>419</v>
      </c>
      <c r="M74" s="21">
        <v>45</v>
      </c>
      <c r="N74" s="30">
        <v>60000</v>
      </c>
      <c r="O74" s="28" t="s">
        <v>722</v>
      </c>
      <c r="P74" s="9" t="s">
        <v>722</v>
      </c>
      <c r="Q74" s="28" t="s">
        <v>722</v>
      </c>
      <c r="R74" s="22" t="s">
        <v>419</v>
      </c>
      <c r="S74" s="9" t="s">
        <v>381</v>
      </c>
      <c r="T74" s="9" t="s">
        <v>3</v>
      </c>
      <c r="U74" s="9">
        <v>2010</v>
      </c>
      <c r="V74" s="9" t="s">
        <v>722</v>
      </c>
      <c r="W74" s="9" t="s">
        <v>417</v>
      </c>
      <c r="X74" s="9" t="s">
        <v>722</v>
      </c>
      <c r="Y74" s="9" t="s">
        <v>722</v>
      </c>
      <c r="Z74" s="35">
        <v>1998</v>
      </c>
      <c r="AA74" s="22"/>
    </row>
    <row r="75" spans="2:27" s="5" customFormat="1" ht="38.25" hidden="1" x14ac:dyDescent="0.2">
      <c r="B75" s="8" t="s">
        <v>146</v>
      </c>
      <c r="C75" s="9" t="s">
        <v>722</v>
      </c>
      <c r="D75" s="8" t="s">
        <v>282</v>
      </c>
      <c r="E75" s="8" t="s">
        <v>124</v>
      </c>
      <c r="F75" s="7" t="s">
        <v>1137</v>
      </c>
      <c r="G75" s="7" t="s">
        <v>751</v>
      </c>
      <c r="H75" s="9" t="s">
        <v>3</v>
      </c>
      <c r="I75" s="185">
        <v>2009</v>
      </c>
      <c r="J75" s="21" t="s">
        <v>722</v>
      </c>
      <c r="K75" s="24">
        <v>8.4</v>
      </c>
      <c r="L75" s="22" t="s">
        <v>419</v>
      </c>
      <c r="M75" s="22">
        <v>89</v>
      </c>
      <c r="N75" s="29">
        <v>250000</v>
      </c>
      <c r="O75" s="28" t="s">
        <v>722</v>
      </c>
      <c r="P75" s="9" t="s">
        <v>722</v>
      </c>
      <c r="Q75" s="28" t="s">
        <v>722</v>
      </c>
      <c r="R75" s="22" t="s">
        <v>419</v>
      </c>
      <c r="S75" s="9" t="s">
        <v>382</v>
      </c>
      <c r="T75" s="9" t="s">
        <v>208</v>
      </c>
      <c r="U75" s="9">
        <v>2010</v>
      </c>
      <c r="V75" s="9" t="s">
        <v>722</v>
      </c>
      <c r="W75" s="9" t="s">
        <v>417</v>
      </c>
      <c r="X75" s="9" t="s">
        <v>722</v>
      </c>
      <c r="Y75" s="9" t="s">
        <v>722</v>
      </c>
      <c r="Z75" s="8">
        <v>2009</v>
      </c>
      <c r="AA75" s="22"/>
    </row>
    <row r="76" spans="2:27" s="5" customFormat="1" ht="63.75" hidden="1" x14ac:dyDescent="0.2">
      <c r="B76" s="8" t="s">
        <v>146</v>
      </c>
      <c r="C76" s="9" t="s">
        <v>722</v>
      </c>
      <c r="D76" s="8" t="s">
        <v>283</v>
      </c>
      <c r="E76" s="8" t="s">
        <v>125</v>
      </c>
      <c r="F76" s="8" t="s">
        <v>1138</v>
      </c>
      <c r="G76" s="7" t="s">
        <v>751</v>
      </c>
      <c r="H76" s="9" t="s">
        <v>3</v>
      </c>
      <c r="I76" s="185">
        <v>2008</v>
      </c>
      <c r="J76" s="21" t="s">
        <v>722</v>
      </c>
      <c r="K76" s="24">
        <v>1.8</v>
      </c>
      <c r="L76" s="22" t="s">
        <v>419</v>
      </c>
      <c r="M76" s="24">
        <v>236</v>
      </c>
      <c r="N76" s="29">
        <v>400000</v>
      </c>
      <c r="O76" s="28" t="s">
        <v>722</v>
      </c>
      <c r="P76" s="9" t="s">
        <v>722</v>
      </c>
      <c r="Q76" s="28" t="s">
        <v>722</v>
      </c>
      <c r="R76" s="22" t="s">
        <v>419</v>
      </c>
      <c r="S76" s="9" t="s">
        <v>382</v>
      </c>
      <c r="T76" s="9" t="s">
        <v>208</v>
      </c>
      <c r="U76" s="9">
        <v>2010</v>
      </c>
      <c r="V76" s="9" t="s">
        <v>722</v>
      </c>
      <c r="W76" s="9" t="s">
        <v>417</v>
      </c>
      <c r="X76" s="9" t="s">
        <v>722</v>
      </c>
      <c r="Y76" s="9" t="s">
        <v>722</v>
      </c>
      <c r="Z76" s="8">
        <v>2007</v>
      </c>
      <c r="AA76" s="22"/>
    </row>
    <row r="77" spans="2:27" s="5" customFormat="1" ht="38.25" hidden="1" x14ac:dyDescent="0.2">
      <c r="B77" s="8" t="s">
        <v>146</v>
      </c>
      <c r="C77" s="9" t="s">
        <v>722</v>
      </c>
      <c r="D77" s="8" t="s">
        <v>284</v>
      </c>
      <c r="E77" s="8" t="s">
        <v>147</v>
      </c>
      <c r="F77" s="8" t="s">
        <v>1139</v>
      </c>
      <c r="G77" s="7" t="s">
        <v>446</v>
      </c>
      <c r="H77" s="9" t="s">
        <v>3</v>
      </c>
      <c r="I77" s="185">
        <v>2012</v>
      </c>
      <c r="J77" s="21" t="s">
        <v>722</v>
      </c>
      <c r="K77" s="24">
        <v>0.1</v>
      </c>
      <c r="L77" s="22" t="s">
        <v>419</v>
      </c>
      <c r="M77" s="24">
        <v>80</v>
      </c>
      <c r="N77" s="29">
        <v>425000</v>
      </c>
      <c r="O77" s="28" t="s">
        <v>722</v>
      </c>
      <c r="P77" s="9" t="s">
        <v>722</v>
      </c>
      <c r="Q77" s="28" t="s">
        <v>722</v>
      </c>
      <c r="R77" s="22" t="s">
        <v>419</v>
      </c>
      <c r="S77" s="9" t="s">
        <v>382</v>
      </c>
      <c r="T77" s="9" t="s">
        <v>3</v>
      </c>
      <c r="U77" s="9">
        <v>2010</v>
      </c>
      <c r="V77" s="9" t="s">
        <v>722</v>
      </c>
      <c r="W77" s="9" t="s">
        <v>417</v>
      </c>
      <c r="X77" s="9" t="s">
        <v>722</v>
      </c>
      <c r="Y77" s="9" t="s">
        <v>722</v>
      </c>
      <c r="Z77" s="8">
        <v>2011</v>
      </c>
      <c r="AA77" s="22"/>
    </row>
    <row r="78" spans="2:27" s="5" customFormat="1" ht="25.5" hidden="1" x14ac:dyDescent="0.2">
      <c r="B78" s="8" t="s">
        <v>146</v>
      </c>
      <c r="C78" s="9" t="s">
        <v>722</v>
      </c>
      <c r="D78" s="8" t="s">
        <v>285</v>
      </c>
      <c r="E78" s="8" t="s">
        <v>169</v>
      </c>
      <c r="F78" s="8" t="s">
        <v>1140</v>
      </c>
      <c r="G78" s="166" t="s">
        <v>433</v>
      </c>
      <c r="H78" s="9" t="s">
        <v>3</v>
      </c>
      <c r="I78" s="185">
        <v>2012</v>
      </c>
      <c r="J78" s="21" t="s">
        <v>722</v>
      </c>
      <c r="K78" s="24">
        <v>1.3</v>
      </c>
      <c r="L78" s="22" t="s">
        <v>419</v>
      </c>
      <c r="M78" s="24">
        <v>49</v>
      </c>
      <c r="N78" s="29">
        <v>1100000</v>
      </c>
      <c r="O78" s="28" t="s">
        <v>722</v>
      </c>
      <c r="P78" s="9" t="s">
        <v>722</v>
      </c>
      <c r="Q78" s="28" t="s">
        <v>722</v>
      </c>
      <c r="R78" s="22" t="s">
        <v>419</v>
      </c>
      <c r="S78" s="9" t="s">
        <v>382</v>
      </c>
      <c r="T78" s="9" t="s">
        <v>3</v>
      </c>
      <c r="U78" s="9">
        <v>2010</v>
      </c>
      <c r="V78" s="9" t="s">
        <v>722</v>
      </c>
      <c r="W78" s="9" t="s">
        <v>417</v>
      </c>
      <c r="X78" s="9" t="s">
        <v>722</v>
      </c>
      <c r="Y78" s="9" t="s">
        <v>722</v>
      </c>
      <c r="Z78" s="8">
        <v>2012</v>
      </c>
      <c r="AA78" s="22"/>
    </row>
    <row r="79" spans="2:27" s="5" customFormat="1" ht="51" hidden="1" x14ac:dyDescent="0.2">
      <c r="B79" s="8" t="s">
        <v>146</v>
      </c>
      <c r="C79" s="9" t="s">
        <v>722</v>
      </c>
      <c r="D79" s="8" t="s">
        <v>286</v>
      </c>
      <c r="E79" s="8" t="s">
        <v>1077</v>
      </c>
      <c r="F79" s="8" t="s">
        <v>1141</v>
      </c>
      <c r="G79" s="166" t="s">
        <v>755</v>
      </c>
      <c r="H79" s="9" t="s">
        <v>3</v>
      </c>
      <c r="I79" s="185">
        <v>2011</v>
      </c>
      <c r="J79" s="21" t="s">
        <v>722</v>
      </c>
      <c r="K79" s="24">
        <v>0.8</v>
      </c>
      <c r="L79" s="22" t="s">
        <v>419</v>
      </c>
      <c r="M79" s="24">
        <v>66</v>
      </c>
      <c r="N79" s="29">
        <v>250000</v>
      </c>
      <c r="O79" s="28" t="s">
        <v>722</v>
      </c>
      <c r="P79" s="9" t="s">
        <v>722</v>
      </c>
      <c r="Q79" s="28" t="s">
        <v>722</v>
      </c>
      <c r="R79" s="22" t="s">
        <v>419</v>
      </c>
      <c r="S79" s="9" t="s">
        <v>382</v>
      </c>
      <c r="T79" s="9" t="s">
        <v>3</v>
      </c>
      <c r="U79" s="9">
        <v>2010</v>
      </c>
      <c r="V79" s="9" t="s">
        <v>722</v>
      </c>
      <c r="W79" s="9" t="s">
        <v>417</v>
      </c>
      <c r="X79" s="9" t="s">
        <v>722</v>
      </c>
      <c r="Y79" s="9" t="s">
        <v>722</v>
      </c>
      <c r="Z79" s="8">
        <v>2011</v>
      </c>
      <c r="AA79" s="22"/>
    </row>
    <row r="80" spans="2:27" s="5" customFormat="1" ht="63.75" hidden="1" x14ac:dyDescent="0.2">
      <c r="B80" s="8" t="s">
        <v>146</v>
      </c>
      <c r="C80" s="9" t="s">
        <v>722</v>
      </c>
      <c r="D80" s="8" t="s">
        <v>126</v>
      </c>
      <c r="E80" s="8" t="s">
        <v>127</v>
      </c>
      <c r="F80" s="8" t="s">
        <v>1142</v>
      </c>
      <c r="G80" s="166" t="s">
        <v>755</v>
      </c>
      <c r="H80" s="9" t="s">
        <v>3</v>
      </c>
      <c r="I80" s="185">
        <v>2009</v>
      </c>
      <c r="J80" s="21" t="s">
        <v>722</v>
      </c>
      <c r="K80" s="24">
        <v>1.6</v>
      </c>
      <c r="L80" s="22" t="s">
        <v>419</v>
      </c>
      <c r="M80" s="24">
        <v>30</v>
      </c>
      <c r="N80" s="29">
        <v>72000</v>
      </c>
      <c r="O80" s="28" t="s">
        <v>722</v>
      </c>
      <c r="P80" s="9" t="s">
        <v>722</v>
      </c>
      <c r="Q80" s="28" t="s">
        <v>722</v>
      </c>
      <c r="R80" s="22" t="s">
        <v>419</v>
      </c>
      <c r="S80" s="9" t="s">
        <v>382</v>
      </c>
      <c r="T80" s="9" t="s">
        <v>3</v>
      </c>
      <c r="U80" s="9">
        <v>2010</v>
      </c>
      <c r="V80" s="9" t="s">
        <v>722</v>
      </c>
      <c r="W80" s="9" t="s">
        <v>417</v>
      </c>
      <c r="X80" s="9" t="s">
        <v>722</v>
      </c>
      <c r="Y80" s="9" t="s">
        <v>722</v>
      </c>
      <c r="Z80" s="8">
        <v>2009</v>
      </c>
      <c r="AA80" s="22"/>
    </row>
    <row r="81" spans="2:27" s="5" customFormat="1" ht="38.25" hidden="1" x14ac:dyDescent="0.2">
      <c r="B81" s="8" t="s">
        <v>146</v>
      </c>
      <c r="C81" s="9" t="s">
        <v>722</v>
      </c>
      <c r="D81" s="8" t="s">
        <v>17</v>
      </c>
      <c r="E81" s="8" t="s">
        <v>71</v>
      </c>
      <c r="F81" s="8" t="s">
        <v>1143</v>
      </c>
      <c r="G81" s="166" t="s">
        <v>755</v>
      </c>
      <c r="H81" s="9" t="s">
        <v>3</v>
      </c>
      <c r="I81" s="185">
        <v>2006</v>
      </c>
      <c r="J81" s="21" t="s">
        <v>722</v>
      </c>
      <c r="K81" s="24">
        <v>0.1</v>
      </c>
      <c r="L81" s="22" t="s">
        <v>419</v>
      </c>
      <c r="M81" s="24">
        <v>5.3</v>
      </c>
      <c r="N81" s="29">
        <v>35000</v>
      </c>
      <c r="O81" s="28" t="s">
        <v>722</v>
      </c>
      <c r="P81" s="9" t="s">
        <v>722</v>
      </c>
      <c r="Q81" s="28" t="s">
        <v>722</v>
      </c>
      <c r="R81" s="22" t="s">
        <v>419</v>
      </c>
      <c r="S81" s="9" t="s">
        <v>382</v>
      </c>
      <c r="T81" s="9" t="s">
        <v>3</v>
      </c>
      <c r="U81" s="9">
        <v>2010</v>
      </c>
      <c r="V81" s="9" t="s">
        <v>722</v>
      </c>
      <c r="W81" s="9" t="s">
        <v>417</v>
      </c>
      <c r="X81" s="9" t="s">
        <v>722</v>
      </c>
      <c r="Y81" s="9" t="s">
        <v>722</v>
      </c>
      <c r="Z81" s="16" t="s">
        <v>722</v>
      </c>
      <c r="AA81" s="22"/>
    </row>
    <row r="82" spans="2:27" s="5" customFormat="1" ht="38.25" hidden="1" x14ac:dyDescent="0.2">
      <c r="B82" s="8" t="s">
        <v>146</v>
      </c>
      <c r="C82" s="9" t="s">
        <v>722</v>
      </c>
      <c r="D82" s="8" t="s">
        <v>18</v>
      </c>
      <c r="E82" s="8" t="s">
        <v>72</v>
      </c>
      <c r="F82" s="8" t="s">
        <v>1144</v>
      </c>
      <c r="G82" s="7" t="s">
        <v>430</v>
      </c>
      <c r="H82" s="9" t="s">
        <v>3</v>
      </c>
      <c r="I82" s="185">
        <v>2007</v>
      </c>
      <c r="J82" s="21" t="s">
        <v>722</v>
      </c>
      <c r="K82" s="24">
        <v>0</v>
      </c>
      <c r="L82" s="22" t="s">
        <v>419</v>
      </c>
      <c r="M82" s="24">
        <v>25</v>
      </c>
      <c r="N82" s="29">
        <v>5400</v>
      </c>
      <c r="O82" s="28" t="s">
        <v>722</v>
      </c>
      <c r="P82" s="9" t="s">
        <v>722</v>
      </c>
      <c r="Q82" s="28" t="s">
        <v>722</v>
      </c>
      <c r="R82" s="22" t="s">
        <v>419</v>
      </c>
      <c r="S82" s="9" t="s">
        <v>381</v>
      </c>
      <c r="T82" s="9" t="s">
        <v>3</v>
      </c>
      <c r="U82" s="9">
        <v>2010</v>
      </c>
      <c r="V82" s="9" t="s">
        <v>722</v>
      </c>
      <c r="W82" s="9" t="s">
        <v>417</v>
      </c>
      <c r="X82" s="9" t="s">
        <v>722</v>
      </c>
      <c r="Y82" s="9" t="s">
        <v>722</v>
      </c>
      <c r="Z82" s="16" t="s">
        <v>722</v>
      </c>
      <c r="AA82" s="22"/>
    </row>
    <row r="83" spans="2:27" s="5" customFormat="1" ht="38.25" hidden="1" x14ac:dyDescent="0.2">
      <c r="B83" s="8" t="s">
        <v>146</v>
      </c>
      <c r="C83" s="9" t="s">
        <v>722</v>
      </c>
      <c r="D83" s="8" t="s">
        <v>19</v>
      </c>
      <c r="E83" s="8" t="s">
        <v>72</v>
      </c>
      <c r="F83" s="8" t="s">
        <v>1145</v>
      </c>
      <c r="G83" s="7" t="s">
        <v>430</v>
      </c>
      <c r="H83" s="9" t="s">
        <v>3</v>
      </c>
      <c r="I83" s="185">
        <v>2007</v>
      </c>
      <c r="J83" s="21" t="s">
        <v>722</v>
      </c>
      <c r="K83" s="24">
        <v>0</v>
      </c>
      <c r="L83" s="22" t="s">
        <v>419</v>
      </c>
      <c r="M83" s="24">
        <v>25</v>
      </c>
      <c r="N83" s="29">
        <v>9900</v>
      </c>
      <c r="O83" s="28" t="s">
        <v>722</v>
      </c>
      <c r="P83" s="9" t="s">
        <v>722</v>
      </c>
      <c r="Q83" s="28" t="s">
        <v>722</v>
      </c>
      <c r="R83" s="22" t="s">
        <v>419</v>
      </c>
      <c r="S83" s="9" t="s">
        <v>381</v>
      </c>
      <c r="T83" s="9" t="s">
        <v>3</v>
      </c>
      <c r="U83" s="9">
        <v>2010</v>
      </c>
      <c r="V83" s="9" t="s">
        <v>722</v>
      </c>
      <c r="W83" s="9" t="s">
        <v>417</v>
      </c>
      <c r="X83" s="9" t="s">
        <v>722</v>
      </c>
      <c r="Y83" s="9" t="s">
        <v>722</v>
      </c>
      <c r="Z83" s="16" t="s">
        <v>722</v>
      </c>
      <c r="AA83" s="22"/>
    </row>
    <row r="84" spans="2:27" s="5" customFormat="1" ht="38.25" hidden="1" x14ac:dyDescent="0.2">
      <c r="B84" s="8" t="s">
        <v>146</v>
      </c>
      <c r="C84" s="9" t="s">
        <v>722</v>
      </c>
      <c r="D84" s="8" t="s">
        <v>20</v>
      </c>
      <c r="E84" s="8" t="s">
        <v>72</v>
      </c>
      <c r="F84" s="8" t="s">
        <v>1146</v>
      </c>
      <c r="G84" s="7" t="s">
        <v>430</v>
      </c>
      <c r="H84" s="9" t="s">
        <v>3</v>
      </c>
      <c r="I84" s="185">
        <v>2007</v>
      </c>
      <c r="J84" s="21" t="s">
        <v>722</v>
      </c>
      <c r="K84" s="24">
        <v>0.1</v>
      </c>
      <c r="L84" s="22" t="s">
        <v>419</v>
      </c>
      <c r="M84" s="24">
        <v>14</v>
      </c>
      <c r="N84" s="29">
        <v>11700</v>
      </c>
      <c r="O84" s="28" t="s">
        <v>722</v>
      </c>
      <c r="P84" s="9" t="s">
        <v>722</v>
      </c>
      <c r="Q84" s="28" t="s">
        <v>722</v>
      </c>
      <c r="R84" s="22" t="s">
        <v>419</v>
      </c>
      <c r="S84" s="9" t="s">
        <v>381</v>
      </c>
      <c r="T84" s="9" t="s">
        <v>3</v>
      </c>
      <c r="U84" s="9">
        <v>2010</v>
      </c>
      <c r="V84" s="9" t="s">
        <v>722</v>
      </c>
      <c r="W84" s="9" t="s">
        <v>417</v>
      </c>
      <c r="X84" s="9" t="s">
        <v>722</v>
      </c>
      <c r="Y84" s="9" t="s">
        <v>722</v>
      </c>
      <c r="Z84" s="16" t="s">
        <v>722</v>
      </c>
      <c r="AA84" s="22"/>
    </row>
    <row r="85" spans="2:27" s="5" customFormat="1" ht="38.25" hidden="1" x14ac:dyDescent="0.2">
      <c r="B85" s="8" t="s">
        <v>146</v>
      </c>
      <c r="C85" s="9" t="s">
        <v>722</v>
      </c>
      <c r="D85" s="8" t="s">
        <v>21</v>
      </c>
      <c r="E85" s="8" t="s">
        <v>72</v>
      </c>
      <c r="F85" s="8" t="s">
        <v>1147</v>
      </c>
      <c r="G85" s="7" t="s">
        <v>430</v>
      </c>
      <c r="H85" s="9" t="s">
        <v>3</v>
      </c>
      <c r="I85" s="185">
        <v>2007</v>
      </c>
      <c r="J85" s="21" t="s">
        <v>722</v>
      </c>
      <c r="K85" s="24">
        <v>3.5</v>
      </c>
      <c r="L85" s="22" t="s">
        <v>419</v>
      </c>
      <c r="M85" s="24">
        <v>223</v>
      </c>
      <c r="N85" s="29">
        <v>26100</v>
      </c>
      <c r="O85" s="28" t="s">
        <v>722</v>
      </c>
      <c r="P85" s="9" t="s">
        <v>722</v>
      </c>
      <c r="Q85" s="28" t="s">
        <v>722</v>
      </c>
      <c r="R85" s="22" t="s">
        <v>419</v>
      </c>
      <c r="S85" s="9" t="s">
        <v>381</v>
      </c>
      <c r="T85" s="9" t="s">
        <v>3</v>
      </c>
      <c r="U85" s="9">
        <v>2010</v>
      </c>
      <c r="V85" s="9" t="s">
        <v>722</v>
      </c>
      <c r="W85" s="9" t="s">
        <v>417</v>
      </c>
      <c r="X85" s="9" t="s">
        <v>722</v>
      </c>
      <c r="Y85" s="9" t="s">
        <v>722</v>
      </c>
      <c r="Z85" s="16" t="s">
        <v>722</v>
      </c>
      <c r="AA85" s="22"/>
    </row>
    <row r="86" spans="2:27" s="5" customFormat="1" ht="38.25" hidden="1" x14ac:dyDescent="0.2">
      <c r="B86" s="8" t="s">
        <v>146</v>
      </c>
      <c r="C86" s="9" t="s">
        <v>722</v>
      </c>
      <c r="D86" s="8" t="s">
        <v>22</v>
      </c>
      <c r="E86" s="8" t="s">
        <v>72</v>
      </c>
      <c r="F86" s="8" t="s">
        <v>1148</v>
      </c>
      <c r="G86" s="7" t="s">
        <v>430</v>
      </c>
      <c r="H86" s="9" t="s">
        <v>3</v>
      </c>
      <c r="I86" s="185">
        <v>2007</v>
      </c>
      <c r="J86" s="21" t="s">
        <v>722</v>
      </c>
      <c r="K86" s="24">
        <v>0.5</v>
      </c>
      <c r="L86" s="22" t="s">
        <v>419</v>
      </c>
      <c r="M86" s="24">
        <v>39</v>
      </c>
      <c r="N86" s="29">
        <v>1800</v>
      </c>
      <c r="O86" s="28" t="s">
        <v>722</v>
      </c>
      <c r="P86" s="9" t="s">
        <v>722</v>
      </c>
      <c r="Q86" s="28" t="s">
        <v>722</v>
      </c>
      <c r="R86" s="22" t="s">
        <v>419</v>
      </c>
      <c r="S86" s="9" t="s">
        <v>381</v>
      </c>
      <c r="T86" s="9" t="s">
        <v>3</v>
      </c>
      <c r="U86" s="9">
        <v>2010</v>
      </c>
      <c r="V86" s="9" t="s">
        <v>722</v>
      </c>
      <c r="W86" s="9" t="s">
        <v>417</v>
      </c>
      <c r="X86" s="9" t="s">
        <v>722</v>
      </c>
      <c r="Y86" s="9" t="s">
        <v>722</v>
      </c>
      <c r="Z86" s="16" t="s">
        <v>722</v>
      </c>
      <c r="AA86" s="22"/>
    </row>
    <row r="87" spans="2:27" s="5" customFormat="1" ht="38.25" hidden="1" x14ac:dyDescent="0.2">
      <c r="B87" s="8" t="s">
        <v>146</v>
      </c>
      <c r="C87" s="9" t="s">
        <v>722</v>
      </c>
      <c r="D87" s="8" t="s">
        <v>23</v>
      </c>
      <c r="E87" s="8" t="s">
        <v>72</v>
      </c>
      <c r="F87" s="8" t="s">
        <v>1149</v>
      </c>
      <c r="G87" s="7" t="s">
        <v>430</v>
      </c>
      <c r="H87" s="9" t="s">
        <v>3</v>
      </c>
      <c r="I87" s="185">
        <v>2008</v>
      </c>
      <c r="J87" s="21" t="s">
        <v>722</v>
      </c>
      <c r="K87" s="24">
        <v>0.6</v>
      </c>
      <c r="L87" s="22" t="s">
        <v>419</v>
      </c>
      <c r="M87" s="24">
        <v>242</v>
      </c>
      <c r="N87" s="29">
        <v>44100</v>
      </c>
      <c r="O87" s="28" t="s">
        <v>722</v>
      </c>
      <c r="P87" s="9" t="s">
        <v>722</v>
      </c>
      <c r="Q87" s="28" t="s">
        <v>722</v>
      </c>
      <c r="R87" s="22" t="s">
        <v>419</v>
      </c>
      <c r="S87" s="9" t="s">
        <v>381</v>
      </c>
      <c r="T87" s="9" t="s">
        <v>3</v>
      </c>
      <c r="U87" s="9">
        <v>2010</v>
      </c>
      <c r="V87" s="9" t="s">
        <v>722</v>
      </c>
      <c r="W87" s="9" t="s">
        <v>417</v>
      </c>
      <c r="X87" s="9" t="s">
        <v>722</v>
      </c>
      <c r="Y87" s="9" t="s">
        <v>722</v>
      </c>
      <c r="Z87" s="16" t="s">
        <v>722</v>
      </c>
      <c r="AA87" s="22"/>
    </row>
    <row r="88" spans="2:27" s="5" customFormat="1" ht="38.25" hidden="1" x14ac:dyDescent="0.2">
      <c r="B88" s="8" t="s">
        <v>146</v>
      </c>
      <c r="C88" s="9" t="s">
        <v>722</v>
      </c>
      <c r="D88" s="8" t="s">
        <v>24</v>
      </c>
      <c r="E88" s="8" t="s">
        <v>72</v>
      </c>
      <c r="F88" s="8" t="s">
        <v>1150</v>
      </c>
      <c r="G88" s="7" t="s">
        <v>430</v>
      </c>
      <c r="H88" s="9" t="s">
        <v>3</v>
      </c>
      <c r="I88" s="185">
        <v>2007</v>
      </c>
      <c r="J88" s="21" t="s">
        <v>722</v>
      </c>
      <c r="K88" s="24">
        <v>0.4</v>
      </c>
      <c r="L88" s="22" t="s">
        <v>419</v>
      </c>
      <c r="M88" s="24">
        <v>39</v>
      </c>
      <c r="N88" s="29">
        <v>1800</v>
      </c>
      <c r="O88" s="28" t="s">
        <v>722</v>
      </c>
      <c r="P88" s="9" t="s">
        <v>722</v>
      </c>
      <c r="Q88" s="28" t="s">
        <v>722</v>
      </c>
      <c r="R88" s="22" t="s">
        <v>419</v>
      </c>
      <c r="S88" s="9" t="s">
        <v>381</v>
      </c>
      <c r="T88" s="9" t="s">
        <v>3</v>
      </c>
      <c r="U88" s="9">
        <v>2010</v>
      </c>
      <c r="V88" s="9" t="s">
        <v>722</v>
      </c>
      <c r="W88" s="9" t="s">
        <v>417</v>
      </c>
      <c r="X88" s="9" t="s">
        <v>722</v>
      </c>
      <c r="Y88" s="9" t="s">
        <v>722</v>
      </c>
      <c r="Z88" s="16" t="s">
        <v>722</v>
      </c>
      <c r="AA88" s="22"/>
    </row>
    <row r="89" spans="2:27" s="5" customFormat="1" ht="38.25" hidden="1" x14ac:dyDescent="0.2">
      <c r="B89" s="8" t="s">
        <v>146</v>
      </c>
      <c r="C89" s="9" t="s">
        <v>722</v>
      </c>
      <c r="D89" s="8" t="s">
        <v>25</v>
      </c>
      <c r="E89" s="8" t="s">
        <v>4</v>
      </c>
      <c r="F89" s="8" t="s">
        <v>1151</v>
      </c>
      <c r="G89" s="8" t="s">
        <v>4</v>
      </c>
      <c r="H89" s="9" t="s">
        <v>3</v>
      </c>
      <c r="I89" s="185" t="s">
        <v>419</v>
      </c>
      <c r="J89" s="21" t="s">
        <v>722</v>
      </c>
      <c r="K89" s="24">
        <v>428</v>
      </c>
      <c r="L89" s="22" t="s">
        <v>419</v>
      </c>
      <c r="M89" s="21">
        <v>0</v>
      </c>
      <c r="N89" s="29" t="s">
        <v>419</v>
      </c>
      <c r="O89" s="31">
        <v>1800000</v>
      </c>
      <c r="P89" s="9" t="s">
        <v>722</v>
      </c>
      <c r="Q89" s="28" t="s">
        <v>722</v>
      </c>
      <c r="R89" s="22" t="s">
        <v>419</v>
      </c>
      <c r="S89" s="9" t="s">
        <v>381</v>
      </c>
      <c r="T89" s="9" t="s">
        <v>3</v>
      </c>
      <c r="U89" s="9">
        <v>2010</v>
      </c>
      <c r="V89" s="9" t="s">
        <v>722</v>
      </c>
      <c r="W89" s="9" t="s">
        <v>417</v>
      </c>
      <c r="X89" s="9" t="s">
        <v>419</v>
      </c>
      <c r="Y89" s="9" t="s">
        <v>419</v>
      </c>
      <c r="Z89" s="16" t="s">
        <v>722</v>
      </c>
      <c r="AA89" s="22"/>
    </row>
    <row r="90" spans="2:27" s="5" customFormat="1" ht="51" hidden="1" x14ac:dyDescent="0.2">
      <c r="B90" s="8" t="s">
        <v>146</v>
      </c>
      <c r="C90" s="9" t="s">
        <v>722</v>
      </c>
      <c r="D90" s="8" t="s">
        <v>128</v>
      </c>
      <c r="E90" s="8" t="s">
        <v>434</v>
      </c>
      <c r="F90" s="8" t="s">
        <v>1152</v>
      </c>
      <c r="G90" s="166" t="s">
        <v>755</v>
      </c>
      <c r="H90" s="9" t="s">
        <v>3</v>
      </c>
      <c r="I90" s="185">
        <v>2009</v>
      </c>
      <c r="J90" s="21" t="s">
        <v>722</v>
      </c>
      <c r="K90" s="24">
        <v>0.5</v>
      </c>
      <c r="L90" s="22" t="s">
        <v>419</v>
      </c>
      <c r="M90" s="22">
        <v>26</v>
      </c>
      <c r="N90" s="29" t="s">
        <v>419</v>
      </c>
      <c r="O90" s="28" t="s">
        <v>722</v>
      </c>
      <c r="P90" s="9" t="s">
        <v>722</v>
      </c>
      <c r="Q90" s="28" t="s">
        <v>722</v>
      </c>
      <c r="R90" s="22" t="s">
        <v>419</v>
      </c>
      <c r="S90" s="9" t="s">
        <v>382</v>
      </c>
      <c r="T90" s="9" t="s">
        <v>3</v>
      </c>
      <c r="U90" s="9">
        <v>2010</v>
      </c>
      <c r="V90" s="9" t="s">
        <v>722</v>
      </c>
      <c r="W90" s="9" t="s">
        <v>417</v>
      </c>
      <c r="X90" s="9" t="s">
        <v>722</v>
      </c>
      <c r="Y90" s="9" t="s">
        <v>722</v>
      </c>
      <c r="Z90" s="8">
        <v>2009</v>
      </c>
      <c r="AA90" s="22"/>
    </row>
    <row r="91" spans="2:27" s="5" customFormat="1" ht="38.25" hidden="1" x14ac:dyDescent="0.2">
      <c r="B91" s="8" t="s">
        <v>146</v>
      </c>
      <c r="C91" s="9" t="s">
        <v>722</v>
      </c>
      <c r="D91" s="8" t="s">
        <v>129</v>
      </c>
      <c r="E91" s="8" t="s">
        <v>130</v>
      </c>
      <c r="F91" s="8" t="s">
        <v>1153</v>
      </c>
      <c r="G91" s="166" t="s">
        <v>755</v>
      </c>
      <c r="H91" s="9" t="s">
        <v>3</v>
      </c>
      <c r="I91" s="185">
        <v>2009</v>
      </c>
      <c r="J91" s="21" t="s">
        <v>722</v>
      </c>
      <c r="K91" s="24">
        <v>0.6</v>
      </c>
      <c r="L91" s="22" t="s">
        <v>419</v>
      </c>
      <c r="M91" s="22">
        <v>39</v>
      </c>
      <c r="N91" s="29">
        <v>128000</v>
      </c>
      <c r="O91" s="28" t="s">
        <v>722</v>
      </c>
      <c r="P91" s="9" t="s">
        <v>722</v>
      </c>
      <c r="Q91" s="28" t="s">
        <v>722</v>
      </c>
      <c r="R91" s="22" t="s">
        <v>419</v>
      </c>
      <c r="S91" s="9" t="s">
        <v>382</v>
      </c>
      <c r="T91" s="9" t="s">
        <v>3</v>
      </c>
      <c r="U91" s="9">
        <v>2010</v>
      </c>
      <c r="V91" s="9" t="s">
        <v>722</v>
      </c>
      <c r="W91" s="9" t="s">
        <v>417</v>
      </c>
      <c r="X91" s="9" t="s">
        <v>722</v>
      </c>
      <c r="Y91" s="9" t="s">
        <v>722</v>
      </c>
      <c r="Z91" s="8">
        <v>2009</v>
      </c>
      <c r="AA91" s="22"/>
    </row>
    <row r="92" spans="2:27" s="5" customFormat="1" ht="51" hidden="1" x14ac:dyDescent="0.2">
      <c r="B92" s="8" t="s">
        <v>146</v>
      </c>
      <c r="C92" s="9" t="s">
        <v>722</v>
      </c>
      <c r="D92" s="8" t="s">
        <v>26</v>
      </c>
      <c r="E92" s="8" t="s">
        <v>73</v>
      </c>
      <c r="F92" s="8" t="s">
        <v>1153</v>
      </c>
      <c r="G92" s="166" t="s">
        <v>755</v>
      </c>
      <c r="H92" s="9" t="s">
        <v>3</v>
      </c>
      <c r="I92" s="185" t="s">
        <v>418</v>
      </c>
      <c r="J92" s="21" t="s">
        <v>722</v>
      </c>
      <c r="K92" s="24">
        <v>0.1</v>
      </c>
      <c r="L92" s="22" t="s">
        <v>419</v>
      </c>
      <c r="M92" s="22">
        <v>21</v>
      </c>
      <c r="N92" s="29" t="s">
        <v>722</v>
      </c>
      <c r="O92" s="28" t="s">
        <v>722</v>
      </c>
      <c r="P92" s="9" t="s">
        <v>722</v>
      </c>
      <c r="Q92" s="28" t="s">
        <v>722</v>
      </c>
      <c r="R92" s="22" t="s">
        <v>419</v>
      </c>
      <c r="S92" s="9" t="s">
        <v>382</v>
      </c>
      <c r="T92" s="9" t="s">
        <v>3</v>
      </c>
      <c r="U92" s="9">
        <v>2010</v>
      </c>
      <c r="V92" s="9" t="s">
        <v>722</v>
      </c>
      <c r="W92" s="9" t="s">
        <v>417</v>
      </c>
      <c r="X92" s="9" t="s">
        <v>722</v>
      </c>
      <c r="Y92" s="9" t="s">
        <v>722</v>
      </c>
      <c r="Z92" s="16" t="s">
        <v>722</v>
      </c>
      <c r="AA92" s="22"/>
    </row>
    <row r="93" spans="2:27" s="5" customFormat="1" ht="38.25" hidden="1" x14ac:dyDescent="0.2">
      <c r="B93" s="8" t="s">
        <v>146</v>
      </c>
      <c r="C93" s="9" t="s">
        <v>722</v>
      </c>
      <c r="D93" s="8" t="s">
        <v>131</v>
      </c>
      <c r="E93" s="8" t="s">
        <v>132</v>
      </c>
      <c r="F93" s="8" t="s">
        <v>396</v>
      </c>
      <c r="G93" s="7" t="s">
        <v>446</v>
      </c>
      <c r="H93" s="9" t="s">
        <v>3</v>
      </c>
      <c r="I93" s="185">
        <v>2010</v>
      </c>
      <c r="J93" s="21" t="s">
        <v>722</v>
      </c>
      <c r="K93" s="24">
        <v>6.1</v>
      </c>
      <c r="L93" s="22" t="s">
        <v>419</v>
      </c>
      <c r="M93" s="22">
        <v>141</v>
      </c>
      <c r="N93" s="29" t="s">
        <v>722</v>
      </c>
      <c r="O93" s="28" t="s">
        <v>722</v>
      </c>
      <c r="P93" s="9" t="s">
        <v>722</v>
      </c>
      <c r="Q93" s="28" t="s">
        <v>722</v>
      </c>
      <c r="R93" s="22" t="s">
        <v>419</v>
      </c>
      <c r="S93" s="9" t="s">
        <v>382</v>
      </c>
      <c r="T93" s="9" t="s">
        <v>3</v>
      </c>
      <c r="U93" s="9">
        <v>2010</v>
      </c>
      <c r="V93" s="9" t="s">
        <v>722</v>
      </c>
      <c r="W93" s="9" t="s">
        <v>417</v>
      </c>
      <c r="X93" s="9" t="s">
        <v>722</v>
      </c>
      <c r="Y93" s="9" t="s">
        <v>722</v>
      </c>
      <c r="Z93" s="16">
        <v>40210</v>
      </c>
      <c r="AA93" s="22"/>
    </row>
    <row r="94" spans="2:27" s="5" customFormat="1" ht="38.25" hidden="1" x14ac:dyDescent="0.2">
      <c r="B94" s="8" t="s">
        <v>146</v>
      </c>
      <c r="C94" s="9" t="s">
        <v>722</v>
      </c>
      <c r="D94" s="8" t="s">
        <v>27</v>
      </c>
      <c r="E94" s="8" t="s">
        <v>1078</v>
      </c>
      <c r="F94" s="8" t="s">
        <v>1154</v>
      </c>
      <c r="G94" s="166" t="s">
        <v>755</v>
      </c>
      <c r="H94" s="9" t="s">
        <v>3</v>
      </c>
      <c r="I94" s="185">
        <v>2006</v>
      </c>
      <c r="J94" s="21" t="s">
        <v>722</v>
      </c>
      <c r="K94" s="24">
        <v>0.3</v>
      </c>
      <c r="L94" s="22" t="s">
        <v>419</v>
      </c>
      <c r="M94" s="22">
        <v>6</v>
      </c>
      <c r="N94" s="29" t="s">
        <v>722</v>
      </c>
      <c r="O94" s="28" t="s">
        <v>722</v>
      </c>
      <c r="P94" s="9" t="s">
        <v>722</v>
      </c>
      <c r="Q94" s="28" t="s">
        <v>722</v>
      </c>
      <c r="R94" s="22" t="s">
        <v>419</v>
      </c>
      <c r="S94" s="9" t="s">
        <v>382</v>
      </c>
      <c r="T94" s="9" t="s">
        <v>3</v>
      </c>
      <c r="U94" s="9">
        <v>2010</v>
      </c>
      <c r="V94" s="9" t="s">
        <v>722</v>
      </c>
      <c r="W94" s="9" t="s">
        <v>417</v>
      </c>
      <c r="X94" s="9" t="s">
        <v>722</v>
      </c>
      <c r="Y94" s="9" t="s">
        <v>722</v>
      </c>
      <c r="Z94" s="16" t="s">
        <v>722</v>
      </c>
      <c r="AA94" s="22"/>
    </row>
    <row r="95" spans="2:27" s="5" customFormat="1" ht="38.25" hidden="1" x14ac:dyDescent="0.2">
      <c r="B95" s="8" t="s">
        <v>146</v>
      </c>
      <c r="C95" s="9" t="s">
        <v>722</v>
      </c>
      <c r="D95" s="8" t="s">
        <v>28</v>
      </c>
      <c r="E95" s="8" t="s">
        <v>1079</v>
      </c>
      <c r="F95" s="8" t="s">
        <v>1155</v>
      </c>
      <c r="G95" s="13" t="s">
        <v>769</v>
      </c>
      <c r="H95" s="9" t="s">
        <v>3</v>
      </c>
      <c r="I95" s="185" t="s">
        <v>419</v>
      </c>
      <c r="J95" s="21" t="s">
        <v>722</v>
      </c>
      <c r="K95" s="24">
        <v>94.2</v>
      </c>
      <c r="L95" s="22" t="s">
        <v>419</v>
      </c>
      <c r="M95" s="21">
        <v>0</v>
      </c>
      <c r="N95" s="29" t="s">
        <v>722</v>
      </c>
      <c r="O95" s="28" t="s">
        <v>722</v>
      </c>
      <c r="P95" s="9" t="s">
        <v>722</v>
      </c>
      <c r="Q95" s="28" t="s">
        <v>722</v>
      </c>
      <c r="R95" s="22" t="s">
        <v>419</v>
      </c>
      <c r="S95" s="9" t="s">
        <v>381</v>
      </c>
      <c r="T95" s="10" t="s">
        <v>2</v>
      </c>
      <c r="U95" s="9">
        <v>2010</v>
      </c>
      <c r="V95" s="9" t="s">
        <v>722</v>
      </c>
      <c r="W95" s="9" t="s">
        <v>417</v>
      </c>
      <c r="X95" s="9" t="s">
        <v>419</v>
      </c>
      <c r="Y95" s="9" t="s">
        <v>419</v>
      </c>
      <c r="Z95" s="16" t="s">
        <v>722</v>
      </c>
      <c r="AA95" s="22"/>
    </row>
    <row r="96" spans="2:27" s="5" customFormat="1" ht="63.75" hidden="1" x14ac:dyDescent="0.2">
      <c r="B96" s="8" t="s">
        <v>146</v>
      </c>
      <c r="C96" s="9" t="s">
        <v>722</v>
      </c>
      <c r="D96" s="8" t="s">
        <v>215</v>
      </c>
      <c r="E96" s="8" t="s">
        <v>216</v>
      </c>
      <c r="F96" s="8" t="s">
        <v>1156</v>
      </c>
      <c r="G96" s="181" t="s">
        <v>408</v>
      </c>
      <c r="H96" s="9" t="s">
        <v>375</v>
      </c>
      <c r="I96" s="185" t="s">
        <v>424</v>
      </c>
      <c r="J96" s="21" t="s">
        <v>722</v>
      </c>
      <c r="K96" s="24">
        <v>3.8</v>
      </c>
      <c r="L96" s="22" t="s">
        <v>419</v>
      </c>
      <c r="M96" s="22">
        <v>90.8</v>
      </c>
      <c r="N96" s="30">
        <v>500000</v>
      </c>
      <c r="O96" s="28" t="s">
        <v>722</v>
      </c>
      <c r="P96" s="9" t="s">
        <v>722</v>
      </c>
      <c r="Q96" s="28" t="s">
        <v>722</v>
      </c>
      <c r="R96" s="22" t="s">
        <v>419</v>
      </c>
      <c r="S96" s="9" t="s">
        <v>382</v>
      </c>
      <c r="T96" s="10" t="s">
        <v>442</v>
      </c>
      <c r="U96" s="9">
        <v>2010</v>
      </c>
      <c r="V96" s="9" t="s">
        <v>722</v>
      </c>
      <c r="W96" s="9" t="s">
        <v>417</v>
      </c>
      <c r="X96" s="9" t="s">
        <v>722</v>
      </c>
      <c r="Y96" s="9" t="s">
        <v>722</v>
      </c>
      <c r="Z96" s="16">
        <v>41426</v>
      </c>
      <c r="AA96" s="22"/>
    </row>
    <row r="97" spans="2:27" s="5" customFormat="1" ht="25.5" hidden="1" x14ac:dyDescent="0.2">
      <c r="B97" s="8" t="s">
        <v>146</v>
      </c>
      <c r="C97" s="9" t="s">
        <v>419</v>
      </c>
      <c r="D97" s="8" t="s">
        <v>29</v>
      </c>
      <c r="E97" s="8" t="s">
        <v>59</v>
      </c>
      <c r="F97" s="8" t="s">
        <v>1118</v>
      </c>
      <c r="G97" s="7" t="s">
        <v>403</v>
      </c>
      <c r="H97" s="9" t="s">
        <v>3</v>
      </c>
      <c r="I97" s="185" t="s">
        <v>418</v>
      </c>
      <c r="J97" s="21" t="s">
        <v>722</v>
      </c>
      <c r="K97" s="24">
        <v>684.4</v>
      </c>
      <c r="L97" s="22" t="s">
        <v>419</v>
      </c>
      <c r="M97" s="21">
        <v>0</v>
      </c>
      <c r="N97" s="28" t="s">
        <v>419</v>
      </c>
      <c r="O97" s="28" t="s">
        <v>419</v>
      </c>
      <c r="P97" s="22" t="s">
        <v>419</v>
      </c>
      <c r="Q97" s="28" t="s">
        <v>722</v>
      </c>
      <c r="R97" s="22" t="s">
        <v>419</v>
      </c>
      <c r="S97" s="9" t="s">
        <v>381</v>
      </c>
      <c r="T97" s="9" t="s">
        <v>3</v>
      </c>
      <c r="U97" s="9">
        <v>2010</v>
      </c>
      <c r="V97" s="22" t="s">
        <v>419</v>
      </c>
      <c r="W97" s="9" t="s">
        <v>417</v>
      </c>
      <c r="X97" s="9" t="s">
        <v>419</v>
      </c>
      <c r="Y97" s="9" t="s">
        <v>419</v>
      </c>
      <c r="Z97" s="16" t="s">
        <v>419</v>
      </c>
      <c r="AA97" s="22"/>
    </row>
    <row r="98" spans="2:27" s="5" customFormat="1" ht="38.25" hidden="1" x14ac:dyDescent="0.2">
      <c r="B98" s="8" t="s">
        <v>146</v>
      </c>
      <c r="C98" s="9" t="s">
        <v>722</v>
      </c>
      <c r="D98" s="8" t="s">
        <v>217</v>
      </c>
      <c r="E98" s="8" t="s">
        <v>218</v>
      </c>
      <c r="F98" s="8" t="s">
        <v>1157</v>
      </c>
      <c r="G98" s="181" t="s">
        <v>408</v>
      </c>
      <c r="H98" s="9" t="s">
        <v>3</v>
      </c>
      <c r="I98" s="185">
        <v>2011</v>
      </c>
      <c r="J98" s="21" t="s">
        <v>722</v>
      </c>
      <c r="K98" s="24">
        <v>0</v>
      </c>
      <c r="L98" s="22" t="s">
        <v>419</v>
      </c>
      <c r="M98" s="21">
        <v>0</v>
      </c>
      <c r="N98" s="29" t="s">
        <v>722</v>
      </c>
      <c r="O98" s="28" t="s">
        <v>722</v>
      </c>
      <c r="P98" s="9" t="s">
        <v>722</v>
      </c>
      <c r="Q98" s="28" t="s">
        <v>722</v>
      </c>
      <c r="R98" s="22" t="s">
        <v>419</v>
      </c>
      <c r="S98" s="9" t="s">
        <v>381</v>
      </c>
      <c r="T98" s="9" t="s">
        <v>3</v>
      </c>
      <c r="U98" s="9">
        <v>2011</v>
      </c>
      <c r="V98" s="9" t="s">
        <v>722</v>
      </c>
      <c r="W98" s="9" t="s">
        <v>417</v>
      </c>
      <c r="X98" s="9" t="s">
        <v>419</v>
      </c>
      <c r="Y98" s="9" t="s">
        <v>419</v>
      </c>
      <c r="Z98" s="16">
        <v>40483</v>
      </c>
      <c r="AA98" s="22"/>
    </row>
    <row r="99" spans="2:27" s="5" customFormat="1" ht="25.5" hidden="1" x14ac:dyDescent="0.2">
      <c r="B99" s="8" t="s">
        <v>146</v>
      </c>
      <c r="C99" s="9" t="s">
        <v>722</v>
      </c>
      <c r="D99" s="8" t="s">
        <v>170</v>
      </c>
      <c r="E99" s="8" t="s">
        <v>166</v>
      </c>
      <c r="F99" s="8" t="s">
        <v>1158</v>
      </c>
      <c r="G99" s="8" t="s">
        <v>758</v>
      </c>
      <c r="H99" s="9" t="s">
        <v>3</v>
      </c>
      <c r="I99" s="185" t="s">
        <v>419</v>
      </c>
      <c r="J99" s="21" t="s">
        <v>722</v>
      </c>
      <c r="K99" s="24">
        <v>19</v>
      </c>
      <c r="L99" s="22" t="s">
        <v>419</v>
      </c>
      <c r="M99" s="22">
        <v>0</v>
      </c>
      <c r="N99" s="29" t="s">
        <v>722</v>
      </c>
      <c r="O99" s="28" t="s">
        <v>722</v>
      </c>
      <c r="P99" s="9" t="s">
        <v>722</v>
      </c>
      <c r="Q99" s="28" t="s">
        <v>722</v>
      </c>
      <c r="R99" s="22" t="s">
        <v>419</v>
      </c>
      <c r="S99" s="9" t="s">
        <v>381</v>
      </c>
      <c r="T99" s="9" t="s">
        <v>3</v>
      </c>
      <c r="U99" s="9">
        <v>2013</v>
      </c>
      <c r="V99" s="9" t="s">
        <v>722</v>
      </c>
      <c r="W99" s="9" t="s">
        <v>417</v>
      </c>
      <c r="X99" s="9" t="s">
        <v>419</v>
      </c>
      <c r="Y99" s="9" t="s">
        <v>419</v>
      </c>
      <c r="Z99" s="16" t="s">
        <v>419</v>
      </c>
      <c r="AA99" s="22"/>
    </row>
    <row r="100" spans="2:27" s="5" customFormat="1" ht="25.5" hidden="1" x14ac:dyDescent="0.2">
      <c r="B100" s="8" t="s">
        <v>146</v>
      </c>
      <c r="C100" s="9" t="s">
        <v>722</v>
      </c>
      <c r="D100" s="8" t="s">
        <v>171</v>
      </c>
      <c r="E100" s="8" t="s">
        <v>168</v>
      </c>
      <c r="F100" s="8" t="s">
        <v>1159</v>
      </c>
      <c r="G100" s="8" t="s">
        <v>758</v>
      </c>
      <c r="H100" s="9" t="s">
        <v>3</v>
      </c>
      <c r="I100" s="185" t="s">
        <v>419</v>
      </c>
      <c r="J100" s="21" t="s">
        <v>722</v>
      </c>
      <c r="K100" s="24">
        <v>4</v>
      </c>
      <c r="L100" s="22" t="s">
        <v>419</v>
      </c>
      <c r="M100" s="21">
        <v>0</v>
      </c>
      <c r="N100" s="29" t="s">
        <v>722</v>
      </c>
      <c r="O100" s="28" t="s">
        <v>722</v>
      </c>
      <c r="P100" s="9" t="s">
        <v>722</v>
      </c>
      <c r="Q100" s="28" t="s">
        <v>722</v>
      </c>
      <c r="R100" s="22" t="s">
        <v>419</v>
      </c>
      <c r="S100" s="9" t="s">
        <v>381</v>
      </c>
      <c r="T100" s="9" t="s">
        <v>3</v>
      </c>
      <c r="U100" s="9">
        <v>2013</v>
      </c>
      <c r="V100" s="9" t="s">
        <v>722</v>
      </c>
      <c r="W100" s="9" t="s">
        <v>417</v>
      </c>
      <c r="X100" s="9" t="s">
        <v>419</v>
      </c>
      <c r="Y100" s="9" t="s">
        <v>419</v>
      </c>
      <c r="Z100" s="16" t="s">
        <v>419</v>
      </c>
      <c r="AA100" s="22"/>
    </row>
    <row r="101" spans="2:27" s="5" customFormat="1" ht="25.5" hidden="1" x14ac:dyDescent="0.2">
      <c r="B101" s="8" t="s">
        <v>148</v>
      </c>
      <c r="C101" s="9" t="s">
        <v>722</v>
      </c>
      <c r="D101" s="8" t="s">
        <v>287</v>
      </c>
      <c r="E101" s="8" t="s">
        <v>172</v>
      </c>
      <c r="F101" s="8" t="s">
        <v>683</v>
      </c>
      <c r="G101" s="8" t="s">
        <v>446</v>
      </c>
      <c r="H101" s="9" t="s">
        <v>3</v>
      </c>
      <c r="I101" s="184">
        <v>2012</v>
      </c>
      <c r="J101" s="21" t="s">
        <v>722</v>
      </c>
      <c r="K101" s="23">
        <v>13.5</v>
      </c>
      <c r="L101" s="22" t="s">
        <v>419</v>
      </c>
      <c r="M101" s="23">
        <v>0</v>
      </c>
      <c r="N101" s="28" t="s">
        <v>722</v>
      </c>
      <c r="O101" s="28" t="s">
        <v>722</v>
      </c>
      <c r="P101" s="28" t="s">
        <v>722</v>
      </c>
      <c r="Q101" s="28" t="s">
        <v>722</v>
      </c>
      <c r="R101" s="22" t="s">
        <v>419</v>
      </c>
      <c r="S101" s="9" t="s">
        <v>382</v>
      </c>
      <c r="T101" s="9" t="s">
        <v>3</v>
      </c>
      <c r="U101" s="9">
        <v>2010</v>
      </c>
      <c r="V101" s="28" t="s">
        <v>722</v>
      </c>
      <c r="W101" s="9" t="s">
        <v>417</v>
      </c>
      <c r="X101" s="28" t="s">
        <v>722</v>
      </c>
      <c r="Y101" s="28" t="s">
        <v>722</v>
      </c>
      <c r="Z101" s="9">
        <v>2009</v>
      </c>
      <c r="AA101" s="22"/>
    </row>
    <row r="102" spans="2:27" s="5" customFormat="1" ht="25.5" hidden="1" x14ac:dyDescent="0.2">
      <c r="B102" s="8" t="s">
        <v>148</v>
      </c>
      <c r="C102" s="9" t="s">
        <v>722</v>
      </c>
      <c r="D102" s="8" t="s">
        <v>288</v>
      </c>
      <c r="E102" s="8" t="s">
        <v>220</v>
      </c>
      <c r="F102" s="8" t="s">
        <v>1160</v>
      </c>
      <c r="G102" s="8" t="s">
        <v>481</v>
      </c>
      <c r="H102" s="9" t="s">
        <v>208</v>
      </c>
      <c r="I102" s="184" t="s">
        <v>424</v>
      </c>
      <c r="J102" s="21" t="s">
        <v>722</v>
      </c>
      <c r="K102" s="23">
        <v>84.5</v>
      </c>
      <c r="L102" s="22" t="s">
        <v>419</v>
      </c>
      <c r="M102" s="23">
        <v>0</v>
      </c>
      <c r="N102" s="28" t="s">
        <v>722</v>
      </c>
      <c r="O102" s="28" t="s">
        <v>722</v>
      </c>
      <c r="P102" s="28" t="s">
        <v>722</v>
      </c>
      <c r="Q102" s="28" t="s">
        <v>722</v>
      </c>
      <c r="R102" s="22" t="s">
        <v>419</v>
      </c>
      <c r="S102" s="9" t="s">
        <v>382</v>
      </c>
      <c r="T102" s="9" t="s">
        <v>208</v>
      </c>
      <c r="U102" s="9">
        <v>2010</v>
      </c>
      <c r="V102" s="28" t="s">
        <v>722</v>
      </c>
      <c r="W102" s="9" t="s">
        <v>417</v>
      </c>
      <c r="X102" s="28" t="s">
        <v>722</v>
      </c>
      <c r="Y102" s="28" t="s">
        <v>722</v>
      </c>
      <c r="Z102" s="9" t="s">
        <v>722</v>
      </c>
      <c r="AA102" s="22"/>
    </row>
    <row r="103" spans="2:27" s="5" customFormat="1" ht="25.5" hidden="1" x14ac:dyDescent="0.2">
      <c r="B103" s="7" t="s">
        <v>148</v>
      </c>
      <c r="C103" s="9" t="s">
        <v>722</v>
      </c>
      <c r="D103" s="7" t="s">
        <v>289</v>
      </c>
      <c r="E103" s="8" t="s">
        <v>435</v>
      </c>
      <c r="F103" s="8" t="s">
        <v>684</v>
      </c>
      <c r="G103" s="181" t="s">
        <v>219</v>
      </c>
      <c r="H103" s="9" t="s">
        <v>3</v>
      </c>
      <c r="I103" s="184">
        <v>2011</v>
      </c>
      <c r="J103" s="21" t="s">
        <v>722</v>
      </c>
      <c r="K103" s="24">
        <v>30.4</v>
      </c>
      <c r="L103" s="22" t="s">
        <v>419</v>
      </c>
      <c r="M103" s="21">
        <v>0</v>
      </c>
      <c r="N103" s="28" t="s">
        <v>722</v>
      </c>
      <c r="O103" s="28" t="s">
        <v>722</v>
      </c>
      <c r="P103" s="28" t="s">
        <v>722</v>
      </c>
      <c r="Q103" s="28" t="s">
        <v>722</v>
      </c>
      <c r="R103" s="22" t="s">
        <v>419</v>
      </c>
      <c r="S103" s="9" t="s">
        <v>382</v>
      </c>
      <c r="T103" s="9" t="s">
        <v>3</v>
      </c>
      <c r="U103" s="9">
        <v>2010</v>
      </c>
      <c r="V103" s="28" t="s">
        <v>722</v>
      </c>
      <c r="W103" s="9" t="s">
        <v>417</v>
      </c>
      <c r="X103" s="28" t="s">
        <v>722</v>
      </c>
      <c r="Y103" s="28" t="s">
        <v>722</v>
      </c>
      <c r="Z103" s="9" t="s">
        <v>722</v>
      </c>
      <c r="AA103" s="22"/>
    </row>
    <row r="104" spans="2:27" s="5" customFormat="1" ht="38.25" hidden="1" x14ac:dyDescent="0.2">
      <c r="B104" s="8" t="s">
        <v>148</v>
      </c>
      <c r="C104" s="9" t="s">
        <v>722</v>
      </c>
      <c r="D104" s="8" t="s">
        <v>290</v>
      </c>
      <c r="E104" s="8" t="s">
        <v>149</v>
      </c>
      <c r="F104" s="8" t="s">
        <v>1161</v>
      </c>
      <c r="G104" s="8" t="s">
        <v>443</v>
      </c>
      <c r="H104" s="9" t="s">
        <v>3</v>
      </c>
      <c r="I104" s="184">
        <v>2011</v>
      </c>
      <c r="J104" s="21" t="s">
        <v>722</v>
      </c>
      <c r="K104" s="24">
        <v>188.3</v>
      </c>
      <c r="L104" s="22" t="s">
        <v>419</v>
      </c>
      <c r="M104" s="22">
        <v>1471</v>
      </c>
      <c r="N104" s="31">
        <v>1700000</v>
      </c>
      <c r="O104" s="28" t="s">
        <v>722</v>
      </c>
      <c r="P104" s="28" t="s">
        <v>722</v>
      </c>
      <c r="Q104" s="28" t="s">
        <v>722</v>
      </c>
      <c r="R104" s="22" t="s">
        <v>419</v>
      </c>
      <c r="S104" s="9" t="s">
        <v>382</v>
      </c>
      <c r="T104" s="9" t="s">
        <v>3</v>
      </c>
      <c r="U104" s="9">
        <v>2010</v>
      </c>
      <c r="V104" s="28" t="s">
        <v>722</v>
      </c>
      <c r="W104" s="9" t="s">
        <v>417</v>
      </c>
      <c r="X104" s="28" t="s">
        <v>722</v>
      </c>
      <c r="Y104" s="28" t="s">
        <v>722</v>
      </c>
      <c r="Z104" s="9">
        <v>2010</v>
      </c>
      <c r="AA104" s="22"/>
    </row>
    <row r="105" spans="2:27" s="5" customFormat="1" ht="12.75" hidden="1" x14ac:dyDescent="0.2">
      <c r="B105" s="8" t="s">
        <v>148</v>
      </c>
      <c r="C105" s="9" t="s">
        <v>722</v>
      </c>
      <c r="D105" s="8" t="s">
        <v>291</v>
      </c>
      <c r="E105" s="8" t="s">
        <v>4</v>
      </c>
      <c r="F105" s="8" t="s">
        <v>1162</v>
      </c>
      <c r="G105" s="8" t="s">
        <v>4</v>
      </c>
      <c r="H105" s="9" t="s">
        <v>3</v>
      </c>
      <c r="I105" s="184" t="s">
        <v>419</v>
      </c>
      <c r="J105" s="21" t="s">
        <v>722</v>
      </c>
      <c r="K105" s="24">
        <v>601</v>
      </c>
      <c r="L105" s="22" t="s">
        <v>419</v>
      </c>
      <c r="M105" s="21">
        <v>0</v>
      </c>
      <c r="N105" s="28" t="s">
        <v>722</v>
      </c>
      <c r="O105" s="28" t="s">
        <v>722</v>
      </c>
      <c r="P105" s="9" t="s">
        <v>722</v>
      </c>
      <c r="Q105" s="28" t="s">
        <v>722</v>
      </c>
      <c r="R105" s="22" t="s">
        <v>419</v>
      </c>
      <c r="S105" s="9" t="s">
        <v>381</v>
      </c>
      <c r="T105" s="9" t="s">
        <v>2</v>
      </c>
      <c r="U105" s="9">
        <v>2010</v>
      </c>
      <c r="V105" s="9" t="s">
        <v>722</v>
      </c>
      <c r="W105" s="9" t="s">
        <v>417</v>
      </c>
      <c r="X105" s="28" t="s">
        <v>419</v>
      </c>
      <c r="Y105" s="28" t="s">
        <v>419</v>
      </c>
      <c r="Z105" s="9" t="s">
        <v>722</v>
      </c>
      <c r="AA105" s="22"/>
    </row>
    <row r="106" spans="2:27" s="5" customFormat="1" ht="51" hidden="1" x14ac:dyDescent="0.2">
      <c r="B106" s="8" t="s">
        <v>148</v>
      </c>
      <c r="C106" s="9" t="s">
        <v>722</v>
      </c>
      <c r="D106" s="8" t="s">
        <v>292</v>
      </c>
      <c r="E106" s="8" t="s">
        <v>383</v>
      </c>
      <c r="F106" s="8" t="s">
        <v>1163</v>
      </c>
      <c r="G106" s="7" t="s">
        <v>769</v>
      </c>
      <c r="H106" s="9" t="s">
        <v>3</v>
      </c>
      <c r="I106" s="184" t="s">
        <v>419</v>
      </c>
      <c r="J106" s="21" t="s">
        <v>722</v>
      </c>
      <c r="K106" s="24">
        <v>52</v>
      </c>
      <c r="L106" s="22" t="s">
        <v>419</v>
      </c>
      <c r="M106" s="21">
        <v>0</v>
      </c>
      <c r="N106" s="28" t="s">
        <v>722</v>
      </c>
      <c r="O106" s="28" t="s">
        <v>722</v>
      </c>
      <c r="P106" s="9" t="s">
        <v>722</v>
      </c>
      <c r="Q106" s="28" t="s">
        <v>722</v>
      </c>
      <c r="R106" s="22" t="s">
        <v>419</v>
      </c>
      <c r="S106" s="9" t="s">
        <v>381</v>
      </c>
      <c r="T106" s="9" t="s">
        <v>3</v>
      </c>
      <c r="U106" s="9">
        <v>2010</v>
      </c>
      <c r="V106" s="9" t="s">
        <v>722</v>
      </c>
      <c r="W106" s="9" t="s">
        <v>417</v>
      </c>
      <c r="X106" s="28" t="s">
        <v>419</v>
      </c>
      <c r="Y106" s="28" t="s">
        <v>419</v>
      </c>
      <c r="Z106" s="9" t="s">
        <v>722</v>
      </c>
      <c r="AA106" s="22"/>
    </row>
    <row r="107" spans="2:27" s="5" customFormat="1" ht="25.5" hidden="1" x14ac:dyDescent="0.2">
      <c r="B107" s="8" t="s">
        <v>148</v>
      </c>
      <c r="C107" s="9" t="s">
        <v>419</v>
      </c>
      <c r="D107" s="8" t="s">
        <v>293</v>
      </c>
      <c r="E107" s="8" t="s">
        <v>59</v>
      </c>
      <c r="F107" s="8" t="s">
        <v>1118</v>
      </c>
      <c r="G107" s="7" t="s">
        <v>403</v>
      </c>
      <c r="H107" s="9" t="s">
        <v>3</v>
      </c>
      <c r="I107" s="184" t="s">
        <v>418</v>
      </c>
      <c r="J107" s="21" t="s">
        <v>722</v>
      </c>
      <c r="K107" s="24">
        <v>386.5</v>
      </c>
      <c r="L107" s="22" t="s">
        <v>419</v>
      </c>
      <c r="M107" s="21">
        <v>0</v>
      </c>
      <c r="N107" s="28" t="s">
        <v>419</v>
      </c>
      <c r="O107" s="28" t="s">
        <v>419</v>
      </c>
      <c r="P107" s="22" t="s">
        <v>419</v>
      </c>
      <c r="Q107" s="28" t="s">
        <v>722</v>
      </c>
      <c r="R107" s="22" t="s">
        <v>419</v>
      </c>
      <c r="S107" s="9" t="s">
        <v>381</v>
      </c>
      <c r="T107" s="9" t="s">
        <v>3</v>
      </c>
      <c r="U107" s="9">
        <v>2010</v>
      </c>
      <c r="V107" s="22" t="s">
        <v>419</v>
      </c>
      <c r="W107" s="9" t="s">
        <v>417</v>
      </c>
      <c r="X107" s="28" t="s">
        <v>419</v>
      </c>
      <c r="Y107" s="28" t="s">
        <v>419</v>
      </c>
      <c r="Z107" s="9" t="s">
        <v>419</v>
      </c>
      <c r="AA107" s="22"/>
    </row>
    <row r="108" spans="2:27" s="5" customFormat="1" ht="25.5" hidden="1" x14ac:dyDescent="0.2">
      <c r="B108" s="8" t="s">
        <v>148</v>
      </c>
      <c r="C108" s="9" t="s">
        <v>722</v>
      </c>
      <c r="D108" s="8" t="s">
        <v>294</v>
      </c>
      <c r="E108" s="8" t="s">
        <v>173</v>
      </c>
      <c r="F108" s="8" t="s">
        <v>1164</v>
      </c>
      <c r="G108" s="8" t="s">
        <v>758</v>
      </c>
      <c r="H108" s="9" t="s">
        <v>3</v>
      </c>
      <c r="I108" s="184" t="s">
        <v>419</v>
      </c>
      <c r="J108" s="21" t="s">
        <v>722</v>
      </c>
      <c r="K108" s="24">
        <v>220</v>
      </c>
      <c r="L108" s="22" t="s">
        <v>419</v>
      </c>
      <c r="M108" s="21">
        <v>0</v>
      </c>
      <c r="N108" s="28" t="s">
        <v>722</v>
      </c>
      <c r="O108" s="28" t="s">
        <v>722</v>
      </c>
      <c r="P108" s="9" t="s">
        <v>722</v>
      </c>
      <c r="Q108" s="28" t="s">
        <v>722</v>
      </c>
      <c r="R108" s="22" t="s">
        <v>419</v>
      </c>
      <c r="S108" s="8" t="s">
        <v>381</v>
      </c>
      <c r="T108" s="9" t="s">
        <v>3</v>
      </c>
      <c r="U108" s="9">
        <v>2013</v>
      </c>
      <c r="V108" s="9" t="s">
        <v>722</v>
      </c>
      <c r="W108" s="9" t="s">
        <v>417</v>
      </c>
      <c r="X108" s="28" t="s">
        <v>419</v>
      </c>
      <c r="Y108" s="28" t="s">
        <v>419</v>
      </c>
      <c r="Z108" s="9">
        <v>2011</v>
      </c>
      <c r="AA108" s="22"/>
    </row>
    <row r="109" spans="2:27" s="5" customFormat="1" ht="25.5" hidden="1" x14ac:dyDescent="0.2">
      <c r="B109" s="11" t="s">
        <v>148</v>
      </c>
      <c r="C109" s="9" t="s">
        <v>722</v>
      </c>
      <c r="D109" s="11" t="s">
        <v>295</v>
      </c>
      <c r="E109" s="8" t="s">
        <v>221</v>
      </c>
      <c r="F109" s="8" t="s">
        <v>689</v>
      </c>
      <c r="G109" s="7" t="s">
        <v>751</v>
      </c>
      <c r="H109" s="9" t="s">
        <v>208</v>
      </c>
      <c r="I109" s="184" t="s">
        <v>424</v>
      </c>
      <c r="J109" s="21" t="s">
        <v>722</v>
      </c>
      <c r="K109" s="24">
        <v>0</v>
      </c>
      <c r="L109" s="22" t="s">
        <v>419</v>
      </c>
      <c r="M109" s="21">
        <v>0</v>
      </c>
      <c r="N109" s="31">
        <v>50000</v>
      </c>
      <c r="O109" s="28" t="s">
        <v>722</v>
      </c>
      <c r="P109" s="9" t="s">
        <v>722</v>
      </c>
      <c r="Q109" s="28" t="s">
        <v>722</v>
      </c>
      <c r="R109" s="22" t="s">
        <v>419</v>
      </c>
      <c r="S109" s="9" t="s">
        <v>382</v>
      </c>
      <c r="T109" s="9" t="s">
        <v>208</v>
      </c>
      <c r="U109" s="9">
        <v>2014</v>
      </c>
      <c r="V109" s="9" t="s">
        <v>722</v>
      </c>
      <c r="W109" s="9" t="s">
        <v>417</v>
      </c>
      <c r="X109" s="9" t="s">
        <v>419</v>
      </c>
      <c r="Y109" s="9" t="s">
        <v>419</v>
      </c>
      <c r="Z109" s="9" t="s">
        <v>722</v>
      </c>
      <c r="AA109" s="22"/>
    </row>
    <row r="110" spans="2:27" s="5" customFormat="1" ht="51" hidden="1" x14ac:dyDescent="0.2">
      <c r="B110" s="11" t="s">
        <v>148</v>
      </c>
      <c r="C110" s="9" t="s">
        <v>722</v>
      </c>
      <c r="D110" s="11" t="s">
        <v>222</v>
      </c>
      <c r="E110" s="8" t="s">
        <v>223</v>
      </c>
      <c r="F110" s="8" t="s">
        <v>690</v>
      </c>
      <c r="G110" s="8" t="s">
        <v>446</v>
      </c>
      <c r="H110" s="9" t="s">
        <v>208</v>
      </c>
      <c r="I110" s="184" t="s">
        <v>424</v>
      </c>
      <c r="J110" s="21" t="s">
        <v>722</v>
      </c>
      <c r="K110" s="24" t="s">
        <v>424</v>
      </c>
      <c r="L110" s="22" t="s">
        <v>419</v>
      </c>
      <c r="M110" s="21">
        <v>0</v>
      </c>
      <c r="N110" s="28">
        <v>1500000</v>
      </c>
      <c r="O110" s="28" t="s">
        <v>722</v>
      </c>
      <c r="P110" s="9" t="s">
        <v>722</v>
      </c>
      <c r="Q110" s="28" t="s">
        <v>722</v>
      </c>
      <c r="R110" s="22" t="s">
        <v>419</v>
      </c>
      <c r="S110" s="9" t="s">
        <v>382</v>
      </c>
      <c r="T110" s="9" t="s">
        <v>208</v>
      </c>
      <c r="U110" s="9">
        <v>2015</v>
      </c>
      <c r="V110" s="9" t="s">
        <v>722</v>
      </c>
      <c r="W110" s="9" t="s">
        <v>417</v>
      </c>
      <c r="X110" s="9" t="s">
        <v>722</v>
      </c>
      <c r="Y110" s="9" t="s">
        <v>722</v>
      </c>
      <c r="Z110" s="9" t="s">
        <v>722</v>
      </c>
      <c r="AA110" s="22"/>
    </row>
    <row r="111" spans="2:27" s="5" customFormat="1" ht="63.75" hidden="1" x14ac:dyDescent="0.2">
      <c r="B111" s="11" t="s">
        <v>148</v>
      </c>
      <c r="C111" s="9" t="s">
        <v>722</v>
      </c>
      <c r="D111" s="11" t="s">
        <v>224</v>
      </c>
      <c r="E111" s="8" t="s">
        <v>225</v>
      </c>
      <c r="F111" s="8" t="s">
        <v>1165</v>
      </c>
      <c r="G111" s="8" t="s">
        <v>443</v>
      </c>
      <c r="H111" s="9" t="s">
        <v>208</v>
      </c>
      <c r="I111" s="184" t="s">
        <v>424</v>
      </c>
      <c r="J111" s="21" t="s">
        <v>722</v>
      </c>
      <c r="K111" s="24" t="s">
        <v>424</v>
      </c>
      <c r="L111" s="22" t="s">
        <v>419</v>
      </c>
      <c r="M111" s="21">
        <v>0</v>
      </c>
      <c r="N111" s="28" t="s">
        <v>722</v>
      </c>
      <c r="O111" s="28" t="s">
        <v>722</v>
      </c>
      <c r="P111" s="9" t="s">
        <v>722</v>
      </c>
      <c r="Q111" s="28" t="s">
        <v>722</v>
      </c>
      <c r="R111" s="22" t="s">
        <v>419</v>
      </c>
      <c r="S111" s="9" t="s">
        <v>382</v>
      </c>
      <c r="T111" s="9" t="s">
        <v>208</v>
      </c>
      <c r="U111" s="9">
        <v>2015</v>
      </c>
      <c r="V111" s="9" t="s">
        <v>722</v>
      </c>
      <c r="W111" s="9" t="s">
        <v>417</v>
      </c>
      <c r="X111" s="9" t="s">
        <v>419</v>
      </c>
      <c r="Y111" s="9" t="s">
        <v>419</v>
      </c>
      <c r="Z111" s="9" t="s">
        <v>722</v>
      </c>
      <c r="AA111" s="22"/>
    </row>
    <row r="112" spans="2:27" s="5" customFormat="1" ht="12.75" hidden="1" x14ac:dyDescent="0.2">
      <c r="B112" s="8" t="s">
        <v>161</v>
      </c>
      <c r="C112" s="9" t="s">
        <v>722</v>
      </c>
      <c r="D112" s="8" t="s">
        <v>296</v>
      </c>
      <c r="E112" s="8" t="s">
        <v>4</v>
      </c>
      <c r="F112" s="8" t="s">
        <v>1166</v>
      </c>
      <c r="G112" s="8" t="s">
        <v>4</v>
      </c>
      <c r="H112" s="9" t="s">
        <v>3</v>
      </c>
      <c r="I112" s="184" t="s">
        <v>419</v>
      </c>
      <c r="J112" s="21" t="s">
        <v>722</v>
      </c>
      <c r="K112" s="24">
        <v>427</v>
      </c>
      <c r="L112" s="22" t="s">
        <v>419</v>
      </c>
      <c r="M112" s="21">
        <v>0</v>
      </c>
      <c r="N112" s="28" t="s">
        <v>722</v>
      </c>
      <c r="O112" s="28" t="s">
        <v>722</v>
      </c>
      <c r="P112" s="28" t="s">
        <v>722</v>
      </c>
      <c r="Q112" s="28" t="s">
        <v>722</v>
      </c>
      <c r="R112" s="22" t="s">
        <v>419</v>
      </c>
      <c r="S112" s="9" t="s">
        <v>381</v>
      </c>
      <c r="T112" s="9" t="s">
        <v>3</v>
      </c>
      <c r="U112" s="9">
        <v>2010</v>
      </c>
      <c r="V112" s="28" t="s">
        <v>722</v>
      </c>
      <c r="W112" s="9" t="s">
        <v>417</v>
      </c>
      <c r="X112" s="9" t="s">
        <v>419</v>
      </c>
      <c r="Y112" s="9" t="s">
        <v>419</v>
      </c>
      <c r="Z112" s="9" t="s">
        <v>722</v>
      </c>
      <c r="AA112" s="22"/>
    </row>
    <row r="113" spans="2:27" s="5" customFormat="1" ht="12.75" hidden="1" x14ac:dyDescent="0.2">
      <c r="B113" s="8" t="s">
        <v>161</v>
      </c>
      <c r="C113" s="9" t="s">
        <v>722</v>
      </c>
      <c r="D113" s="8" t="s">
        <v>297</v>
      </c>
      <c r="E113" s="8" t="s">
        <v>74</v>
      </c>
      <c r="F113" s="8" t="s">
        <v>1167</v>
      </c>
      <c r="G113" s="13" t="s">
        <v>769</v>
      </c>
      <c r="H113" s="9" t="s">
        <v>3</v>
      </c>
      <c r="I113" s="184" t="s">
        <v>419</v>
      </c>
      <c r="J113" s="21" t="s">
        <v>722</v>
      </c>
      <c r="K113" s="24">
        <v>108.9</v>
      </c>
      <c r="L113" s="22" t="s">
        <v>419</v>
      </c>
      <c r="M113" s="21">
        <v>0</v>
      </c>
      <c r="N113" s="28" t="s">
        <v>722</v>
      </c>
      <c r="O113" s="28" t="s">
        <v>722</v>
      </c>
      <c r="P113" s="28" t="s">
        <v>722</v>
      </c>
      <c r="Q113" s="28" t="s">
        <v>722</v>
      </c>
      <c r="R113" s="22" t="s">
        <v>419</v>
      </c>
      <c r="S113" s="9" t="s">
        <v>381</v>
      </c>
      <c r="T113" s="9" t="s">
        <v>2</v>
      </c>
      <c r="U113" s="9">
        <v>2010</v>
      </c>
      <c r="V113" s="28" t="s">
        <v>722</v>
      </c>
      <c r="W113" s="9" t="s">
        <v>417</v>
      </c>
      <c r="X113" s="9" t="s">
        <v>419</v>
      </c>
      <c r="Y113" s="9" t="s">
        <v>419</v>
      </c>
      <c r="Z113" s="9" t="s">
        <v>722</v>
      </c>
      <c r="AA113" s="22"/>
    </row>
    <row r="114" spans="2:27" s="5" customFormat="1" ht="25.5" hidden="1" x14ac:dyDescent="0.2">
      <c r="B114" s="8" t="s">
        <v>161</v>
      </c>
      <c r="C114" s="9" t="s">
        <v>419</v>
      </c>
      <c r="D114" s="8" t="s">
        <v>298</v>
      </c>
      <c r="E114" s="8" t="s">
        <v>59</v>
      </c>
      <c r="F114" s="8" t="s">
        <v>1118</v>
      </c>
      <c r="G114" s="7" t="s">
        <v>403</v>
      </c>
      <c r="H114" s="9" t="s">
        <v>3</v>
      </c>
      <c r="I114" s="184" t="s">
        <v>418</v>
      </c>
      <c r="J114" s="21" t="s">
        <v>722</v>
      </c>
      <c r="K114" s="24">
        <v>521.20000000000005</v>
      </c>
      <c r="L114" s="22" t="s">
        <v>419</v>
      </c>
      <c r="M114" s="21">
        <v>0</v>
      </c>
      <c r="N114" s="28" t="s">
        <v>419</v>
      </c>
      <c r="O114" s="28" t="s">
        <v>419</v>
      </c>
      <c r="P114" s="22" t="s">
        <v>419</v>
      </c>
      <c r="Q114" s="28" t="s">
        <v>722</v>
      </c>
      <c r="R114" s="22" t="s">
        <v>419</v>
      </c>
      <c r="S114" s="9" t="s">
        <v>381</v>
      </c>
      <c r="T114" s="9" t="s">
        <v>3</v>
      </c>
      <c r="U114" s="9">
        <v>2010</v>
      </c>
      <c r="V114" s="22" t="s">
        <v>419</v>
      </c>
      <c r="W114" s="9" t="s">
        <v>417</v>
      </c>
      <c r="X114" s="9" t="s">
        <v>419</v>
      </c>
      <c r="Y114" s="9" t="s">
        <v>419</v>
      </c>
      <c r="Z114" s="9" t="s">
        <v>419</v>
      </c>
      <c r="AA114" s="22"/>
    </row>
    <row r="115" spans="2:27" s="5" customFormat="1" ht="25.5" hidden="1" x14ac:dyDescent="0.2">
      <c r="B115" s="8" t="s">
        <v>150</v>
      </c>
      <c r="C115" s="9" t="s">
        <v>722</v>
      </c>
      <c r="D115" s="8" t="s">
        <v>299</v>
      </c>
      <c r="E115" s="8" t="s">
        <v>80</v>
      </c>
      <c r="F115" s="8" t="s">
        <v>1168</v>
      </c>
      <c r="G115" s="8" t="s">
        <v>446</v>
      </c>
      <c r="H115" s="9" t="s">
        <v>3</v>
      </c>
      <c r="I115" s="184">
        <v>2003</v>
      </c>
      <c r="J115" s="21" t="s">
        <v>722</v>
      </c>
      <c r="K115" s="24">
        <v>4.7</v>
      </c>
      <c r="L115" s="22" t="s">
        <v>419</v>
      </c>
      <c r="M115" s="22">
        <v>74.5</v>
      </c>
      <c r="N115" s="29">
        <v>408009</v>
      </c>
      <c r="O115" s="28" t="s">
        <v>722</v>
      </c>
      <c r="P115" s="28" t="s">
        <v>722</v>
      </c>
      <c r="Q115" s="28" t="s">
        <v>722</v>
      </c>
      <c r="R115" s="22" t="s">
        <v>419</v>
      </c>
      <c r="S115" s="9" t="s">
        <v>382</v>
      </c>
      <c r="T115" s="9" t="s">
        <v>3</v>
      </c>
      <c r="U115" s="9">
        <v>2010</v>
      </c>
      <c r="V115" s="28" t="s">
        <v>722</v>
      </c>
      <c r="W115" s="9" t="s">
        <v>417</v>
      </c>
      <c r="X115" s="9" t="s">
        <v>722</v>
      </c>
      <c r="Y115" s="9" t="s">
        <v>722</v>
      </c>
      <c r="Z115" s="16">
        <v>37408</v>
      </c>
      <c r="AA115" s="22"/>
    </row>
    <row r="116" spans="2:27" s="5" customFormat="1" ht="25.5" hidden="1" x14ac:dyDescent="0.2">
      <c r="B116" s="8" t="s">
        <v>150</v>
      </c>
      <c r="C116" s="9" t="s">
        <v>722</v>
      </c>
      <c r="D116" s="8" t="s">
        <v>300</v>
      </c>
      <c r="E116" s="8" t="s">
        <v>81</v>
      </c>
      <c r="F116" s="8" t="s">
        <v>1169</v>
      </c>
      <c r="G116" s="7" t="s">
        <v>481</v>
      </c>
      <c r="H116" s="9" t="s">
        <v>3</v>
      </c>
      <c r="I116" s="184">
        <v>1997</v>
      </c>
      <c r="J116" s="21" t="s">
        <v>722</v>
      </c>
      <c r="K116" s="24">
        <v>1.3</v>
      </c>
      <c r="L116" s="22" t="s">
        <v>419</v>
      </c>
      <c r="M116" s="22">
        <v>25.3</v>
      </c>
      <c r="N116" s="29">
        <v>200000</v>
      </c>
      <c r="O116" s="28" t="s">
        <v>722</v>
      </c>
      <c r="P116" s="28" t="s">
        <v>722</v>
      </c>
      <c r="Q116" s="28" t="s">
        <v>722</v>
      </c>
      <c r="R116" s="22" t="s">
        <v>419</v>
      </c>
      <c r="S116" s="9" t="s">
        <v>382</v>
      </c>
      <c r="T116" s="9" t="s">
        <v>3</v>
      </c>
      <c r="U116" s="9">
        <v>2010</v>
      </c>
      <c r="V116" s="28" t="s">
        <v>722</v>
      </c>
      <c r="W116" s="9" t="s">
        <v>417</v>
      </c>
      <c r="X116" s="9" t="s">
        <v>722</v>
      </c>
      <c r="Y116" s="9" t="s">
        <v>722</v>
      </c>
      <c r="Z116" s="16">
        <v>35339</v>
      </c>
      <c r="AA116" s="22"/>
    </row>
    <row r="117" spans="2:27" s="5" customFormat="1" ht="25.5" hidden="1" x14ac:dyDescent="0.2">
      <c r="B117" s="8" t="s">
        <v>150</v>
      </c>
      <c r="C117" s="9" t="s">
        <v>722</v>
      </c>
      <c r="D117" s="8" t="s">
        <v>301</v>
      </c>
      <c r="E117" s="8" t="s">
        <v>82</v>
      </c>
      <c r="F117" s="8" t="s">
        <v>1169</v>
      </c>
      <c r="G117" s="158" t="s">
        <v>531</v>
      </c>
      <c r="H117" s="9" t="s">
        <v>3</v>
      </c>
      <c r="I117" s="184">
        <v>2004</v>
      </c>
      <c r="J117" s="21" t="s">
        <v>722</v>
      </c>
      <c r="K117" s="24">
        <v>6.6</v>
      </c>
      <c r="L117" s="22" t="s">
        <v>419</v>
      </c>
      <c r="M117" s="22">
        <v>21.44</v>
      </c>
      <c r="N117" s="29">
        <v>250000</v>
      </c>
      <c r="O117" s="28" t="s">
        <v>722</v>
      </c>
      <c r="P117" s="28" t="s">
        <v>722</v>
      </c>
      <c r="Q117" s="28" t="s">
        <v>722</v>
      </c>
      <c r="R117" s="22" t="s">
        <v>419</v>
      </c>
      <c r="S117" s="9" t="s">
        <v>382</v>
      </c>
      <c r="T117" s="9" t="s">
        <v>3</v>
      </c>
      <c r="U117" s="9">
        <v>2010</v>
      </c>
      <c r="V117" s="28" t="s">
        <v>722</v>
      </c>
      <c r="W117" s="9" t="s">
        <v>417</v>
      </c>
      <c r="X117" s="9" t="s">
        <v>722</v>
      </c>
      <c r="Y117" s="9" t="s">
        <v>722</v>
      </c>
      <c r="Z117" s="16">
        <v>38139</v>
      </c>
      <c r="AA117" s="22"/>
    </row>
    <row r="118" spans="2:27" s="5" customFormat="1" ht="25.5" hidden="1" x14ac:dyDescent="0.2">
      <c r="B118" s="8" t="s">
        <v>150</v>
      </c>
      <c r="C118" s="9" t="s">
        <v>722</v>
      </c>
      <c r="D118" s="8" t="s">
        <v>302</v>
      </c>
      <c r="E118" s="8" t="s">
        <v>83</v>
      </c>
      <c r="F118" s="8" t="s">
        <v>1169</v>
      </c>
      <c r="G118" s="7" t="s">
        <v>531</v>
      </c>
      <c r="H118" s="9" t="s">
        <v>3</v>
      </c>
      <c r="I118" s="184">
        <v>2007</v>
      </c>
      <c r="J118" s="21" t="s">
        <v>722</v>
      </c>
      <c r="K118" s="24">
        <v>5.5</v>
      </c>
      <c r="L118" s="22" t="s">
        <v>419</v>
      </c>
      <c r="M118" s="22">
        <v>57.39</v>
      </c>
      <c r="N118" s="29">
        <v>1000000</v>
      </c>
      <c r="O118" s="28" t="s">
        <v>722</v>
      </c>
      <c r="P118" s="28" t="s">
        <v>722</v>
      </c>
      <c r="Q118" s="28" t="s">
        <v>722</v>
      </c>
      <c r="R118" s="22" t="s">
        <v>419</v>
      </c>
      <c r="S118" s="9" t="s">
        <v>382</v>
      </c>
      <c r="T118" s="9" t="s">
        <v>3</v>
      </c>
      <c r="U118" s="9">
        <v>2010</v>
      </c>
      <c r="V118" s="28" t="s">
        <v>722</v>
      </c>
      <c r="W118" s="9" t="s">
        <v>417</v>
      </c>
      <c r="X118" s="9" t="s">
        <v>722</v>
      </c>
      <c r="Y118" s="9" t="s">
        <v>722</v>
      </c>
      <c r="Z118" s="16">
        <v>39022</v>
      </c>
      <c r="AA118" s="22"/>
    </row>
    <row r="119" spans="2:27" s="5" customFormat="1" ht="25.5" hidden="1" x14ac:dyDescent="0.2">
      <c r="B119" s="8" t="s">
        <v>150</v>
      </c>
      <c r="C119" s="9" t="s">
        <v>722</v>
      </c>
      <c r="D119" s="8" t="s">
        <v>303</v>
      </c>
      <c r="E119" s="8" t="s">
        <v>84</v>
      </c>
      <c r="F119" s="8" t="s">
        <v>1170</v>
      </c>
      <c r="G119" s="181" t="s">
        <v>226</v>
      </c>
      <c r="H119" s="9" t="s">
        <v>3</v>
      </c>
      <c r="I119" s="184">
        <v>2005</v>
      </c>
      <c r="J119" s="21" t="s">
        <v>722</v>
      </c>
      <c r="K119" s="24">
        <v>0</v>
      </c>
      <c r="L119" s="22" t="s">
        <v>419</v>
      </c>
      <c r="M119" s="22">
        <v>5.58</v>
      </c>
      <c r="N119" s="28" t="s">
        <v>722</v>
      </c>
      <c r="O119" s="28" t="s">
        <v>722</v>
      </c>
      <c r="P119" s="9" t="s">
        <v>722</v>
      </c>
      <c r="Q119" s="28" t="s">
        <v>722</v>
      </c>
      <c r="R119" s="22" t="s">
        <v>419</v>
      </c>
      <c r="S119" s="9" t="s">
        <v>382</v>
      </c>
      <c r="T119" s="9" t="s">
        <v>3</v>
      </c>
      <c r="U119" s="9">
        <v>2010</v>
      </c>
      <c r="V119" s="9" t="s">
        <v>722</v>
      </c>
      <c r="W119" s="9" t="s">
        <v>417</v>
      </c>
      <c r="X119" s="9" t="s">
        <v>722</v>
      </c>
      <c r="Y119" s="9" t="s">
        <v>722</v>
      </c>
      <c r="Z119" s="16">
        <v>38108</v>
      </c>
      <c r="AA119" s="22"/>
    </row>
    <row r="120" spans="2:27" s="5" customFormat="1" ht="25.5" hidden="1" x14ac:dyDescent="0.2">
      <c r="B120" s="8" t="s">
        <v>150</v>
      </c>
      <c r="C120" s="9" t="s">
        <v>722</v>
      </c>
      <c r="D120" s="8" t="s">
        <v>304</v>
      </c>
      <c r="E120" s="8" t="s">
        <v>85</v>
      </c>
      <c r="F120" s="8" t="s">
        <v>1171</v>
      </c>
      <c r="G120" s="181" t="s">
        <v>226</v>
      </c>
      <c r="H120" s="9" t="s">
        <v>3</v>
      </c>
      <c r="I120" s="184">
        <v>2005</v>
      </c>
      <c r="J120" s="21" t="s">
        <v>722</v>
      </c>
      <c r="K120" s="24">
        <v>0.6</v>
      </c>
      <c r="L120" s="22" t="s">
        <v>419</v>
      </c>
      <c r="M120" s="22">
        <v>64.78</v>
      </c>
      <c r="N120" s="28" t="s">
        <v>722</v>
      </c>
      <c r="O120" s="28" t="s">
        <v>722</v>
      </c>
      <c r="P120" s="9" t="s">
        <v>722</v>
      </c>
      <c r="Q120" s="28" t="s">
        <v>722</v>
      </c>
      <c r="R120" s="22" t="s">
        <v>419</v>
      </c>
      <c r="S120" s="9" t="s">
        <v>382</v>
      </c>
      <c r="T120" s="9" t="s">
        <v>3</v>
      </c>
      <c r="U120" s="9">
        <v>2010</v>
      </c>
      <c r="V120" s="9" t="s">
        <v>722</v>
      </c>
      <c r="W120" s="9" t="s">
        <v>417</v>
      </c>
      <c r="X120" s="9" t="s">
        <v>722</v>
      </c>
      <c r="Y120" s="9" t="s">
        <v>722</v>
      </c>
      <c r="Z120" s="16">
        <v>38108</v>
      </c>
      <c r="AA120" s="22"/>
    </row>
    <row r="121" spans="2:27" s="5" customFormat="1" ht="25.5" hidden="1" x14ac:dyDescent="0.2">
      <c r="B121" s="8" t="s">
        <v>150</v>
      </c>
      <c r="C121" s="9" t="s">
        <v>722</v>
      </c>
      <c r="D121" s="8" t="s">
        <v>305</v>
      </c>
      <c r="E121" s="167" t="s">
        <v>86</v>
      </c>
      <c r="F121" s="8" t="s">
        <v>1172</v>
      </c>
      <c r="G121" s="7" t="s">
        <v>758</v>
      </c>
      <c r="H121" s="9" t="s">
        <v>3</v>
      </c>
      <c r="I121" s="184">
        <v>1999</v>
      </c>
      <c r="J121" s="21" t="s">
        <v>722</v>
      </c>
      <c r="K121" s="24">
        <v>0.2</v>
      </c>
      <c r="L121" s="22" t="s">
        <v>419</v>
      </c>
      <c r="M121" s="22">
        <v>22.82</v>
      </c>
      <c r="N121" s="28" t="s">
        <v>722</v>
      </c>
      <c r="O121" s="28" t="s">
        <v>722</v>
      </c>
      <c r="P121" s="9" t="s">
        <v>722</v>
      </c>
      <c r="Q121" s="28" t="s">
        <v>722</v>
      </c>
      <c r="R121" s="22" t="s">
        <v>419</v>
      </c>
      <c r="S121" s="9" t="s">
        <v>381</v>
      </c>
      <c r="T121" s="9" t="s">
        <v>3</v>
      </c>
      <c r="U121" s="9">
        <v>2010</v>
      </c>
      <c r="V121" s="9" t="s">
        <v>722</v>
      </c>
      <c r="W121" s="9" t="s">
        <v>417</v>
      </c>
      <c r="X121" s="9" t="s">
        <v>722</v>
      </c>
      <c r="Y121" s="9" t="s">
        <v>722</v>
      </c>
      <c r="Z121" s="16">
        <v>36008</v>
      </c>
      <c r="AA121" s="22"/>
    </row>
    <row r="122" spans="2:27" s="5" customFormat="1" ht="51" hidden="1" x14ac:dyDescent="0.2">
      <c r="B122" s="8" t="s">
        <v>150</v>
      </c>
      <c r="C122" s="9" t="s">
        <v>722</v>
      </c>
      <c r="D122" s="8" t="s">
        <v>306</v>
      </c>
      <c r="E122" s="8" t="s">
        <v>87</v>
      </c>
      <c r="F122" s="8" t="s">
        <v>1173</v>
      </c>
      <c r="G122" s="13" t="s">
        <v>754</v>
      </c>
      <c r="H122" s="9" t="s">
        <v>3</v>
      </c>
      <c r="I122" s="184">
        <v>2007</v>
      </c>
      <c r="J122" s="21" t="s">
        <v>722</v>
      </c>
      <c r="K122" s="24">
        <v>0.1</v>
      </c>
      <c r="L122" s="22" t="s">
        <v>419</v>
      </c>
      <c r="M122" s="22">
        <v>3.02</v>
      </c>
      <c r="N122" s="28" t="s">
        <v>722</v>
      </c>
      <c r="O122" s="28" t="s">
        <v>722</v>
      </c>
      <c r="P122" s="9" t="s">
        <v>722</v>
      </c>
      <c r="Q122" s="28" t="s">
        <v>722</v>
      </c>
      <c r="R122" s="22" t="s">
        <v>419</v>
      </c>
      <c r="S122" s="9" t="s">
        <v>382</v>
      </c>
      <c r="T122" s="9" t="s">
        <v>3</v>
      </c>
      <c r="U122" s="9">
        <v>2010</v>
      </c>
      <c r="V122" s="9" t="s">
        <v>722</v>
      </c>
      <c r="W122" s="9" t="s">
        <v>417</v>
      </c>
      <c r="X122" s="9" t="s">
        <v>722</v>
      </c>
      <c r="Y122" s="9" t="s">
        <v>722</v>
      </c>
      <c r="Z122" s="16">
        <v>36557</v>
      </c>
      <c r="AA122" s="22"/>
    </row>
    <row r="123" spans="2:27" s="5" customFormat="1" ht="25.5" hidden="1" x14ac:dyDescent="0.2">
      <c r="B123" s="8" t="s">
        <v>150</v>
      </c>
      <c r="C123" s="9" t="s">
        <v>722</v>
      </c>
      <c r="D123" s="8" t="s">
        <v>307</v>
      </c>
      <c r="E123" s="8" t="s">
        <v>88</v>
      </c>
      <c r="F123" s="8" t="s">
        <v>1174</v>
      </c>
      <c r="G123" s="7" t="s">
        <v>758</v>
      </c>
      <c r="H123" s="9" t="s">
        <v>3</v>
      </c>
      <c r="I123" s="184">
        <v>2006</v>
      </c>
      <c r="J123" s="21" t="s">
        <v>722</v>
      </c>
      <c r="K123" s="24">
        <v>0.1</v>
      </c>
      <c r="L123" s="22" t="s">
        <v>419</v>
      </c>
      <c r="M123" s="22">
        <v>11.35</v>
      </c>
      <c r="N123" s="28" t="s">
        <v>722</v>
      </c>
      <c r="O123" s="28" t="s">
        <v>722</v>
      </c>
      <c r="P123" s="9" t="s">
        <v>722</v>
      </c>
      <c r="Q123" s="28" t="s">
        <v>722</v>
      </c>
      <c r="R123" s="22" t="s">
        <v>419</v>
      </c>
      <c r="S123" s="9" t="s">
        <v>381</v>
      </c>
      <c r="T123" s="9" t="s">
        <v>3</v>
      </c>
      <c r="U123" s="9">
        <v>2010</v>
      </c>
      <c r="V123" s="9" t="s">
        <v>722</v>
      </c>
      <c r="W123" s="9" t="s">
        <v>417</v>
      </c>
      <c r="X123" s="9" t="s">
        <v>722</v>
      </c>
      <c r="Y123" s="9" t="s">
        <v>722</v>
      </c>
      <c r="Z123" s="16">
        <v>38108</v>
      </c>
      <c r="AA123" s="22"/>
    </row>
    <row r="124" spans="2:27" s="5" customFormat="1" ht="25.5" hidden="1" x14ac:dyDescent="0.2">
      <c r="B124" s="8" t="s">
        <v>150</v>
      </c>
      <c r="C124" s="9" t="s">
        <v>722</v>
      </c>
      <c r="D124" s="8" t="s">
        <v>32</v>
      </c>
      <c r="E124" s="8" t="s">
        <v>89</v>
      </c>
      <c r="F124" s="8" t="s">
        <v>1175</v>
      </c>
      <c r="G124" s="7" t="s">
        <v>752</v>
      </c>
      <c r="H124" s="9" t="s">
        <v>3</v>
      </c>
      <c r="I124" s="186" t="s">
        <v>418</v>
      </c>
      <c r="J124" s="21" t="s">
        <v>722</v>
      </c>
      <c r="K124" s="24">
        <v>21.2</v>
      </c>
      <c r="L124" s="22" t="s">
        <v>419</v>
      </c>
      <c r="M124" s="22">
        <v>88.08</v>
      </c>
      <c r="N124" s="28" t="s">
        <v>722</v>
      </c>
      <c r="O124" s="28" t="s">
        <v>722</v>
      </c>
      <c r="P124" s="9" t="s">
        <v>722</v>
      </c>
      <c r="Q124" s="28" t="s">
        <v>722</v>
      </c>
      <c r="R124" s="22" t="s">
        <v>419</v>
      </c>
      <c r="S124" s="9" t="s">
        <v>382</v>
      </c>
      <c r="T124" s="9" t="s">
        <v>3</v>
      </c>
      <c r="U124" s="9">
        <v>2010</v>
      </c>
      <c r="V124" s="9" t="s">
        <v>722</v>
      </c>
      <c r="W124" s="9" t="s">
        <v>417</v>
      </c>
      <c r="X124" s="9" t="s">
        <v>722</v>
      </c>
      <c r="Y124" s="9" t="s">
        <v>722</v>
      </c>
      <c r="Z124" s="16" t="s">
        <v>722</v>
      </c>
      <c r="AA124" s="22"/>
    </row>
    <row r="125" spans="2:27" s="5" customFormat="1" ht="38.25" hidden="1" x14ac:dyDescent="0.2">
      <c r="B125" s="8" t="s">
        <v>150</v>
      </c>
      <c r="C125" s="9" t="s">
        <v>722</v>
      </c>
      <c r="D125" s="8" t="s">
        <v>33</v>
      </c>
      <c r="E125" s="8" t="s">
        <v>90</v>
      </c>
      <c r="F125" s="8" t="s">
        <v>1176</v>
      </c>
      <c r="G125" s="8" t="s">
        <v>446</v>
      </c>
      <c r="H125" s="9" t="s">
        <v>3</v>
      </c>
      <c r="I125" s="186" t="s">
        <v>418</v>
      </c>
      <c r="J125" s="21" t="s">
        <v>722</v>
      </c>
      <c r="K125" s="24">
        <v>5.8</v>
      </c>
      <c r="L125" s="22" t="s">
        <v>419</v>
      </c>
      <c r="M125" s="22">
        <v>84.55</v>
      </c>
      <c r="N125" s="28" t="s">
        <v>722</v>
      </c>
      <c r="O125" s="28" t="s">
        <v>722</v>
      </c>
      <c r="P125" s="9" t="s">
        <v>722</v>
      </c>
      <c r="Q125" s="28" t="s">
        <v>722</v>
      </c>
      <c r="R125" s="22" t="s">
        <v>419</v>
      </c>
      <c r="S125" s="9" t="s">
        <v>382</v>
      </c>
      <c r="T125" s="9" t="s">
        <v>3</v>
      </c>
      <c r="U125" s="9">
        <v>2010</v>
      </c>
      <c r="V125" s="9" t="s">
        <v>722</v>
      </c>
      <c r="W125" s="9" t="s">
        <v>417</v>
      </c>
      <c r="X125" s="9" t="s">
        <v>722</v>
      </c>
      <c r="Y125" s="9" t="s">
        <v>722</v>
      </c>
      <c r="Z125" s="16" t="s">
        <v>722</v>
      </c>
      <c r="AA125" s="22"/>
    </row>
    <row r="126" spans="2:27" s="5" customFormat="1" ht="25.5" hidden="1" x14ac:dyDescent="0.2">
      <c r="B126" s="8" t="s">
        <v>150</v>
      </c>
      <c r="C126" s="9" t="s">
        <v>722</v>
      </c>
      <c r="D126" s="8" t="s">
        <v>34</v>
      </c>
      <c r="E126" s="8" t="s">
        <v>91</v>
      </c>
      <c r="F126" s="8" t="s">
        <v>1177</v>
      </c>
      <c r="G126" s="7" t="s">
        <v>752</v>
      </c>
      <c r="H126" s="9" t="s">
        <v>3</v>
      </c>
      <c r="I126" s="186" t="s">
        <v>418</v>
      </c>
      <c r="J126" s="21" t="s">
        <v>722</v>
      </c>
      <c r="K126" s="24">
        <v>37.700000000000003</v>
      </c>
      <c r="L126" s="22" t="s">
        <v>419</v>
      </c>
      <c r="M126" s="22">
        <v>17.59</v>
      </c>
      <c r="N126" s="28" t="s">
        <v>722</v>
      </c>
      <c r="O126" s="28" t="s">
        <v>722</v>
      </c>
      <c r="P126" s="9" t="s">
        <v>722</v>
      </c>
      <c r="Q126" s="28" t="s">
        <v>722</v>
      </c>
      <c r="R126" s="22" t="s">
        <v>419</v>
      </c>
      <c r="S126" s="9" t="s">
        <v>382</v>
      </c>
      <c r="T126" s="9" t="s">
        <v>3</v>
      </c>
      <c r="U126" s="9">
        <v>2010</v>
      </c>
      <c r="V126" s="9" t="s">
        <v>722</v>
      </c>
      <c r="W126" s="9" t="s">
        <v>417</v>
      </c>
      <c r="X126" s="9" t="s">
        <v>722</v>
      </c>
      <c r="Y126" s="9" t="s">
        <v>722</v>
      </c>
      <c r="Z126" s="16" t="s">
        <v>722</v>
      </c>
      <c r="AA126" s="22"/>
    </row>
    <row r="127" spans="2:27" s="5" customFormat="1" ht="51" hidden="1" x14ac:dyDescent="0.2">
      <c r="B127" s="8" t="s">
        <v>150</v>
      </c>
      <c r="C127" s="9" t="s">
        <v>722</v>
      </c>
      <c r="D127" s="8" t="s">
        <v>35</v>
      </c>
      <c r="E127" s="8" t="s">
        <v>92</v>
      </c>
      <c r="F127" s="8" t="s">
        <v>1177</v>
      </c>
      <c r="G127" s="7" t="s">
        <v>752</v>
      </c>
      <c r="H127" s="9" t="s">
        <v>3</v>
      </c>
      <c r="I127" s="186" t="s">
        <v>418</v>
      </c>
      <c r="J127" s="21" t="s">
        <v>722</v>
      </c>
      <c r="K127" s="24">
        <v>22.6</v>
      </c>
      <c r="L127" s="22" t="s">
        <v>419</v>
      </c>
      <c r="M127" s="22">
        <v>24.61</v>
      </c>
      <c r="N127" s="28" t="s">
        <v>722</v>
      </c>
      <c r="O127" s="28" t="s">
        <v>722</v>
      </c>
      <c r="P127" s="9" t="s">
        <v>722</v>
      </c>
      <c r="Q127" s="28" t="s">
        <v>722</v>
      </c>
      <c r="R127" s="22" t="s">
        <v>419</v>
      </c>
      <c r="S127" s="9" t="s">
        <v>382</v>
      </c>
      <c r="T127" s="9" t="s">
        <v>3</v>
      </c>
      <c r="U127" s="9">
        <v>2010</v>
      </c>
      <c r="V127" s="9" t="s">
        <v>722</v>
      </c>
      <c r="W127" s="9" t="s">
        <v>417</v>
      </c>
      <c r="X127" s="9" t="s">
        <v>722</v>
      </c>
      <c r="Y127" s="9" t="s">
        <v>722</v>
      </c>
      <c r="Z127" s="16" t="s">
        <v>722</v>
      </c>
      <c r="AA127" s="22"/>
    </row>
    <row r="128" spans="2:27" s="5" customFormat="1" ht="25.5" hidden="1" x14ac:dyDescent="0.2">
      <c r="B128" s="8" t="s">
        <v>150</v>
      </c>
      <c r="C128" s="9" t="s">
        <v>722</v>
      </c>
      <c r="D128" s="8" t="s">
        <v>36</v>
      </c>
      <c r="E128" s="8" t="s">
        <v>93</v>
      </c>
      <c r="F128" s="8" t="s">
        <v>1177</v>
      </c>
      <c r="G128" s="7" t="s">
        <v>752</v>
      </c>
      <c r="H128" s="9" t="s">
        <v>3</v>
      </c>
      <c r="I128" s="186" t="s">
        <v>418</v>
      </c>
      <c r="J128" s="21" t="s">
        <v>722</v>
      </c>
      <c r="K128" s="24">
        <v>6.9</v>
      </c>
      <c r="L128" s="22" t="s">
        <v>419</v>
      </c>
      <c r="M128" s="22">
        <v>57.13</v>
      </c>
      <c r="N128" s="28" t="s">
        <v>722</v>
      </c>
      <c r="O128" s="28" t="s">
        <v>722</v>
      </c>
      <c r="P128" s="9" t="s">
        <v>722</v>
      </c>
      <c r="Q128" s="28" t="s">
        <v>722</v>
      </c>
      <c r="R128" s="22" t="s">
        <v>419</v>
      </c>
      <c r="S128" s="9" t="s">
        <v>382</v>
      </c>
      <c r="T128" s="9" t="s">
        <v>3</v>
      </c>
      <c r="U128" s="9">
        <v>2010</v>
      </c>
      <c r="V128" s="9" t="s">
        <v>722</v>
      </c>
      <c r="W128" s="9" t="s">
        <v>417</v>
      </c>
      <c r="X128" s="9" t="s">
        <v>722</v>
      </c>
      <c r="Y128" s="9" t="s">
        <v>722</v>
      </c>
      <c r="Z128" s="16" t="s">
        <v>722</v>
      </c>
      <c r="AA128" s="22"/>
    </row>
    <row r="129" spans="2:27" s="5" customFormat="1" ht="38.25" hidden="1" x14ac:dyDescent="0.2">
      <c r="B129" s="8" t="s">
        <v>150</v>
      </c>
      <c r="C129" s="9" t="s">
        <v>722</v>
      </c>
      <c r="D129" s="8" t="s">
        <v>37</v>
      </c>
      <c r="E129" s="8" t="s">
        <v>94</v>
      </c>
      <c r="F129" s="8" t="s">
        <v>1178</v>
      </c>
      <c r="G129" s="7" t="s">
        <v>481</v>
      </c>
      <c r="H129" s="9" t="s">
        <v>3</v>
      </c>
      <c r="I129" s="186" t="s">
        <v>418</v>
      </c>
      <c r="J129" s="21" t="s">
        <v>722</v>
      </c>
      <c r="K129" s="24">
        <v>0.4</v>
      </c>
      <c r="L129" s="22" t="s">
        <v>419</v>
      </c>
      <c r="M129" s="22">
        <v>7.35</v>
      </c>
      <c r="N129" s="28" t="s">
        <v>722</v>
      </c>
      <c r="O129" s="28" t="s">
        <v>722</v>
      </c>
      <c r="P129" s="9" t="s">
        <v>722</v>
      </c>
      <c r="Q129" s="28" t="s">
        <v>722</v>
      </c>
      <c r="R129" s="22" t="s">
        <v>419</v>
      </c>
      <c r="S129" s="9" t="s">
        <v>382</v>
      </c>
      <c r="T129" s="9" t="s">
        <v>3</v>
      </c>
      <c r="U129" s="9">
        <v>2010</v>
      </c>
      <c r="V129" s="9" t="s">
        <v>722</v>
      </c>
      <c r="W129" s="9" t="s">
        <v>417</v>
      </c>
      <c r="X129" s="9" t="s">
        <v>722</v>
      </c>
      <c r="Y129" s="9" t="s">
        <v>722</v>
      </c>
      <c r="Z129" s="16" t="s">
        <v>722</v>
      </c>
      <c r="AA129" s="22"/>
    </row>
    <row r="130" spans="2:27" s="5" customFormat="1" ht="25.5" hidden="1" x14ac:dyDescent="0.2">
      <c r="B130" s="8" t="s">
        <v>150</v>
      </c>
      <c r="C130" s="9" t="s">
        <v>722</v>
      </c>
      <c r="D130" s="8" t="s">
        <v>38</v>
      </c>
      <c r="E130" s="8" t="s">
        <v>95</v>
      </c>
      <c r="F130" s="8" t="s">
        <v>1170</v>
      </c>
      <c r="G130" s="181" t="s">
        <v>432</v>
      </c>
      <c r="H130" s="9" t="s">
        <v>3</v>
      </c>
      <c r="I130" s="186" t="s">
        <v>418</v>
      </c>
      <c r="J130" s="21" t="s">
        <v>722</v>
      </c>
      <c r="K130" s="24">
        <v>0</v>
      </c>
      <c r="L130" s="22" t="s">
        <v>419</v>
      </c>
      <c r="M130" s="22">
        <v>0.39</v>
      </c>
      <c r="N130" s="28" t="s">
        <v>722</v>
      </c>
      <c r="O130" s="28" t="s">
        <v>722</v>
      </c>
      <c r="P130" s="9" t="s">
        <v>722</v>
      </c>
      <c r="Q130" s="28" t="s">
        <v>722</v>
      </c>
      <c r="R130" s="22" t="s">
        <v>419</v>
      </c>
      <c r="S130" s="9" t="s">
        <v>382</v>
      </c>
      <c r="T130" s="9" t="s">
        <v>3</v>
      </c>
      <c r="U130" s="9">
        <v>2010</v>
      </c>
      <c r="V130" s="9" t="s">
        <v>722</v>
      </c>
      <c r="W130" s="9" t="s">
        <v>417</v>
      </c>
      <c r="X130" s="9" t="s">
        <v>722</v>
      </c>
      <c r="Y130" s="9" t="s">
        <v>722</v>
      </c>
      <c r="Z130" s="16" t="s">
        <v>722</v>
      </c>
      <c r="AA130" s="22"/>
    </row>
    <row r="131" spans="2:27" s="5" customFormat="1" ht="38.25" hidden="1" x14ac:dyDescent="0.2">
      <c r="B131" s="8" t="s">
        <v>150</v>
      </c>
      <c r="C131" s="9" t="s">
        <v>722</v>
      </c>
      <c r="D131" s="8" t="s">
        <v>39</v>
      </c>
      <c r="E131" s="8" t="s">
        <v>96</v>
      </c>
      <c r="F131" s="8" t="s">
        <v>1173</v>
      </c>
      <c r="G131" s="8" t="s">
        <v>754</v>
      </c>
      <c r="H131" s="9" t="s">
        <v>3</v>
      </c>
      <c r="I131" s="186" t="s">
        <v>418</v>
      </c>
      <c r="J131" s="21" t="s">
        <v>722</v>
      </c>
      <c r="K131" s="24">
        <v>0</v>
      </c>
      <c r="L131" s="22" t="s">
        <v>419</v>
      </c>
      <c r="M131" s="22">
        <v>1.84</v>
      </c>
      <c r="N131" s="28" t="s">
        <v>722</v>
      </c>
      <c r="O131" s="28" t="s">
        <v>722</v>
      </c>
      <c r="P131" s="9" t="s">
        <v>722</v>
      </c>
      <c r="Q131" s="28" t="s">
        <v>722</v>
      </c>
      <c r="R131" s="22" t="s">
        <v>419</v>
      </c>
      <c r="S131" s="9" t="s">
        <v>382</v>
      </c>
      <c r="T131" s="9" t="s">
        <v>3</v>
      </c>
      <c r="U131" s="9">
        <v>2010</v>
      </c>
      <c r="V131" s="9" t="s">
        <v>722</v>
      </c>
      <c r="W131" s="9" t="s">
        <v>417</v>
      </c>
      <c r="X131" s="9" t="s">
        <v>722</v>
      </c>
      <c r="Y131" s="9" t="s">
        <v>722</v>
      </c>
      <c r="Z131" s="16" t="s">
        <v>722</v>
      </c>
      <c r="AA131" s="22"/>
    </row>
    <row r="132" spans="2:27" s="5" customFormat="1" ht="38.25" hidden="1" x14ac:dyDescent="0.2">
      <c r="B132" s="8" t="s">
        <v>150</v>
      </c>
      <c r="C132" s="9" t="s">
        <v>722</v>
      </c>
      <c r="D132" s="8" t="s">
        <v>40</v>
      </c>
      <c r="E132" s="8" t="s">
        <v>97</v>
      </c>
      <c r="F132" s="8" t="s">
        <v>1179</v>
      </c>
      <c r="G132" s="181" t="s">
        <v>432</v>
      </c>
      <c r="H132" s="9" t="s">
        <v>3</v>
      </c>
      <c r="I132" s="184">
        <v>2006</v>
      </c>
      <c r="J132" s="21" t="s">
        <v>722</v>
      </c>
      <c r="K132" s="24">
        <v>0</v>
      </c>
      <c r="L132" s="22" t="s">
        <v>419</v>
      </c>
      <c r="M132" s="22">
        <v>2.35</v>
      </c>
      <c r="N132" s="28" t="s">
        <v>722</v>
      </c>
      <c r="O132" s="28" t="s">
        <v>722</v>
      </c>
      <c r="P132" s="9" t="s">
        <v>722</v>
      </c>
      <c r="Q132" s="28" t="s">
        <v>722</v>
      </c>
      <c r="R132" s="22" t="s">
        <v>419</v>
      </c>
      <c r="S132" s="9" t="s">
        <v>382</v>
      </c>
      <c r="T132" s="9" t="s">
        <v>3</v>
      </c>
      <c r="U132" s="9">
        <v>2010</v>
      </c>
      <c r="V132" s="9" t="s">
        <v>722</v>
      </c>
      <c r="W132" s="9" t="s">
        <v>417</v>
      </c>
      <c r="X132" s="9" t="s">
        <v>722</v>
      </c>
      <c r="Y132" s="9" t="s">
        <v>722</v>
      </c>
      <c r="Z132" s="16">
        <v>38108</v>
      </c>
      <c r="AA132" s="22"/>
    </row>
    <row r="133" spans="2:27" s="5" customFormat="1" ht="38.25" hidden="1" x14ac:dyDescent="0.2">
      <c r="B133" s="8" t="s">
        <v>150</v>
      </c>
      <c r="C133" s="9" t="s">
        <v>722</v>
      </c>
      <c r="D133" s="8" t="s">
        <v>41</v>
      </c>
      <c r="E133" s="8" t="s">
        <v>98</v>
      </c>
      <c r="F133" s="7" t="s">
        <v>1180</v>
      </c>
      <c r="G133" s="8" t="s">
        <v>754</v>
      </c>
      <c r="H133" s="9" t="s">
        <v>3</v>
      </c>
      <c r="I133" s="184">
        <v>2004</v>
      </c>
      <c r="J133" s="21" t="s">
        <v>722</v>
      </c>
      <c r="K133" s="24">
        <v>0</v>
      </c>
      <c r="L133" s="22" t="s">
        <v>419</v>
      </c>
      <c r="M133" s="22">
        <v>28.65</v>
      </c>
      <c r="N133" s="28" t="s">
        <v>722</v>
      </c>
      <c r="O133" s="28" t="s">
        <v>722</v>
      </c>
      <c r="P133" s="9" t="s">
        <v>722</v>
      </c>
      <c r="Q133" s="28" t="s">
        <v>722</v>
      </c>
      <c r="R133" s="22" t="s">
        <v>419</v>
      </c>
      <c r="S133" s="9" t="s">
        <v>382</v>
      </c>
      <c r="T133" s="9" t="s">
        <v>3</v>
      </c>
      <c r="U133" s="9">
        <v>2010</v>
      </c>
      <c r="V133" s="9" t="s">
        <v>722</v>
      </c>
      <c r="W133" s="9" t="s">
        <v>417</v>
      </c>
      <c r="X133" s="9" t="s">
        <v>722</v>
      </c>
      <c r="Y133" s="9" t="s">
        <v>722</v>
      </c>
      <c r="Z133" s="16">
        <v>37865</v>
      </c>
      <c r="AA133" s="22"/>
    </row>
    <row r="134" spans="2:27" s="5" customFormat="1" ht="25.5" hidden="1" x14ac:dyDescent="0.2">
      <c r="B134" s="8" t="s">
        <v>150</v>
      </c>
      <c r="C134" s="9" t="s">
        <v>722</v>
      </c>
      <c r="D134" s="8" t="s">
        <v>42</v>
      </c>
      <c r="E134" s="8" t="s">
        <v>99</v>
      </c>
      <c r="F134" s="8" t="s">
        <v>1181</v>
      </c>
      <c r="G134" s="183" t="s">
        <v>235</v>
      </c>
      <c r="H134" s="9" t="s">
        <v>3</v>
      </c>
      <c r="I134" s="185">
        <v>2006</v>
      </c>
      <c r="J134" s="21" t="s">
        <v>722</v>
      </c>
      <c r="K134" s="24">
        <v>0.1</v>
      </c>
      <c r="L134" s="22" t="s">
        <v>419</v>
      </c>
      <c r="M134" s="22">
        <v>9.5299999999999994</v>
      </c>
      <c r="N134" s="28" t="s">
        <v>722</v>
      </c>
      <c r="O134" s="28" t="s">
        <v>722</v>
      </c>
      <c r="P134" s="9" t="s">
        <v>722</v>
      </c>
      <c r="Q134" s="28" t="s">
        <v>722</v>
      </c>
      <c r="R134" s="22" t="s">
        <v>419</v>
      </c>
      <c r="S134" s="9" t="s">
        <v>382</v>
      </c>
      <c r="T134" s="9" t="s">
        <v>3</v>
      </c>
      <c r="U134" s="9">
        <v>2010</v>
      </c>
      <c r="V134" s="9" t="s">
        <v>722</v>
      </c>
      <c r="W134" s="9" t="s">
        <v>417</v>
      </c>
      <c r="X134" s="9" t="s">
        <v>722</v>
      </c>
      <c r="Y134" s="9" t="s">
        <v>722</v>
      </c>
      <c r="Z134" s="16">
        <v>38777</v>
      </c>
      <c r="AA134" s="22"/>
    </row>
    <row r="135" spans="2:27" s="5" customFormat="1" ht="38.25" hidden="1" x14ac:dyDescent="0.2">
      <c r="B135" s="8" t="s">
        <v>150</v>
      </c>
      <c r="C135" s="9" t="s">
        <v>722</v>
      </c>
      <c r="D135" s="8" t="s">
        <v>43</v>
      </c>
      <c r="E135" s="8" t="s">
        <v>100</v>
      </c>
      <c r="F135" s="8" t="s">
        <v>1182</v>
      </c>
      <c r="G135" s="13" t="s">
        <v>754</v>
      </c>
      <c r="H135" s="9" t="s">
        <v>3</v>
      </c>
      <c r="I135" s="184">
        <v>2006</v>
      </c>
      <c r="J135" s="21" t="s">
        <v>722</v>
      </c>
      <c r="K135" s="24">
        <v>15.4</v>
      </c>
      <c r="L135" s="22" t="s">
        <v>419</v>
      </c>
      <c r="M135" s="22">
        <v>62.06</v>
      </c>
      <c r="N135" s="28" t="s">
        <v>722</v>
      </c>
      <c r="O135" s="29">
        <v>560000</v>
      </c>
      <c r="P135" s="9" t="s">
        <v>722</v>
      </c>
      <c r="Q135" s="28" t="s">
        <v>722</v>
      </c>
      <c r="R135" s="22" t="s">
        <v>419</v>
      </c>
      <c r="S135" s="9" t="s">
        <v>382</v>
      </c>
      <c r="T135" s="9" t="s">
        <v>3</v>
      </c>
      <c r="U135" s="9">
        <v>2010</v>
      </c>
      <c r="V135" s="9" t="s">
        <v>722</v>
      </c>
      <c r="W135" s="9" t="s">
        <v>417</v>
      </c>
      <c r="X135" s="9" t="s">
        <v>722</v>
      </c>
      <c r="Y135" s="9" t="s">
        <v>722</v>
      </c>
      <c r="Z135" s="16">
        <v>38838</v>
      </c>
      <c r="AA135" s="22"/>
    </row>
    <row r="136" spans="2:27" s="5" customFormat="1" ht="38.25" hidden="1" x14ac:dyDescent="0.2">
      <c r="B136" s="8" t="s">
        <v>150</v>
      </c>
      <c r="C136" s="9" t="s">
        <v>722</v>
      </c>
      <c r="D136" s="8" t="s">
        <v>44</v>
      </c>
      <c r="E136" s="8" t="s">
        <v>101</v>
      </c>
      <c r="F136" s="8" t="s">
        <v>1183</v>
      </c>
      <c r="G136" s="13" t="s">
        <v>754</v>
      </c>
      <c r="H136" s="9" t="s">
        <v>3</v>
      </c>
      <c r="I136" s="184">
        <v>2007</v>
      </c>
      <c r="J136" s="21" t="s">
        <v>722</v>
      </c>
      <c r="K136" s="24">
        <v>0.1</v>
      </c>
      <c r="L136" s="22" t="s">
        <v>419</v>
      </c>
      <c r="M136" s="22">
        <v>3.39</v>
      </c>
      <c r="N136" s="28" t="s">
        <v>722</v>
      </c>
      <c r="O136" s="28" t="s">
        <v>722</v>
      </c>
      <c r="P136" s="9" t="s">
        <v>722</v>
      </c>
      <c r="Q136" s="28" t="s">
        <v>722</v>
      </c>
      <c r="R136" s="22" t="s">
        <v>419</v>
      </c>
      <c r="S136" s="9" t="s">
        <v>382</v>
      </c>
      <c r="T136" s="9" t="s">
        <v>3</v>
      </c>
      <c r="U136" s="9">
        <v>2010</v>
      </c>
      <c r="V136" s="9" t="s">
        <v>722</v>
      </c>
      <c r="W136" s="9" t="s">
        <v>417</v>
      </c>
      <c r="X136" s="9" t="s">
        <v>722</v>
      </c>
      <c r="Y136" s="9" t="s">
        <v>722</v>
      </c>
      <c r="Z136" s="16">
        <v>39142</v>
      </c>
      <c r="AA136" s="22"/>
    </row>
    <row r="137" spans="2:27" s="5" customFormat="1" ht="25.5" hidden="1" x14ac:dyDescent="0.2">
      <c r="B137" s="8" t="s">
        <v>150</v>
      </c>
      <c r="C137" s="9" t="s">
        <v>722</v>
      </c>
      <c r="D137" s="8" t="s">
        <v>45</v>
      </c>
      <c r="E137" s="8" t="s">
        <v>102</v>
      </c>
      <c r="F137" s="8" t="s">
        <v>1184</v>
      </c>
      <c r="G137" s="13" t="s">
        <v>481</v>
      </c>
      <c r="H137" s="9" t="s">
        <v>3</v>
      </c>
      <c r="I137" s="184">
        <v>2001</v>
      </c>
      <c r="J137" s="21" t="s">
        <v>722</v>
      </c>
      <c r="K137" s="24">
        <v>1.7</v>
      </c>
      <c r="L137" s="22" t="s">
        <v>419</v>
      </c>
      <c r="M137" s="22">
        <v>17.149999999999999</v>
      </c>
      <c r="N137" s="28" t="s">
        <v>722</v>
      </c>
      <c r="O137" s="28" t="s">
        <v>722</v>
      </c>
      <c r="P137" s="9" t="s">
        <v>722</v>
      </c>
      <c r="Q137" s="28" t="s">
        <v>722</v>
      </c>
      <c r="R137" s="22" t="s">
        <v>419</v>
      </c>
      <c r="S137" s="9" t="s">
        <v>382</v>
      </c>
      <c r="T137" s="9" t="s">
        <v>3</v>
      </c>
      <c r="U137" s="9">
        <v>2010</v>
      </c>
      <c r="V137" s="9" t="s">
        <v>722</v>
      </c>
      <c r="W137" s="9" t="s">
        <v>417</v>
      </c>
      <c r="X137" s="9" t="s">
        <v>722</v>
      </c>
      <c r="Y137" s="9" t="s">
        <v>722</v>
      </c>
      <c r="Z137" s="16">
        <v>36281</v>
      </c>
      <c r="AA137" s="22"/>
    </row>
    <row r="138" spans="2:27" s="5" customFormat="1" ht="25.5" hidden="1" x14ac:dyDescent="0.2">
      <c r="B138" s="8" t="s">
        <v>150</v>
      </c>
      <c r="C138" s="9" t="s">
        <v>722</v>
      </c>
      <c r="D138" s="8" t="s">
        <v>46</v>
      </c>
      <c r="E138" s="8" t="s">
        <v>103</v>
      </c>
      <c r="F138" s="8" t="s">
        <v>1185</v>
      </c>
      <c r="G138" s="7" t="s">
        <v>752</v>
      </c>
      <c r="H138" s="9" t="s">
        <v>3</v>
      </c>
      <c r="I138" s="184">
        <v>1996</v>
      </c>
      <c r="J138" s="21" t="s">
        <v>722</v>
      </c>
      <c r="K138" s="24">
        <v>26.8</v>
      </c>
      <c r="L138" s="22" t="s">
        <v>419</v>
      </c>
      <c r="M138" s="22">
        <v>72.989999999999995</v>
      </c>
      <c r="N138" s="28" t="s">
        <v>722</v>
      </c>
      <c r="O138" s="28" t="s">
        <v>722</v>
      </c>
      <c r="P138" s="9" t="s">
        <v>722</v>
      </c>
      <c r="Q138" s="28" t="s">
        <v>722</v>
      </c>
      <c r="R138" s="22" t="s">
        <v>419</v>
      </c>
      <c r="S138" s="9" t="s">
        <v>382</v>
      </c>
      <c r="T138" s="9" t="s">
        <v>3</v>
      </c>
      <c r="U138" s="9">
        <v>2010</v>
      </c>
      <c r="V138" s="9" t="s">
        <v>722</v>
      </c>
      <c r="W138" s="9" t="s">
        <v>417</v>
      </c>
      <c r="X138" s="9" t="s">
        <v>722</v>
      </c>
      <c r="Y138" s="9" t="s">
        <v>722</v>
      </c>
      <c r="Z138" s="16">
        <v>34700</v>
      </c>
      <c r="AA138" s="22"/>
    </row>
    <row r="139" spans="2:27" s="5" customFormat="1" ht="38.25" hidden="1" x14ac:dyDescent="0.2">
      <c r="B139" s="8" t="s">
        <v>150</v>
      </c>
      <c r="C139" s="9" t="s">
        <v>722</v>
      </c>
      <c r="D139" s="8" t="s">
        <v>47</v>
      </c>
      <c r="E139" s="167" t="s">
        <v>104</v>
      </c>
      <c r="F139" s="8" t="s">
        <v>1186</v>
      </c>
      <c r="G139" s="13" t="s">
        <v>446</v>
      </c>
      <c r="H139" s="9" t="s">
        <v>3</v>
      </c>
      <c r="I139" s="184" t="s">
        <v>1230</v>
      </c>
      <c r="J139" s="21" t="s">
        <v>722</v>
      </c>
      <c r="K139" s="24">
        <v>7.6</v>
      </c>
      <c r="L139" s="22" t="s">
        <v>419</v>
      </c>
      <c r="M139" s="22">
        <v>110.8</v>
      </c>
      <c r="N139" s="28" t="s">
        <v>722</v>
      </c>
      <c r="O139" s="28" t="s">
        <v>722</v>
      </c>
      <c r="P139" s="9" t="s">
        <v>722</v>
      </c>
      <c r="Q139" s="28" t="s">
        <v>722</v>
      </c>
      <c r="R139" s="22" t="s">
        <v>419</v>
      </c>
      <c r="S139" s="9" t="s">
        <v>382</v>
      </c>
      <c r="T139" s="9" t="s">
        <v>3</v>
      </c>
      <c r="U139" s="9">
        <v>2010</v>
      </c>
      <c r="V139" s="9" t="s">
        <v>722</v>
      </c>
      <c r="W139" s="9" t="s">
        <v>417</v>
      </c>
      <c r="X139" s="9" t="s">
        <v>722</v>
      </c>
      <c r="Y139" s="9" t="s">
        <v>722</v>
      </c>
      <c r="Z139" s="16" t="s">
        <v>399</v>
      </c>
      <c r="AA139" s="22"/>
    </row>
    <row r="140" spans="2:27" s="5" customFormat="1" ht="38.25" hidden="1" x14ac:dyDescent="0.2">
      <c r="B140" s="8" t="s">
        <v>150</v>
      </c>
      <c r="C140" s="9" t="s">
        <v>722</v>
      </c>
      <c r="D140" s="8" t="s">
        <v>48</v>
      </c>
      <c r="E140" s="8" t="s">
        <v>105</v>
      </c>
      <c r="F140" s="8" t="s">
        <v>1183</v>
      </c>
      <c r="G140" s="13" t="s">
        <v>754</v>
      </c>
      <c r="H140" s="9" t="s">
        <v>3</v>
      </c>
      <c r="I140" s="184">
        <v>2006</v>
      </c>
      <c r="J140" s="21" t="s">
        <v>722</v>
      </c>
      <c r="K140" s="24">
        <v>0.1</v>
      </c>
      <c r="L140" s="22" t="s">
        <v>419</v>
      </c>
      <c r="M140" s="22">
        <v>6.97</v>
      </c>
      <c r="N140" s="28" t="s">
        <v>722</v>
      </c>
      <c r="O140" s="28" t="s">
        <v>722</v>
      </c>
      <c r="P140" s="9" t="s">
        <v>722</v>
      </c>
      <c r="Q140" s="28" t="s">
        <v>722</v>
      </c>
      <c r="R140" s="22" t="s">
        <v>419</v>
      </c>
      <c r="S140" s="9" t="s">
        <v>382</v>
      </c>
      <c r="T140" s="9" t="s">
        <v>3</v>
      </c>
      <c r="U140" s="9">
        <v>2010</v>
      </c>
      <c r="V140" s="9" t="s">
        <v>722</v>
      </c>
      <c r="W140" s="9" t="s">
        <v>417</v>
      </c>
      <c r="X140" s="9" t="s">
        <v>722</v>
      </c>
      <c r="Y140" s="9" t="s">
        <v>722</v>
      </c>
      <c r="Z140" s="16">
        <v>38384</v>
      </c>
      <c r="AA140" s="22"/>
    </row>
    <row r="141" spans="2:27" s="5" customFormat="1" ht="38.25" hidden="1" x14ac:dyDescent="0.2">
      <c r="B141" s="8" t="s">
        <v>150</v>
      </c>
      <c r="C141" s="9" t="s">
        <v>722</v>
      </c>
      <c r="D141" s="8" t="s">
        <v>49</v>
      </c>
      <c r="E141" s="8" t="s">
        <v>106</v>
      </c>
      <c r="F141" s="8" t="s">
        <v>1183</v>
      </c>
      <c r="G141" s="13" t="s">
        <v>754</v>
      </c>
      <c r="H141" s="9" t="s">
        <v>3</v>
      </c>
      <c r="I141" s="184">
        <v>2006</v>
      </c>
      <c r="J141" s="21" t="s">
        <v>722</v>
      </c>
      <c r="K141" s="24">
        <v>0.1</v>
      </c>
      <c r="L141" s="22" t="s">
        <v>419</v>
      </c>
      <c r="M141" s="22">
        <v>5.28</v>
      </c>
      <c r="N141" s="28" t="s">
        <v>722</v>
      </c>
      <c r="O141" s="28" t="s">
        <v>722</v>
      </c>
      <c r="P141" s="9" t="s">
        <v>722</v>
      </c>
      <c r="Q141" s="28" t="s">
        <v>722</v>
      </c>
      <c r="R141" s="22" t="s">
        <v>419</v>
      </c>
      <c r="S141" s="9" t="s">
        <v>382</v>
      </c>
      <c r="T141" s="9" t="s">
        <v>3</v>
      </c>
      <c r="U141" s="9">
        <v>2010</v>
      </c>
      <c r="V141" s="9" t="s">
        <v>722</v>
      </c>
      <c r="W141" s="9" t="s">
        <v>417</v>
      </c>
      <c r="X141" s="9" t="s">
        <v>722</v>
      </c>
      <c r="Y141" s="9" t="s">
        <v>722</v>
      </c>
      <c r="Z141" s="16">
        <v>38930</v>
      </c>
      <c r="AA141" s="22"/>
    </row>
    <row r="142" spans="2:27" s="5" customFormat="1" ht="38.25" hidden="1" x14ac:dyDescent="0.2">
      <c r="B142" s="8" t="s">
        <v>150</v>
      </c>
      <c r="C142" s="9" t="s">
        <v>722</v>
      </c>
      <c r="D142" s="8" t="s">
        <v>50</v>
      </c>
      <c r="E142" s="8" t="s">
        <v>107</v>
      </c>
      <c r="F142" s="7" t="s">
        <v>1187</v>
      </c>
      <c r="G142" s="13" t="s">
        <v>446</v>
      </c>
      <c r="H142" s="9" t="s">
        <v>3</v>
      </c>
      <c r="I142" s="184">
        <v>1996</v>
      </c>
      <c r="J142" s="21" t="s">
        <v>722</v>
      </c>
      <c r="K142" s="24">
        <v>83.8</v>
      </c>
      <c r="L142" s="22" t="s">
        <v>419</v>
      </c>
      <c r="M142" s="22">
        <v>256</v>
      </c>
      <c r="N142" s="28" t="s">
        <v>722</v>
      </c>
      <c r="O142" s="28" t="s">
        <v>722</v>
      </c>
      <c r="P142" s="9" t="s">
        <v>722</v>
      </c>
      <c r="Q142" s="28" t="s">
        <v>722</v>
      </c>
      <c r="R142" s="22" t="s">
        <v>419</v>
      </c>
      <c r="S142" s="9" t="s">
        <v>382</v>
      </c>
      <c r="T142" s="9" t="s">
        <v>3</v>
      </c>
      <c r="U142" s="9">
        <v>2010</v>
      </c>
      <c r="V142" s="9" t="s">
        <v>722</v>
      </c>
      <c r="W142" s="9" t="s">
        <v>417</v>
      </c>
      <c r="X142" s="9" t="s">
        <v>722</v>
      </c>
      <c r="Y142" s="9" t="s">
        <v>722</v>
      </c>
      <c r="Z142" s="34">
        <v>1996</v>
      </c>
      <c r="AA142" s="22"/>
    </row>
    <row r="143" spans="2:27" s="5" customFormat="1" ht="38.25" hidden="1" x14ac:dyDescent="0.2">
      <c r="B143" s="8" t="s">
        <v>150</v>
      </c>
      <c r="C143" s="9" t="s">
        <v>722</v>
      </c>
      <c r="D143" s="8" t="s">
        <v>51</v>
      </c>
      <c r="E143" s="167" t="s">
        <v>108</v>
      </c>
      <c r="F143" s="8" t="s">
        <v>1183</v>
      </c>
      <c r="G143" s="13" t="s">
        <v>754</v>
      </c>
      <c r="H143" s="9" t="s">
        <v>3</v>
      </c>
      <c r="I143" s="185">
        <v>2007</v>
      </c>
      <c r="J143" s="21" t="s">
        <v>722</v>
      </c>
      <c r="K143" s="24">
        <v>0.3</v>
      </c>
      <c r="L143" s="22" t="s">
        <v>419</v>
      </c>
      <c r="M143" s="22">
        <v>18.329999999999998</v>
      </c>
      <c r="N143" s="28" t="s">
        <v>722</v>
      </c>
      <c r="O143" s="28" t="s">
        <v>722</v>
      </c>
      <c r="P143" s="9" t="s">
        <v>722</v>
      </c>
      <c r="Q143" s="28" t="s">
        <v>722</v>
      </c>
      <c r="R143" s="22" t="s">
        <v>419</v>
      </c>
      <c r="S143" s="9" t="s">
        <v>382</v>
      </c>
      <c r="T143" s="9" t="s">
        <v>3</v>
      </c>
      <c r="U143" s="9">
        <v>2010</v>
      </c>
      <c r="V143" s="9" t="s">
        <v>722</v>
      </c>
      <c r="W143" s="9" t="s">
        <v>417</v>
      </c>
      <c r="X143" s="9" t="s">
        <v>722</v>
      </c>
      <c r="Y143" s="9" t="s">
        <v>722</v>
      </c>
      <c r="Z143" s="16">
        <v>39264</v>
      </c>
      <c r="AA143" s="22"/>
    </row>
    <row r="144" spans="2:27" s="5" customFormat="1" ht="25.5" hidden="1" x14ac:dyDescent="0.2">
      <c r="B144" s="8" t="s">
        <v>150</v>
      </c>
      <c r="C144" s="9" t="s">
        <v>722</v>
      </c>
      <c r="D144" s="8" t="s">
        <v>52</v>
      </c>
      <c r="E144" s="8" t="s">
        <v>109</v>
      </c>
      <c r="F144" s="8" t="s">
        <v>1188</v>
      </c>
      <c r="G144" s="13" t="s">
        <v>545</v>
      </c>
      <c r="H144" s="9" t="s">
        <v>3</v>
      </c>
      <c r="I144" s="184">
        <v>2008</v>
      </c>
      <c r="J144" s="21" t="s">
        <v>722</v>
      </c>
      <c r="K144" s="24">
        <v>0.4</v>
      </c>
      <c r="L144" s="22" t="s">
        <v>419</v>
      </c>
      <c r="M144" s="21">
        <v>0</v>
      </c>
      <c r="N144" s="28" t="s">
        <v>722</v>
      </c>
      <c r="O144" s="28" t="s">
        <v>722</v>
      </c>
      <c r="P144" s="9" t="s">
        <v>722</v>
      </c>
      <c r="Q144" s="28" t="s">
        <v>722</v>
      </c>
      <c r="R144" s="22" t="s">
        <v>419</v>
      </c>
      <c r="S144" s="9" t="s">
        <v>382</v>
      </c>
      <c r="T144" s="9" t="s">
        <v>3</v>
      </c>
      <c r="U144" s="9">
        <v>2010</v>
      </c>
      <c r="V144" s="9" t="s">
        <v>722</v>
      </c>
      <c r="W144" s="9" t="s">
        <v>417</v>
      </c>
      <c r="X144" s="9" t="s">
        <v>722</v>
      </c>
      <c r="Y144" s="9" t="s">
        <v>722</v>
      </c>
      <c r="Z144" s="9">
        <v>2008</v>
      </c>
      <c r="AA144" s="22"/>
    </row>
    <row r="145" spans="2:27" s="5" customFormat="1" ht="25.5" hidden="1" x14ac:dyDescent="0.2">
      <c r="B145" s="8" t="s">
        <v>150</v>
      </c>
      <c r="C145" s="9" t="s">
        <v>722</v>
      </c>
      <c r="D145" s="8" t="s">
        <v>53</v>
      </c>
      <c r="E145" s="8" t="s">
        <v>110</v>
      </c>
      <c r="F145" s="8" t="s">
        <v>714</v>
      </c>
      <c r="G145" s="182" t="s">
        <v>432</v>
      </c>
      <c r="H145" s="9" t="s">
        <v>3</v>
      </c>
      <c r="I145" s="185">
        <v>2008</v>
      </c>
      <c r="J145" s="21" t="s">
        <v>722</v>
      </c>
      <c r="K145" s="24">
        <v>0.2</v>
      </c>
      <c r="L145" s="22" t="s">
        <v>419</v>
      </c>
      <c r="M145" s="21">
        <v>0</v>
      </c>
      <c r="N145" s="28" t="s">
        <v>722</v>
      </c>
      <c r="O145" s="28" t="s">
        <v>722</v>
      </c>
      <c r="P145" s="9" t="s">
        <v>722</v>
      </c>
      <c r="Q145" s="28" t="s">
        <v>722</v>
      </c>
      <c r="R145" s="22" t="s">
        <v>419</v>
      </c>
      <c r="S145" s="9" t="s">
        <v>381</v>
      </c>
      <c r="T145" s="9" t="s">
        <v>3</v>
      </c>
      <c r="U145" s="9">
        <v>2010</v>
      </c>
      <c r="V145" s="9" t="s">
        <v>722</v>
      </c>
      <c r="W145" s="9" t="s">
        <v>417</v>
      </c>
      <c r="X145" s="9" t="s">
        <v>722</v>
      </c>
      <c r="Y145" s="9" t="s">
        <v>722</v>
      </c>
      <c r="Z145" s="8">
        <v>2008</v>
      </c>
      <c r="AA145" s="22"/>
    </row>
    <row r="146" spans="2:27" s="5" customFormat="1" ht="25.5" hidden="1" x14ac:dyDescent="0.2">
      <c r="B146" s="8" t="s">
        <v>150</v>
      </c>
      <c r="C146" s="9" t="s">
        <v>722</v>
      </c>
      <c r="D146" s="8" t="s">
        <v>54</v>
      </c>
      <c r="E146" s="8" t="s">
        <v>111</v>
      </c>
      <c r="F146" s="8" t="s">
        <v>714</v>
      </c>
      <c r="G146" s="182" t="s">
        <v>432</v>
      </c>
      <c r="H146" s="9" t="s">
        <v>3</v>
      </c>
      <c r="I146" s="185">
        <v>2008</v>
      </c>
      <c r="J146" s="21" t="s">
        <v>722</v>
      </c>
      <c r="K146" s="24">
        <v>0.1</v>
      </c>
      <c r="L146" s="22" t="s">
        <v>419</v>
      </c>
      <c r="M146" s="21">
        <v>0</v>
      </c>
      <c r="N146" s="28" t="s">
        <v>722</v>
      </c>
      <c r="O146" s="28" t="s">
        <v>722</v>
      </c>
      <c r="P146" s="9" t="s">
        <v>722</v>
      </c>
      <c r="Q146" s="28" t="s">
        <v>722</v>
      </c>
      <c r="R146" s="22" t="s">
        <v>419</v>
      </c>
      <c r="S146" s="9" t="s">
        <v>381</v>
      </c>
      <c r="T146" s="9" t="s">
        <v>3</v>
      </c>
      <c r="U146" s="9">
        <v>2010</v>
      </c>
      <c r="V146" s="9" t="s">
        <v>722</v>
      </c>
      <c r="W146" s="9" t="s">
        <v>417</v>
      </c>
      <c r="X146" s="9" t="s">
        <v>722</v>
      </c>
      <c r="Y146" s="9" t="s">
        <v>722</v>
      </c>
      <c r="Z146" s="8">
        <v>2008</v>
      </c>
      <c r="AA146" s="22"/>
    </row>
    <row r="147" spans="2:27" s="5" customFormat="1" ht="38.25" hidden="1" x14ac:dyDescent="0.2">
      <c r="B147" s="8" t="s">
        <v>150</v>
      </c>
      <c r="C147" s="9" t="s">
        <v>722</v>
      </c>
      <c r="D147" s="8" t="s">
        <v>55</v>
      </c>
      <c r="E147" s="8" t="s">
        <v>112</v>
      </c>
      <c r="F147" s="8" t="s">
        <v>1189</v>
      </c>
      <c r="G147" s="7" t="s">
        <v>754</v>
      </c>
      <c r="H147" s="9" t="s">
        <v>3</v>
      </c>
      <c r="I147" s="185" t="s">
        <v>418</v>
      </c>
      <c r="J147" s="21" t="s">
        <v>722</v>
      </c>
      <c r="K147" s="24">
        <v>1.1000000000000001</v>
      </c>
      <c r="L147" s="22" t="s">
        <v>419</v>
      </c>
      <c r="M147" s="21">
        <v>0</v>
      </c>
      <c r="N147" s="28" t="s">
        <v>722</v>
      </c>
      <c r="O147" s="28" t="s">
        <v>722</v>
      </c>
      <c r="P147" s="9" t="s">
        <v>722</v>
      </c>
      <c r="Q147" s="28" t="s">
        <v>722</v>
      </c>
      <c r="R147" s="22" t="s">
        <v>419</v>
      </c>
      <c r="S147" s="9" t="s">
        <v>382</v>
      </c>
      <c r="T147" s="9" t="s">
        <v>3</v>
      </c>
      <c r="U147" s="9">
        <v>2010</v>
      </c>
      <c r="V147" s="9" t="s">
        <v>722</v>
      </c>
      <c r="W147" s="9" t="s">
        <v>417</v>
      </c>
      <c r="X147" s="9" t="s">
        <v>722</v>
      </c>
      <c r="Y147" s="9" t="s">
        <v>722</v>
      </c>
      <c r="Z147" s="16" t="s">
        <v>722</v>
      </c>
      <c r="AA147" s="22"/>
    </row>
    <row r="148" spans="2:27" s="5" customFormat="1" ht="25.5" hidden="1" x14ac:dyDescent="0.2">
      <c r="B148" s="8" t="s">
        <v>150</v>
      </c>
      <c r="C148" s="9" t="s">
        <v>722</v>
      </c>
      <c r="D148" s="8" t="s">
        <v>56</v>
      </c>
      <c r="E148" s="8" t="s">
        <v>4</v>
      </c>
      <c r="F148" s="8" t="s">
        <v>1190</v>
      </c>
      <c r="G148" s="8" t="s">
        <v>4</v>
      </c>
      <c r="H148" s="9" t="s">
        <v>3</v>
      </c>
      <c r="I148" s="185" t="s">
        <v>419</v>
      </c>
      <c r="J148" s="21" t="s">
        <v>722</v>
      </c>
      <c r="K148" s="24">
        <v>13.6</v>
      </c>
      <c r="L148" s="22" t="s">
        <v>419</v>
      </c>
      <c r="M148" s="21">
        <v>0</v>
      </c>
      <c r="N148" s="28" t="s">
        <v>722</v>
      </c>
      <c r="O148" s="28" t="s">
        <v>722</v>
      </c>
      <c r="P148" s="9" t="s">
        <v>722</v>
      </c>
      <c r="Q148" s="28" t="s">
        <v>722</v>
      </c>
      <c r="R148" s="22" t="s">
        <v>419</v>
      </c>
      <c r="S148" s="9" t="s">
        <v>381</v>
      </c>
      <c r="T148" s="9" t="s">
        <v>3</v>
      </c>
      <c r="U148" s="9">
        <v>2010</v>
      </c>
      <c r="V148" s="9" t="s">
        <v>722</v>
      </c>
      <c r="W148" s="9" t="s">
        <v>417</v>
      </c>
      <c r="X148" s="9" t="s">
        <v>419</v>
      </c>
      <c r="Y148" s="9" t="s">
        <v>419</v>
      </c>
      <c r="Z148" s="16" t="s">
        <v>722</v>
      </c>
      <c r="AA148" s="22"/>
    </row>
    <row r="149" spans="2:27" s="5" customFormat="1" ht="38.25" hidden="1" x14ac:dyDescent="0.2">
      <c r="B149" s="8" t="s">
        <v>150</v>
      </c>
      <c r="C149" s="9" t="s">
        <v>722</v>
      </c>
      <c r="D149" s="8" t="s">
        <v>57</v>
      </c>
      <c r="E149" s="8" t="s">
        <v>60</v>
      </c>
      <c r="F149" s="8" t="s">
        <v>1191</v>
      </c>
      <c r="G149" s="13" t="s">
        <v>769</v>
      </c>
      <c r="H149" s="9" t="s">
        <v>3</v>
      </c>
      <c r="I149" s="185" t="s">
        <v>419</v>
      </c>
      <c r="J149" s="21" t="s">
        <v>722</v>
      </c>
      <c r="K149" s="24">
        <v>106.3</v>
      </c>
      <c r="L149" s="22" t="s">
        <v>419</v>
      </c>
      <c r="M149" s="21">
        <v>0</v>
      </c>
      <c r="N149" s="28" t="s">
        <v>722</v>
      </c>
      <c r="O149" s="28" t="s">
        <v>722</v>
      </c>
      <c r="P149" s="9" t="s">
        <v>722</v>
      </c>
      <c r="Q149" s="28" t="s">
        <v>722</v>
      </c>
      <c r="R149" s="22" t="s">
        <v>419</v>
      </c>
      <c r="S149" s="9" t="s">
        <v>381</v>
      </c>
      <c r="T149" s="10" t="s">
        <v>2</v>
      </c>
      <c r="U149" s="9">
        <v>2010</v>
      </c>
      <c r="V149" s="9" t="s">
        <v>722</v>
      </c>
      <c r="W149" s="9" t="s">
        <v>417</v>
      </c>
      <c r="X149" s="9" t="s">
        <v>419</v>
      </c>
      <c r="Y149" s="9" t="s">
        <v>419</v>
      </c>
      <c r="Z149" s="16" t="s">
        <v>722</v>
      </c>
      <c r="AA149" s="22"/>
    </row>
    <row r="150" spans="2:27" s="5" customFormat="1" ht="25.5" hidden="1" x14ac:dyDescent="0.2">
      <c r="B150" s="8" t="s">
        <v>150</v>
      </c>
      <c r="C150" s="9" t="s">
        <v>419</v>
      </c>
      <c r="D150" s="8" t="s">
        <v>58</v>
      </c>
      <c r="E150" s="8" t="s">
        <v>59</v>
      </c>
      <c r="F150" s="8" t="s">
        <v>1118</v>
      </c>
      <c r="G150" s="7" t="s">
        <v>403</v>
      </c>
      <c r="H150" s="9" t="s">
        <v>3</v>
      </c>
      <c r="I150" s="185" t="s">
        <v>418</v>
      </c>
      <c r="J150" s="21" t="s">
        <v>722</v>
      </c>
      <c r="K150" s="24">
        <v>151.5</v>
      </c>
      <c r="L150" s="22" t="s">
        <v>419</v>
      </c>
      <c r="M150" s="21">
        <v>0</v>
      </c>
      <c r="N150" s="28" t="s">
        <v>419</v>
      </c>
      <c r="O150" s="28" t="s">
        <v>419</v>
      </c>
      <c r="P150" s="22" t="s">
        <v>419</v>
      </c>
      <c r="Q150" s="28" t="s">
        <v>722</v>
      </c>
      <c r="R150" s="22" t="s">
        <v>419</v>
      </c>
      <c r="S150" s="9" t="s">
        <v>381</v>
      </c>
      <c r="T150" s="9" t="s">
        <v>3</v>
      </c>
      <c r="U150" s="9">
        <v>2010</v>
      </c>
      <c r="V150" s="22" t="s">
        <v>419</v>
      </c>
      <c r="W150" s="9" t="s">
        <v>417</v>
      </c>
      <c r="X150" s="9" t="s">
        <v>419</v>
      </c>
      <c r="Y150" s="9" t="s">
        <v>419</v>
      </c>
      <c r="Z150" s="9" t="s">
        <v>419</v>
      </c>
      <c r="AA150" s="22"/>
    </row>
    <row r="151" spans="2:27" s="5" customFormat="1" ht="38.25" hidden="1" x14ac:dyDescent="0.2">
      <c r="B151" s="8" t="s">
        <v>150</v>
      </c>
      <c r="C151" s="9" t="s">
        <v>722</v>
      </c>
      <c r="D151" s="8" t="s">
        <v>151</v>
      </c>
      <c r="E151" s="8" t="s">
        <v>152</v>
      </c>
      <c r="F151" s="8" t="s">
        <v>1192</v>
      </c>
      <c r="G151" s="8" t="s">
        <v>754</v>
      </c>
      <c r="H151" s="9" t="s">
        <v>3</v>
      </c>
      <c r="I151" s="185">
        <v>2011</v>
      </c>
      <c r="J151" s="21" t="s">
        <v>722</v>
      </c>
      <c r="K151" s="24">
        <v>40.700000000000003</v>
      </c>
      <c r="L151" s="22" t="s">
        <v>419</v>
      </c>
      <c r="M151" s="22">
        <v>88</v>
      </c>
      <c r="N151" s="30">
        <v>350000</v>
      </c>
      <c r="O151" s="30">
        <v>4000</v>
      </c>
      <c r="P151" s="9" t="s">
        <v>722</v>
      </c>
      <c r="Q151" s="28" t="s">
        <v>722</v>
      </c>
      <c r="R151" s="22" t="s">
        <v>419</v>
      </c>
      <c r="S151" s="9" t="s">
        <v>382</v>
      </c>
      <c r="T151" s="9" t="s">
        <v>3</v>
      </c>
      <c r="U151" s="9">
        <v>2012</v>
      </c>
      <c r="V151" s="9" t="s">
        <v>722</v>
      </c>
      <c r="W151" s="9" t="s">
        <v>417</v>
      </c>
      <c r="X151" s="9" t="s">
        <v>722</v>
      </c>
      <c r="Y151" s="9" t="s">
        <v>722</v>
      </c>
      <c r="Z151" s="16">
        <v>40695</v>
      </c>
      <c r="AA151" s="22"/>
    </row>
    <row r="152" spans="2:27" s="5" customFormat="1" ht="38.25" hidden="1" x14ac:dyDescent="0.2">
      <c r="B152" s="8" t="s">
        <v>150</v>
      </c>
      <c r="C152" s="9" t="s">
        <v>722</v>
      </c>
      <c r="D152" s="8" t="s">
        <v>153</v>
      </c>
      <c r="E152" s="8" t="s">
        <v>154</v>
      </c>
      <c r="F152" s="8" t="s">
        <v>1193</v>
      </c>
      <c r="G152" s="8" t="s">
        <v>754</v>
      </c>
      <c r="H152" s="9" t="s">
        <v>3</v>
      </c>
      <c r="I152" s="185">
        <v>2011</v>
      </c>
      <c r="J152" s="21" t="s">
        <v>722</v>
      </c>
      <c r="K152" s="24">
        <v>1.7</v>
      </c>
      <c r="L152" s="22" t="s">
        <v>419</v>
      </c>
      <c r="M152" s="22">
        <v>5</v>
      </c>
      <c r="N152" s="30">
        <v>50000</v>
      </c>
      <c r="O152" s="30">
        <v>1000</v>
      </c>
      <c r="P152" s="9" t="s">
        <v>722</v>
      </c>
      <c r="Q152" s="28" t="s">
        <v>722</v>
      </c>
      <c r="R152" s="22" t="s">
        <v>419</v>
      </c>
      <c r="S152" s="9" t="s">
        <v>382</v>
      </c>
      <c r="T152" s="9" t="s">
        <v>3</v>
      </c>
      <c r="U152" s="9">
        <v>2012</v>
      </c>
      <c r="V152" s="9" t="s">
        <v>722</v>
      </c>
      <c r="W152" s="9" t="s">
        <v>417</v>
      </c>
      <c r="X152" s="9" t="s">
        <v>722</v>
      </c>
      <c r="Y152" s="9" t="s">
        <v>722</v>
      </c>
      <c r="Z152" s="16">
        <v>40756</v>
      </c>
      <c r="AA152" s="22"/>
    </row>
    <row r="153" spans="2:27" s="5" customFormat="1" ht="38.25" hidden="1" x14ac:dyDescent="0.2">
      <c r="B153" s="8" t="s">
        <v>150</v>
      </c>
      <c r="C153" s="9" t="s">
        <v>722</v>
      </c>
      <c r="D153" s="8" t="s">
        <v>155</v>
      </c>
      <c r="E153" s="8" t="s">
        <v>156</v>
      </c>
      <c r="F153" s="8" t="s">
        <v>1194</v>
      </c>
      <c r="G153" s="8" t="s">
        <v>754</v>
      </c>
      <c r="H153" s="9" t="s">
        <v>3</v>
      </c>
      <c r="I153" s="185">
        <v>2012</v>
      </c>
      <c r="J153" s="21" t="s">
        <v>722</v>
      </c>
      <c r="K153" s="24">
        <v>194.7</v>
      </c>
      <c r="L153" s="22" t="s">
        <v>419</v>
      </c>
      <c r="M153" s="22">
        <v>30</v>
      </c>
      <c r="N153" s="30">
        <v>180000</v>
      </c>
      <c r="O153" s="30">
        <v>2500</v>
      </c>
      <c r="P153" s="9" t="s">
        <v>722</v>
      </c>
      <c r="Q153" s="28" t="s">
        <v>722</v>
      </c>
      <c r="R153" s="22" t="s">
        <v>419</v>
      </c>
      <c r="S153" s="9" t="s">
        <v>382</v>
      </c>
      <c r="T153" s="9" t="s">
        <v>3</v>
      </c>
      <c r="U153" s="9">
        <v>2012</v>
      </c>
      <c r="V153" s="9" t="s">
        <v>722</v>
      </c>
      <c r="W153" s="9" t="s">
        <v>417</v>
      </c>
      <c r="X153" s="9" t="s">
        <v>722</v>
      </c>
      <c r="Y153" s="9" t="s">
        <v>722</v>
      </c>
      <c r="Z153" s="16">
        <v>41000</v>
      </c>
      <c r="AA153" s="22"/>
    </row>
    <row r="154" spans="2:27" s="5" customFormat="1" ht="25.5" hidden="1" x14ac:dyDescent="0.2">
      <c r="B154" s="8" t="s">
        <v>150</v>
      </c>
      <c r="C154" s="9" t="s">
        <v>722</v>
      </c>
      <c r="D154" s="8" t="s">
        <v>227</v>
      </c>
      <c r="E154" s="8" t="s">
        <v>228</v>
      </c>
      <c r="F154" s="8" t="s">
        <v>711</v>
      </c>
      <c r="G154" s="7" t="s">
        <v>531</v>
      </c>
      <c r="H154" s="9" t="s">
        <v>3</v>
      </c>
      <c r="I154" s="94">
        <v>2014</v>
      </c>
      <c r="J154" s="21" t="s">
        <v>722</v>
      </c>
      <c r="K154" s="24">
        <v>9.6999999999999993</v>
      </c>
      <c r="L154" s="22" t="s">
        <v>419</v>
      </c>
      <c r="M154" s="22">
        <v>8.8000000000000007</v>
      </c>
      <c r="N154" s="30">
        <v>703000</v>
      </c>
      <c r="O154" s="30">
        <v>2500</v>
      </c>
      <c r="P154" s="9" t="s">
        <v>722</v>
      </c>
      <c r="Q154" s="28" t="s">
        <v>722</v>
      </c>
      <c r="R154" s="22" t="s">
        <v>419</v>
      </c>
      <c r="S154" s="9" t="s">
        <v>382</v>
      </c>
      <c r="T154" s="9" t="s">
        <v>3</v>
      </c>
      <c r="U154" s="9">
        <v>2014</v>
      </c>
      <c r="V154" s="9" t="s">
        <v>722</v>
      </c>
      <c r="W154" s="9" t="s">
        <v>417</v>
      </c>
      <c r="X154" s="9" t="s">
        <v>722</v>
      </c>
      <c r="Y154" s="9" t="s">
        <v>722</v>
      </c>
      <c r="Z154" s="10">
        <v>41671</v>
      </c>
      <c r="AA154" s="22"/>
    </row>
    <row r="155" spans="2:27" s="5" customFormat="1" ht="38.25" hidden="1" x14ac:dyDescent="0.2">
      <c r="B155" s="8" t="s">
        <v>150</v>
      </c>
      <c r="C155" s="9" t="s">
        <v>722</v>
      </c>
      <c r="D155" s="8" t="s">
        <v>176</v>
      </c>
      <c r="E155" s="8" t="s">
        <v>177</v>
      </c>
      <c r="F155" s="8" t="s">
        <v>712</v>
      </c>
      <c r="G155" s="8" t="s">
        <v>754</v>
      </c>
      <c r="H155" s="9" t="s">
        <v>3</v>
      </c>
      <c r="I155" s="94">
        <v>2013</v>
      </c>
      <c r="J155" s="21" t="s">
        <v>722</v>
      </c>
      <c r="K155" s="24">
        <v>9.6999999999999993</v>
      </c>
      <c r="L155" s="22" t="s">
        <v>419</v>
      </c>
      <c r="M155" s="22">
        <v>23</v>
      </c>
      <c r="N155" s="30">
        <v>129000</v>
      </c>
      <c r="O155" s="30">
        <v>1000</v>
      </c>
      <c r="P155" s="9" t="s">
        <v>722</v>
      </c>
      <c r="Q155" s="28" t="s">
        <v>722</v>
      </c>
      <c r="R155" s="22" t="s">
        <v>419</v>
      </c>
      <c r="S155" s="9" t="s">
        <v>382</v>
      </c>
      <c r="T155" s="9" t="s">
        <v>3</v>
      </c>
      <c r="U155" s="9">
        <v>2014</v>
      </c>
      <c r="V155" s="9" t="s">
        <v>722</v>
      </c>
      <c r="W155" s="9" t="s">
        <v>417</v>
      </c>
      <c r="X155" s="9" t="s">
        <v>722</v>
      </c>
      <c r="Y155" s="9" t="s">
        <v>722</v>
      </c>
      <c r="Z155" s="13">
        <v>41395</v>
      </c>
      <c r="AA155" s="22"/>
    </row>
    <row r="156" spans="2:27" s="5" customFormat="1" ht="38.25" hidden="1" x14ac:dyDescent="0.2">
      <c r="B156" s="8" t="s">
        <v>150</v>
      </c>
      <c r="C156" s="9" t="s">
        <v>722</v>
      </c>
      <c r="D156" s="8" t="s">
        <v>229</v>
      </c>
      <c r="E156" s="8" t="s">
        <v>232</v>
      </c>
      <c r="F156" s="8" t="s">
        <v>711</v>
      </c>
      <c r="G156" s="7" t="s">
        <v>531</v>
      </c>
      <c r="H156" s="9" t="s">
        <v>3</v>
      </c>
      <c r="I156" s="94">
        <v>2015</v>
      </c>
      <c r="J156" s="21" t="s">
        <v>722</v>
      </c>
      <c r="K156" s="24">
        <v>6.6</v>
      </c>
      <c r="L156" s="22" t="s">
        <v>419</v>
      </c>
      <c r="M156" s="21">
        <v>0</v>
      </c>
      <c r="N156" s="30">
        <v>137000</v>
      </c>
      <c r="O156" s="30">
        <v>15000</v>
      </c>
      <c r="P156" s="9" t="s">
        <v>722</v>
      </c>
      <c r="Q156" s="28" t="s">
        <v>722</v>
      </c>
      <c r="R156" s="22" t="s">
        <v>419</v>
      </c>
      <c r="S156" s="9" t="s">
        <v>382</v>
      </c>
      <c r="T156" s="9" t="s">
        <v>3</v>
      </c>
      <c r="U156" s="9">
        <v>2015</v>
      </c>
      <c r="V156" s="9" t="s">
        <v>722</v>
      </c>
      <c r="W156" s="9" t="s">
        <v>417</v>
      </c>
      <c r="X156" s="9" t="s">
        <v>722</v>
      </c>
      <c r="Y156" s="9" t="s">
        <v>722</v>
      </c>
      <c r="Z156" s="13">
        <v>41744</v>
      </c>
      <c r="AA156" s="22"/>
    </row>
    <row r="157" spans="2:27" s="5" customFormat="1" ht="38.25" hidden="1" x14ac:dyDescent="0.2">
      <c r="B157" s="8" t="s">
        <v>150</v>
      </c>
      <c r="C157" s="9" t="s">
        <v>722</v>
      </c>
      <c r="D157" s="8" t="s">
        <v>230</v>
      </c>
      <c r="E157" s="8" t="s">
        <v>233</v>
      </c>
      <c r="F157" s="8" t="s">
        <v>713</v>
      </c>
      <c r="G157" s="181" t="s">
        <v>546</v>
      </c>
      <c r="H157" s="9" t="s">
        <v>3</v>
      </c>
      <c r="I157" s="94">
        <v>2015</v>
      </c>
      <c r="J157" s="21" t="s">
        <v>722</v>
      </c>
      <c r="K157" s="21">
        <v>47.3</v>
      </c>
      <c r="L157" s="22" t="s">
        <v>419</v>
      </c>
      <c r="M157" s="22">
        <v>28.9</v>
      </c>
      <c r="N157" s="30">
        <v>411000</v>
      </c>
      <c r="O157" s="30">
        <v>1500</v>
      </c>
      <c r="P157" s="9" t="s">
        <v>722</v>
      </c>
      <c r="Q157" s="28" t="s">
        <v>722</v>
      </c>
      <c r="R157" s="22" t="s">
        <v>419</v>
      </c>
      <c r="S157" s="9" t="s">
        <v>382</v>
      </c>
      <c r="T157" s="9" t="s">
        <v>3</v>
      </c>
      <c r="U157" s="9">
        <v>2015</v>
      </c>
      <c r="V157" s="9" t="s">
        <v>722</v>
      </c>
      <c r="W157" s="9" t="s">
        <v>417</v>
      </c>
      <c r="X157" s="9" t="s">
        <v>722</v>
      </c>
      <c r="Y157" s="9" t="s">
        <v>722</v>
      </c>
      <c r="Z157" s="13">
        <v>41700</v>
      </c>
      <c r="AA157" s="22"/>
    </row>
    <row r="158" spans="2:27" s="5" customFormat="1" ht="25.5" hidden="1" x14ac:dyDescent="0.2">
      <c r="B158" s="7" t="s">
        <v>150</v>
      </c>
      <c r="C158" s="9" t="s">
        <v>722</v>
      </c>
      <c r="D158" s="8" t="s">
        <v>231</v>
      </c>
      <c r="E158" s="8" t="s">
        <v>234</v>
      </c>
      <c r="F158" s="8" t="s">
        <v>714</v>
      </c>
      <c r="G158" s="181" t="s">
        <v>432</v>
      </c>
      <c r="H158" s="9" t="s">
        <v>3</v>
      </c>
      <c r="I158" s="94">
        <v>2015</v>
      </c>
      <c r="J158" s="21" t="s">
        <v>722</v>
      </c>
      <c r="K158" s="21">
        <v>31.7</v>
      </c>
      <c r="L158" s="22" t="s">
        <v>419</v>
      </c>
      <c r="M158" s="22">
        <v>22</v>
      </c>
      <c r="N158" s="30">
        <v>50000</v>
      </c>
      <c r="O158" s="30">
        <v>1500</v>
      </c>
      <c r="P158" s="9" t="s">
        <v>722</v>
      </c>
      <c r="Q158" s="28" t="s">
        <v>722</v>
      </c>
      <c r="R158" s="22" t="s">
        <v>419</v>
      </c>
      <c r="S158" s="9" t="s">
        <v>382</v>
      </c>
      <c r="T158" s="9" t="s">
        <v>3</v>
      </c>
      <c r="U158" s="9">
        <v>2015</v>
      </c>
      <c r="V158" s="9" t="s">
        <v>722</v>
      </c>
      <c r="W158" s="9" t="s">
        <v>417</v>
      </c>
      <c r="X158" s="9" t="s">
        <v>722</v>
      </c>
      <c r="Y158" s="9" t="s">
        <v>722</v>
      </c>
      <c r="Z158" s="13">
        <v>41683</v>
      </c>
      <c r="AA158" s="22"/>
    </row>
    <row r="159" spans="2:27" s="5" customFormat="1" ht="38.25" hidden="1" x14ac:dyDescent="0.2">
      <c r="B159" s="8" t="s">
        <v>157</v>
      </c>
      <c r="C159" s="9" t="s">
        <v>722</v>
      </c>
      <c r="D159" s="8" t="s">
        <v>308</v>
      </c>
      <c r="E159" s="8" t="s">
        <v>149</v>
      </c>
      <c r="F159" s="7" t="s">
        <v>1161</v>
      </c>
      <c r="G159" s="7" t="s">
        <v>443</v>
      </c>
      <c r="H159" s="9" t="s">
        <v>3</v>
      </c>
      <c r="I159" s="184">
        <v>2012</v>
      </c>
      <c r="J159" s="21" t="s">
        <v>722</v>
      </c>
      <c r="K159" s="24">
        <v>188.3</v>
      </c>
      <c r="L159" s="22" t="s">
        <v>419</v>
      </c>
      <c r="M159" s="21">
        <v>0</v>
      </c>
      <c r="N159" s="30">
        <v>1700000</v>
      </c>
      <c r="O159" s="28" t="s">
        <v>722</v>
      </c>
      <c r="P159" s="9" t="s">
        <v>722</v>
      </c>
      <c r="Q159" s="28" t="s">
        <v>722</v>
      </c>
      <c r="R159" s="22" t="s">
        <v>419</v>
      </c>
      <c r="S159" s="9" t="s">
        <v>382</v>
      </c>
      <c r="T159" s="9" t="s">
        <v>3</v>
      </c>
      <c r="U159" s="9">
        <v>2010</v>
      </c>
      <c r="V159" s="9" t="s">
        <v>722</v>
      </c>
      <c r="W159" s="9" t="s">
        <v>417</v>
      </c>
      <c r="X159" s="9" t="s">
        <v>722</v>
      </c>
      <c r="Y159" s="9" t="s">
        <v>722</v>
      </c>
      <c r="Z159" s="10">
        <v>40269</v>
      </c>
      <c r="AA159" s="22"/>
    </row>
    <row r="160" spans="2:27" s="5" customFormat="1" ht="38.25" hidden="1" x14ac:dyDescent="0.2">
      <c r="B160" s="8" t="s">
        <v>157</v>
      </c>
      <c r="C160" s="9" t="s">
        <v>722</v>
      </c>
      <c r="D160" s="7" t="s">
        <v>309</v>
      </c>
      <c r="E160" s="7" t="s">
        <v>236</v>
      </c>
      <c r="F160" s="7" t="s">
        <v>1195</v>
      </c>
      <c r="G160" s="7" t="s">
        <v>444</v>
      </c>
      <c r="H160" s="9" t="s">
        <v>208</v>
      </c>
      <c r="I160" s="184" t="s">
        <v>424</v>
      </c>
      <c r="J160" s="21" t="s">
        <v>722</v>
      </c>
      <c r="K160" s="21">
        <v>210.1</v>
      </c>
      <c r="L160" s="22" t="s">
        <v>419</v>
      </c>
      <c r="M160" s="21">
        <v>0</v>
      </c>
      <c r="N160" s="30">
        <v>357000</v>
      </c>
      <c r="O160" s="28" t="s">
        <v>722</v>
      </c>
      <c r="P160" s="9" t="s">
        <v>722</v>
      </c>
      <c r="Q160" s="28" t="s">
        <v>722</v>
      </c>
      <c r="R160" s="22" t="s">
        <v>419</v>
      </c>
      <c r="S160" s="9" t="s">
        <v>382</v>
      </c>
      <c r="T160" s="9" t="s">
        <v>208</v>
      </c>
      <c r="U160" s="9">
        <v>2010</v>
      </c>
      <c r="V160" s="9" t="s">
        <v>722</v>
      </c>
      <c r="W160" s="9" t="s">
        <v>417</v>
      </c>
      <c r="X160" s="9" t="s">
        <v>722</v>
      </c>
      <c r="Y160" s="9" t="s">
        <v>722</v>
      </c>
      <c r="Z160" s="9" t="s">
        <v>419</v>
      </c>
      <c r="AA160" s="22"/>
    </row>
    <row r="161" spans="2:27" s="5" customFormat="1" ht="38.25" hidden="1" x14ac:dyDescent="0.2">
      <c r="B161" s="8" t="s">
        <v>157</v>
      </c>
      <c r="C161" s="9" t="s">
        <v>722</v>
      </c>
      <c r="D161" s="7" t="s">
        <v>310</v>
      </c>
      <c r="E161" s="7" t="s">
        <v>237</v>
      </c>
      <c r="F161" s="7" t="s">
        <v>1196</v>
      </c>
      <c r="G161" s="181" t="s">
        <v>432</v>
      </c>
      <c r="H161" s="9" t="s">
        <v>208</v>
      </c>
      <c r="I161" s="184" t="s">
        <v>424</v>
      </c>
      <c r="J161" s="21" t="s">
        <v>722</v>
      </c>
      <c r="K161" s="21">
        <v>24.7</v>
      </c>
      <c r="L161" s="22" t="s">
        <v>419</v>
      </c>
      <c r="M161" s="21">
        <v>0</v>
      </c>
      <c r="N161" s="30">
        <v>132000</v>
      </c>
      <c r="O161" s="28" t="s">
        <v>722</v>
      </c>
      <c r="P161" s="9" t="s">
        <v>722</v>
      </c>
      <c r="Q161" s="28" t="s">
        <v>722</v>
      </c>
      <c r="R161" s="22" t="s">
        <v>419</v>
      </c>
      <c r="S161" s="9" t="s">
        <v>382</v>
      </c>
      <c r="T161" s="9" t="s">
        <v>208</v>
      </c>
      <c r="U161" s="9">
        <v>2010</v>
      </c>
      <c r="V161" s="9" t="s">
        <v>722</v>
      </c>
      <c r="W161" s="9" t="s">
        <v>417</v>
      </c>
      <c r="X161" s="9" t="s">
        <v>722</v>
      </c>
      <c r="Y161" s="9" t="s">
        <v>722</v>
      </c>
      <c r="Z161" s="9" t="s">
        <v>419</v>
      </c>
      <c r="AA161" s="22"/>
    </row>
    <row r="162" spans="2:27" s="5" customFormat="1" ht="38.25" hidden="1" x14ac:dyDescent="0.2">
      <c r="B162" s="8" t="s">
        <v>157</v>
      </c>
      <c r="C162" s="9" t="s">
        <v>722</v>
      </c>
      <c r="D162" s="7" t="s">
        <v>311</v>
      </c>
      <c r="E162" s="7" t="s">
        <v>238</v>
      </c>
      <c r="F162" s="7" t="s">
        <v>1197</v>
      </c>
      <c r="G162" s="181" t="s">
        <v>432</v>
      </c>
      <c r="H162" s="9" t="s">
        <v>208</v>
      </c>
      <c r="I162" s="184" t="s">
        <v>424</v>
      </c>
      <c r="J162" s="21" t="s">
        <v>722</v>
      </c>
      <c r="K162" s="21">
        <v>5.2</v>
      </c>
      <c r="L162" s="22" t="s">
        <v>419</v>
      </c>
      <c r="M162" s="21">
        <v>0</v>
      </c>
      <c r="N162" s="30">
        <v>80000</v>
      </c>
      <c r="O162" s="28" t="s">
        <v>722</v>
      </c>
      <c r="P162" s="9" t="s">
        <v>722</v>
      </c>
      <c r="Q162" s="28" t="s">
        <v>722</v>
      </c>
      <c r="R162" s="22" t="s">
        <v>419</v>
      </c>
      <c r="S162" s="9" t="s">
        <v>382</v>
      </c>
      <c r="T162" s="9" t="s">
        <v>208</v>
      </c>
      <c r="U162" s="9">
        <v>2010</v>
      </c>
      <c r="V162" s="9" t="s">
        <v>722</v>
      </c>
      <c r="W162" s="9" t="s">
        <v>417</v>
      </c>
      <c r="X162" s="9" t="s">
        <v>722</v>
      </c>
      <c r="Y162" s="9" t="s">
        <v>722</v>
      </c>
      <c r="Z162" s="9" t="s">
        <v>419</v>
      </c>
      <c r="AA162" s="22"/>
    </row>
    <row r="163" spans="2:27" s="5" customFormat="1" ht="38.25" hidden="1" x14ac:dyDescent="0.2">
      <c r="B163" s="8" t="s">
        <v>157</v>
      </c>
      <c r="C163" s="9" t="s">
        <v>722</v>
      </c>
      <c r="D163" s="7" t="s">
        <v>312</v>
      </c>
      <c r="E163" s="7" t="s">
        <v>239</v>
      </c>
      <c r="F163" s="7" t="s">
        <v>1198</v>
      </c>
      <c r="G163" s="181" t="s">
        <v>432</v>
      </c>
      <c r="H163" s="9" t="s">
        <v>375</v>
      </c>
      <c r="I163" s="184" t="s">
        <v>424</v>
      </c>
      <c r="J163" s="21" t="s">
        <v>722</v>
      </c>
      <c r="K163" s="21">
        <v>64.5</v>
      </c>
      <c r="L163" s="22" t="s">
        <v>419</v>
      </c>
      <c r="M163" s="21">
        <v>0</v>
      </c>
      <c r="N163" s="30">
        <v>1385000</v>
      </c>
      <c r="O163" s="28" t="s">
        <v>722</v>
      </c>
      <c r="P163" s="9" t="s">
        <v>722</v>
      </c>
      <c r="Q163" s="28" t="s">
        <v>722</v>
      </c>
      <c r="R163" s="22" t="s">
        <v>419</v>
      </c>
      <c r="S163" s="9" t="s">
        <v>382</v>
      </c>
      <c r="T163" s="9" t="s">
        <v>208</v>
      </c>
      <c r="U163" s="9">
        <v>2010</v>
      </c>
      <c r="V163" s="9" t="s">
        <v>722</v>
      </c>
      <c r="W163" s="9" t="s">
        <v>417</v>
      </c>
      <c r="X163" s="9" t="s">
        <v>722</v>
      </c>
      <c r="Y163" s="9" t="s">
        <v>722</v>
      </c>
      <c r="Z163" s="9" t="s">
        <v>419</v>
      </c>
      <c r="AA163" s="22"/>
    </row>
    <row r="164" spans="2:27" s="5" customFormat="1" ht="76.5" hidden="1" x14ac:dyDescent="0.2">
      <c r="B164" s="8" t="s">
        <v>157</v>
      </c>
      <c r="C164" s="9" t="s">
        <v>722</v>
      </c>
      <c r="D164" s="8" t="s">
        <v>313</v>
      </c>
      <c r="E164" s="8" t="s">
        <v>113</v>
      </c>
      <c r="F164" s="7" t="s">
        <v>397</v>
      </c>
      <c r="G164" s="7" t="s">
        <v>769</v>
      </c>
      <c r="H164" s="9" t="s">
        <v>3</v>
      </c>
      <c r="I164" s="184" t="s">
        <v>419</v>
      </c>
      <c r="J164" s="21" t="s">
        <v>722</v>
      </c>
      <c r="K164" s="24">
        <v>92</v>
      </c>
      <c r="L164" s="22" t="s">
        <v>419</v>
      </c>
      <c r="M164" s="21">
        <v>0</v>
      </c>
      <c r="N164" s="28" t="s">
        <v>722</v>
      </c>
      <c r="O164" s="30">
        <v>4000</v>
      </c>
      <c r="P164" s="9" t="s">
        <v>722</v>
      </c>
      <c r="Q164" s="28" t="s">
        <v>722</v>
      </c>
      <c r="R164" s="22" t="s">
        <v>419</v>
      </c>
      <c r="S164" s="9" t="s">
        <v>381</v>
      </c>
      <c r="T164" s="9" t="s">
        <v>2</v>
      </c>
      <c r="U164" s="9">
        <v>2010</v>
      </c>
      <c r="V164" s="9" t="s">
        <v>722</v>
      </c>
      <c r="W164" s="9" t="s">
        <v>417</v>
      </c>
      <c r="X164" s="9" t="s">
        <v>419</v>
      </c>
      <c r="Y164" s="9" t="s">
        <v>419</v>
      </c>
      <c r="Z164" s="9" t="s">
        <v>722</v>
      </c>
      <c r="AA164" s="22"/>
    </row>
    <row r="165" spans="2:27" s="5" customFormat="1" ht="25.5" hidden="1" x14ac:dyDescent="0.2">
      <c r="B165" s="8" t="s">
        <v>157</v>
      </c>
      <c r="C165" s="9" t="s">
        <v>722</v>
      </c>
      <c r="D165" s="8" t="s">
        <v>314</v>
      </c>
      <c r="E165" s="8" t="s">
        <v>4</v>
      </c>
      <c r="F165" s="7" t="s">
        <v>445</v>
      </c>
      <c r="G165" s="8" t="s">
        <v>4</v>
      </c>
      <c r="H165" s="9" t="s">
        <v>3</v>
      </c>
      <c r="I165" s="184" t="s">
        <v>419</v>
      </c>
      <c r="J165" s="21" t="s">
        <v>722</v>
      </c>
      <c r="K165" s="24">
        <v>180</v>
      </c>
      <c r="L165" s="22" t="s">
        <v>419</v>
      </c>
      <c r="M165" s="21">
        <v>0</v>
      </c>
      <c r="N165" s="28" t="s">
        <v>722</v>
      </c>
      <c r="O165" s="30">
        <v>23381</v>
      </c>
      <c r="P165" s="9" t="s">
        <v>722</v>
      </c>
      <c r="Q165" s="28" t="s">
        <v>722</v>
      </c>
      <c r="R165" s="22" t="s">
        <v>419</v>
      </c>
      <c r="S165" s="9" t="s">
        <v>381</v>
      </c>
      <c r="T165" s="9" t="s">
        <v>3</v>
      </c>
      <c r="U165" s="9">
        <v>2010</v>
      </c>
      <c r="V165" s="9" t="s">
        <v>722</v>
      </c>
      <c r="W165" s="9" t="s">
        <v>417</v>
      </c>
      <c r="X165" s="9" t="s">
        <v>419</v>
      </c>
      <c r="Y165" s="9" t="s">
        <v>419</v>
      </c>
      <c r="Z165" s="9" t="s">
        <v>722</v>
      </c>
      <c r="AA165" s="22"/>
    </row>
    <row r="166" spans="2:27" s="5" customFormat="1" ht="25.5" hidden="1" x14ac:dyDescent="0.2">
      <c r="B166" s="8" t="s">
        <v>157</v>
      </c>
      <c r="C166" s="9" t="s">
        <v>419</v>
      </c>
      <c r="D166" s="8" t="s">
        <v>315</v>
      </c>
      <c r="E166" s="8" t="s">
        <v>59</v>
      </c>
      <c r="F166" s="8" t="s">
        <v>1118</v>
      </c>
      <c r="G166" s="7" t="s">
        <v>403</v>
      </c>
      <c r="H166" s="9" t="s">
        <v>3</v>
      </c>
      <c r="I166" s="184" t="s">
        <v>418</v>
      </c>
      <c r="J166" s="21" t="s">
        <v>722</v>
      </c>
      <c r="K166" s="24">
        <v>765.2</v>
      </c>
      <c r="L166" s="22" t="s">
        <v>419</v>
      </c>
      <c r="M166" s="21">
        <v>0</v>
      </c>
      <c r="N166" s="28" t="s">
        <v>419</v>
      </c>
      <c r="O166" s="28" t="s">
        <v>419</v>
      </c>
      <c r="P166" s="22" t="s">
        <v>419</v>
      </c>
      <c r="Q166" s="28" t="s">
        <v>722</v>
      </c>
      <c r="R166" s="22" t="s">
        <v>419</v>
      </c>
      <c r="S166" s="9" t="s">
        <v>381</v>
      </c>
      <c r="T166" s="9" t="s">
        <v>3</v>
      </c>
      <c r="U166" s="9">
        <v>2010</v>
      </c>
      <c r="V166" s="22" t="s">
        <v>419</v>
      </c>
      <c r="W166" s="9" t="s">
        <v>417</v>
      </c>
      <c r="X166" s="9" t="s">
        <v>419</v>
      </c>
      <c r="Y166" s="9" t="s">
        <v>419</v>
      </c>
      <c r="Z166" s="9" t="s">
        <v>419</v>
      </c>
      <c r="AA166" s="22"/>
    </row>
    <row r="167" spans="2:27" s="5" customFormat="1" ht="51" hidden="1" x14ac:dyDescent="0.2">
      <c r="B167" s="8" t="s">
        <v>5</v>
      </c>
      <c r="C167" s="9" t="s">
        <v>722</v>
      </c>
      <c r="D167" s="8" t="s">
        <v>316</v>
      </c>
      <c r="E167" s="8" t="s">
        <v>62</v>
      </c>
      <c r="F167" s="8" t="s">
        <v>1199</v>
      </c>
      <c r="G167" s="7" t="s">
        <v>446</v>
      </c>
      <c r="H167" s="9" t="s">
        <v>3</v>
      </c>
      <c r="I167" s="184">
        <v>2007</v>
      </c>
      <c r="J167" s="21" t="s">
        <v>722</v>
      </c>
      <c r="K167" s="24">
        <v>3.6</v>
      </c>
      <c r="L167" s="22" t="s">
        <v>419</v>
      </c>
      <c r="M167" s="22">
        <v>83.47</v>
      </c>
      <c r="N167" s="28" t="s">
        <v>722</v>
      </c>
      <c r="O167" s="28" t="s">
        <v>722</v>
      </c>
      <c r="P167" s="9" t="s">
        <v>722</v>
      </c>
      <c r="Q167" s="28" t="s">
        <v>722</v>
      </c>
      <c r="R167" s="22" t="s">
        <v>419</v>
      </c>
      <c r="S167" s="9" t="s">
        <v>382</v>
      </c>
      <c r="T167" s="9" t="s">
        <v>3</v>
      </c>
      <c r="U167" s="9">
        <v>2010</v>
      </c>
      <c r="V167" s="9" t="s">
        <v>722</v>
      </c>
      <c r="W167" s="9" t="s">
        <v>417</v>
      </c>
      <c r="X167" s="9" t="s">
        <v>419</v>
      </c>
      <c r="Y167" s="9" t="s">
        <v>419</v>
      </c>
      <c r="Z167" s="9">
        <v>2002</v>
      </c>
      <c r="AA167" s="22"/>
    </row>
    <row r="168" spans="2:27" s="5" customFormat="1" ht="38.25" hidden="1" x14ac:dyDescent="0.2">
      <c r="B168" s="11" t="s">
        <v>5</v>
      </c>
      <c r="C168" s="9" t="s">
        <v>722</v>
      </c>
      <c r="D168" s="11" t="s">
        <v>317</v>
      </c>
      <c r="E168" s="8" t="s">
        <v>240</v>
      </c>
      <c r="F168" s="8" t="s">
        <v>658</v>
      </c>
      <c r="G168" s="7" t="s">
        <v>752</v>
      </c>
      <c r="H168" s="9" t="s">
        <v>375</v>
      </c>
      <c r="I168" s="184" t="s">
        <v>424</v>
      </c>
      <c r="J168" s="21" t="s">
        <v>722</v>
      </c>
      <c r="K168" s="23">
        <v>80</v>
      </c>
      <c r="L168" s="22" t="s">
        <v>419</v>
      </c>
      <c r="M168" s="21">
        <v>0</v>
      </c>
      <c r="N168" s="28" t="s">
        <v>722</v>
      </c>
      <c r="O168" s="28" t="s">
        <v>722</v>
      </c>
      <c r="P168" s="9" t="s">
        <v>722</v>
      </c>
      <c r="Q168" s="28" t="s">
        <v>722</v>
      </c>
      <c r="R168" s="22" t="s">
        <v>419</v>
      </c>
      <c r="S168" s="9" t="s">
        <v>382</v>
      </c>
      <c r="T168" s="9" t="s">
        <v>208</v>
      </c>
      <c r="U168" s="9">
        <v>2015</v>
      </c>
      <c r="V168" s="9" t="s">
        <v>722</v>
      </c>
      <c r="W168" s="9" t="s">
        <v>417</v>
      </c>
      <c r="X168" s="9" t="s">
        <v>722</v>
      </c>
      <c r="Y168" s="9" t="s">
        <v>722</v>
      </c>
      <c r="Z168" s="9" t="s">
        <v>722</v>
      </c>
      <c r="AA168" s="22"/>
    </row>
    <row r="169" spans="2:27" s="5" customFormat="1" ht="51" hidden="1" x14ac:dyDescent="0.2">
      <c r="B169" s="11" t="s">
        <v>5</v>
      </c>
      <c r="C169" s="9" t="s">
        <v>722</v>
      </c>
      <c r="D169" s="11" t="s">
        <v>318</v>
      </c>
      <c r="E169" s="8" t="s">
        <v>241</v>
      </c>
      <c r="F169" s="8" t="s">
        <v>659</v>
      </c>
      <c r="G169" s="7" t="s">
        <v>481</v>
      </c>
      <c r="H169" s="9" t="s">
        <v>375</v>
      </c>
      <c r="I169" s="184" t="s">
        <v>424</v>
      </c>
      <c r="J169" s="21" t="s">
        <v>722</v>
      </c>
      <c r="K169" s="23">
        <v>3.7</v>
      </c>
      <c r="L169" s="22" t="s">
        <v>419</v>
      </c>
      <c r="M169" s="22">
        <v>47.97</v>
      </c>
      <c r="N169" s="28" t="s">
        <v>722</v>
      </c>
      <c r="O169" s="28" t="s">
        <v>722</v>
      </c>
      <c r="P169" s="9" t="s">
        <v>722</v>
      </c>
      <c r="Q169" s="28" t="s">
        <v>722</v>
      </c>
      <c r="R169" s="22" t="s">
        <v>419</v>
      </c>
      <c r="S169" s="9" t="s">
        <v>382</v>
      </c>
      <c r="T169" s="9" t="s">
        <v>208</v>
      </c>
      <c r="U169" s="9">
        <v>2015</v>
      </c>
      <c r="V169" s="9" t="s">
        <v>722</v>
      </c>
      <c r="W169" s="9" t="s">
        <v>417</v>
      </c>
      <c r="X169" s="9" t="s">
        <v>419</v>
      </c>
      <c r="Y169" s="9" t="s">
        <v>419</v>
      </c>
      <c r="Z169" s="9" t="s">
        <v>722</v>
      </c>
      <c r="AA169" s="22"/>
    </row>
    <row r="170" spans="2:27" s="5" customFormat="1" ht="38.25" hidden="1" x14ac:dyDescent="0.2">
      <c r="B170" s="8" t="s">
        <v>5</v>
      </c>
      <c r="C170" s="9" t="s">
        <v>722</v>
      </c>
      <c r="D170" s="8" t="s">
        <v>319</v>
      </c>
      <c r="E170" s="8" t="s">
        <v>133</v>
      </c>
      <c r="F170" s="8" t="s">
        <v>1200</v>
      </c>
      <c r="G170" s="7" t="s">
        <v>446</v>
      </c>
      <c r="H170" s="9" t="s">
        <v>3</v>
      </c>
      <c r="I170" s="184">
        <v>2010</v>
      </c>
      <c r="J170" s="21" t="s">
        <v>722</v>
      </c>
      <c r="K170" s="24">
        <v>5.4</v>
      </c>
      <c r="L170" s="22" t="s">
        <v>419</v>
      </c>
      <c r="M170" s="22">
        <v>50.5</v>
      </c>
      <c r="N170" s="28" t="s">
        <v>722</v>
      </c>
      <c r="O170" s="28" t="s">
        <v>722</v>
      </c>
      <c r="P170" s="9" t="s">
        <v>722</v>
      </c>
      <c r="Q170" s="28" t="s">
        <v>722</v>
      </c>
      <c r="R170" s="22" t="s">
        <v>419</v>
      </c>
      <c r="S170" s="9" t="s">
        <v>382</v>
      </c>
      <c r="T170" s="9" t="s">
        <v>3</v>
      </c>
      <c r="U170" s="9">
        <v>2011</v>
      </c>
      <c r="V170" s="9" t="s">
        <v>722</v>
      </c>
      <c r="W170" s="9" t="s">
        <v>417</v>
      </c>
      <c r="X170" s="9" t="s">
        <v>722</v>
      </c>
      <c r="Y170" s="9" t="s">
        <v>722</v>
      </c>
      <c r="Z170" s="9">
        <v>2008</v>
      </c>
      <c r="AA170" s="22"/>
    </row>
    <row r="171" spans="2:27" s="5" customFormat="1" ht="12.75" hidden="1" x14ac:dyDescent="0.2">
      <c r="B171" s="8" t="s">
        <v>5</v>
      </c>
      <c r="C171" s="9" t="s">
        <v>722</v>
      </c>
      <c r="D171" s="8" t="s">
        <v>320</v>
      </c>
      <c r="E171" s="8" t="s">
        <v>4</v>
      </c>
      <c r="F171" s="11" t="s">
        <v>1201</v>
      </c>
      <c r="G171" s="8" t="s">
        <v>4</v>
      </c>
      <c r="H171" s="9" t="s">
        <v>3</v>
      </c>
      <c r="I171" s="184" t="s">
        <v>419</v>
      </c>
      <c r="J171" s="21" t="s">
        <v>722</v>
      </c>
      <c r="K171" s="24">
        <v>701</v>
      </c>
      <c r="L171" s="22" t="s">
        <v>419</v>
      </c>
      <c r="M171" s="21">
        <v>0</v>
      </c>
      <c r="N171" s="28" t="s">
        <v>722</v>
      </c>
      <c r="O171" s="28" t="s">
        <v>722</v>
      </c>
      <c r="P171" s="9" t="s">
        <v>722</v>
      </c>
      <c r="Q171" s="28" t="s">
        <v>722</v>
      </c>
      <c r="R171" s="22" t="s">
        <v>419</v>
      </c>
      <c r="S171" s="9" t="s">
        <v>381</v>
      </c>
      <c r="T171" s="9" t="s">
        <v>3</v>
      </c>
      <c r="U171" s="9">
        <v>2010</v>
      </c>
      <c r="V171" s="9" t="s">
        <v>722</v>
      </c>
      <c r="W171" s="9" t="s">
        <v>417</v>
      </c>
      <c r="X171" s="9" t="s">
        <v>419</v>
      </c>
      <c r="Y171" s="9" t="s">
        <v>419</v>
      </c>
      <c r="Z171" s="9" t="s">
        <v>722</v>
      </c>
      <c r="AA171" s="22"/>
    </row>
    <row r="172" spans="2:27" s="5" customFormat="1" ht="12.75" hidden="1" x14ac:dyDescent="0.2">
      <c r="B172" s="8" t="s">
        <v>5</v>
      </c>
      <c r="C172" s="9" t="s">
        <v>722</v>
      </c>
      <c r="D172" s="8" t="s">
        <v>321</v>
      </c>
      <c r="E172" s="8" t="s">
        <v>60</v>
      </c>
      <c r="F172" s="11" t="s">
        <v>1202</v>
      </c>
      <c r="G172" s="13" t="s">
        <v>769</v>
      </c>
      <c r="H172" s="9" t="s">
        <v>3</v>
      </c>
      <c r="I172" s="184" t="s">
        <v>419</v>
      </c>
      <c r="J172" s="21" t="s">
        <v>722</v>
      </c>
      <c r="K172" s="24">
        <v>6.5</v>
      </c>
      <c r="L172" s="22" t="s">
        <v>419</v>
      </c>
      <c r="M172" s="21">
        <v>0</v>
      </c>
      <c r="N172" s="28" t="s">
        <v>722</v>
      </c>
      <c r="O172" s="28" t="s">
        <v>722</v>
      </c>
      <c r="P172" s="9" t="s">
        <v>722</v>
      </c>
      <c r="Q172" s="28" t="s">
        <v>722</v>
      </c>
      <c r="R172" s="22" t="s">
        <v>419</v>
      </c>
      <c r="S172" s="9" t="s">
        <v>381</v>
      </c>
      <c r="T172" s="10" t="s">
        <v>2</v>
      </c>
      <c r="U172" s="9">
        <v>2010</v>
      </c>
      <c r="V172" s="9" t="s">
        <v>722</v>
      </c>
      <c r="W172" s="9" t="s">
        <v>417</v>
      </c>
      <c r="X172" s="9" t="s">
        <v>419</v>
      </c>
      <c r="Y172" s="9" t="s">
        <v>419</v>
      </c>
      <c r="Z172" s="9" t="s">
        <v>722</v>
      </c>
      <c r="AA172" s="22"/>
    </row>
    <row r="173" spans="2:27" s="5" customFormat="1" ht="12.75" hidden="1" x14ac:dyDescent="0.2">
      <c r="B173" s="8" t="s">
        <v>5</v>
      </c>
      <c r="C173" s="9" t="s">
        <v>419</v>
      </c>
      <c r="D173" s="8" t="s">
        <v>322</v>
      </c>
      <c r="E173" s="8" t="s">
        <v>59</v>
      </c>
      <c r="F173" s="11" t="s">
        <v>1203</v>
      </c>
      <c r="G173" s="7" t="s">
        <v>403</v>
      </c>
      <c r="H173" s="9" t="s">
        <v>3</v>
      </c>
      <c r="I173" s="184" t="s">
        <v>418</v>
      </c>
      <c r="J173" s="21" t="s">
        <v>722</v>
      </c>
      <c r="K173" s="24">
        <v>207.7</v>
      </c>
      <c r="L173" s="22" t="s">
        <v>419</v>
      </c>
      <c r="M173" s="21">
        <v>0</v>
      </c>
      <c r="N173" s="28" t="s">
        <v>419</v>
      </c>
      <c r="O173" s="28" t="s">
        <v>419</v>
      </c>
      <c r="P173" s="9" t="s">
        <v>419</v>
      </c>
      <c r="Q173" s="28" t="s">
        <v>722</v>
      </c>
      <c r="R173" s="22" t="s">
        <v>419</v>
      </c>
      <c r="S173" s="9" t="s">
        <v>381</v>
      </c>
      <c r="T173" s="9" t="s">
        <v>3</v>
      </c>
      <c r="U173" s="9">
        <v>2010</v>
      </c>
      <c r="V173" s="9" t="s">
        <v>419</v>
      </c>
      <c r="W173" s="9" t="s">
        <v>417</v>
      </c>
      <c r="X173" s="9" t="s">
        <v>419</v>
      </c>
      <c r="Y173" s="9" t="s">
        <v>419</v>
      </c>
      <c r="Z173" s="9" t="s">
        <v>419</v>
      </c>
      <c r="AA173" s="22"/>
    </row>
    <row r="174" spans="2:27" s="5" customFormat="1" ht="25.5" hidden="1" x14ac:dyDescent="0.2">
      <c r="B174" s="8" t="s">
        <v>6</v>
      </c>
      <c r="C174" s="9" t="s">
        <v>419</v>
      </c>
      <c r="D174" s="8" t="s">
        <v>323</v>
      </c>
      <c r="E174" s="8" t="s">
        <v>59</v>
      </c>
      <c r="F174" s="8" t="s">
        <v>1118</v>
      </c>
      <c r="G174" s="7" t="s">
        <v>403</v>
      </c>
      <c r="H174" s="9" t="s">
        <v>3</v>
      </c>
      <c r="I174" s="184" t="s">
        <v>418</v>
      </c>
      <c r="J174" s="21" t="s">
        <v>722</v>
      </c>
      <c r="K174" s="24">
        <v>12.8</v>
      </c>
      <c r="L174" s="22" t="s">
        <v>419</v>
      </c>
      <c r="M174" s="21">
        <v>0</v>
      </c>
      <c r="N174" s="28" t="s">
        <v>419</v>
      </c>
      <c r="O174" s="28" t="s">
        <v>419</v>
      </c>
      <c r="P174" s="9" t="s">
        <v>419</v>
      </c>
      <c r="Q174" s="28" t="s">
        <v>722</v>
      </c>
      <c r="R174" s="22" t="s">
        <v>419</v>
      </c>
      <c r="S174" s="9" t="s">
        <v>381</v>
      </c>
      <c r="T174" s="9" t="s">
        <v>3</v>
      </c>
      <c r="U174" s="9">
        <v>2010</v>
      </c>
      <c r="V174" s="9" t="s">
        <v>419</v>
      </c>
      <c r="W174" s="9" t="s">
        <v>417</v>
      </c>
      <c r="X174" s="9" t="s">
        <v>419</v>
      </c>
      <c r="Y174" s="9" t="s">
        <v>419</v>
      </c>
      <c r="Z174" s="9" t="s">
        <v>419</v>
      </c>
      <c r="AA174" s="22"/>
    </row>
    <row r="175" spans="2:27" s="5" customFormat="1" ht="25.5" hidden="1" x14ac:dyDescent="0.2">
      <c r="B175" s="8" t="s">
        <v>7</v>
      </c>
      <c r="C175" s="9" t="s">
        <v>722</v>
      </c>
      <c r="D175" s="8" t="s">
        <v>324</v>
      </c>
      <c r="E175" s="8" t="s">
        <v>134</v>
      </c>
      <c r="F175" s="7" t="s">
        <v>1204</v>
      </c>
      <c r="G175" s="7" t="s">
        <v>446</v>
      </c>
      <c r="H175" s="9" t="s">
        <v>3</v>
      </c>
      <c r="I175" s="184">
        <v>2009</v>
      </c>
      <c r="J175" s="21" t="s">
        <v>722</v>
      </c>
      <c r="K175" s="24">
        <v>0.1</v>
      </c>
      <c r="L175" s="22" t="s">
        <v>419</v>
      </c>
      <c r="M175" s="21">
        <v>0</v>
      </c>
      <c r="N175" s="28" t="s">
        <v>722</v>
      </c>
      <c r="O175" s="28" t="s">
        <v>722</v>
      </c>
      <c r="P175" s="9" t="s">
        <v>722</v>
      </c>
      <c r="Q175" s="28" t="s">
        <v>722</v>
      </c>
      <c r="R175" s="22" t="s">
        <v>419</v>
      </c>
      <c r="S175" s="9" t="s">
        <v>382</v>
      </c>
      <c r="T175" s="9" t="s">
        <v>3</v>
      </c>
      <c r="U175" s="9">
        <v>2010</v>
      </c>
      <c r="V175" s="9" t="s">
        <v>722</v>
      </c>
      <c r="W175" s="9" t="s">
        <v>417</v>
      </c>
      <c r="X175" s="9" t="s">
        <v>722</v>
      </c>
      <c r="Y175" s="9" t="s">
        <v>722</v>
      </c>
      <c r="Z175" s="9">
        <v>2003</v>
      </c>
      <c r="AA175" s="22"/>
    </row>
    <row r="176" spans="2:27" s="5" customFormat="1" ht="25.5" hidden="1" x14ac:dyDescent="0.2">
      <c r="B176" s="8" t="s">
        <v>7</v>
      </c>
      <c r="C176" s="9" t="s">
        <v>722</v>
      </c>
      <c r="D176" s="8" t="s">
        <v>325</v>
      </c>
      <c r="E176" s="8" t="s">
        <v>135</v>
      </c>
      <c r="F176" s="7" t="s">
        <v>1205</v>
      </c>
      <c r="G176" s="7" t="s">
        <v>446</v>
      </c>
      <c r="H176" s="9" t="s">
        <v>3</v>
      </c>
      <c r="I176" s="184">
        <v>2009</v>
      </c>
      <c r="J176" s="21" t="s">
        <v>722</v>
      </c>
      <c r="K176" s="24">
        <v>3.5</v>
      </c>
      <c r="L176" s="22" t="s">
        <v>419</v>
      </c>
      <c r="M176" s="21">
        <v>0</v>
      </c>
      <c r="N176" s="28" t="s">
        <v>722</v>
      </c>
      <c r="O176" s="28" t="s">
        <v>722</v>
      </c>
      <c r="P176" s="9" t="s">
        <v>722</v>
      </c>
      <c r="Q176" s="28" t="s">
        <v>722</v>
      </c>
      <c r="R176" s="22" t="s">
        <v>419</v>
      </c>
      <c r="S176" s="9" t="s">
        <v>382</v>
      </c>
      <c r="T176" s="9" t="s">
        <v>3</v>
      </c>
      <c r="U176" s="9">
        <v>2010</v>
      </c>
      <c r="V176" s="9" t="s">
        <v>722</v>
      </c>
      <c r="W176" s="9" t="s">
        <v>417</v>
      </c>
      <c r="X176" s="9" t="s">
        <v>722</v>
      </c>
      <c r="Y176" s="9" t="s">
        <v>722</v>
      </c>
      <c r="Z176" s="9">
        <v>2005</v>
      </c>
      <c r="AA176" s="22"/>
    </row>
    <row r="177" spans="2:27" s="5" customFormat="1" ht="25.5" hidden="1" x14ac:dyDescent="0.2">
      <c r="B177" s="8" t="s">
        <v>7</v>
      </c>
      <c r="C177" s="9" t="s">
        <v>722</v>
      </c>
      <c r="D177" s="8" t="s">
        <v>326</v>
      </c>
      <c r="E177" s="8" t="s">
        <v>66</v>
      </c>
      <c r="F177" s="7" t="s">
        <v>1206</v>
      </c>
      <c r="G177" s="7" t="s">
        <v>758</v>
      </c>
      <c r="H177" s="9" t="s">
        <v>3</v>
      </c>
      <c r="I177" s="184" t="s">
        <v>418</v>
      </c>
      <c r="J177" s="21" t="s">
        <v>722</v>
      </c>
      <c r="K177" s="24">
        <v>0.7</v>
      </c>
      <c r="L177" s="22" t="s">
        <v>419</v>
      </c>
      <c r="M177" s="21">
        <v>0</v>
      </c>
      <c r="N177" s="28" t="s">
        <v>722</v>
      </c>
      <c r="O177" s="28" t="s">
        <v>722</v>
      </c>
      <c r="P177" s="9" t="s">
        <v>722</v>
      </c>
      <c r="Q177" s="28" t="s">
        <v>722</v>
      </c>
      <c r="R177" s="22" t="s">
        <v>419</v>
      </c>
      <c r="S177" s="9" t="s">
        <v>381</v>
      </c>
      <c r="T177" s="9" t="s">
        <v>3</v>
      </c>
      <c r="U177" s="9">
        <v>2010</v>
      </c>
      <c r="V177" s="9" t="s">
        <v>722</v>
      </c>
      <c r="W177" s="9" t="s">
        <v>417</v>
      </c>
      <c r="X177" s="9" t="s">
        <v>722</v>
      </c>
      <c r="Y177" s="9" t="s">
        <v>722</v>
      </c>
      <c r="Z177" s="9" t="s">
        <v>722</v>
      </c>
      <c r="AA177" s="22"/>
    </row>
    <row r="178" spans="2:27" s="5" customFormat="1" ht="25.5" hidden="1" x14ac:dyDescent="0.2">
      <c r="B178" s="8" t="s">
        <v>7</v>
      </c>
      <c r="C178" s="9" t="s">
        <v>722</v>
      </c>
      <c r="D178" s="8" t="s">
        <v>327</v>
      </c>
      <c r="E178" s="8" t="s">
        <v>4</v>
      </c>
      <c r="F178" s="8" t="s">
        <v>1207</v>
      </c>
      <c r="G178" s="8" t="s">
        <v>4</v>
      </c>
      <c r="H178" s="9" t="s">
        <v>3</v>
      </c>
      <c r="I178" s="184" t="s">
        <v>419</v>
      </c>
      <c r="J178" s="21" t="s">
        <v>722</v>
      </c>
      <c r="K178" s="24">
        <v>29.1</v>
      </c>
      <c r="L178" s="22" t="s">
        <v>419</v>
      </c>
      <c r="M178" s="21">
        <v>0</v>
      </c>
      <c r="N178" s="28" t="s">
        <v>722</v>
      </c>
      <c r="O178" s="28" t="s">
        <v>722</v>
      </c>
      <c r="P178" s="9" t="s">
        <v>722</v>
      </c>
      <c r="Q178" s="28" t="s">
        <v>722</v>
      </c>
      <c r="R178" s="22" t="s">
        <v>419</v>
      </c>
      <c r="S178" s="9" t="s">
        <v>381</v>
      </c>
      <c r="T178" s="9" t="s">
        <v>3</v>
      </c>
      <c r="U178" s="9">
        <v>2010</v>
      </c>
      <c r="V178" s="9" t="s">
        <v>722</v>
      </c>
      <c r="W178" s="9" t="s">
        <v>417</v>
      </c>
      <c r="X178" s="9" t="s">
        <v>419</v>
      </c>
      <c r="Y178" s="9" t="s">
        <v>419</v>
      </c>
      <c r="Z178" s="9" t="s">
        <v>722</v>
      </c>
      <c r="AA178" s="22"/>
    </row>
    <row r="179" spans="2:27" s="5" customFormat="1" ht="38.25" hidden="1" x14ac:dyDescent="0.2">
      <c r="B179" s="8" t="s">
        <v>7</v>
      </c>
      <c r="C179" s="9" t="s">
        <v>722</v>
      </c>
      <c r="D179" s="8" t="s">
        <v>328</v>
      </c>
      <c r="E179" s="8" t="s">
        <v>60</v>
      </c>
      <c r="F179" s="8" t="s">
        <v>1121</v>
      </c>
      <c r="G179" s="13" t="s">
        <v>769</v>
      </c>
      <c r="H179" s="9" t="s">
        <v>3</v>
      </c>
      <c r="I179" s="184" t="s">
        <v>419</v>
      </c>
      <c r="J179" s="21" t="s">
        <v>722</v>
      </c>
      <c r="K179" s="24">
        <v>151</v>
      </c>
      <c r="L179" s="22" t="s">
        <v>419</v>
      </c>
      <c r="M179" s="21">
        <v>0</v>
      </c>
      <c r="N179" s="28" t="s">
        <v>722</v>
      </c>
      <c r="O179" s="28" t="s">
        <v>722</v>
      </c>
      <c r="P179" s="9" t="s">
        <v>722</v>
      </c>
      <c r="Q179" s="28" t="s">
        <v>722</v>
      </c>
      <c r="R179" s="22" t="s">
        <v>419</v>
      </c>
      <c r="S179" s="9" t="s">
        <v>381</v>
      </c>
      <c r="T179" s="10" t="s">
        <v>2</v>
      </c>
      <c r="U179" s="9">
        <v>2010</v>
      </c>
      <c r="V179" s="9" t="s">
        <v>722</v>
      </c>
      <c r="W179" s="9" t="s">
        <v>417</v>
      </c>
      <c r="X179" s="9" t="s">
        <v>419</v>
      </c>
      <c r="Y179" s="9" t="s">
        <v>419</v>
      </c>
      <c r="Z179" s="9" t="s">
        <v>722</v>
      </c>
      <c r="AA179" s="22"/>
    </row>
    <row r="180" spans="2:27" s="5" customFormat="1" ht="25.5" hidden="1" x14ac:dyDescent="0.2">
      <c r="B180" s="8" t="s">
        <v>7</v>
      </c>
      <c r="C180" s="9" t="s">
        <v>419</v>
      </c>
      <c r="D180" s="8" t="s">
        <v>329</v>
      </c>
      <c r="E180" s="8" t="s">
        <v>59</v>
      </c>
      <c r="F180" s="8" t="s">
        <v>1118</v>
      </c>
      <c r="G180" s="7" t="s">
        <v>403</v>
      </c>
      <c r="H180" s="9" t="s">
        <v>3</v>
      </c>
      <c r="I180" s="184" t="s">
        <v>418</v>
      </c>
      <c r="J180" s="21" t="s">
        <v>722</v>
      </c>
      <c r="K180" s="24">
        <v>197.3</v>
      </c>
      <c r="L180" s="22" t="s">
        <v>419</v>
      </c>
      <c r="M180" s="21">
        <v>0</v>
      </c>
      <c r="N180" s="28" t="s">
        <v>419</v>
      </c>
      <c r="O180" s="28" t="s">
        <v>419</v>
      </c>
      <c r="P180" s="9" t="s">
        <v>419</v>
      </c>
      <c r="Q180" s="28" t="s">
        <v>722</v>
      </c>
      <c r="R180" s="22" t="s">
        <v>419</v>
      </c>
      <c r="S180" s="9" t="s">
        <v>381</v>
      </c>
      <c r="T180" s="9" t="s">
        <v>3</v>
      </c>
      <c r="U180" s="9">
        <v>2010</v>
      </c>
      <c r="V180" s="9" t="s">
        <v>419</v>
      </c>
      <c r="W180" s="9" t="s">
        <v>417</v>
      </c>
      <c r="X180" s="9" t="s">
        <v>419</v>
      </c>
      <c r="Y180" s="9" t="s">
        <v>419</v>
      </c>
      <c r="Z180" s="9" t="s">
        <v>419</v>
      </c>
      <c r="AA180" s="22"/>
    </row>
    <row r="181" spans="2:27" s="5" customFormat="1" ht="30.75" hidden="1" customHeight="1" x14ac:dyDescent="0.2">
      <c r="B181" s="8" t="s">
        <v>7</v>
      </c>
      <c r="C181" s="9" t="s">
        <v>722</v>
      </c>
      <c r="D181" s="8" t="s">
        <v>330</v>
      </c>
      <c r="E181" s="7" t="s">
        <v>207</v>
      </c>
      <c r="F181" s="8" t="s">
        <v>1127</v>
      </c>
      <c r="G181" s="181" t="s">
        <v>424</v>
      </c>
      <c r="H181" s="9" t="s">
        <v>208</v>
      </c>
      <c r="I181" s="184" t="s">
        <v>419</v>
      </c>
      <c r="J181" s="21" t="s">
        <v>722</v>
      </c>
      <c r="K181" s="22">
        <v>157</v>
      </c>
      <c r="L181" s="22" t="s">
        <v>419</v>
      </c>
      <c r="M181" s="21">
        <v>0</v>
      </c>
      <c r="N181" s="28" t="s">
        <v>722</v>
      </c>
      <c r="O181" s="28" t="s">
        <v>722</v>
      </c>
      <c r="P181" s="9" t="s">
        <v>722</v>
      </c>
      <c r="Q181" s="28" t="s">
        <v>722</v>
      </c>
      <c r="R181" s="22" t="s">
        <v>419</v>
      </c>
      <c r="S181" s="9" t="s">
        <v>424</v>
      </c>
      <c r="T181" s="9" t="s">
        <v>208</v>
      </c>
      <c r="U181" s="9">
        <v>2010</v>
      </c>
      <c r="V181" s="9" t="s">
        <v>722</v>
      </c>
      <c r="W181" s="9" t="s">
        <v>417</v>
      </c>
      <c r="X181" s="9" t="s">
        <v>419</v>
      </c>
      <c r="Y181" s="9" t="s">
        <v>419</v>
      </c>
      <c r="Z181" s="9" t="s">
        <v>722</v>
      </c>
      <c r="AA181" s="22"/>
    </row>
    <row r="182" spans="2:27" s="5" customFormat="1" ht="25.5" hidden="1" x14ac:dyDescent="0.2">
      <c r="B182" s="7" t="s">
        <v>7</v>
      </c>
      <c r="C182" s="9" t="s">
        <v>722</v>
      </c>
      <c r="D182" s="7" t="s">
        <v>331</v>
      </c>
      <c r="E182" s="7" t="s">
        <v>185</v>
      </c>
      <c r="F182" s="8" t="s">
        <v>1208</v>
      </c>
      <c r="G182" s="7" t="s">
        <v>758</v>
      </c>
      <c r="H182" s="9" t="s">
        <v>3</v>
      </c>
      <c r="I182" s="184" t="s">
        <v>419</v>
      </c>
      <c r="J182" s="21" t="s">
        <v>722</v>
      </c>
      <c r="K182" s="22">
        <v>11.5</v>
      </c>
      <c r="L182" s="22" t="s">
        <v>419</v>
      </c>
      <c r="M182" s="21">
        <v>0</v>
      </c>
      <c r="N182" s="28" t="s">
        <v>722</v>
      </c>
      <c r="O182" s="28" t="s">
        <v>722</v>
      </c>
      <c r="P182" s="9" t="s">
        <v>722</v>
      </c>
      <c r="Q182" s="28" t="s">
        <v>722</v>
      </c>
      <c r="R182" s="22" t="s">
        <v>419</v>
      </c>
      <c r="S182" s="9" t="s">
        <v>381</v>
      </c>
      <c r="T182" s="9" t="s">
        <v>3</v>
      </c>
      <c r="U182" s="9">
        <v>2011</v>
      </c>
      <c r="V182" s="9" t="s">
        <v>722</v>
      </c>
      <c r="W182" s="9" t="s">
        <v>417</v>
      </c>
      <c r="X182" s="9" t="s">
        <v>722</v>
      </c>
      <c r="Y182" s="9" t="s">
        <v>722</v>
      </c>
      <c r="Z182" s="9">
        <v>2010</v>
      </c>
      <c r="AA182" s="22"/>
    </row>
    <row r="183" spans="2:27" s="5" customFormat="1" ht="25.5" hidden="1" x14ac:dyDescent="0.2">
      <c r="B183" s="7" t="s">
        <v>7</v>
      </c>
      <c r="C183" s="9" t="s">
        <v>722</v>
      </c>
      <c r="D183" s="7" t="s">
        <v>332</v>
      </c>
      <c r="E183" s="7" t="s">
        <v>243</v>
      </c>
      <c r="F183" s="8" t="s">
        <v>1208</v>
      </c>
      <c r="G183" s="7" t="s">
        <v>430</v>
      </c>
      <c r="H183" s="9" t="s">
        <v>208</v>
      </c>
      <c r="I183" s="184" t="s">
        <v>424</v>
      </c>
      <c r="J183" s="21" t="s">
        <v>722</v>
      </c>
      <c r="K183" s="22">
        <v>12.7</v>
      </c>
      <c r="L183" s="22" t="s">
        <v>419</v>
      </c>
      <c r="M183" s="21">
        <v>0</v>
      </c>
      <c r="N183" s="28" t="s">
        <v>722</v>
      </c>
      <c r="O183" s="28" t="s">
        <v>722</v>
      </c>
      <c r="P183" s="9" t="s">
        <v>722</v>
      </c>
      <c r="Q183" s="28" t="s">
        <v>722</v>
      </c>
      <c r="R183" s="22" t="s">
        <v>419</v>
      </c>
      <c r="S183" s="9" t="s">
        <v>381</v>
      </c>
      <c r="T183" s="9" t="s">
        <v>208</v>
      </c>
      <c r="U183" s="9">
        <v>2015</v>
      </c>
      <c r="V183" s="9" t="s">
        <v>722</v>
      </c>
      <c r="W183" s="9" t="s">
        <v>417</v>
      </c>
      <c r="X183" s="9" t="s">
        <v>722</v>
      </c>
      <c r="Y183" s="9" t="s">
        <v>722</v>
      </c>
      <c r="Z183" s="9" t="s">
        <v>419</v>
      </c>
      <c r="AA183" s="22"/>
    </row>
    <row r="184" spans="2:27" s="5" customFormat="1" ht="25.5" hidden="1" x14ac:dyDescent="0.2">
      <c r="B184" s="7" t="s">
        <v>7</v>
      </c>
      <c r="C184" s="9" t="s">
        <v>722</v>
      </c>
      <c r="D184" s="7" t="s">
        <v>242</v>
      </c>
      <c r="E184" s="7" t="s">
        <v>244</v>
      </c>
      <c r="F184" s="8" t="s">
        <v>1209</v>
      </c>
      <c r="G184" s="7" t="s">
        <v>430</v>
      </c>
      <c r="H184" s="9" t="s">
        <v>3</v>
      </c>
      <c r="I184" s="184" t="s">
        <v>419</v>
      </c>
      <c r="J184" s="21" t="s">
        <v>722</v>
      </c>
      <c r="K184" s="22">
        <v>5.8</v>
      </c>
      <c r="L184" s="22" t="s">
        <v>419</v>
      </c>
      <c r="M184" s="21">
        <v>0</v>
      </c>
      <c r="N184" s="28" t="s">
        <v>722</v>
      </c>
      <c r="O184" s="28" t="s">
        <v>722</v>
      </c>
      <c r="P184" s="9" t="s">
        <v>722</v>
      </c>
      <c r="Q184" s="28" t="s">
        <v>722</v>
      </c>
      <c r="R184" s="22" t="s">
        <v>419</v>
      </c>
      <c r="S184" s="9" t="s">
        <v>381</v>
      </c>
      <c r="T184" s="9" t="s">
        <v>2</v>
      </c>
      <c r="U184" s="9">
        <v>2015</v>
      </c>
      <c r="V184" s="9" t="s">
        <v>722</v>
      </c>
      <c r="W184" s="9" t="s">
        <v>417</v>
      </c>
      <c r="X184" s="9" t="s">
        <v>722</v>
      </c>
      <c r="Y184" s="9" t="s">
        <v>722</v>
      </c>
      <c r="Z184" s="9" t="s">
        <v>419</v>
      </c>
      <c r="AA184" s="22"/>
    </row>
    <row r="185" spans="2:27" s="5" customFormat="1" ht="25.5" hidden="1" x14ac:dyDescent="0.2">
      <c r="B185" s="7" t="s">
        <v>8</v>
      </c>
      <c r="C185" s="9" t="s">
        <v>722</v>
      </c>
      <c r="D185" s="7" t="s">
        <v>333</v>
      </c>
      <c r="E185" s="8" t="s">
        <v>178</v>
      </c>
      <c r="F185" s="8" t="s">
        <v>695</v>
      </c>
      <c r="G185" s="7" t="s">
        <v>446</v>
      </c>
      <c r="H185" s="9" t="s">
        <v>3</v>
      </c>
      <c r="I185" s="185">
        <v>2013</v>
      </c>
      <c r="J185" s="21" t="s">
        <v>722</v>
      </c>
      <c r="K185" s="24">
        <v>156.80000000000001</v>
      </c>
      <c r="L185" s="22" t="s">
        <v>419</v>
      </c>
      <c r="M185" s="21">
        <v>830</v>
      </c>
      <c r="N185" s="29">
        <v>927531</v>
      </c>
      <c r="O185" s="28" t="s">
        <v>722</v>
      </c>
      <c r="P185" s="9" t="s">
        <v>722</v>
      </c>
      <c r="Q185" s="28" t="s">
        <v>722</v>
      </c>
      <c r="R185" s="22" t="s">
        <v>419</v>
      </c>
      <c r="S185" s="9" t="s">
        <v>382</v>
      </c>
      <c r="T185" s="9" t="s">
        <v>3</v>
      </c>
      <c r="U185" s="9">
        <v>2010</v>
      </c>
      <c r="V185" s="9" t="s">
        <v>722</v>
      </c>
      <c r="W185" s="9" t="s">
        <v>417</v>
      </c>
      <c r="X185" s="9" t="s">
        <v>722</v>
      </c>
      <c r="Y185" s="9" t="s">
        <v>722</v>
      </c>
      <c r="Z185" s="16">
        <v>41153</v>
      </c>
      <c r="AA185" s="22"/>
    </row>
    <row r="186" spans="2:27" s="5" customFormat="1" ht="38.25" hidden="1" x14ac:dyDescent="0.2">
      <c r="B186" s="8" t="s">
        <v>8</v>
      </c>
      <c r="C186" s="9" t="s">
        <v>722</v>
      </c>
      <c r="D186" s="8" t="s">
        <v>334</v>
      </c>
      <c r="E186" s="8" t="s">
        <v>75</v>
      </c>
      <c r="F186" s="7" t="s">
        <v>1210</v>
      </c>
      <c r="G186" s="7" t="s">
        <v>754</v>
      </c>
      <c r="H186" s="9" t="s">
        <v>3</v>
      </c>
      <c r="I186" s="185">
        <v>2001</v>
      </c>
      <c r="J186" s="21" t="s">
        <v>722</v>
      </c>
      <c r="K186" s="24">
        <v>10.8</v>
      </c>
      <c r="L186" s="22" t="s">
        <v>419</v>
      </c>
      <c r="M186" s="21">
        <v>322</v>
      </c>
      <c r="N186" s="29">
        <v>148000</v>
      </c>
      <c r="O186" s="28" t="s">
        <v>722</v>
      </c>
      <c r="P186" s="9" t="s">
        <v>722</v>
      </c>
      <c r="Q186" s="28" t="s">
        <v>722</v>
      </c>
      <c r="R186" s="22" t="s">
        <v>419</v>
      </c>
      <c r="S186" s="9" t="s">
        <v>382</v>
      </c>
      <c r="T186" s="9" t="s">
        <v>3</v>
      </c>
      <c r="U186" s="9">
        <v>2010</v>
      </c>
      <c r="V186" s="9" t="s">
        <v>722</v>
      </c>
      <c r="W186" s="9" t="s">
        <v>417</v>
      </c>
      <c r="X186" s="9" t="s">
        <v>722</v>
      </c>
      <c r="Y186" s="9" t="s">
        <v>722</v>
      </c>
      <c r="Z186" s="16">
        <v>36982</v>
      </c>
      <c r="AA186" s="22"/>
    </row>
    <row r="187" spans="2:27" s="5" customFormat="1" ht="25.5" hidden="1" x14ac:dyDescent="0.2">
      <c r="B187" s="8" t="s">
        <v>8</v>
      </c>
      <c r="C187" s="9" t="s">
        <v>722</v>
      </c>
      <c r="D187" s="8" t="s">
        <v>335</v>
      </c>
      <c r="E187" s="8" t="s">
        <v>136</v>
      </c>
      <c r="F187" s="8" t="s">
        <v>695</v>
      </c>
      <c r="G187" s="7" t="s">
        <v>446</v>
      </c>
      <c r="H187" s="9" t="s">
        <v>3</v>
      </c>
      <c r="I187" s="185">
        <v>2010</v>
      </c>
      <c r="J187" s="21" t="s">
        <v>722</v>
      </c>
      <c r="K187" s="24">
        <v>93</v>
      </c>
      <c r="L187" s="22" t="s">
        <v>419</v>
      </c>
      <c r="M187" s="21">
        <v>1050</v>
      </c>
      <c r="N187" s="29">
        <v>1400000</v>
      </c>
      <c r="O187" s="28" t="s">
        <v>722</v>
      </c>
      <c r="P187" s="9" t="s">
        <v>722</v>
      </c>
      <c r="Q187" s="28" t="s">
        <v>722</v>
      </c>
      <c r="R187" s="22" t="s">
        <v>419</v>
      </c>
      <c r="S187" s="9" t="s">
        <v>382</v>
      </c>
      <c r="T187" s="9" t="s">
        <v>3</v>
      </c>
      <c r="U187" s="9">
        <v>2010</v>
      </c>
      <c r="V187" s="9" t="s">
        <v>722</v>
      </c>
      <c r="W187" s="9" t="s">
        <v>417</v>
      </c>
      <c r="X187" s="9" t="s">
        <v>722</v>
      </c>
      <c r="Y187" s="9" t="s">
        <v>722</v>
      </c>
      <c r="Z187" s="16">
        <v>40179</v>
      </c>
      <c r="AA187" s="22"/>
    </row>
    <row r="188" spans="2:27" s="5" customFormat="1" ht="25.5" hidden="1" x14ac:dyDescent="0.2">
      <c r="B188" s="8" t="s">
        <v>8</v>
      </c>
      <c r="C188" s="9" t="s">
        <v>722</v>
      </c>
      <c r="D188" s="8" t="s">
        <v>336</v>
      </c>
      <c r="E188" s="8" t="s">
        <v>76</v>
      </c>
      <c r="F188" s="8" t="s">
        <v>695</v>
      </c>
      <c r="G188" s="7" t="s">
        <v>446</v>
      </c>
      <c r="H188" s="9" t="s">
        <v>3</v>
      </c>
      <c r="I188" s="185">
        <v>2006</v>
      </c>
      <c r="J188" s="21" t="s">
        <v>722</v>
      </c>
      <c r="K188" s="24">
        <v>285</v>
      </c>
      <c r="L188" s="22" t="s">
        <v>419</v>
      </c>
      <c r="M188" s="24">
        <v>889</v>
      </c>
      <c r="N188" s="29">
        <v>2112336</v>
      </c>
      <c r="O188" s="28" t="s">
        <v>722</v>
      </c>
      <c r="P188" s="9" t="s">
        <v>722</v>
      </c>
      <c r="Q188" s="28" t="s">
        <v>722</v>
      </c>
      <c r="R188" s="22" t="s">
        <v>419</v>
      </c>
      <c r="S188" s="9" t="s">
        <v>382</v>
      </c>
      <c r="T188" s="9" t="s">
        <v>3</v>
      </c>
      <c r="U188" s="9">
        <v>2010</v>
      </c>
      <c r="V188" s="9" t="s">
        <v>722</v>
      </c>
      <c r="W188" s="9" t="s">
        <v>417</v>
      </c>
      <c r="X188" s="9" t="s">
        <v>722</v>
      </c>
      <c r="Y188" s="9" t="s">
        <v>722</v>
      </c>
      <c r="Z188" s="16">
        <v>38412</v>
      </c>
      <c r="AA188" s="22"/>
    </row>
    <row r="189" spans="2:27" s="5" customFormat="1" ht="25.5" hidden="1" x14ac:dyDescent="0.2">
      <c r="B189" s="8" t="s">
        <v>8</v>
      </c>
      <c r="C189" s="9" t="s">
        <v>722</v>
      </c>
      <c r="D189" s="8" t="s">
        <v>337</v>
      </c>
      <c r="E189" s="8" t="s">
        <v>77</v>
      </c>
      <c r="F189" s="8" t="s">
        <v>695</v>
      </c>
      <c r="G189" s="7" t="s">
        <v>446</v>
      </c>
      <c r="H189" s="9" t="s">
        <v>3</v>
      </c>
      <c r="I189" s="185">
        <v>2006</v>
      </c>
      <c r="J189" s="21" t="s">
        <v>722</v>
      </c>
      <c r="K189" s="24">
        <v>71.900000000000006</v>
      </c>
      <c r="L189" s="22" t="s">
        <v>419</v>
      </c>
      <c r="M189" s="24">
        <v>376</v>
      </c>
      <c r="N189" s="29">
        <v>3735374</v>
      </c>
      <c r="O189" s="28" t="s">
        <v>722</v>
      </c>
      <c r="P189" s="9" t="s">
        <v>722</v>
      </c>
      <c r="Q189" s="28" t="s">
        <v>722</v>
      </c>
      <c r="R189" s="22" t="s">
        <v>419</v>
      </c>
      <c r="S189" s="9" t="s">
        <v>382</v>
      </c>
      <c r="T189" s="9" t="s">
        <v>3</v>
      </c>
      <c r="U189" s="9">
        <v>2010</v>
      </c>
      <c r="V189" s="9" t="s">
        <v>722</v>
      </c>
      <c r="W189" s="9" t="s">
        <v>417</v>
      </c>
      <c r="X189" s="9" t="s">
        <v>722</v>
      </c>
      <c r="Y189" s="9" t="s">
        <v>722</v>
      </c>
      <c r="Z189" s="16">
        <v>38824</v>
      </c>
      <c r="AA189" s="22"/>
    </row>
    <row r="190" spans="2:27" s="5" customFormat="1" ht="38.25" hidden="1" x14ac:dyDescent="0.2">
      <c r="B190" s="8" t="s">
        <v>8</v>
      </c>
      <c r="C190" s="9" t="s">
        <v>722</v>
      </c>
      <c r="D190" s="8" t="s">
        <v>338</v>
      </c>
      <c r="E190" s="8" t="s">
        <v>78</v>
      </c>
      <c r="F190" s="8" t="s">
        <v>1211</v>
      </c>
      <c r="G190" s="7" t="s">
        <v>446</v>
      </c>
      <c r="H190" s="9" t="s">
        <v>3</v>
      </c>
      <c r="I190" s="185">
        <v>2007</v>
      </c>
      <c r="J190" s="21" t="s">
        <v>722</v>
      </c>
      <c r="K190" s="24">
        <v>7.1</v>
      </c>
      <c r="L190" s="22" t="s">
        <v>419</v>
      </c>
      <c r="M190" s="24">
        <v>23</v>
      </c>
      <c r="N190" s="28" t="s">
        <v>722</v>
      </c>
      <c r="O190" s="28" t="s">
        <v>722</v>
      </c>
      <c r="P190" s="9" t="s">
        <v>722</v>
      </c>
      <c r="Q190" s="28" t="s">
        <v>722</v>
      </c>
      <c r="R190" s="22" t="s">
        <v>419</v>
      </c>
      <c r="S190" s="9" t="s">
        <v>382</v>
      </c>
      <c r="T190" s="9" t="s">
        <v>3</v>
      </c>
      <c r="U190" s="9">
        <v>2010</v>
      </c>
      <c r="V190" s="9" t="s">
        <v>722</v>
      </c>
      <c r="W190" s="9" t="s">
        <v>417</v>
      </c>
      <c r="X190" s="9" t="s">
        <v>722</v>
      </c>
      <c r="Y190" s="9" t="s">
        <v>722</v>
      </c>
      <c r="Z190" s="16">
        <v>39203</v>
      </c>
      <c r="AA190" s="22"/>
    </row>
    <row r="191" spans="2:27" s="5" customFormat="1" ht="38.25" hidden="1" x14ac:dyDescent="0.2">
      <c r="B191" s="8" t="s">
        <v>8</v>
      </c>
      <c r="C191" s="9" t="s">
        <v>722</v>
      </c>
      <c r="D191" s="8" t="s">
        <v>339</v>
      </c>
      <c r="E191" s="8" t="s">
        <v>149</v>
      </c>
      <c r="F191" s="8" t="s">
        <v>1212</v>
      </c>
      <c r="G191" s="182" t="s">
        <v>547</v>
      </c>
      <c r="H191" s="9" t="s">
        <v>3</v>
      </c>
      <c r="I191" s="185">
        <v>2011</v>
      </c>
      <c r="J191" s="21" t="s">
        <v>722</v>
      </c>
      <c r="K191" s="24">
        <v>188.3</v>
      </c>
      <c r="L191" s="22" t="s">
        <v>419</v>
      </c>
      <c r="M191" s="21">
        <v>1471</v>
      </c>
      <c r="N191" s="29">
        <v>1700000</v>
      </c>
      <c r="O191" s="28" t="s">
        <v>722</v>
      </c>
      <c r="P191" s="9" t="s">
        <v>722</v>
      </c>
      <c r="Q191" s="28" t="s">
        <v>722</v>
      </c>
      <c r="R191" s="22" t="s">
        <v>419</v>
      </c>
      <c r="S191" s="9" t="s">
        <v>382</v>
      </c>
      <c r="T191" s="9" t="s">
        <v>3</v>
      </c>
      <c r="U191" s="9">
        <v>2010</v>
      </c>
      <c r="V191" s="9" t="s">
        <v>722</v>
      </c>
      <c r="W191" s="9" t="s">
        <v>417</v>
      </c>
      <c r="X191" s="9" t="s">
        <v>722</v>
      </c>
      <c r="Y191" s="9" t="s">
        <v>722</v>
      </c>
      <c r="Z191" s="16">
        <v>40269</v>
      </c>
      <c r="AA191" s="22"/>
    </row>
    <row r="192" spans="2:27" s="5" customFormat="1" ht="38.25" hidden="1" x14ac:dyDescent="0.2">
      <c r="B192" s="8" t="s">
        <v>8</v>
      </c>
      <c r="C192" s="9" t="s">
        <v>722</v>
      </c>
      <c r="D192" s="8" t="s">
        <v>340</v>
      </c>
      <c r="E192" s="8" t="s">
        <v>119</v>
      </c>
      <c r="F192" s="8" t="s">
        <v>1101</v>
      </c>
      <c r="G192" s="7" t="s">
        <v>446</v>
      </c>
      <c r="H192" s="9" t="s">
        <v>3</v>
      </c>
      <c r="I192" s="185">
        <v>2010</v>
      </c>
      <c r="J192" s="21" t="s">
        <v>722</v>
      </c>
      <c r="K192" s="24">
        <v>5.0999999999999996</v>
      </c>
      <c r="L192" s="22" t="s">
        <v>419</v>
      </c>
      <c r="M192" s="24">
        <v>60.7</v>
      </c>
      <c r="N192" s="29">
        <v>2000000</v>
      </c>
      <c r="O192" s="28" t="s">
        <v>722</v>
      </c>
      <c r="P192" s="9" t="s">
        <v>722</v>
      </c>
      <c r="Q192" s="28" t="s">
        <v>722</v>
      </c>
      <c r="R192" s="22" t="s">
        <v>419</v>
      </c>
      <c r="S192" s="9" t="s">
        <v>382</v>
      </c>
      <c r="T192" s="9" t="s">
        <v>3</v>
      </c>
      <c r="U192" s="9">
        <v>2011</v>
      </c>
      <c r="V192" s="9" t="s">
        <v>722</v>
      </c>
      <c r="W192" s="9" t="s">
        <v>417</v>
      </c>
      <c r="X192" s="9" t="s">
        <v>722</v>
      </c>
      <c r="Y192" s="9" t="s">
        <v>722</v>
      </c>
      <c r="Z192" s="16">
        <v>39753</v>
      </c>
      <c r="AA192" s="22"/>
    </row>
    <row r="193" spans="2:27" s="5" customFormat="1" ht="25.5" hidden="1" x14ac:dyDescent="0.2">
      <c r="B193" s="8" t="s">
        <v>8</v>
      </c>
      <c r="C193" s="9" t="s">
        <v>722</v>
      </c>
      <c r="D193" s="8" t="s">
        <v>341</v>
      </c>
      <c r="E193" s="8" t="s">
        <v>4</v>
      </c>
      <c r="F193" s="8" t="s">
        <v>1213</v>
      </c>
      <c r="G193" s="8" t="s">
        <v>4</v>
      </c>
      <c r="H193" s="9" t="s">
        <v>3</v>
      </c>
      <c r="I193" s="185" t="s">
        <v>419</v>
      </c>
      <c r="J193" s="21" t="s">
        <v>722</v>
      </c>
      <c r="K193" s="24">
        <v>124</v>
      </c>
      <c r="L193" s="22" t="s">
        <v>419</v>
      </c>
      <c r="M193" s="21">
        <v>0</v>
      </c>
      <c r="N193" s="28" t="s">
        <v>722</v>
      </c>
      <c r="O193" s="28" t="s">
        <v>722</v>
      </c>
      <c r="P193" s="9" t="s">
        <v>722</v>
      </c>
      <c r="Q193" s="28" t="s">
        <v>722</v>
      </c>
      <c r="R193" s="22" t="s">
        <v>419</v>
      </c>
      <c r="S193" s="9" t="s">
        <v>381</v>
      </c>
      <c r="T193" s="9" t="s">
        <v>3</v>
      </c>
      <c r="U193" s="9">
        <v>2010</v>
      </c>
      <c r="V193" s="9" t="s">
        <v>722</v>
      </c>
      <c r="W193" s="9" t="s">
        <v>417</v>
      </c>
      <c r="X193" s="9" t="s">
        <v>419</v>
      </c>
      <c r="Y193" s="9" t="s">
        <v>419</v>
      </c>
      <c r="Z193" s="8" t="s">
        <v>722</v>
      </c>
      <c r="AA193" s="22"/>
    </row>
    <row r="194" spans="2:27" s="5" customFormat="1" ht="38.25" hidden="1" x14ac:dyDescent="0.2">
      <c r="B194" s="8" t="s">
        <v>8</v>
      </c>
      <c r="C194" s="9" t="s">
        <v>722</v>
      </c>
      <c r="D194" s="8" t="s">
        <v>30</v>
      </c>
      <c r="E194" s="8" t="s">
        <v>60</v>
      </c>
      <c r="F194" s="8" t="s">
        <v>1121</v>
      </c>
      <c r="G194" s="13" t="s">
        <v>769</v>
      </c>
      <c r="H194" s="9" t="s">
        <v>3</v>
      </c>
      <c r="I194" s="185" t="s">
        <v>419</v>
      </c>
      <c r="J194" s="21" t="s">
        <v>722</v>
      </c>
      <c r="K194" s="24">
        <v>558.29999999999995</v>
      </c>
      <c r="L194" s="22" t="s">
        <v>419</v>
      </c>
      <c r="M194" s="21">
        <v>0</v>
      </c>
      <c r="N194" s="28" t="s">
        <v>722</v>
      </c>
      <c r="O194" s="28" t="s">
        <v>722</v>
      </c>
      <c r="P194" s="9" t="s">
        <v>722</v>
      </c>
      <c r="Q194" s="28" t="s">
        <v>722</v>
      </c>
      <c r="R194" s="22" t="s">
        <v>419</v>
      </c>
      <c r="S194" s="9" t="s">
        <v>381</v>
      </c>
      <c r="T194" s="10" t="s">
        <v>2</v>
      </c>
      <c r="U194" s="9">
        <v>2010</v>
      </c>
      <c r="V194" s="9" t="s">
        <v>722</v>
      </c>
      <c r="W194" s="9" t="s">
        <v>417</v>
      </c>
      <c r="X194" s="9" t="s">
        <v>419</v>
      </c>
      <c r="Y194" s="9" t="s">
        <v>419</v>
      </c>
      <c r="Z194" s="8" t="s">
        <v>722</v>
      </c>
      <c r="AA194" s="22"/>
    </row>
    <row r="195" spans="2:27" s="5" customFormat="1" ht="25.5" hidden="1" x14ac:dyDescent="0.2">
      <c r="B195" s="8" t="s">
        <v>8</v>
      </c>
      <c r="C195" s="9" t="s">
        <v>419</v>
      </c>
      <c r="D195" s="8" t="s">
        <v>31</v>
      </c>
      <c r="E195" s="8" t="s">
        <v>59</v>
      </c>
      <c r="F195" s="8" t="s">
        <v>1118</v>
      </c>
      <c r="G195" s="7" t="s">
        <v>403</v>
      </c>
      <c r="H195" s="9" t="s">
        <v>3</v>
      </c>
      <c r="I195" s="185" t="s">
        <v>418</v>
      </c>
      <c r="J195" s="21" t="s">
        <v>722</v>
      </c>
      <c r="K195" s="24">
        <v>1753.8</v>
      </c>
      <c r="L195" s="22" t="s">
        <v>419</v>
      </c>
      <c r="M195" s="21">
        <v>0</v>
      </c>
      <c r="N195" s="28" t="s">
        <v>419</v>
      </c>
      <c r="O195" s="28" t="s">
        <v>419</v>
      </c>
      <c r="P195" s="9" t="s">
        <v>419</v>
      </c>
      <c r="Q195" s="28" t="s">
        <v>722</v>
      </c>
      <c r="R195" s="22" t="s">
        <v>419</v>
      </c>
      <c r="S195" s="9" t="s">
        <v>381</v>
      </c>
      <c r="T195" s="9" t="s">
        <v>3</v>
      </c>
      <c r="U195" s="9">
        <v>2010</v>
      </c>
      <c r="V195" s="9" t="s">
        <v>419</v>
      </c>
      <c r="W195" s="9" t="s">
        <v>417</v>
      </c>
      <c r="X195" s="9" t="s">
        <v>419</v>
      </c>
      <c r="Y195" s="9" t="s">
        <v>419</v>
      </c>
      <c r="Z195" s="8" t="s">
        <v>419</v>
      </c>
      <c r="AA195" s="22"/>
    </row>
    <row r="196" spans="2:27" s="5" customFormat="1" ht="38.25" hidden="1" x14ac:dyDescent="0.2">
      <c r="B196" s="8" t="s">
        <v>8</v>
      </c>
      <c r="C196" s="9" t="s">
        <v>722</v>
      </c>
      <c r="D196" s="8" t="s">
        <v>349</v>
      </c>
      <c r="E196" s="7" t="s">
        <v>361</v>
      </c>
      <c r="F196" s="8" t="s">
        <v>1214</v>
      </c>
      <c r="G196" s="7" t="s">
        <v>752</v>
      </c>
      <c r="H196" s="9" t="s">
        <v>375</v>
      </c>
      <c r="I196" s="185" t="s">
        <v>424</v>
      </c>
      <c r="J196" s="21" t="s">
        <v>722</v>
      </c>
      <c r="K196" s="21">
        <v>2137</v>
      </c>
      <c r="L196" s="22" t="s">
        <v>419</v>
      </c>
      <c r="M196" s="21">
        <v>5692</v>
      </c>
      <c r="N196" s="29">
        <v>6500000</v>
      </c>
      <c r="O196" s="28" t="s">
        <v>722</v>
      </c>
      <c r="P196" s="9" t="s">
        <v>722</v>
      </c>
      <c r="Q196" s="28" t="s">
        <v>722</v>
      </c>
      <c r="R196" s="22" t="s">
        <v>419</v>
      </c>
      <c r="S196" s="9" t="s">
        <v>382</v>
      </c>
      <c r="T196" s="8" t="s">
        <v>369</v>
      </c>
      <c r="U196" s="9">
        <v>2013</v>
      </c>
      <c r="V196" s="9" t="s">
        <v>722</v>
      </c>
      <c r="W196" s="9" t="s">
        <v>417</v>
      </c>
      <c r="X196" s="9" t="s">
        <v>722</v>
      </c>
      <c r="Y196" s="9" t="s">
        <v>722</v>
      </c>
      <c r="Z196" s="16">
        <v>41730</v>
      </c>
      <c r="AA196" s="22"/>
    </row>
    <row r="197" spans="2:27" s="5" customFormat="1" ht="63.75" hidden="1" x14ac:dyDescent="0.2">
      <c r="B197" s="8" t="s">
        <v>8</v>
      </c>
      <c r="C197" s="9" t="s">
        <v>722</v>
      </c>
      <c r="D197" s="8" t="s">
        <v>350</v>
      </c>
      <c r="E197" s="7" t="s">
        <v>362</v>
      </c>
      <c r="F197" s="8" t="s">
        <v>698</v>
      </c>
      <c r="G197" s="7" t="s">
        <v>446</v>
      </c>
      <c r="H197" s="9" t="s">
        <v>208</v>
      </c>
      <c r="I197" s="185" t="s">
        <v>424</v>
      </c>
      <c r="J197" s="21" t="s">
        <v>722</v>
      </c>
      <c r="K197" s="187" t="s">
        <v>370</v>
      </c>
      <c r="L197" s="22" t="s">
        <v>419</v>
      </c>
      <c r="M197" s="21">
        <v>1098</v>
      </c>
      <c r="N197" s="29">
        <v>88000</v>
      </c>
      <c r="O197" s="28" t="s">
        <v>722</v>
      </c>
      <c r="P197" s="9" t="s">
        <v>722</v>
      </c>
      <c r="Q197" s="28" t="s">
        <v>722</v>
      </c>
      <c r="R197" s="22" t="s">
        <v>419</v>
      </c>
      <c r="S197" s="9" t="s">
        <v>382</v>
      </c>
      <c r="T197" s="8" t="s">
        <v>440</v>
      </c>
      <c r="U197" s="9">
        <v>2013</v>
      </c>
      <c r="V197" s="9" t="s">
        <v>722</v>
      </c>
      <c r="W197" s="9" t="s">
        <v>417</v>
      </c>
      <c r="X197" s="9" t="s">
        <v>722</v>
      </c>
      <c r="Y197" s="9" t="s">
        <v>722</v>
      </c>
      <c r="Z197" s="16" t="s">
        <v>419</v>
      </c>
      <c r="AA197" s="22"/>
    </row>
    <row r="198" spans="2:27" s="5" customFormat="1" ht="63.75" hidden="1" x14ac:dyDescent="0.2">
      <c r="B198" s="8" t="s">
        <v>8</v>
      </c>
      <c r="C198" s="9" t="s">
        <v>722</v>
      </c>
      <c r="D198" s="8" t="s">
        <v>351</v>
      </c>
      <c r="E198" s="7" t="s">
        <v>363</v>
      </c>
      <c r="F198" s="8" t="s">
        <v>1215</v>
      </c>
      <c r="G198" s="7" t="s">
        <v>446</v>
      </c>
      <c r="H198" s="9" t="s">
        <v>208</v>
      </c>
      <c r="I198" s="185">
        <v>2015</v>
      </c>
      <c r="J198" s="21" t="s">
        <v>722</v>
      </c>
      <c r="K198" s="21">
        <v>229</v>
      </c>
      <c r="L198" s="22" t="s">
        <v>419</v>
      </c>
      <c r="M198" s="21">
        <v>1085</v>
      </c>
      <c r="N198" s="29">
        <v>95000</v>
      </c>
      <c r="O198" s="28" t="s">
        <v>722</v>
      </c>
      <c r="P198" s="9" t="s">
        <v>722</v>
      </c>
      <c r="Q198" s="28" t="s">
        <v>722</v>
      </c>
      <c r="R198" s="22" t="s">
        <v>419</v>
      </c>
      <c r="S198" s="9" t="s">
        <v>382</v>
      </c>
      <c r="T198" s="8" t="s">
        <v>438</v>
      </c>
      <c r="U198" s="9">
        <v>2013</v>
      </c>
      <c r="V198" s="9" t="s">
        <v>722</v>
      </c>
      <c r="W198" s="9" t="s">
        <v>417</v>
      </c>
      <c r="X198" s="9" t="s">
        <v>722</v>
      </c>
      <c r="Y198" s="9" t="s">
        <v>722</v>
      </c>
      <c r="Z198" s="16" t="s">
        <v>419</v>
      </c>
      <c r="AA198" s="22"/>
    </row>
    <row r="199" spans="2:27" s="5" customFormat="1" ht="38.25" hidden="1" x14ac:dyDescent="0.2">
      <c r="B199" s="8" t="s">
        <v>8</v>
      </c>
      <c r="C199" s="9" t="s">
        <v>722</v>
      </c>
      <c r="D199" s="8" t="s">
        <v>352</v>
      </c>
      <c r="E199" s="7" t="s">
        <v>364</v>
      </c>
      <c r="F199" s="167" t="s">
        <v>1216</v>
      </c>
      <c r="G199" s="7" t="s">
        <v>761</v>
      </c>
      <c r="H199" s="8" t="s">
        <v>3</v>
      </c>
      <c r="I199" s="185">
        <v>2012</v>
      </c>
      <c r="J199" s="21" t="s">
        <v>722</v>
      </c>
      <c r="K199" s="21">
        <v>0</v>
      </c>
      <c r="L199" s="22" t="s">
        <v>419</v>
      </c>
      <c r="M199" s="21">
        <v>0</v>
      </c>
      <c r="N199" s="29">
        <v>25000</v>
      </c>
      <c r="O199" s="28" t="s">
        <v>722</v>
      </c>
      <c r="P199" s="9" t="s">
        <v>722</v>
      </c>
      <c r="Q199" s="28" t="s">
        <v>722</v>
      </c>
      <c r="R199" s="22" t="s">
        <v>419</v>
      </c>
      <c r="S199" s="9" t="s">
        <v>382</v>
      </c>
      <c r="T199" s="8" t="s">
        <v>3</v>
      </c>
      <c r="U199" s="9">
        <v>2013</v>
      </c>
      <c r="V199" s="9" t="s">
        <v>722</v>
      </c>
      <c r="W199" s="9" t="s">
        <v>417</v>
      </c>
      <c r="X199" s="9" t="s">
        <v>722</v>
      </c>
      <c r="Y199" s="9" t="s">
        <v>722</v>
      </c>
      <c r="Z199" s="16">
        <v>41183</v>
      </c>
      <c r="AA199" s="22"/>
    </row>
    <row r="200" spans="2:27" s="5" customFormat="1" ht="25.5" hidden="1" x14ac:dyDescent="0.2">
      <c r="B200" s="8" t="s">
        <v>8</v>
      </c>
      <c r="C200" s="9" t="s">
        <v>722</v>
      </c>
      <c r="D200" s="8" t="s">
        <v>353</v>
      </c>
      <c r="E200" s="7" t="s">
        <v>365</v>
      </c>
      <c r="F200" s="8" t="s">
        <v>1217</v>
      </c>
      <c r="G200" s="7" t="s">
        <v>803</v>
      </c>
      <c r="H200" s="8" t="s">
        <v>3</v>
      </c>
      <c r="I200" s="185">
        <v>2013</v>
      </c>
      <c r="J200" s="21" t="s">
        <v>722</v>
      </c>
      <c r="K200" s="21">
        <v>0</v>
      </c>
      <c r="L200" s="22" t="s">
        <v>419</v>
      </c>
      <c r="M200" s="21">
        <v>0</v>
      </c>
      <c r="N200" s="29">
        <v>10000</v>
      </c>
      <c r="O200" s="28" t="s">
        <v>722</v>
      </c>
      <c r="P200" s="9" t="s">
        <v>722</v>
      </c>
      <c r="Q200" s="28" t="s">
        <v>722</v>
      </c>
      <c r="R200" s="22" t="s">
        <v>419</v>
      </c>
      <c r="S200" s="9" t="s">
        <v>382</v>
      </c>
      <c r="T200" s="8" t="s">
        <v>3</v>
      </c>
      <c r="U200" s="9">
        <v>2013</v>
      </c>
      <c r="V200" s="9" t="s">
        <v>722</v>
      </c>
      <c r="W200" s="9" t="s">
        <v>417</v>
      </c>
      <c r="X200" s="9" t="s">
        <v>722</v>
      </c>
      <c r="Y200" s="9" t="s">
        <v>722</v>
      </c>
      <c r="Z200" s="16">
        <v>41000</v>
      </c>
      <c r="AA200" s="22"/>
    </row>
    <row r="201" spans="2:27" s="5" customFormat="1" ht="51" hidden="1" x14ac:dyDescent="0.2">
      <c r="B201" s="8" t="s">
        <v>8</v>
      </c>
      <c r="C201" s="9" t="s">
        <v>722</v>
      </c>
      <c r="D201" s="8" t="s">
        <v>354</v>
      </c>
      <c r="E201" s="7" t="s">
        <v>366</v>
      </c>
      <c r="F201" s="8" t="s">
        <v>699</v>
      </c>
      <c r="G201" s="7" t="s">
        <v>447</v>
      </c>
      <c r="H201" s="9" t="s">
        <v>208</v>
      </c>
      <c r="I201" s="185" t="s">
        <v>424</v>
      </c>
      <c r="J201" s="21" t="s">
        <v>722</v>
      </c>
      <c r="K201" s="21" t="s">
        <v>424</v>
      </c>
      <c r="L201" s="22" t="s">
        <v>419</v>
      </c>
      <c r="M201" s="21">
        <v>5619</v>
      </c>
      <c r="N201" s="29">
        <v>2000000</v>
      </c>
      <c r="O201" s="28" t="s">
        <v>722</v>
      </c>
      <c r="P201" s="9" t="s">
        <v>722</v>
      </c>
      <c r="Q201" s="28" t="s">
        <v>722</v>
      </c>
      <c r="R201" s="22" t="s">
        <v>419</v>
      </c>
      <c r="S201" s="9" t="s">
        <v>382</v>
      </c>
      <c r="T201" s="8" t="s">
        <v>439</v>
      </c>
      <c r="U201" s="9">
        <v>2013</v>
      </c>
      <c r="V201" s="9" t="s">
        <v>722</v>
      </c>
      <c r="W201" s="9" t="s">
        <v>417</v>
      </c>
      <c r="X201" s="9" t="s">
        <v>722</v>
      </c>
      <c r="Y201" s="9" t="s">
        <v>722</v>
      </c>
      <c r="Z201" s="16" t="s">
        <v>424</v>
      </c>
      <c r="AA201" s="22"/>
    </row>
    <row r="202" spans="2:27" s="5" customFormat="1" ht="38.25" hidden="1" x14ac:dyDescent="0.2">
      <c r="B202" s="8" t="s">
        <v>8</v>
      </c>
      <c r="C202" s="9" t="s">
        <v>722</v>
      </c>
      <c r="D202" s="8" t="s">
        <v>355</v>
      </c>
      <c r="E202" s="7" t="s">
        <v>367</v>
      </c>
      <c r="F202" s="8" t="s">
        <v>1218</v>
      </c>
      <c r="G202" s="7" t="s">
        <v>761</v>
      </c>
      <c r="H202" s="9" t="s">
        <v>3</v>
      </c>
      <c r="I202" s="185" t="s">
        <v>419</v>
      </c>
      <c r="J202" s="21" t="s">
        <v>722</v>
      </c>
      <c r="K202" s="21" t="s">
        <v>424</v>
      </c>
      <c r="L202" s="22" t="s">
        <v>419</v>
      </c>
      <c r="M202" s="21">
        <v>0</v>
      </c>
      <c r="N202" s="29">
        <v>10000</v>
      </c>
      <c r="O202" s="28" t="s">
        <v>722</v>
      </c>
      <c r="P202" s="9" t="s">
        <v>722</v>
      </c>
      <c r="Q202" s="28" t="s">
        <v>722</v>
      </c>
      <c r="R202" s="22" t="s">
        <v>419</v>
      </c>
      <c r="S202" s="9" t="s">
        <v>382</v>
      </c>
      <c r="T202" s="8" t="s">
        <v>2</v>
      </c>
      <c r="U202" s="9">
        <v>2013</v>
      </c>
      <c r="V202" s="9" t="s">
        <v>722</v>
      </c>
      <c r="W202" s="9" t="s">
        <v>417</v>
      </c>
      <c r="X202" s="9" t="s">
        <v>419</v>
      </c>
      <c r="Y202" s="9" t="s">
        <v>419</v>
      </c>
      <c r="Z202" s="8">
        <v>2011</v>
      </c>
      <c r="AA202" s="22"/>
    </row>
    <row r="203" spans="2:27" s="5" customFormat="1" ht="38.25" hidden="1" x14ac:dyDescent="0.2">
      <c r="B203" s="8" t="s">
        <v>8</v>
      </c>
      <c r="C203" s="9" t="s">
        <v>722</v>
      </c>
      <c r="D203" s="8" t="s">
        <v>356</v>
      </c>
      <c r="E203" s="7" t="s">
        <v>368</v>
      </c>
      <c r="F203" s="8" t="s">
        <v>1219</v>
      </c>
      <c r="G203" s="7" t="s">
        <v>761</v>
      </c>
      <c r="H203" s="9" t="s">
        <v>3</v>
      </c>
      <c r="I203" s="185" t="s">
        <v>419</v>
      </c>
      <c r="J203" s="21" t="s">
        <v>722</v>
      </c>
      <c r="K203" s="21" t="s">
        <v>424</v>
      </c>
      <c r="L203" s="22" t="s">
        <v>419</v>
      </c>
      <c r="M203" s="21">
        <v>0</v>
      </c>
      <c r="N203" s="29">
        <v>1000</v>
      </c>
      <c r="O203" s="28" t="s">
        <v>722</v>
      </c>
      <c r="P203" s="9" t="s">
        <v>722</v>
      </c>
      <c r="Q203" s="28" t="s">
        <v>722</v>
      </c>
      <c r="R203" s="22" t="s">
        <v>419</v>
      </c>
      <c r="S203" s="9" t="s">
        <v>382</v>
      </c>
      <c r="T203" s="8" t="s">
        <v>2</v>
      </c>
      <c r="U203" s="9">
        <v>2013</v>
      </c>
      <c r="V203" s="9" t="s">
        <v>722</v>
      </c>
      <c r="W203" s="9" t="s">
        <v>417</v>
      </c>
      <c r="X203" s="9" t="s">
        <v>419</v>
      </c>
      <c r="Y203" s="9" t="s">
        <v>419</v>
      </c>
      <c r="Z203" s="8">
        <v>2013</v>
      </c>
      <c r="AA203" s="22"/>
    </row>
    <row r="204" spans="2:27" s="5" customFormat="1" ht="25.5" hidden="1" x14ac:dyDescent="0.2">
      <c r="B204" s="8" t="s">
        <v>8</v>
      </c>
      <c r="C204" s="9" t="s">
        <v>722</v>
      </c>
      <c r="D204" s="8" t="s">
        <v>174</v>
      </c>
      <c r="E204" s="8" t="s">
        <v>168</v>
      </c>
      <c r="F204" s="8" t="s">
        <v>1220</v>
      </c>
      <c r="G204" s="7" t="s">
        <v>758</v>
      </c>
      <c r="H204" s="9" t="s">
        <v>3</v>
      </c>
      <c r="I204" s="185" t="s">
        <v>419</v>
      </c>
      <c r="J204" s="21" t="s">
        <v>722</v>
      </c>
      <c r="K204" s="24">
        <v>141</v>
      </c>
      <c r="L204" s="22" t="s">
        <v>419</v>
      </c>
      <c r="M204" s="21">
        <v>0</v>
      </c>
      <c r="N204" s="29" t="s">
        <v>722</v>
      </c>
      <c r="O204" s="28" t="s">
        <v>722</v>
      </c>
      <c r="P204" s="9" t="s">
        <v>722</v>
      </c>
      <c r="Q204" s="28" t="s">
        <v>722</v>
      </c>
      <c r="R204" s="22" t="s">
        <v>419</v>
      </c>
      <c r="S204" s="9" t="s">
        <v>381</v>
      </c>
      <c r="T204" s="9" t="s">
        <v>3</v>
      </c>
      <c r="U204" s="9">
        <v>2013</v>
      </c>
      <c r="V204" s="9" t="s">
        <v>722</v>
      </c>
      <c r="W204" s="9" t="s">
        <v>417</v>
      </c>
      <c r="X204" s="9" t="s">
        <v>419</v>
      </c>
      <c r="Y204" s="9" t="s">
        <v>419</v>
      </c>
      <c r="Z204" s="8" t="s">
        <v>722</v>
      </c>
      <c r="AA204" s="22"/>
    </row>
    <row r="205" spans="2:27" s="5" customFormat="1" ht="38.25" hidden="1" x14ac:dyDescent="0.2">
      <c r="B205" s="8" t="s">
        <v>8</v>
      </c>
      <c r="C205" s="9" t="s">
        <v>722</v>
      </c>
      <c r="D205" s="8" t="s">
        <v>357</v>
      </c>
      <c r="E205" s="7" t="s">
        <v>371</v>
      </c>
      <c r="F205" s="8" t="s">
        <v>1221</v>
      </c>
      <c r="G205" s="7" t="s">
        <v>761</v>
      </c>
      <c r="H205" s="9" t="s">
        <v>3</v>
      </c>
      <c r="I205" s="185" t="s">
        <v>419</v>
      </c>
      <c r="J205" s="21" t="s">
        <v>722</v>
      </c>
      <c r="K205" s="21" t="s">
        <v>424</v>
      </c>
      <c r="L205" s="22" t="s">
        <v>419</v>
      </c>
      <c r="M205" s="21">
        <v>0</v>
      </c>
      <c r="N205" s="29">
        <v>10000</v>
      </c>
      <c r="O205" s="28" t="s">
        <v>722</v>
      </c>
      <c r="P205" s="9" t="s">
        <v>722</v>
      </c>
      <c r="Q205" s="28" t="s">
        <v>722</v>
      </c>
      <c r="R205" s="22" t="s">
        <v>419</v>
      </c>
      <c r="S205" s="9" t="s">
        <v>382</v>
      </c>
      <c r="T205" s="8" t="s">
        <v>2</v>
      </c>
      <c r="U205" s="9">
        <v>2015</v>
      </c>
      <c r="V205" s="9" t="s">
        <v>722</v>
      </c>
      <c r="W205" s="9" t="s">
        <v>417</v>
      </c>
      <c r="X205" s="9" t="s">
        <v>419</v>
      </c>
      <c r="Y205" s="9" t="s">
        <v>419</v>
      </c>
      <c r="Z205" s="8">
        <v>2011</v>
      </c>
      <c r="AA205" s="22"/>
    </row>
    <row r="206" spans="2:27" s="5" customFormat="1" ht="51" hidden="1" x14ac:dyDescent="0.2">
      <c r="B206" s="8" t="s">
        <v>8</v>
      </c>
      <c r="C206" s="9" t="s">
        <v>722</v>
      </c>
      <c r="D206" s="8" t="s">
        <v>358</v>
      </c>
      <c r="E206" s="7" t="s">
        <v>365</v>
      </c>
      <c r="F206" s="8" t="s">
        <v>441</v>
      </c>
      <c r="G206" s="7" t="s">
        <v>803</v>
      </c>
      <c r="H206" s="9" t="s">
        <v>3</v>
      </c>
      <c r="I206" s="185" t="s">
        <v>419</v>
      </c>
      <c r="J206" s="21" t="s">
        <v>722</v>
      </c>
      <c r="K206" s="21" t="s">
        <v>424</v>
      </c>
      <c r="L206" s="22" t="s">
        <v>419</v>
      </c>
      <c r="M206" s="21">
        <v>0</v>
      </c>
      <c r="N206" s="29">
        <v>5000</v>
      </c>
      <c r="O206" s="28" t="s">
        <v>722</v>
      </c>
      <c r="P206" s="9" t="s">
        <v>722</v>
      </c>
      <c r="Q206" s="28" t="s">
        <v>722</v>
      </c>
      <c r="R206" s="22" t="s">
        <v>419</v>
      </c>
      <c r="S206" s="9" t="s">
        <v>382</v>
      </c>
      <c r="T206" s="8" t="s">
        <v>2</v>
      </c>
      <c r="U206" s="9">
        <v>2014</v>
      </c>
      <c r="V206" s="9" t="s">
        <v>722</v>
      </c>
      <c r="W206" s="9" t="s">
        <v>417</v>
      </c>
      <c r="X206" s="9" t="s">
        <v>419</v>
      </c>
      <c r="Y206" s="9" t="s">
        <v>419</v>
      </c>
      <c r="Z206" s="8">
        <v>2011</v>
      </c>
      <c r="AA206" s="22"/>
    </row>
    <row r="207" spans="2:27" s="5" customFormat="1" ht="76.5" hidden="1" x14ac:dyDescent="0.2">
      <c r="B207" s="8" t="s">
        <v>8</v>
      </c>
      <c r="C207" s="9" t="s">
        <v>722</v>
      </c>
      <c r="D207" s="8" t="s">
        <v>359</v>
      </c>
      <c r="E207" s="7" t="s">
        <v>1080</v>
      </c>
      <c r="F207" s="8" t="s">
        <v>1222</v>
      </c>
      <c r="G207" s="7" t="s">
        <v>761</v>
      </c>
      <c r="H207" s="9" t="s">
        <v>3</v>
      </c>
      <c r="I207" s="185" t="s">
        <v>419</v>
      </c>
      <c r="J207" s="21" t="s">
        <v>722</v>
      </c>
      <c r="K207" s="21" t="s">
        <v>424</v>
      </c>
      <c r="L207" s="22" t="s">
        <v>419</v>
      </c>
      <c r="M207" s="21">
        <v>0</v>
      </c>
      <c r="N207" s="29">
        <v>50000</v>
      </c>
      <c r="O207" s="28" t="s">
        <v>722</v>
      </c>
      <c r="P207" s="9" t="s">
        <v>722</v>
      </c>
      <c r="Q207" s="28" t="s">
        <v>722</v>
      </c>
      <c r="R207" s="22" t="s">
        <v>419</v>
      </c>
      <c r="S207" s="9" t="s">
        <v>382</v>
      </c>
      <c r="T207" s="8" t="s">
        <v>2</v>
      </c>
      <c r="U207" s="9">
        <v>2014</v>
      </c>
      <c r="V207" s="9" t="s">
        <v>722</v>
      </c>
      <c r="W207" s="9" t="s">
        <v>417</v>
      </c>
      <c r="X207" s="9" t="s">
        <v>419</v>
      </c>
      <c r="Y207" s="9" t="s">
        <v>419</v>
      </c>
      <c r="Z207" s="8">
        <v>2011</v>
      </c>
      <c r="AA207" s="22"/>
    </row>
    <row r="208" spans="2:27" s="5" customFormat="1" ht="38.25" hidden="1" x14ac:dyDescent="0.2">
      <c r="B208" s="8" t="s">
        <v>8</v>
      </c>
      <c r="C208" s="9" t="s">
        <v>722</v>
      </c>
      <c r="D208" s="8" t="s">
        <v>360</v>
      </c>
      <c r="E208" s="7" t="s">
        <v>372</v>
      </c>
      <c r="F208" s="8" t="s">
        <v>1223</v>
      </c>
      <c r="G208" s="7" t="s">
        <v>761</v>
      </c>
      <c r="H208" s="9" t="s">
        <v>3</v>
      </c>
      <c r="I208" s="185" t="s">
        <v>419</v>
      </c>
      <c r="J208" s="21" t="s">
        <v>722</v>
      </c>
      <c r="K208" s="21" t="s">
        <v>424</v>
      </c>
      <c r="L208" s="22" t="s">
        <v>419</v>
      </c>
      <c r="M208" s="21">
        <v>0</v>
      </c>
      <c r="N208" s="29">
        <v>90000</v>
      </c>
      <c r="O208" s="28" t="s">
        <v>722</v>
      </c>
      <c r="P208" s="9" t="s">
        <v>722</v>
      </c>
      <c r="Q208" s="28" t="s">
        <v>722</v>
      </c>
      <c r="R208" s="22" t="s">
        <v>419</v>
      </c>
      <c r="S208" s="9" t="s">
        <v>382</v>
      </c>
      <c r="T208" s="8" t="s">
        <v>2</v>
      </c>
      <c r="U208" s="9">
        <v>2014</v>
      </c>
      <c r="V208" s="9" t="s">
        <v>722</v>
      </c>
      <c r="W208" s="9" t="s">
        <v>417</v>
      </c>
      <c r="X208" s="9" t="s">
        <v>419</v>
      </c>
      <c r="Y208" s="9" t="s">
        <v>419</v>
      </c>
      <c r="Z208" s="8">
        <v>2011</v>
      </c>
      <c r="AA208" s="22"/>
    </row>
    <row r="209" spans="1:27" s="5" customFormat="1" ht="63.75" hidden="1" x14ac:dyDescent="0.2">
      <c r="B209" s="8" t="s">
        <v>8</v>
      </c>
      <c r="C209" s="9" t="s">
        <v>450</v>
      </c>
      <c r="D209" s="8" t="s">
        <v>448</v>
      </c>
      <c r="E209" s="7" t="s">
        <v>449</v>
      </c>
      <c r="F209" s="8" t="s">
        <v>1224</v>
      </c>
      <c r="G209" s="7" t="s">
        <v>426</v>
      </c>
      <c r="H209" s="8" t="s">
        <v>208</v>
      </c>
      <c r="I209" s="185" t="s">
        <v>424</v>
      </c>
      <c r="J209" s="21" t="s">
        <v>722</v>
      </c>
      <c r="K209" s="21" t="s">
        <v>424</v>
      </c>
      <c r="L209" s="22" t="s">
        <v>419</v>
      </c>
      <c r="M209" s="21">
        <v>400</v>
      </c>
      <c r="N209" s="29">
        <v>110000</v>
      </c>
      <c r="O209" s="28" t="s">
        <v>722</v>
      </c>
      <c r="P209" s="7" t="s">
        <v>1231</v>
      </c>
      <c r="Q209" s="28" t="s">
        <v>722</v>
      </c>
      <c r="R209" s="22" t="s">
        <v>419</v>
      </c>
      <c r="S209" s="9" t="s">
        <v>381</v>
      </c>
      <c r="T209" s="8" t="s">
        <v>208</v>
      </c>
      <c r="U209" s="9">
        <v>2015</v>
      </c>
      <c r="V209" s="9" t="s">
        <v>722</v>
      </c>
      <c r="W209" s="9" t="s">
        <v>417</v>
      </c>
      <c r="X209" s="9" t="s">
        <v>419</v>
      </c>
      <c r="Y209" s="9" t="s">
        <v>419</v>
      </c>
      <c r="Z209" s="8" t="s">
        <v>722</v>
      </c>
      <c r="AA209" s="22"/>
    </row>
    <row r="210" spans="1:27" s="5" customFormat="1" ht="12.75" hidden="1" x14ac:dyDescent="0.2">
      <c r="B210" s="8" t="s">
        <v>162</v>
      </c>
      <c r="C210" s="9" t="s">
        <v>722</v>
      </c>
      <c r="D210" s="8" t="s">
        <v>342</v>
      </c>
      <c r="E210" s="8" t="s">
        <v>4</v>
      </c>
      <c r="F210" s="8" t="s">
        <v>657</v>
      </c>
      <c r="G210" s="8" t="s">
        <v>4</v>
      </c>
      <c r="H210" s="8" t="s">
        <v>3</v>
      </c>
      <c r="I210" s="184" t="s">
        <v>419</v>
      </c>
      <c r="J210" s="21" t="s">
        <v>722</v>
      </c>
      <c r="K210" s="24">
        <v>0.3</v>
      </c>
      <c r="L210" s="22" t="s">
        <v>419</v>
      </c>
      <c r="M210" s="21">
        <v>0</v>
      </c>
      <c r="N210" s="28" t="s">
        <v>722</v>
      </c>
      <c r="O210" s="28" t="s">
        <v>722</v>
      </c>
      <c r="P210" s="9" t="s">
        <v>722</v>
      </c>
      <c r="Q210" s="28" t="s">
        <v>722</v>
      </c>
      <c r="R210" s="22" t="s">
        <v>419</v>
      </c>
      <c r="S210" s="9" t="s">
        <v>381</v>
      </c>
      <c r="T210" s="9" t="s">
        <v>3</v>
      </c>
      <c r="U210" s="9">
        <v>2010</v>
      </c>
      <c r="V210" s="9" t="s">
        <v>722</v>
      </c>
      <c r="W210" s="9" t="s">
        <v>417</v>
      </c>
      <c r="X210" s="9" t="s">
        <v>419</v>
      </c>
      <c r="Y210" s="9" t="s">
        <v>419</v>
      </c>
      <c r="Z210" s="9" t="s">
        <v>722</v>
      </c>
      <c r="AA210" s="22"/>
    </row>
    <row r="211" spans="1:27" s="5" customFormat="1" ht="25.5" hidden="1" x14ac:dyDescent="0.2">
      <c r="B211" s="8" t="s">
        <v>162</v>
      </c>
      <c r="C211" s="9" t="s">
        <v>419</v>
      </c>
      <c r="D211" s="8" t="s">
        <v>343</v>
      </c>
      <c r="E211" s="8" t="s">
        <v>59</v>
      </c>
      <c r="F211" s="8" t="s">
        <v>1118</v>
      </c>
      <c r="G211" s="7" t="s">
        <v>403</v>
      </c>
      <c r="H211" s="8" t="s">
        <v>3</v>
      </c>
      <c r="I211" s="184" t="s">
        <v>418</v>
      </c>
      <c r="J211" s="21" t="s">
        <v>722</v>
      </c>
      <c r="K211" s="24">
        <v>9.6</v>
      </c>
      <c r="L211" s="22" t="s">
        <v>419</v>
      </c>
      <c r="M211" s="21">
        <v>0</v>
      </c>
      <c r="N211" s="28" t="s">
        <v>419</v>
      </c>
      <c r="O211" s="28" t="s">
        <v>419</v>
      </c>
      <c r="P211" s="9" t="s">
        <v>419</v>
      </c>
      <c r="Q211" s="28" t="s">
        <v>722</v>
      </c>
      <c r="R211" s="22" t="s">
        <v>419</v>
      </c>
      <c r="S211" s="9" t="s">
        <v>381</v>
      </c>
      <c r="T211" s="9" t="s">
        <v>3</v>
      </c>
      <c r="U211" s="9">
        <v>2010</v>
      </c>
      <c r="V211" s="9" t="s">
        <v>419</v>
      </c>
      <c r="W211" s="9" t="s">
        <v>417</v>
      </c>
      <c r="X211" s="9" t="s">
        <v>419</v>
      </c>
      <c r="Y211" s="9" t="s">
        <v>419</v>
      </c>
      <c r="Z211" s="9" t="s">
        <v>419</v>
      </c>
      <c r="AA211" s="22"/>
    </row>
    <row r="212" spans="1:27" s="5" customFormat="1" ht="12.75" hidden="1" x14ac:dyDescent="0.2">
      <c r="B212" s="8" t="s">
        <v>162</v>
      </c>
      <c r="C212" s="9" t="s">
        <v>722</v>
      </c>
      <c r="D212" s="8" t="s">
        <v>344</v>
      </c>
      <c r="E212" s="8" t="s">
        <v>207</v>
      </c>
      <c r="F212" s="8" t="s">
        <v>1127</v>
      </c>
      <c r="G212" s="182" t="s">
        <v>207</v>
      </c>
      <c r="H212" s="9" t="s">
        <v>208</v>
      </c>
      <c r="I212" s="184" t="s">
        <v>419</v>
      </c>
      <c r="J212" s="21" t="s">
        <v>722</v>
      </c>
      <c r="K212" s="21">
        <v>11.6</v>
      </c>
      <c r="L212" s="22" t="s">
        <v>419</v>
      </c>
      <c r="M212" s="21">
        <v>0</v>
      </c>
      <c r="N212" s="28" t="s">
        <v>419</v>
      </c>
      <c r="O212" s="28" t="s">
        <v>419</v>
      </c>
      <c r="P212" s="9" t="s">
        <v>722</v>
      </c>
      <c r="Q212" s="28" t="s">
        <v>722</v>
      </c>
      <c r="R212" s="22" t="s">
        <v>419</v>
      </c>
      <c r="S212" s="9" t="s">
        <v>382</v>
      </c>
      <c r="T212" s="9" t="s">
        <v>208</v>
      </c>
      <c r="U212" s="9">
        <v>2010</v>
      </c>
      <c r="V212" s="9" t="s">
        <v>722</v>
      </c>
      <c r="W212" s="9" t="s">
        <v>417</v>
      </c>
      <c r="X212" s="9" t="s">
        <v>419</v>
      </c>
      <c r="Y212" s="9" t="s">
        <v>419</v>
      </c>
      <c r="Z212" s="9" t="s">
        <v>722</v>
      </c>
      <c r="AA212" s="22"/>
    </row>
    <row r="213" spans="1:27" s="5" customFormat="1" ht="25.5" hidden="1" x14ac:dyDescent="0.2">
      <c r="B213" s="8" t="s">
        <v>162</v>
      </c>
      <c r="C213" s="9" t="s">
        <v>722</v>
      </c>
      <c r="D213" s="8" t="s">
        <v>345</v>
      </c>
      <c r="E213" s="8" t="s">
        <v>74</v>
      </c>
      <c r="F213" s="8" t="s">
        <v>1225</v>
      </c>
      <c r="G213" s="7" t="s">
        <v>769</v>
      </c>
      <c r="H213" s="8" t="s">
        <v>3</v>
      </c>
      <c r="I213" s="184" t="s">
        <v>419</v>
      </c>
      <c r="J213" s="21" t="s">
        <v>722</v>
      </c>
      <c r="K213" s="21">
        <v>1.9</v>
      </c>
      <c r="L213" s="22" t="s">
        <v>419</v>
      </c>
      <c r="M213" s="21">
        <v>0</v>
      </c>
      <c r="N213" s="28" t="s">
        <v>722</v>
      </c>
      <c r="O213" s="28" t="s">
        <v>722</v>
      </c>
      <c r="P213" s="9" t="s">
        <v>722</v>
      </c>
      <c r="Q213" s="28" t="s">
        <v>722</v>
      </c>
      <c r="R213" s="22" t="s">
        <v>419</v>
      </c>
      <c r="S213" s="9" t="s">
        <v>381</v>
      </c>
      <c r="T213" s="9" t="s">
        <v>2</v>
      </c>
      <c r="U213" s="9">
        <v>2013</v>
      </c>
      <c r="V213" s="9" t="s">
        <v>722</v>
      </c>
      <c r="W213" s="9" t="s">
        <v>417</v>
      </c>
      <c r="X213" s="9" t="s">
        <v>419</v>
      </c>
      <c r="Y213" s="9" t="s">
        <v>419</v>
      </c>
      <c r="Z213" s="9" t="s">
        <v>722</v>
      </c>
      <c r="AA213" s="22"/>
    </row>
    <row r="214" spans="1:27" s="5" customFormat="1" ht="25.5" hidden="1" x14ac:dyDescent="0.2">
      <c r="B214" s="8" t="s">
        <v>1081</v>
      </c>
      <c r="C214" s="9" t="s">
        <v>419</v>
      </c>
      <c r="D214" s="8" t="s">
        <v>346</v>
      </c>
      <c r="E214" s="8" t="s">
        <v>59</v>
      </c>
      <c r="F214" s="8" t="s">
        <v>1118</v>
      </c>
      <c r="G214" s="7" t="s">
        <v>403</v>
      </c>
      <c r="H214" s="8" t="s">
        <v>3</v>
      </c>
      <c r="I214" s="184" t="s">
        <v>418</v>
      </c>
      <c r="J214" s="21" t="s">
        <v>722</v>
      </c>
      <c r="K214" s="24">
        <v>252.3</v>
      </c>
      <c r="L214" s="22" t="s">
        <v>419</v>
      </c>
      <c r="M214" s="21">
        <v>0</v>
      </c>
      <c r="N214" s="28" t="s">
        <v>419</v>
      </c>
      <c r="O214" s="28" t="s">
        <v>419</v>
      </c>
      <c r="P214" s="9" t="s">
        <v>419</v>
      </c>
      <c r="Q214" s="28" t="s">
        <v>722</v>
      </c>
      <c r="R214" s="22" t="s">
        <v>419</v>
      </c>
      <c r="S214" s="9" t="s">
        <v>381</v>
      </c>
      <c r="T214" s="9" t="s">
        <v>3</v>
      </c>
      <c r="U214" s="9">
        <v>2010</v>
      </c>
      <c r="V214" s="9" t="s">
        <v>419</v>
      </c>
      <c r="W214" s="9" t="s">
        <v>417</v>
      </c>
      <c r="X214" s="9" t="s">
        <v>419</v>
      </c>
      <c r="Y214" s="9" t="s">
        <v>419</v>
      </c>
      <c r="Z214" s="9" t="s">
        <v>419</v>
      </c>
      <c r="AA214" s="22"/>
    </row>
    <row r="215" spans="1:27" s="5" customFormat="1" ht="38.25" hidden="1" x14ac:dyDescent="0.2">
      <c r="B215" s="8" t="s">
        <v>1081</v>
      </c>
      <c r="C215" s="9" t="s">
        <v>722</v>
      </c>
      <c r="D215" s="8" t="s">
        <v>347</v>
      </c>
      <c r="E215" s="8" t="s">
        <v>79</v>
      </c>
      <c r="F215" s="8" t="s">
        <v>1201</v>
      </c>
      <c r="G215" s="8" t="s">
        <v>4</v>
      </c>
      <c r="H215" s="8" t="s">
        <v>3</v>
      </c>
      <c r="I215" s="184" t="s">
        <v>419</v>
      </c>
      <c r="J215" s="21" t="s">
        <v>722</v>
      </c>
      <c r="K215" s="24">
        <v>3.2</v>
      </c>
      <c r="L215" s="22" t="s">
        <v>419</v>
      </c>
      <c r="M215" s="21">
        <v>0</v>
      </c>
      <c r="N215" s="28" t="s">
        <v>722</v>
      </c>
      <c r="O215" s="28" t="s">
        <v>722</v>
      </c>
      <c r="P215" s="9" t="s">
        <v>722</v>
      </c>
      <c r="Q215" s="28" t="s">
        <v>722</v>
      </c>
      <c r="R215" s="22" t="s">
        <v>419</v>
      </c>
      <c r="S215" s="9" t="s">
        <v>381</v>
      </c>
      <c r="T215" s="9" t="s">
        <v>2</v>
      </c>
      <c r="U215" s="9">
        <v>2010</v>
      </c>
      <c r="V215" s="9" t="s">
        <v>722</v>
      </c>
      <c r="W215" s="9" t="s">
        <v>417</v>
      </c>
      <c r="X215" s="9" t="s">
        <v>419</v>
      </c>
      <c r="Y215" s="9" t="s">
        <v>419</v>
      </c>
      <c r="Z215" s="9" t="s">
        <v>722</v>
      </c>
      <c r="AA215" s="22"/>
    </row>
    <row r="216" spans="1:27" s="5" customFormat="1" ht="25.5" hidden="1" x14ac:dyDescent="0.2">
      <c r="B216" s="8" t="s">
        <v>1081</v>
      </c>
      <c r="C216" s="9" t="s">
        <v>722</v>
      </c>
      <c r="D216" s="8" t="s">
        <v>348</v>
      </c>
      <c r="E216" s="8" t="s">
        <v>60</v>
      </c>
      <c r="F216" s="8" t="s">
        <v>1226</v>
      </c>
      <c r="G216" s="13" t="s">
        <v>769</v>
      </c>
      <c r="H216" s="8" t="s">
        <v>3</v>
      </c>
      <c r="I216" s="184" t="s">
        <v>419</v>
      </c>
      <c r="J216" s="21" t="s">
        <v>722</v>
      </c>
      <c r="K216" s="24">
        <v>9</v>
      </c>
      <c r="L216" s="22" t="s">
        <v>419</v>
      </c>
      <c r="M216" s="21">
        <v>0</v>
      </c>
      <c r="N216" s="28" t="s">
        <v>722</v>
      </c>
      <c r="O216" s="28" t="s">
        <v>722</v>
      </c>
      <c r="P216" s="9" t="s">
        <v>722</v>
      </c>
      <c r="Q216" s="28" t="s">
        <v>722</v>
      </c>
      <c r="R216" s="22" t="s">
        <v>419</v>
      </c>
      <c r="S216" s="9" t="s">
        <v>381</v>
      </c>
      <c r="T216" s="10" t="s">
        <v>2</v>
      </c>
      <c r="U216" s="9">
        <v>2010</v>
      </c>
      <c r="V216" s="9" t="s">
        <v>722</v>
      </c>
      <c r="W216" s="9" t="s">
        <v>417</v>
      </c>
      <c r="X216" s="9" t="s">
        <v>419</v>
      </c>
      <c r="Y216" s="9" t="s">
        <v>419</v>
      </c>
      <c r="Z216" s="9" t="s">
        <v>722</v>
      </c>
      <c r="AA216" s="22"/>
    </row>
    <row r="217" spans="1:27" s="6" customFormat="1" ht="45" customHeight="1" x14ac:dyDescent="0.25">
      <c r="A217" s="7">
        <v>1926</v>
      </c>
      <c r="B217" s="7" t="s">
        <v>158</v>
      </c>
      <c r="C217" s="9" t="s">
        <v>419</v>
      </c>
      <c r="D217" s="7" t="s">
        <v>246</v>
      </c>
      <c r="E217" s="7" t="s">
        <v>4</v>
      </c>
      <c r="F217" s="7" t="s">
        <v>641</v>
      </c>
      <c r="G217" s="8" t="s">
        <v>4</v>
      </c>
      <c r="H217" s="8" t="s">
        <v>3</v>
      </c>
      <c r="I217" s="217" t="s">
        <v>419</v>
      </c>
      <c r="J217" s="22">
        <v>35</v>
      </c>
      <c r="K217" s="22">
        <v>11.9</v>
      </c>
      <c r="L217" s="22" t="s">
        <v>419</v>
      </c>
      <c r="M217" s="21" t="s">
        <v>419</v>
      </c>
      <c r="N217" s="28" t="s">
        <v>419</v>
      </c>
      <c r="O217" s="28" t="s">
        <v>419</v>
      </c>
      <c r="P217" s="7" t="s">
        <v>419</v>
      </c>
      <c r="Q217" s="28" t="s">
        <v>419</v>
      </c>
      <c r="R217" s="15" t="s">
        <v>419</v>
      </c>
      <c r="S217" s="9" t="s">
        <v>381</v>
      </c>
      <c r="T217" s="9" t="s">
        <v>3</v>
      </c>
      <c r="U217" s="9">
        <v>2017</v>
      </c>
      <c r="V217" s="7" t="s">
        <v>474</v>
      </c>
      <c r="W217" s="9" t="s">
        <v>453</v>
      </c>
      <c r="X217" s="9" t="s">
        <v>419</v>
      </c>
      <c r="Y217" s="9" t="s">
        <v>419</v>
      </c>
      <c r="Z217" s="9" t="s">
        <v>553</v>
      </c>
      <c r="AA217" s="22"/>
    </row>
    <row r="218" spans="1:27" s="6" customFormat="1" ht="38.25" x14ac:dyDescent="0.25">
      <c r="A218" s="7">
        <v>1977</v>
      </c>
      <c r="B218" s="7" t="s">
        <v>158</v>
      </c>
      <c r="C218" s="9" t="s">
        <v>722</v>
      </c>
      <c r="D218" s="7" t="s">
        <v>247</v>
      </c>
      <c r="E218" s="7" t="s">
        <v>60</v>
      </c>
      <c r="F218" s="7" t="s">
        <v>738</v>
      </c>
      <c r="G218" s="13" t="s">
        <v>60</v>
      </c>
      <c r="H218" s="8" t="s">
        <v>3</v>
      </c>
      <c r="I218" s="217" t="s">
        <v>419</v>
      </c>
      <c r="J218" s="22">
        <v>14.4</v>
      </c>
      <c r="K218" s="22">
        <v>0.5</v>
      </c>
      <c r="L218" s="22" t="s">
        <v>419</v>
      </c>
      <c r="M218" s="21" t="s">
        <v>419</v>
      </c>
      <c r="N218" s="28" t="s">
        <v>722</v>
      </c>
      <c r="O218" s="28">
        <v>6000</v>
      </c>
      <c r="P218" s="7" t="s">
        <v>552</v>
      </c>
      <c r="Q218" s="28">
        <v>6000</v>
      </c>
      <c r="R218" s="15" t="s">
        <v>419</v>
      </c>
      <c r="S218" s="9" t="s">
        <v>381</v>
      </c>
      <c r="T218" s="10" t="s">
        <v>2</v>
      </c>
      <c r="U218" s="9">
        <v>2017</v>
      </c>
      <c r="V218" s="7" t="s">
        <v>637</v>
      </c>
      <c r="W218" s="9" t="s">
        <v>453</v>
      </c>
      <c r="X218" s="9" t="s">
        <v>419</v>
      </c>
      <c r="Y218" s="9" t="s">
        <v>419</v>
      </c>
      <c r="Z218" s="9" t="s">
        <v>722</v>
      </c>
      <c r="AA218" s="22"/>
    </row>
    <row r="219" spans="1:27" s="6" customFormat="1" ht="25.5" x14ac:dyDescent="0.25">
      <c r="A219" s="7">
        <v>1874</v>
      </c>
      <c r="B219" s="7" t="s">
        <v>158</v>
      </c>
      <c r="C219" s="9" t="s">
        <v>722</v>
      </c>
      <c r="D219" s="7" t="s">
        <v>451</v>
      </c>
      <c r="E219" s="7" t="s">
        <v>452</v>
      </c>
      <c r="F219" s="7" t="s">
        <v>642</v>
      </c>
      <c r="G219" s="7" t="s">
        <v>751</v>
      </c>
      <c r="H219" s="9" t="s">
        <v>3</v>
      </c>
      <c r="I219" s="217" t="s">
        <v>419</v>
      </c>
      <c r="J219" s="22">
        <v>0.8</v>
      </c>
      <c r="K219" s="22">
        <v>0.1</v>
      </c>
      <c r="L219" s="22" t="s">
        <v>419</v>
      </c>
      <c r="M219" s="22" t="s">
        <v>419</v>
      </c>
      <c r="N219" s="28" t="s">
        <v>722</v>
      </c>
      <c r="O219" s="28" t="s">
        <v>722</v>
      </c>
      <c r="P219" s="7" t="s">
        <v>722</v>
      </c>
      <c r="Q219" s="28" t="s">
        <v>722</v>
      </c>
      <c r="R219" s="15" t="s">
        <v>419</v>
      </c>
      <c r="S219" s="9" t="s">
        <v>381</v>
      </c>
      <c r="T219" s="9" t="s">
        <v>3</v>
      </c>
      <c r="U219" s="9">
        <v>2017</v>
      </c>
      <c r="V219" s="9" t="s">
        <v>722</v>
      </c>
      <c r="W219" s="9" t="s">
        <v>453</v>
      </c>
      <c r="X219" s="9" t="s">
        <v>419</v>
      </c>
      <c r="Y219" s="9" t="s">
        <v>419</v>
      </c>
      <c r="Z219" s="9" t="s">
        <v>722</v>
      </c>
      <c r="AA219" s="22"/>
    </row>
    <row r="220" spans="1:27" s="6" customFormat="1" ht="89.25" x14ac:dyDescent="0.25">
      <c r="A220" s="7">
        <v>1973</v>
      </c>
      <c r="B220" s="37" t="s">
        <v>158</v>
      </c>
      <c r="C220" s="37" t="s">
        <v>732</v>
      </c>
      <c r="D220" s="37" t="s">
        <v>558</v>
      </c>
      <c r="E220" s="37" t="s">
        <v>554</v>
      </c>
      <c r="F220" s="37" t="s">
        <v>643</v>
      </c>
      <c r="G220" s="37" t="s">
        <v>769</v>
      </c>
      <c r="H220" s="37" t="s">
        <v>3</v>
      </c>
      <c r="I220" s="218">
        <v>2012</v>
      </c>
      <c r="J220" s="42" t="s">
        <v>419</v>
      </c>
      <c r="K220" s="42" t="s">
        <v>419</v>
      </c>
      <c r="L220" s="37" t="s">
        <v>419</v>
      </c>
      <c r="M220" s="37" t="s">
        <v>419</v>
      </c>
      <c r="N220" s="45">
        <v>110000</v>
      </c>
      <c r="O220" s="45">
        <v>372819.15</v>
      </c>
      <c r="P220" s="37" t="s">
        <v>733</v>
      </c>
      <c r="Q220" s="45" t="s">
        <v>839</v>
      </c>
      <c r="R220" s="34" t="s">
        <v>419</v>
      </c>
      <c r="S220" s="34" t="s">
        <v>381</v>
      </c>
      <c r="T220" s="34" t="s">
        <v>3</v>
      </c>
      <c r="U220" s="34">
        <v>2017</v>
      </c>
      <c r="V220" s="37" t="s">
        <v>556</v>
      </c>
      <c r="W220" s="9" t="s">
        <v>453</v>
      </c>
      <c r="X220" s="34" t="s">
        <v>419</v>
      </c>
      <c r="Y220" s="34" t="s">
        <v>419</v>
      </c>
      <c r="Z220" s="34">
        <v>2012</v>
      </c>
      <c r="AA220" s="22"/>
    </row>
    <row r="221" spans="1:27" s="6" customFormat="1" ht="51" x14ac:dyDescent="0.25">
      <c r="A221" s="37">
        <v>1972</v>
      </c>
      <c r="B221" s="37" t="s">
        <v>158</v>
      </c>
      <c r="C221" s="37" t="s">
        <v>5</v>
      </c>
      <c r="D221" s="37" t="s">
        <v>857</v>
      </c>
      <c r="E221" s="37" t="s">
        <v>858</v>
      </c>
      <c r="F221" s="37" t="s">
        <v>860</v>
      </c>
      <c r="G221" s="7" t="s">
        <v>481</v>
      </c>
      <c r="H221" s="37" t="s">
        <v>425</v>
      </c>
      <c r="I221" s="218">
        <v>2015</v>
      </c>
      <c r="J221" s="42" t="s">
        <v>419</v>
      </c>
      <c r="K221" s="42" t="s">
        <v>419</v>
      </c>
      <c r="L221" s="37" t="s">
        <v>419</v>
      </c>
      <c r="M221" s="37" t="s">
        <v>419</v>
      </c>
      <c r="N221" s="45" t="s">
        <v>419</v>
      </c>
      <c r="O221" s="45" t="s">
        <v>419</v>
      </c>
      <c r="P221" s="37" t="s">
        <v>419</v>
      </c>
      <c r="Q221" s="45" t="s">
        <v>419</v>
      </c>
      <c r="R221" s="34" t="s">
        <v>419</v>
      </c>
      <c r="S221" s="34" t="s">
        <v>382</v>
      </c>
      <c r="T221" s="34" t="s">
        <v>3</v>
      </c>
      <c r="U221" s="34">
        <v>2018</v>
      </c>
      <c r="V221" s="37" t="s">
        <v>419</v>
      </c>
      <c r="W221" s="9" t="s">
        <v>453</v>
      </c>
      <c r="X221" s="34" t="s">
        <v>419</v>
      </c>
      <c r="Y221" s="34" t="s">
        <v>419</v>
      </c>
      <c r="Z221" s="34" t="s">
        <v>419</v>
      </c>
      <c r="AA221" s="22"/>
    </row>
    <row r="222" spans="1:27" s="6" customFormat="1" ht="25.5" x14ac:dyDescent="0.25">
      <c r="A222" s="37">
        <v>1971</v>
      </c>
      <c r="B222" s="37" t="s">
        <v>158</v>
      </c>
      <c r="C222" s="37" t="s">
        <v>419</v>
      </c>
      <c r="D222" s="37" t="s">
        <v>855</v>
      </c>
      <c r="E222" s="37" t="s">
        <v>856</v>
      </c>
      <c r="F222" s="37" t="s">
        <v>859</v>
      </c>
      <c r="G222" s="37" t="s">
        <v>579</v>
      </c>
      <c r="H222" s="37" t="s">
        <v>3</v>
      </c>
      <c r="I222" s="218">
        <v>2017</v>
      </c>
      <c r="J222" s="42" t="s">
        <v>419</v>
      </c>
      <c r="K222" s="42" t="s">
        <v>419</v>
      </c>
      <c r="L222" s="37" t="s">
        <v>419</v>
      </c>
      <c r="M222" s="37" t="s">
        <v>419</v>
      </c>
      <c r="N222" s="45" t="s">
        <v>419</v>
      </c>
      <c r="O222" s="45" t="s">
        <v>419</v>
      </c>
      <c r="P222" s="37" t="s">
        <v>419</v>
      </c>
      <c r="Q222" s="45" t="s">
        <v>419</v>
      </c>
      <c r="R222" s="34" t="s">
        <v>419</v>
      </c>
      <c r="S222" s="34" t="s">
        <v>381</v>
      </c>
      <c r="T222" s="34" t="s">
        <v>3</v>
      </c>
      <c r="U222" s="34">
        <v>2017</v>
      </c>
      <c r="V222" s="37" t="s">
        <v>419</v>
      </c>
      <c r="W222" s="9" t="s">
        <v>453</v>
      </c>
      <c r="X222" s="34" t="s">
        <v>419</v>
      </c>
      <c r="Y222" s="34" t="s">
        <v>419</v>
      </c>
      <c r="Z222" s="34">
        <v>2017</v>
      </c>
      <c r="AA222" s="22"/>
    </row>
    <row r="223" spans="1:27" s="68" customFormat="1" ht="38.25" x14ac:dyDescent="0.25">
      <c r="A223" s="7">
        <v>1966</v>
      </c>
      <c r="B223" s="8" t="s">
        <v>137</v>
      </c>
      <c r="C223" s="9" t="s">
        <v>722</v>
      </c>
      <c r="D223" s="8" t="s">
        <v>190</v>
      </c>
      <c r="E223" s="167" t="s">
        <v>454</v>
      </c>
      <c r="F223" s="8" t="s">
        <v>646</v>
      </c>
      <c r="G223" s="7" t="s">
        <v>428</v>
      </c>
      <c r="H223" s="9" t="s">
        <v>3</v>
      </c>
      <c r="I223" s="217">
        <v>2016</v>
      </c>
      <c r="J223" s="22">
        <v>0.7</v>
      </c>
      <c r="K223" s="22">
        <v>0</v>
      </c>
      <c r="L223" s="22" t="s">
        <v>419</v>
      </c>
      <c r="M223" s="21">
        <v>0.99</v>
      </c>
      <c r="N223" s="30">
        <v>163000</v>
      </c>
      <c r="O223" s="30" t="s">
        <v>419</v>
      </c>
      <c r="P223" s="202" t="s">
        <v>601</v>
      </c>
      <c r="Q223" s="28">
        <v>163000</v>
      </c>
      <c r="R223" s="15" t="s">
        <v>419</v>
      </c>
      <c r="S223" s="9" t="s">
        <v>382</v>
      </c>
      <c r="T223" s="7" t="s">
        <v>3</v>
      </c>
      <c r="U223" s="9">
        <v>2017</v>
      </c>
      <c r="V223" s="7" t="s">
        <v>602</v>
      </c>
      <c r="W223" s="9" t="s">
        <v>453</v>
      </c>
      <c r="X223" s="169" t="s">
        <v>603</v>
      </c>
      <c r="Y223" s="169" t="s">
        <v>604</v>
      </c>
      <c r="Z223" s="16">
        <v>42005</v>
      </c>
      <c r="AA223" s="22"/>
    </row>
    <row r="224" spans="1:27" s="68" customFormat="1" ht="38.25" x14ac:dyDescent="0.25">
      <c r="A224" s="7">
        <v>1965</v>
      </c>
      <c r="B224" s="8" t="s">
        <v>137</v>
      </c>
      <c r="C224" s="9" t="s">
        <v>722</v>
      </c>
      <c r="D224" s="8" t="s">
        <v>193</v>
      </c>
      <c r="E224" s="8" t="s">
        <v>194</v>
      </c>
      <c r="F224" s="8" t="s">
        <v>647</v>
      </c>
      <c r="G224" s="166" t="s">
        <v>433</v>
      </c>
      <c r="H224" s="9" t="s">
        <v>208</v>
      </c>
      <c r="I224" s="217" t="s">
        <v>424</v>
      </c>
      <c r="J224" s="22">
        <v>1.4</v>
      </c>
      <c r="K224" s="22">
        <v>0</v>
      </c>
      <c r="L224" s="22" t="s">
        <v>419</v>
      </c>
      <c r="M224" s="21">
        <v>2.04</v>
      </c>
      <c r="N224" s="30">
        <v>229000</v>
      </c>
      <c r="O224" s="30" t="s">
        <v>419</v>
      </c>
      <c r="P224" s="7" t="s">
        <v>424</v>
      </c>
      <c r="Q224" s="28" t="s">
        <v>424</v>
      </c>
      <c r="R224" s="15" t="s">
        <v>419</v>
      </c>
      <c r="S224" s="9" t="s">
        <v>382</v>
      </c>
      <c r="T224" s="7" t="s">
        <v>1082</v>
      </c>
      <c r="U224" s="9">
        <v>2017</v>
      </c>
      <c r="V224" s="7" t="s">
        <v>602</v>
      </c>
      <c r="W224" s="9" t="s">
        <v>453</v>
      </c>
      <c r="X224" s="169" t="s">
        <v>605</v>
      </c>
      <c r="Y224" s="169" t="s">
        <v>606</v>
      </c>
      <c r="Z224" s="16">
        <v>41609</v>
      </c>
      <c r="AA224" s="22"/>
    </row>
    <row r="225" spans="1:27" s="68" customFormat="1" ht="63.75" x14ac:dyDescent="0.25">
      <c r="A225" s="7">
        <v>1942</v>
      </c>
      <c r="B225" s="8" t="s">
        <v>137</v>
      </c>
      <c r="C225" s="9" t="s">
        <v>722</v>
      </c>
      <c r="D225" s="8" t="s">
        <v>195</v>
      </c>
      <c r="E225" s="8" t="s">
        <v>196</v>
      </c>
      <c r="F225" s="8" t="s">
        <v>648</v>
      </c>
      <c r="G225" s="7" t="s">
        <v>752</v>
      </c>
      <c r="H225" s="9" t="s">
        <v>3</v>
      </c>
      <c r="I225" s="217">
        <v>2015</v>
      </c>
      <c r="J225" s="22">
        <v>120.5</v>
      </c>
      <c r="K225" s="22">
        <v>184.8</v>
      </c>
      <c r="L225" s="22" t="s">
        <v>419</v>
      </c>
      <c r="M225" s="21">
        <v>101.9</v>
      </c>
      <c r="N225" s="30">
        <v>170000</v>
      </c>
      <c r="O225" s="30">
        <v>0</v>
      </c>
      <c r="P225" s="7" t="s">
        <v>601</v>
      </c>
      <c r="Q225" s="30">
        <v>170000</v>
      </c>
      <c r="R225" s="15" t="s">
        <v>419</v>
      </c>
      <c r="S225" s="9" t="s">
        <v>382</v>
      </c>
      <c r="T225" s="7" t="s">
        <v>3</v>
      </c>
      <c r="U225" s="9">
        <v>2017</v>
      </c>
      <c r="V225" s="7" t="s">
        <v>722</v>
      </c>
      <c r="W225" s="9" t="s">
        <v>453</v>
      </c>
      <c r="X225" s="169" t="s">
        <v>607</v>
      </c>
      <c r="Y225" s="169" t="s">
        <v>608</v>
      </c>
      <c r="Z225" s="16">
        <v>41153</v>
      </c>
      <c r="AA225" s="22"/>
    </row>
    <row r="226" spans="1:27" s="6" customFormat="1" ht="38.25" x14ac:dyDescent="0.25">
      <c r="A226" s="7">
        <v>1888</v>
      </c>
      <c r="B226" s="8" t="s">
        <v>137</v>
      </c>
      <c r="C226" s="9" t="s">
        <v>722</v>
      </c>
      <c r="D226" s="8" t="s">
        <v>9</v>
      </c>
      <c r="E226" s="8" t="s">
        <v>4</v>
      </c>
      <c r="F226" s="36" t="s">
        <v>656</v>
      </c>
      <c r="G226" s="8" t="s">
        <v>4</v>
      </c>
      <c r="H226" s="9" t="s">
        <v>3</v>
      </c>
      <c r="I226" s="217" t="s">
        <v>419</v>
      </c>
      <c r="J226" s="22">
        <v>433.8</v>
      </c>
      <c r="K226" s="22">
        <v>285</v>
      </c>
      <c r="L226" s="22" t="s">
        <v>419</v>
      </c>
      <c r="M226" s="21">
        <v>0</v>
      </c>
      <c r="N226" s="30">
        <v>0</v>
      </c>
      <c r="O226" s="30">
        <v>67612</v>
      </c>
      <c r="P226" s="7" t="s">
        <v>601</v>
      </c>
      <c r="Q226" s="28" t="s">
        <v>419</v>
      </c>
      <c r="R226" s="15" t="s">
        <v>419</v>
      </c>
      <c r="S226" s="9" t="s">
        <v>381</v>
      </c>
      <c r="T226" s="7" t="s">
        <v>2</v>
      </c>
      <c r="U226" s="9">
        <v>2017</v>
      </c>
      <c r="V226" s="7" t="s">
        <v>722</v>
      </c>
      <c r="W226" s="9" t="s">
        <v>453</v>
      </c>
      <c r="X226" s="9" t="s">
        <v>398</v>
      </c>
      <c r="Y226" s="9" t="s">
        <v>398</v>
      </c>
      <c r="Z226" s="9" t="s">
        <v>419</v>
      </c>
      <c r="AA226" s="22"/>
    </row>
    <row r="227" spans="1:27" s="6" customFormat="1" ht="51" x14ac:dyDescent="0.25">
      <c r="A227" s="7">
        <v>1903</v>
      </c>
      <c r="B227" s="8" t="s">
        <v>137</v>
      </c>
      <c r="C227" s="9" t="s">
        <v>722</v>
      </c>
      <c r="D227" s="8" t="s">
        <v>10</v>
      </c>
      <c r="E227" s="8" t="s">
        <v>769</v>
      </c>
      <c r="F227" s="8" t="s">
        <v>739</v>
      </c>
      <c r="G227" s="13" t="s">
        <v>60</v>
      </c>
      <c r="H227" s="9" t="s">
        <v>3</v>
      </c>
      <c r="I227" s="217" t="s">
        <v>419</v>
      </c>
      <c r="J227" s="22">
        <v>732.1</v>
      </c>
      <c r="K227" s="22">
        <v>49</v>
      </c>
      <c r="L227" s="22" t="s">
        <v>419</v>
      </c>
      <c r="M227" s="21">
        <v>0</v>
      </c>
      <c r="N227" s="30">
        <v>0</v>
      </c>
      <c r="O227" s="30">
        <v>4000</v>
      </c>
      <c r="P227" s="7" t="s">
        <v>1232</v>
      </c>
      <c r="Q227" s="28" t="s">
        <v>419</v>
      </c>
      <c r="R227" s="15" t="s">
        <v>419</v>
      </c>
      <c r="S227" s="9" t="s">
        <v>381</v>
      </c>
      <c r="T227" s="7" t="s">
        <v>2</v>
      </c>
      <c r="U227" s="9">
        <v>2017</v>
      </c>
      <c r="V227" s="7" t="s">
        <v>722</v>
      </c>
      <c r="W227" s="9" t="s">
        <v>453</v>
      </c>
      <c r="X227" s="9" t="s">
        <v>398</v>
      </c>
      <c r="Y227" s="9" t="s">
        <v>398</v>
      </c>
      <c r="Z227" s="9" t="s">
        <v>419</v>
      </c>
      <c r="AA227" s="22"/>
    </row>
    <row r="228" spans="1:27" s="6" customFormat="1" ht="38.25" x14ac:dyDescent="0.25">
      <c r="A228" s="7">
        <v>1902</v>
      </c>
      <c r="B228" s="8" t="s">
        <v>137</v>
      </c>
      <c r="C228" s="9" t="s">
        <v>722</v>
      </c>
      <c r="D228" s="8" t="s">
        <v>164</v>
      </c>
      <c r="E228" s="8" t="s">
        <v>165</v>
      </c>
      <c r="F228" s="167" t="s">
        <v>649</v>
      </c>
      <c r="G228" s="8" t="s">
        <v>758</v>
      </c>
      <c r="H228" s="9" t="s">
        <v>3</v>
      </c>
      <c r="I228" s="217" t="s">
        <v>419</v>
      </c>
      <c r="J228" s="22">
        <v>14.8</v>
      </c>
      <c r="K228" s="22">
        <v>9</v>
      </c>
      <c r="L228" s="22" t="s">
        <v>419</v>
      </c>
      <c r="M228" s="21">
        <v>0</v>
      </c>
      <c r="N228" s="30">
        <v>0</v>
      </c>
      <c r="O228" s="30">
        <v>0</v>
      </c>
      <c r="P228" s="7" t="s">
        <v>722</v>
      </c>
      <c r="Q228" s="28" t="s">
        <v>722</v>
      </c>
      <c r="R228" s="15" t="s">
        <v>419</v>
      </c>
      <c r="S228" s="9" t="s">
        <v>381</v>
      </c>
      <c r="T228" s="7" t="s">
        <v>2</v>
      </c>
      <c r="U228" s="9">
        <v>2017</v>
      </c>
      <c r="V228" s="7" t="s">
        <v>722</v>
      </c>
      <c r="W228" s="9" t="s">
        <v>453</v>
      </c>
      <c r="X228" s="9" t="s">
        <v>398</v>
      </c>
      <c r="Y228" s="9" t="s">
        <v>398</v>
      </c>
      <c r="Z228" s="9" t="s">
        <v>419</v>
      </c>
      <c r="AA228" s="22"/>
    </row>
    <row r="229" spans="1:27" s="6" customFormat="1" ht="63.75" x14ac:dyDescent="0.25">
      <c r="A229" s="7">
        <v>1901</v>
      </c>
      <c r="B229" s="8" t="s">
        <v>137</v>
      </c>
      <c r="C229" s="9" t="s">
        <v>722</v>
      </c>
      <c r="D229" s="9" t="s">
        <v>455</v>
      </c>
      <c r="E229" s="36" t="s">
        <v>456</v>
      </c>
      <c r="F229" s="36" t="s">
        <v>650</v>
      </c>
      <c r="G229" s="7" t="s">
        <v>752</v>
      </c>
      <c r="H229" s="115" t="s">
        <v>375</v>
      </c>
      <c r="I229" s="213">
        <v>2021</v>
      </c>
      <c r="J229" s="22">
        <v>867</v>
      </c>
      <c r="K229" s="22">
        <v>173</v>
      </c>
      <c r="L229" s="22" t="s">
        <v>419</v>
      </c>
      <c r="M229" s="21">
        <v>1528</v>
      </c>
      <c r="N229" s="30">
        <v>800000</v>
      </c>
      <c r="O229" s="30">
        <v>100000</v>
      </c>
      <c r="P229" s="7" t="s">
        <v>1083</v>
      </c>
      <c r="Q229" s="30" t="s">
        <v>1238</v>
      </c>
      <c r="R229" s="15" t="s">
        <v>419</v>
      </c>
      <c r="S229" s="9" t="s">
        <v>382</v>
      </c>
      <c r="T229" s="7" t="s">
        <v>470</v>
      </c>
      <c r="U229" s="9">
        <v>2017</v>
      </c>
      <c r="V229" s="7" t="s">
        <v>602</v>
      </c>
      <c r="W229" s="9" t="s">
        <v>453</v>
      </c>
      <c r="X229" s="169" t="s">
        <v>609</v>
      </c>
      <c r="Y229" s="169" t="s">
        <v>610</v>
      </c>
      <c r="Z229" s="38">
        <v>43374</v>
      </c>
      <c r="AA229" s="22"/>
    </row>
    <row r="230" spans="1:27" s="6" customFormat="1" ht="38.25" x14ac:dyDescent="0.25">
      <c r="A230" s="7">
        <v>1921</v>
      </c>
      <c r="B230" s="8" t="s">
        <v>137</v>
      </c>
      <c r="C230" s="9" t="s">
        <v>722</v>
      </c>
      <c r="D230" s="8" t="s">
        <v>457</v>
      </c>
      <c r="E230" s="8" t="s">
        <v>458</v>
      </c>
      <c r="F230" s="36" t="s">
        <v>651</v>
      </c>
      <c r="G230" s="8" t="s">
        <v>446</v>
      </c>
      <c r="H230" s="9" t="s">
        <v>3</v>
      </c>
      <c r="I230" s="217">
        <v>2017</v>
      </c>
      <c r="J230" s="22">
        <v>0.4</v>
      </c>
      <c r="K230" s="22">
        <v>0</v>
      </c>
      <c r="L230" s="22" t="s">
        <v>419</v>
      </c>
      <c r="M230" s="21">
        <v>15.02</v>
      </c>
      <c r="N230" s="30">
        <v>7324162</v>
      </c>
      <c r="O230" s="30" t="s">
        <v>419</v>
      </c>
      <c r="P230" s="7" t="s">
        <v>734</v>
      </c>
      <c r="Q230" s="28">
        <v>7324162</v>
      </c>
      <c r="R230" s="15" t="s">
        <v>419</v>
      </c>
      <c r="S230" s="9" t="s">
        <v>382</v>
      </c>
      <c r="T230" s="7" t="s">
        <v>471</v>
      </c>
      <c r="U230" s="9">
        <v>2017</v>
      </c>
      <c r="V230" s="7" t="s">
        <v>602</v>
      </c>
      <c r="W230" s="9" t="s">
        <v>453</v>
      </c>
      <c r="X230" s="169" t="s">
        <v>611</v>
      </c>
      <c r="Y230" s="169" t="s">
        <v>612</v>
      </c>
      <c r="Z230" s="10">
        <v>42339</v>
      </c>
      <c r="AA230" s="22"/>
    </row>
    <row r="231" spans="1:27" s="6" customFormat="1" ht="38.25" x14ac:dyDescent="0.25">
      <c r="A231" s="7">
        <v>1900</v>
      </c>
      <c r="B231" s="8" t="s">
        <v>137</v>
      </c>
      <c r="C231" s="9" t="s">
        <v>722</v>
      </c>
      <c r="D231" s="9" t="s">
        <v>459</v>
      </c>
      <c r="E231" s="8" t="s">
        <v>460</v>
      </c>
      <c r="F231" s="36" t="s">
        <v>652</v>
      </c>
      <c r="G231" s="7" t="s">
        <v>481</v>
      </c>
      <c r="H231" s="9" t="s">
        <v>3</v>
      </c>
      <c r="I231" s="217">
        <v>2017</v>
      </c>
      <c r="J231" s="22">
        <v>3.1</v>
      </c>
      <c r="K231" s="22">
        <v>0</v>
      </c>
      <c r="L231" s="22" t="s">
        <v>419</v>
      </c>
      <c r="M231" s="21">
        <v>10.8</v>
      </c>
      <c r="N231" s="30">
        <v>3092425</v>
      </c>
      <c r="O231" s="30" t="s">
        <v>419</v>
      </c>
      <c r="P231" s="7" t="s">
        <v>734</v>
      </c>
      <c r="Q231" s="28">
        <v>3092425</v>
      </c>
      <c r="R231" s="15" t="s">
        <v>419</v>
      </c>
      <c r="S231" s="9" t="s">
        <v>382</v>
      </c>
      <c r="T231" s="7" t="s">
        <v>471</v>
      </c>
      <c r="U231" s="9">
        <v>2017</v>
      </c>
      <c r="V231" s="7" t="s">
        <v>602</v>
      </c>
      <c r="W231" s="9" t="s">
        <v>453</v>
      </c>
      <c r="X231" s="169" t="s">
        <v>613</v>
      </c>
      <c r="Y231" s="169" t="s">
        <v>614</v>
      </c>
      <c r="Z231" s="10">
        <v>42339</v>
      </c>
      <c r="AA231" s="22"/>
    </row>
    <row r="232" spans="1:27" s="6" customFormat="1" ht="51" x14ac:dyDescent="0.25">
      <c r="A232" s="7">
        <v>1944</v>
      </c>
      <c r="B232" s="8" t="s">
        <v>137</v>
      </c>
      <c r="C232" s="9" t="s">
        <v>722</v>
      </c>
      <c r="D232" s="8" t="s">
        <v>461</v>
      </c>
      <c r="E232" s="8" t="s">
        <v>462</v>
      </c>
      <c r="F232" s="36" t="s">
        <v>653</v>
      </c>
      <c r="G232" s="8" t="s">
        <v>428</v>
      </c>
      <c r="H232" s="9" t="s">
        <v>3</v>
      </c>
      <c r="I232" s="217">
        <v>2018</v>
      </c>
      <c r="J232" s="22">
        <v>0.8</v>
      </c>
      <c r="K232" s="22">
        <v>0</v>
      </c>
      <c r="L232" s="22" t="s">
        <v>419</v>
      </c>
      <c r="M232" s="21">
        <v>1.6817033976124884</v>
      </c>
      <c r="N232" s="30">
        <v>2134100</v>
      </c>
      <c r="O232" s="30" t="s">
        <v>419</v>
      </c>
      <c r="P232" s="7" t="s">
        <v>1233</v>
      </c>
      <c r="Q232" s="28">
        <v>2134100</v>
      </c>
      <c r="R232" s="15" t="s">
        <v>419</v>
      </c>
      <c r="S232" s="9" t="s">
        <v>382</v>
      </c>
      <c r="T232" s="7" t="s">
        <v>472</v>
      </c>
      <c r="U232" s="9">
        <v>2017</v>
      </c>
      <c r="V232" s="7" t="s">
        <v>602</v>
      </c>
      <c r="W232" s="9" t="s">
        <v>453</v>
      </c>
      <c r="X232" s="169" t="s">
        <v>615</v>
      </c>
      <c r="Y232" s="169" t="s">
        <v>616</v>
      </c>
      <c r="Z232" s="82">
        <v>42552</v>
      </c>
      <c r="AA232" s="22"/>
    </row>
    <row r="233" spans="1:27" s="6" customFormat="1" ht="51" x14ac:dyDescent="0.25">
      <c r="A233" s="7">
        <v>1899</v>
      </c>
      <c r="B233" s="8" t="s">
        <v>137</v>
      </c>
      <c r="C233" s="9" t="s">
        <v>722</v>
      </c>
      <c r="D233" s="9" t="s">
        <v>463</v>
      </c>
      <c r="E233" s="8" t="s">
        <v>464</v>
      </c>
      <c r="F233" s="36" t="s">
        <v>652</v>
      </c>
      <c r="G233" s="8" t="s">
        <v>446</v>
      </c>
      <c r="H233" s="115" t="s">
        <v>375</v>
      </c>
      <c r="I233" s="213">
        <v>2021</v>
      </c>
      <c r="J233" s="22">
        <v>8.9</v>
      </c>
      <c r="K233" s="22">
        <v>0</v>
      </c>
      <c r="L233" s="22" t="s">
        <v>419</v>
      </c>
      <c r="M233" s="21">
        <v>5.292332415059688</v>
      </c>
      <c r="N233" s="30">
        <v>1264584</v>
      </c>
      <c r="O233" s="30" t="s">
        <v>419</v>
      </c>
      <c r="P233" s="7" t="s">
        <v>1233</v>
      </c>
      <c r="Q233" s="28" t="s">
        <v>424</v>
      </c>
      <c r="R233" s="15" t="s">
        <v>419</v>
      </c>
      <c r="S233" s="9" t="s">
        <v>382</v>
      </c>
      <c r="T233" s="7" t="s">
        <v>473</v>
      </c>
      <c r="U233" s="9">
        <v>2017</v>
      </c>
      <c r="V233" s="7" t="s">
        <v>602</v>
      </c>
      <c r="W233" s="9" t="s">
        <v>453</v>
      </c>
      <c r="X233" s="169" t="s">
        <v>617</v>
      </c>
      <c r="Y233" s="169" t="s">
        <v>618</v>
      </c>
      <c r="Z233" s="82">
        <v>41913</v>
      </c>
      <c r="AA233" s="22"/>
    </row>
    <row r="234" spans="1:27" s="6" customFormat="1" ht="25.5" x14ac:dyDescent="0.25">
      <c r="A234" s="7">
        <v>1898</v>
      </c>
      <c r="B234" s="8" t="s">
        <v>137</v>
      </c>
      <c r="C234" s="9" t="s">
        <v>722</v>
      </c>
      <c r="D234" s="9" t="s">
        <v>465</v>
      </c>
      <c r="E234" s="7" t="s">
        <v>452</v>
      </c>
      <c r="F234" s="7" t="s">
        <v>642</v>
      </c>
      <c r="G234" s="7" t="s">
        <v>751</v>
      </c>
      <c r="H234" s="9" t="s">
        <v>3</v>
      </c>
      <c r="I234" s="217" t="s">
        <v>436</v>
      </c>
      <c r="J234" s="22">
        <v>33</v>
      </c>
      <c r="K234" s="22">
        <v>30</v>
      </c>
      <c r="L234" s="22" t="s">
        <v>419</v>
      </c>
      <c r="M234" s="21" t="s">
        <v>419</v>
      </c>
      <c r="N234" s="30">
        <v>0</v>
      </c>
      <c r="O234" s="30">
        <v>0</v>
      </c>
      <c r="P234" s="7" t="s">
        <v>419</v>
      </c>
      <c r="Q234" s="28" t="s">
        <v>419</v>
      </c>
      <c r="R234" s="15" t="s">
        <v>419</v>
      </c>
      <c r="S234" s="9" t="s">
        <v>381</v>
      </c>
      <c r="T234" s="7" t="s">
        <v>3</v>
      </c>
      <c r="U234" s="9">
        <v>2017</v>
      </c>
      <c r="V234" s="7" t="s">
        <v>722</v>
      </c>
      <c r="W234" s="9" t="s">
        <v>453</v>
      </c>
      <c r="X234" s="9" t="s">
        <v>398</v>
      </c>
      <c r="Y234" s="9" t="s">
        <v>398</v>
      </c>
      <c r="Z234" s="9" t="s">
        <v>398</v>
      </c>
      <c r="AA234" s="22"/>
    </row>
    <row r="235" spans="1:27" s="6" customFormat="1" ht="38.25" x14ac:dyDescent="0.25">
      <c r="A235" s="7">
        <v>1897</v>
      </c>
      <c r="B235" s="8" t="s">
        <v>137</v>
      </c>
      <c r="C235" s="9" t="s">
        <v>722</v>
      </c>
      <c r="D235" s="8" t="s">
        <v>466</v>
      </c>
      <c r="E235" s="8" t="s">
        <v>467</v>
      </c>
      <c r="F235" s="36" t="s">
        <v>654</v>
      </c>
      <c r="G235" s="8" t="s">
        <v>4</v>
      </c>
      <c r="H235" s="9" t="s">
        <v>3</v>
      </c>
      <c r="I235" s="217" t="s">
        <v>419</v>
      </c>
      <c r="J235" s="22">
        <v>180.8</v>
      </c>
      <c r="K235" s="22">
        <v>119</v>
      </c>
      <c r="L235" s="22" t="s">
        <v>419</v>
      </c>
      <c r="M235" s="21">
        <v>0</v>
      </c>
      <c r="N235" s="30">
        <v>0</v>
      </c>
      <c r="O235" s="30">
        <v>31719</v>
      </c>
      <c r="P235" s="7" t="s">
        <v>601</v>
      </c>
      <c r="Q235" s="28">
        <v>31719</v>
      </c>
      <c r="R235" s="15" t="s">
        <v>419</v>
      </c>
      <c r="S235" s="9" t="s">
        <v>381</v>
      </c>
      <c r="T235" s="7" t="s">
        <v>470</v>
      </c>
      <c r="U235" s="9">
        <v>2017</v>
      </c>
      <c r="V235" s="7" t="s">
        <v>722</v>
      </c>
      <c r="W235" s="9" t="s">
        <v>453</v>
      </c>
      <c r="X235" s="9" t="s">
        <v>398</v>
      </c>
      <c r="Y235" s="9" t="s">
        <v>398</v>
      </c>
      <c r="Z235" s="16">
        <v>43466</v>
      </c>
      <c r="AA235" s="22"/>
    </row>
    <row r="236" spans="1:27" s="6" customFormat="1" ht="38.25" x14ac:dyDescent="0.25">
      <c r="A236" s="7">
        <v>1896</v>
      </c>
      <c r="B236" s="8" t="s">
        <v>137</v>
      </c>
      <c r="C236" s="9" t="s">
        <v>722</v>
      </c>
      <c r="D236" s="8" t="s">
        <v>468</v>
      </c>
      <c r="E236" s="8" t="s">
        <v>469</v>
      </c>
      <c r="F236" s="36" t="s">
        <v>655</v>
      </c>
      <c r="G236" s="226" t="s">
        <v>424</v>
      </c>
      <c r="H236" s="9" t="s">
        <v>208</v>
      </c>
      <c r="I236" s="217" t="s">
        <v>424</v>
      </c>
      <c r="J236" s="22" t="s">
        <v>424</v>
      </c>
      <c r="K236" s="22" t="s">
        <v>424</v>
      </c>
      <c r="L236" s="22" t="s">
        <v>419</v>
      </c>
      <c r="M236" s="21" t="s">
        <v>424</v>
      </c>
      <c r="N236" s="30">
        <v>300000</v>
      </c>
      <c r="O236" s="30" t="s">
        <v>424</v>
      </c>
      <c r="P236" s="7" t="s">
        <v>601</v>
      </c>
      <c r="Q236" s="28">
        <v>300000</v>
      </c>
      <c r="R236" s="15" t="s">
        <v>419</v>
      </c>
      <c r="S236" s="9" t="s">
        <v>382</v>
      </c>
      <c r="T236" s="7" t="s">
        <v>470</v>
      </c>
      <c r="U236" s="9">
        <v>2017</v>
      </c>
      <c r="V236" s="7" t="s">
        <v>722</v>
      </c>
      <c r="W236" s="9" t="s">
        <v>453</v>
      </c>
      <c r="X236" s="9" t="s">
        <v>424</v>
      </c>
      <c r="Y236" s="9" t="s">
        <v>424</v>
      </c>
      <c r="Z236" s="16">
        <v>44470</v>
      </c>
      <c r="AA236" s="22"/>
    </row>
    <row r="237" spans="1:27" s="6" customFormat="1" ht="51" x14ac:dyDescent="0.25">
      <c r="A237" s="7">
        <v>1919</v>
      </c>
      <c r="B237" s="7" t="s">
        <v>159</v>
      </c>
      <c r="C237" s="9" t="s">
        <v>419</v>
      </c>
      <c r="D237" s="8" t="s">
        <v>258</v>
      </c>
      <c r="E237" s="8" t="s">
        <v>4</v>
      </c>
      <c r="F237" s="167" t="s">
        <v>669</v>
      </c>
      <c r="G237" s="7" t="s">
        <v>4</v>
      </c>
      <c r="H237" s="9" t="s">
        <v>3</v>
      </c>
      <c r="I237" s="219" t="s">
        <v>419</v>
      </c>
      <c r="J237" s="22">
        <v>29</v>
      </c>
      <c r="K237" s="22">
        <v>18.3</v>
      </c>
      <c r="L237" s="22" t="s">
        <v>419</v>
      </c>
      <c r="M237" s="21">
        <v>6286</v>
      </c>
      <c r="N237" s="28" t="s">
        <v>722</v>
      </c>
      <c r="O237" s="28">
        <v>13000</v>
      </c>
      <c r="P237" s="30" t="s">
        <v>619</v>
      </c>
      <c r="Q237" s="28">
        <v>13000</v>
      </c>
      <c r="R237" s="15" t="s">
        <v>419</v>
      </c>
      <c r="S237" s="9" t="s">
        <v>381</v>
      </c>
      <c r="T237" s="7" t="s">
        <v>2</v>
      </c>
      <c r="U237" s="9">
        <v>2017</v>
      </c>
      <c r="V237" s="28" t="s">
        <v>722</v>
      </c>
      <c r="W237" s="9" t="s">
        <v>453</v>
      </c>
      <c r="X237" s="9" t="s">
        <v>419</v>
      </c>
      <c r="Y237" s="9" t="s">
        <v>419</v>
      </c>
      <c r="Z237" s="175" t="s">
        <v>532</v>
      </c>
      <c r="AA237" s="22"/>
    </row>
    <row r="238" spans="1:27" s="6" customFormat="1" ht="51" x14ac:dyDescent="0.25">
      <c r="A238" s="7">
        <v>1934</v>
      </c>
      <c r="B238" s="7" t="s">
        <v>159</v>
      </c>
      <c r="C238" s="7" t="s">
        <v>8</v>
      </c>
      <c r="D238" s="8" t="s">
        <v>259</v>
      </c>
      <c r="E238" s="8" t="s">
        <v>769</v>
      </c>
      <c r="F238" s="8" t="s">
        <v>742</v>
      </c>
      <c r="G238" s="8" t="s">
        <v>60</v>
      </c>
      <c r="H238" s="9" t="s">
        <v>3</v>
      </c>
      <c r="I238" s="219" t="s">
        <v>419</v>
      </c>
      <c r="J238" s="22">
        <v>298</v>
      </c>
      <c r="K238" s="22">
        <v>19.5</v>
      </c>
      <c r="L238" s="22" t="s">
        <v>419</v>
      </c>
      <c r="M238" s="21" t="s">
        <v>419</v>
      </c>
      <c r="N238" s="28" t="s">
        <v>722</v>
      </c>
      <c r="O238" s="28">
        <v>5500</v>
      </c>
      <c r="P238" s="30" t="s">
        <v>619</v>
      </c>
      <c r="Q238" s="28">
        <v>5500</v>
      </c>
      <c r="R238" s="15" t="s">
        <v>419</v>
      </c>
      <c r="S238" s="9" t="s">
        <v>381</v>
      </c>
      <c r="T238" s="13" t="s">
        <v>2</v>
      </c>
      <c r="U238" s="9">
        <v>2017</v>
      </c>
      <c r="V238" s="28" t="s">
        <v>722</v>
      </c>
      <c r="W238" s="9" t="s">
        <v>453</v>
      </c>
      <c r="X238" s="9" t="s">
        <v>419</v>
      </c>
      <c r="Y238" s="9" t="s">
        <v>419</v>
      </c>
      <c r="Z238" s="175" t="s">
        <v>532</v>
      </c>
      <c r="AA238" s="22"/>
    </row>
    <row r="239" spans="1:27" s="6" customFormat="1" ht="51" x14ac:dyDescent="0.25">
      <c r="A239" s="7">
        <v>1890</v>
      </c>
      <c r="B239" s="7" t="s">
        <v>159</v>
      </c>
      <c r="C239" s="9" t="s">
        <v>419</v>
      </c>
      <c r="D239" s="8" t="s">
        <v>261</v>
      </c>
      <c r="E239" s="8" t="s">
        <v>166</v>
      </c>
      <c r="F239" s="8" t="s">
        <v>675</v>
      </c>
      <c r="G239" s="7" t="s">
        <v>758</v>
      </c>
      <c r="H239" s="9" t="s">
        <v>3</v>
      </c>
      <c r="I239" s="219" t="s">
        <v>419</v>
      </c>
      <c r="J239" s="22">
        <v>35</v>
      </c>
      <c r="K239" s="22">
        <v>20.399999999999999</v>
      </c>
      <c r="L239" s="22" t="s">
        <v>419</v>
      </c>
      <c r="M239" s="21">
        <v>6286</v>
      </c>
      <c r="N239" s="28" t="s">
        <v>722</v>
      </c>
      <c r="O239" s="28" t="s">
        <v>722</v>
      </c>
      <c r="P239" s="30" t="s">
        <v>619</v>
      </c>
      <c r="Q239" s="28" t="s">
        <v>722</v>
      </c>
      <c r="R239" s="28" t="s">
        <v>722</v>
      </c>
      <c r="S239" s="9" t="s">
        <v>381</v>
      </c>
      <c r="T239" s="7" t="s">
        <v>2</v>
      </c>
      <c r="U239" s="9">
        <v>2017</v>
      </c>
      <c r="V239" s="28" t="s">
        <v>722</v>
      </c>
      <c r="W239" s="9" t="s">
        <v>453</v>
      </c>
      <c r="X239" s="9" t="s">
        <v>419</v>
      </c>
      <c r="Y239" s="9" t="s">
        <v>419</v>
      </c>
      <c r="Z239" s="175" t="s">
        <v>532</v>
      </c>
      <c r="AA239" s="22"/>
    </row>
    <row r="240" spans="1:27" s="6" customFormat="1" ht="25.5" x14ac:dyDescent="0.25">
      <c r="A240" s="7">
        <v>1922</v>
      </c>
      <c r="B240" s="7" t="s">
        <v>159</v>
      </c>
      <c r="C240" s="9" t="s">
        <v>419</v>
      </c>
      <c r="D240" s="8" t="s">
        <v>484</v>
      </c>
      <c r="E240" s="7" t="s">
        <v>452</v>
      </c>
      <c r="F240" s="7" t="s">
        <v>642</v>
      </c>
      <c r="G240" s="7" t="s">
        <v>751</v>
      </c>
      <c r="H240" s="9" t="s">
        <v>3</v>
      </c>
      <c r="I240" s="219" t="s">
        <v>419</v>
      </c>
      <c r="J240" s="22">
        <v>231</v>
      </c>
      <c r="K240" s="22">
        <v>38.6</v>
      </c>
      <c r="L240" s="22" t="s">
        <v>419</v>
      </c>
      <c r="M240" s="22" t="s">
        <v>419</v>
      </c>
      <c r="N240" s="30" t="s">
        <v>419</v>
      </c>
      <c r="O240" s="30" t="s">
        <v>419</v>
      </c>
      <c r="P240" s="7" t="s">
        <v>419</v>
      </c>
      <c r="Q240" s="30" t="s">
        <v>419</v>
      </c>
      <c r="R240" s="15" t="s">
        <v>419</v>
      </c>
      <c r="S240" s="9" t="s">
        <v>381</v>
      </c>
      <c r="T240" s="7" t="s">
        <v>3</v>
      </c>
      <c r="U240" s="9">
        <v>2017</v>
      </c>
      <c r="V240" s="28" t="s">
        <v>419</v>
      </c>
      <c r="W240" s="9" t="s">
        <v>453</v>
      </c>
      <c r="X240" s="9" t="s">
        <v>419</v>
      </c>
      <c r="Y240" s="9" t="s">
        <v>419</v>
      </c>
      <c r="Z240" s="7" t="s">
        <v>419</v>
      </c>
      <c r="AA240" s="22"/>
    </row>
    <row r="241" spans="1:27" s="6" customFormat="1" ht="38.25" x14ac:dyDescent="0.25">
      <c r="A241" s="7">
        <v>1887</v>
      </c>
      <c r="B241" s="8" t="s">
        <v>160</v>
      </c>
      <c r="C241" s="115" t="s">
        <v>419</v>
      </c>
      <c r="D241" s="8" t="s">
        <v>262</v>
      </c>
      <c r="E241" s="8" t="s">
        <v>167</v>
      </c>
      <c r="F241" s="37" t="s">
        <v>1228</v>
      </c>
      <c r="G241" s="7" t="s">
        <v>663</v>
      </c>
      <c r="H241" s="9" t="s">
        <v>3</v>
      </c>
      <c r="I241" s="217">
        <v>2013</v>
      </c>
      <c r="J241" s="22">
        <v>0</v>
      </c>
      <c r="K241" s="22">
        <v>0</v>
      </c>
      <c r="L241" s="22" t="s">
        <v>419</v>
      </c>
      <c r="M241" s="22" t="s">
        <v>419</v>
      </c>
      <c r="N241" s="29">
        <v>300000</v>
      </c>
      <c r="O241" s="43" t="s">
        <v>722</v>
      </c>
      <c r="P241" s="30" t="s">
        <v>722</v>
      </c>
      <c r="Q241" s="28" t="s">
        <v>722</v>
      </c>
      <c r="R241" s="15" t="s">
        <v>419</v>
      </c>
      <c r="S241" s="9" t="s">
        <v>382</v>
      </c>
      <c r="T241" s="7" t="s">
        <v>3</v>
      </c>
      <c r="U241" s="9">
        <v>2017</v>
      </c>
      <c r="V241" s="28" t="s">
        <v>722</v>
      </c>
      <c r="W241" s="9" t="s">
        <v>453</v>
      </c>
      <c r="X241" s="95">
        <v>28.686599999999999</v>
      </c>
      <c r="Y241" s="95">
        <v>-81.333228000000005</v>
      </c>
      <c r="Z241" s="7" t="s">
        <v>722</v>
      </c>
      <c r="AA241" s="22"/>
    </row>
    <row r="242" spans="1:27" s="6" customFormat="1" ht="25.5" x14ac:dyDescent="0.25">
      <c r="A242" s="7">
        <v>1886</v>
      </c>
      <c r="B242" s="8" t="s">
        <v>160</v>
      </c>
      <c r="C242" s="115" t="s">
        <v>419</v>
      </c>
      <c r="D242" s="8" t="s">
        <v>264</v>
      </c>
      <c r="E242" s="8" t="s">
        <v>168</v>
      </c>
      <c r="F242" s="123" t="s">
        <v>879</v>
      </c>
      <c r="G242" s="8" t="s">
        <v>758</v>
      </c>
      <c r="H242" s="9" t="s">
        <v>3</v>
      </c>
      <c r="I242" s="217" t="s">
        <v>419</v>
      </c>
      <c r="J242" s="140">
        <v>144</v>
      </c>
      <c r="K242" s="140">
        <v>41</v>
      </c>
      <c r="L242" s="22" t="s">
        <v>419</v>
      </c>
      <c r="M242" s="128">
        <v>3725</v>
      </c>
      <c r="N242" s="43">
        <v>93000</v>
      </c>
      <c r="O242" s="43">
        <v>93000</v>
      </c>
      <c r="P242" s="30" t="s">
        <v>160</v>
      </c>
      <c r="Q242" s="28">
        <v>93000</v>
      </c>
      <c r="R242" s="28" t="s">
        <v>419</v>
      </c>
      <c r="S242" s="9" t="s">
        <v>381</v>
      </c>
      <c r="T242" s="7" t="s">
        <v>2</v>
      </c>
      <c r="U242" s="9">
        <v>2017</v>
      </c>
      <c r="V242" s="28" t="s">
        <v>722</v>
      </c>
      <c r="W242" s="9" t="s">
        <v>453</v>
      </c>
      <c r="X242" s="9" t="s">
        <v>419</v>
      </c>
      <c r="Y242" s="9" t="s">
        <v>419</v>
      </c>
      <c r="Z242" s="7" t="s">
        <v>722</v>
      </c>
      <c r="AA242" s="22"/>
    </row>
    <row r="243" spans="1:27" s="6" customFormat="1" ht="38.25" x14ac:dyDescent="0.25">
      <c r="A243" s="7">
        <v>1885</v>
      </c>
      <c r="B243" s="8" t="s">
        <v>160</v>
      </c>
      <c r="C243" s="115" t="s">
        <v>419</v>
      </c>
      <c r="D243" s="8" t="s">
        <v>265</v>
      </c>
      <c r="E243" s="8" t="s">
        <v>406</v>
      </c>
      <c r="F243" s="37" t="s">
        <v>664</v>
      </c>
      <c r="G243" s="8" t="s">
        <v>4</v>
      </c>
      <c r="H243" s="9" t="s">
        <v>3</v>
      </c>
      <c r="I243" s="217" t="s">
        <v>419</v>
      </c>
      <c r="J243" s="140">
        <v>11</v>
      </c>
      <c r="K243" s="140">
        <v>6</v>
      </c>
      <c r="L243" s="22" t="s">
        <v>419</v>
      </c>
      <c r="M243" s="121">
        <v>3725</v>
      </c>
      <c r="N243" s="129">
        <v>15800</v>
      </c>
      <c r="O243" s="129">
        <v>5000</v>
      </c>
      <c r="P243" s="124" t="s">
        <v>160</v>
      </c>
      <c r="Q243" s="118">
        <v>15800</v>
      </c>
      <c r="R243" s="118" t="s">
        <v>419</v>
      </c>
      <c r="S243" s="9" t="s">
        <v>381</v>
      </c>
      <c r="T243" s="8" t="s">
        <v>2</v>
      </c>
      <c r="U243" s="9">
        <v>2017</v>
      </c>
      <c r="V243" s="28" t="s">
        <v>722</v>
      </c>
      <c r="W243" s="9" t="s">
        <v>453</v>
      </c>
      <c r="X243" s="9" t="s">
        <v>419</v>
      </c>
      <c r="Y243" s="9" t="s">
        <v>419</v>
      </c>
      <c r="Z243" s="7" t="s">
        <v>722</v>
      </c>
      <c r="AA243" s="22"/>
    </row>
    <row r="244" spans="1:27" s="6" customFormat="1" ht="38.25" x14ac:dyDescent="0.25">
      <c r="A244" s="7">
        <v>1884</v>
      </c>
      <c r="B244" s="8" t="s">
        <v>160</v>
      </c>
      <c r="C244" s="115" t="s">
        <v>419</v>
      </c>
      <c r="D244" s="8" t="s">
        <v>266</v>
      </c>
      <c r="E244" s="8" t="s">
        <v>769</v>
      </c>
      <c r="F244" s="8" t="s">
        <v>741</v>
      </c>
      <c r="G244" s="8" t="s">
        <v>60</v>
      </c>
      <c r="H244" s="9" t="s">
        <v>3</v>
      </c>
      <c r="I244" s="217" t="s">
        <v>419</v>
      </c>
      <c r="J244" s="22">
        <v>250</v>
      </c>
      <c r="K244" s="22">
        <v>15</v>
      </c>
      <c r="L244" s="22" t="s">
        <v>419</v>
      </c>
      <c r="M244" s="22" t="s">
        <v>419</v>
      </c>
      <c r="N244" s="129">
        <v>2000</v>
      </c>
      <c r="O244" s="129" t="s">
        <v>419</v>
      </c>
      <c r="P244" s="124" t="s">
        <v>160</v>
      </c>
      <c r="Q244" s="118">
        <v>2000</v>
      </c>
      <c r="R244" s="118" t="s">
        <v>419</v>
      </c>
      <c r="S244" s="9" t="s">
        <v>381</v>
      </c>
      <c r="T244" s="8" t="s">
        <v>2</v>
      </c>
      <c r="U244" s="9">
        <v>2017</v>
      </c>
      <c r="V244" s="28" t="s">
        <v>722</v>
      </c>
      <c r="W244" s="9" t="s">
        <v>453</v>
      </c>
      <c r="X244" s="9" t="s">
        <v>419</v>
      </c>
      <c r="Y244" s="9" t="s">
        <v>419</v>
      </c>
      <c r="Z244" s="7" t="s">
        <v>722</v>
      </c>
      <c r="AA244" s="22"/>
    </row>
    <row r="245" spans="1:27" s="6" customFormat="1" ht="89.25" x14ac:dyDescent="0.25">
      <c r="A245" s="7">
        <v>1883</v>
      </c>
      <c r="B245" s="8" t="s">
        <v>160</v>
      </c>
      <c r="C245" s="30" t="s">
        <v>811</v>
      </c>
      <c r="D245" s="8" t="s">
        <v>268</v>
      </c>
      <c r="E245" s="8" t="s">
        <v>1085</v>
      </c>
      <c r="F245" s="193" t="s">
        <v>1241</v>
      </c>
      <c r="G245" s="8" t="s">
        <v>493</v>
      </c>
      <c r="H245" s="9" t="s">
        <v>3</v>
      </c>
      <c r="I245" s="217">
        <v>2017</v>
      </c>
      <c r="J245" s="22">
        <v>1173</v>
      </c>
      <c r="K245" s="22">
        <v>280</v>
      </c>
      <c r="L245" s="22" t="s">
        <v>419</v>
      </c>
      <c r="M245" s="42">
        <v>272</v>
      </c>
      <c r="N245" s="63">
        <v>1345309</v>
      </c>
      <c r="O245" s="129">
        <v>8500</v>
      </c>
      <c r="P245" s="30" t="s">
        <v>1234</v>
      </c>
      <c r="Q245" s="45">
        <v>1900309</v>
      </c>
      <c r="R245" s="40">
        <v>28430</v>
      </c>
      <c r="S245" s="9" t="s">
        <v>382</v>
      </c>
      <c r="T245" s="8" t="s">
        <v>208</v>
      </c>
      <c r="U245" s="9">
        <v>2017</v>
      </c>
      <c r="V245" s="28" t="s">
        <v>722</v>
      </c>
      <c r="W245" s="9" t="s">
        <v>453</v>
      </c>
      <c r="X245" s="130">
        <v>28.694690000000001</v>
      </c>
      <c r="Y245" s="130">
        <v>-81.355425999999994</v>
      </c>
      <c r="Z245" s="13">
        <v>42795</v>
      </c>
      <c r="AA245" s="22"/>
    </row>
    <row r="246" spans="1:27" s="6" customFormat="1" ht="76.5" x14ac:dyDescent="0.25">
      <c r="A246" s="7">
        <v>1882</v>
      </c>
      <c r="B246" s="8" t="s">
        <v>160</v>
      </c>
      <c r="C246" s="30" t="s">
        <v>811</v>
      </c>
      <c r="D246" s="8" t="s">
        <v>485</v>
      </c>
      <c r="E246" s="36" t="s">
        <v>672</v>
      </c>
      <c r="F246" s="170" t="s">
        <v>880</v>
      </c>
      <c r="G246" s="37" t="s">
        <v>795</v>
      </c>
      <c r="H246" s="9" t="s">
        <v>3</v>
      </c>
      <c r="I246" s="217">
        <v>2018</v>
      </c>
      <c r="J246" s="165">
        <v>172</v>
      </c>
      <c r="K246" s="22">
        <v>0</v>
      </c>
      <c r="L246" s="22" t="s">
        <v>419</v>
      </c>
      <c r="M246" s="42">
        <v>100</v>
      </c>
      <c r="N246" s="131">
        <v>6072622</v>
      </c>
      <c r="O246" s="129">
        <v>2000</v>
      </c>
      <c r="P246" s="30" t="s">
        <v>1234</v>
      </c>
      <c r="Q246" s="150" t="s">
        <v>1054</v>
      </c>
      <c r="R246" s="45" t="s">
        <v>622</v>
      </c>
      <c r="S246" s="9" t="s">
        <v>382</v>
      </c>
      <c r="T246" s="37" t="s">
        <v>470</v>
      </c>
      <c r="U246" s="9">
        <v>2017</v>
      </c>
      <c r="V246" s="28" t="s">
        <v>722</v>
      </c>
      <c r="W246" s="9" t="s">
        <v>453</v>
      </c>
      <c r="X246" s="96">
        <v>28.692640999999998</v>
      </c>
      <c r="Y246" s="96">
        <v>-81.337586999999999</v>
      </c>
      <c r="Z246" s="13">
        <v>42736</v>
      </c>
      <c r="AA246" s="22"/>
    </row>
    <row r="247" spans="1:27" s="6" customFormat="1" ht="76.5" x14ac:dyDescent="0.25">
      <c r="A247" s="7">
        <v>1881</v>
      </c>
      <c r="B247" s="8" t="s">
        <v>160</v>
      </c>
      <c r="C247" s="30" t="s">
        <v>811</v>
      </c>
      <c r="D247" s="8" t="s">
        <v>486</v>
      </c>
      <c r="E247" s="36" t="s">
        <v>487</v>
      </c>
      <c r="F247" s="171" t="s">
        <v>665</v>
      </c>
      <c r="G247" s="37" t="s">
        <v>795</v>
      </c>
      <c r="H247" s="8" t="s">
        <v>375</v>
      </c>
      <c r="I247" s="213">
        <v>2020</v>
      </c>
      <c r="J247" s="22">
        <v>72</v>
      </c>
      <c r="K247" s="22">
        <v>0</v>
      </c>
      <c r="L247" s="22" t="s">
        <v>419</v>
      </c>
      <c r="M247" s="42">
        <v>67</v>
      </c>
      <c r="N247" s="131">
        <v>3194412</v>
      </c>
      <c r="O247" s="129">
        <v>2000</v>
      </c>
      <c r="P247" s="30" t="s">
        <v>1234</v>
      </c>
      <c r="Q247" s="150" t="s">
        <v>1054</v>
      </c>
      <c r="R247" s="45" t="s">
        <v>620</v>
      </c>
      <c r="S247" s="9" t="s">
        <v>382</v>
      </c>
      <c r="T247" s="37" t="s">
        <v>470</v>
      </c>
      <c r="U247" s="9">
        <v>2017</v>
      </c>
      <c r="V247" s="28" t="s">
        <v>722</v>
      </c>
      <c r="W247" s="9" t="s">
        <v>453</v>
      </c>
      <c r="X247" s="96">
        <v>28.713225000000001</v>
      </c>
      <c r="Y247" s="96">
        <v>-81.341700000000003</v>
      </c>
      <c r="Z247" s="38">
        <v>43070</v>
      </c>
      <c r="AA247" s="22"/>
    </row>
    <row r="248" spans="1:27" s="126" customFormat="1" ht="25.5" x14ac:dyDescent="0.25">
      <c r="A248" s="7">
        <v>1880</v>
      </c>
      <c r="B248" s="8" t="s">
        <v>160</v>
      </c>
      <c r="C248" s="9" t="s">
        <v>722</v>
      </c>
      <c r="D248" s="8" t="s">
        <v>488</v>
      </c>
      <c r="E248" s="36" t="s">
        <v>489</v>
      </c>
      <c r="F248" s="171" t="s">
        <v>666</v>
      </c>
      <c r="G248" s="37" t="s">
        <v>795</v>
      </c>
      <c r="H248" s="8" t="s">
        <v>425</v>
      </c>
      <c r="I248" s="217" t="s">
        <v>419</v>
      </c>
      <c r="J248" s="22">
        <v>0</v>
      </c>
      <c r="K248" s="22">
        <v>0</v>
      </c>
      <c r="L248" s="22" t="s">
        <v>419</v>
      </c>
      <c r="M248" s="21">
        <v>0</v>
      </c>
      <c r="N248" s="44">
        <v>3458320</v>
      </c>
      <c r="O248" s="43" t="s">
        <v>722</v>
      </c>
      <c r="P248" s="30" t="s">
        <v>722</v>
      </c>
      <c r="Q248" s="28" t="s">
        <v>722</v>
      </c>
      <c r="R248" s="125" t="s">
        <v>722</v>
      </c>
      <c r="S248" s="9" t="s">
        <v>382</v>
      </c>
      <c r="T248" s="37" t="s">
        <v>470</v>
      </c>
      <c r="U248" s="9">
        <v>2017</v>
      </c>
      <c r="V248" s="28" t="s">
        <v>722</v>
      </c>
      <c r="W248" s="9" t="s">
        <v>453</v>
      </c>
      <c r="X248" s="9" t="s">
        <v>419</v>
      </c>
      <c r="Y248" s="9" t="s">
        <v>419</v>
      </c>
      <c r="Z248" s="97">
        <v>42887</v>
      </c>
      <c r="AA248" s="22"/>
    </row>
    <row r="249" spans="1:27" s="6" customFormat="1" ht="51" x14ac:dyDescent="0.25">
      <c r="A249" s="7">
        <v>1879</v>
      </c>
      <c r="B249" s="8" t="s">
        <v>160</v>
      </c>
      <c r="C249" s="30" t="s">
        <v>811</v>
      </c>
      <c r="D249" s="8" t="s">
        <v>490</v>
      </c>
      <c r="E249" s="37" t="s">
        <v>673</v>
      </c>
      <c r="F249" s="172" t="s">
        <v>667</v>
      </c>
      <c r="G249" s="37" t="s">
        <v>795</v>
      </c>
      <c r="H249" s="8" t="s">
        <v>208</v>
      </c>
      <c r="I249" s="213">
        <v>2021</v>
      </c>
      <c r="J249" s="22">
        <v>153</v>
      </c>
      <c r="K249" s="22">
        <v>0</v>
      </c>
      <c r="L249" s="22" t="s">
        <v>419</v>
      </c>
      <c r="M249" s="42">
        <v>49</v>
      </c>
      <c r="N249" s="45">
        <v>4313251</v>
      </c>
      <c r="O249" s="129">
        <v>2000</v>
      </c>
      <c r="P249" s="124" t="s">
        <v>670</v>
      </c>
      <c r="Q249" s="118">
        <v>1071420</v>
      </c>
      <c r="R249" s="125" t="s">
        <v>881</v>
      </c>
      <c r="S249" s="9" t="s">
        <v>382</v>
      </c>
      <c r="T249" s="37" t="s">
        <v>208</v>
      </c>
      <c r="U249" s="9">
        <v>2017</v>
      </c>
      <c r="V249" s="28" t="s">
        <v>722</v>
      </c>
      <c r="W249" s="9" t="s">
        <v>453</v>
      </c>
      <c r="X249" s="115">
        <v>28.71012</v>
      </c>
      <c r="Y249" s="115">
        <v>-81.332059999999998</v>
      </c>
      <c r="Z249" s="38">
        <v>43800</v>
      </c>
      <c r="AA249" s="22"/>
    </row>
    <row r="250" spans="1:27" s="6" customFormat="1" ht="51" x14ac:dyDescent="0.25">
      <c r="A250" s="7">
        <v>1878</v>
      </c>
      <c r="B250" s="8" t="s">
        <v>160</v>
      </c>
      <c r="C250" s="30" t="s">
        <v>811</v>
      </c>
      <c r="D250" s="8" t="s">
        <v>491</v>
      </c>
      <c r="E250" s="37" t="s">
        <v>674</v>
      </c>
      <c r="F250" s="172" t="s">
        <v>668</v>
      </c>
      <c r="G250" s="37" t="s">
        <v>795</v>
      </c>
      <c r="H250" s="117" t="s">
        <v>375</v>
      </c>
      <c r="I250" s="213">
        <v>2021</v>
      </c>
      <c r="J250" s="22">
        <v>83</v>
      </c>
      <c r="K250" s="22">
        <v>0</v>
      </c>
      <c r="L250" s="22" t="s">
        <v>419</v>
      </c>
      <c r="M250" s="42">
        <v>33</v>
      </c>
      <c r="N250" s="131">
        <v>2164579</v>
      </c>
      <c r="O250" s="129">
        <v>2000</v>
      </c>
      <c r="P250" s="124" t="s">
        <v>670</v>
      </c>
      <c r="Q250" s="118">
        <v>557670</v>
      </c>
      <c r="R250" s="125" t="s">
        <v>882</v>
      </c>
      <c r="S250" s="9" t="s">
        <v>382</v>
      </c>
      <c r="T250" s="37" t="s">
        <v>208</v>
      </c>
      <c r="U250" s="9">
        <v>2017</v>
      </c>
      <c r="V250" s="28" t="s">
        <v>722</v>
      </c>
      <c r="W250" s="9" t="s">
        <v>453</v>
      </c>
      <c r="X250" s="115">
        <v>28.700748000000001</v>
      </c>
      <c r="Y250" s="115">
        <v>-81338047</v>
      </c>
      <c r="Z250" s="38">
        <v>43617</v>
      </c>
      <c r="AA250" s="22"/>
    </row>
    <row r="251" spans="1:27" s="6" customFormat="1" ht="25.5" x14ac:dyDescent="0.25">
      <c r="A251" s="7">
        <v>1877</v>
      </c>
      <c r="B251" s="8" t="s">
        <v>160</v>
      </c>
      <c r="C251" s="9" t="s">
        <v>722</v>
      </c>
      <c r="D251" s="8" t="s">
        <v>492</v>
      </c>
      <c r="E251" s="7" t="s">
        <v>452</v>
      </c>
      <c r="F251" s="7" t="s">
        <v>642</v>
      </c>
      <c r="G251" s="7" t="s">
        <v>751</v>
      </c>
      <c r="H251" s="9" t="s">
        <v>3</v>
      </c>
      <c r="I251" s="217" t="s">
        <v>419</v>
      </c>
      <c r="J251" s="22">
        <v>162</v>
      </c>
      <c r="K251" s="22">
        <v>14</v>
      </c>
      <c r="L251" s="22" t="s">
        <v>419</v>
      </c>
      <c r="M251" s="42" t="s">
        <v>419</v>
      </c>
      <c r="N251" s="43" t="s">
        <v>722</v>
      </c>
      <c r="O251" s="43" t="s">
        <v>722</v>
      </c>
      <c r="P251" s="30" t="s">
        <v>722</v>
      </c>
      <c r="Q251" s="28" t="s">
        <v>722</v>
      </c>
      <c r="R251" s="15" t="s">
        <v>419</v>
      </c>
      <c r="S251" s="9" t="s">
        <v>381</v>
      </c>
      <c r="T251" s="37" t="s">
        <v>3</v>
      </c>
      <c r="U251" s="9">
        <v>2017</v>
      </c>
      <c r="V251" s="28" t="s">
        <v>722</v>
      </c>
      <c r="W251" s="9" t="s">
        <v>453</v>
      </c>
      <c r="X251" s="9" t="s">
        <v>419</v>
      </c>
      <c r="Y251" s="9" t="s">
        <v>419</v>
      </c>
      <c r="Z251" s="7" t="s">
        <v>722</v>
      </c>
      <c r="AA251" s="22"/>
    </row>
    <row r="252" spans="1:27" s="6" customFormat="1" ht="51" x14ac:dyDescent="0.25">
      <c r="A252" s="7">
        <v>1876</v>
      </c>
      <c r="B252" s="8" t="s">
        <v>160</v>
      </c>
      <c r="C252" s="30" t="s">
        <v>811</v>
      </c>
      <c r="D252" s="9" t="s">
        <v>621</v>
      </c>
      <c r="E252" s="8" t="s">
        <v>671</v>
      </c>
      <c r="F252" s="173" t="s">
        <v>883</v>
      </c>
      <c r="G252" s="37" t="s">
        <v>795</v>
      </c>
      <c r="H252" s="9" t="s">
        <v>3</v>
      </c>
      <c r="I252" s="217">
        <v>2018</v>
      </c>
      <c r="J252" s="155">
        <v>116</v>
      </c>
      <c r="K252" s="42">
        <v>0</v>
      </c>
      <c r="L252" s="22" t="s">
        <v>419</v>
      </c>
      <c r="M252" s="42">
        <v>20</v>
      </c>
      <c r="N252" s="83">
        <v>1131479</v>
      </c>
      <c r="O252" s="129">
        <v>2000</v>
      </c>
      <c r="P252" s="30" t="s">
        <v>670</v>
      </c>
      <c r="Q252" s="133">
        <v>1131479</v>
      </c>
      <c r="R252" s="42" t="s">
        <v>622</v>
      </c>
      <c r="S252" s="98" t="s">
        <v>382</v>
      </c>
      <c r="T252" s="8" t="s">
        <v>212</v>
      </c>
      <c r="U252" s="9">
        <v>2017</v>
      </c>
      <c r="V252" s="28" t="s">
        <v>722</v>
      </c>
      <c r="W252" s="9" t="s">
        <v>453</v>
      </c>
      <c r="X252" s="130">
        <v>28.694894000000001</v>
      </c>
      <c r="Y252" s="130">
        <v>-81.341672000000003</v>
      </c>
      <c r="Z252" s="82">
        <v>43070</v>
      </c>
      <c r="AA252" s="22"/>
    </row>
    <row r="253" spans="1:27" s="6" customFormat="1" ht="51" x14ac:dyDescent="0.25">
      <c r="A253" s="227">
        <v>5264</v>
      </c>
      <c r="B253" s="117" t="s">
        <v>160</v>
      </c>
      <c r="C253" s="124" t="s">
        <v>542</v>
      </c>
      <c r="D253" s="115" t="s">
        <v>885</v>
      </c>
      <c r="E253" s="117" t="s">
        <v>884</v>
      </c>
      <c r="F253" s="123" t="s">
        <v>886</v>
      </c>
      <c r="G253" s="123" t="s">
        <v>759</v>
      </c>
      <c r="H253" s="115" t="s">
        <v>3</v>
      </c>
      <c r="I253" s="213" t="s">
        <v>1242</v>
      </c>
      <c r="J253" s="132" t="s">
        <v>424</v>
      </c>
      <c r="K253" s="132" t="s">
        <v>424</v>
      </c>
      <c r="L253" s="121" t="s">
        <v>419</v>
      </c>
      <c r="M253" s="132">
        <v>7.33</v>
      </c>
      <c r="N253" s="134">
        <v>16000</v>
      </c>
      <c r="O253" s="129">
        <v>33550</v>
      </c>
      <c r="P253" s="124" t="s">
        <v>1235</v>
      </c>
      <c r="Q253" s="118">
        <v>8000</v>
      </c>
      <c r="R253" s="194" t="s">
        <v>419</v>
      </c>
      <c r="S253" s="98" t="s">
        <v>382</v>
      </c>
      <c r="T253" s="8" t="s">
        <v>3</v>
      </c>
      <c r="U253" s="9">
        <v>2019</v>
      </c>
      <c r="V253" s="28" t="s">
        <v>722</v>
      </c>
      <c r="W253" s="9" t="s">
        <v>453</v>
      </c>
      <c r="X253" s="130">
        <v>28.701000000000001</v>
      </c>
      <c r="Y253" s="130">
        <v>-81.351388889999996</v>
      </c>
      <c r="Z253" s="82" t="s">
        <v>722</v>
      </c>
      <c r="AA253" s="22"/>
    </row>
    <row r="254" spans="1:27" s="6" customFormat="1" ht="51" x14ac:dyDescent="0.25">
      <c r="A254" s="227">
        <v>5265</v>
      </c>
      <c r="B254" s="117" t="s">
        <v>160</v>
      </c>
      <c r="C254" s="124" t="s">
        <v>419</v>
      </c>
      <c r="D254" s="115" t="s">
        <v>888</v>
      </c>
      <c r="E254" s="117" t="s">
        <v>887</v>
      </c>
      <c r="F254" s="123" t="s">
        <v>889</v>
      </c>
      <c r="G254" s="123" t="s">
        <v>805</v>
      </c>
      <c r="H254" s="115" t="s">
        <v>375</v>
      </c>
      <c r="I254" s="220" t="s">
        <v>424</v>
      </c>
      <c r="J254" s="132" t="s">
        <v>419</v>
      </c>
      <c r="K254" s="132" t="s">
        <v>419</v>
      </c>
      <c r="L254" s="121" t="s">
        <v>419</v>
      </c>
      <c r="M254" s="132" t="s">
        <v>419</v>
      </c>
      <c r="N254" s="134">
        <v>225480</v>
      </c>
      <c r="O254" s="129" t="s">
        <v>419</v>
      </c>
      <c r="P254" s="124" t="s">
        <v>160</v>
      </c>
      <c r="Q254" s="118">
        <v>225480</v>
      </c>
      <c r="R254" s="132" t="s">
        <v>419</v>
      </c>
      <c r="S254" s="98" t="s">
        <v>381</v>
      </c>
      <c r="T254" s="8" t="s">
        <v>375</v>
      </c>
      <c r="U254" s="9">
        <v>2019</v>
      </c>
      <c r="V254" s="28" t="s">
        <v>722</v>
      </c>
      <c r="W254" s="9" t="s">
        <v>453</v>
      </c>
      <c r="X254" s="130" t="s">
        <v>419</v>
      </c>
      <c r="Y254" s="130" t="s">
        <v>419</v>
      </c>
      <c r="Z254" s="82" t="s">
        <v>722</v>
      </c>
      <c r="AA254" s="22"/>
    </row>
    <row r="255" spans="1:27" s="6" customFormat="1" ht="66.75" customHeight="1" x14ac:dyDescent="0.25">
      <c r="A255" s="227">
        <v>5266</v>
      </c>
      <c r="B255" s="117" t="s">
        <v>160</v>
      </c>
      <c r="C255" s="124" t="s">
        <v>419</v>
      </c>
      <c r="D255" s="115" t="s">
        <v>899</v>
      </c>
      <c r="E255" s="117" t="s">
        <v>890</v>
      </c>
      <c r="F255" s="123" t="s">
        <v>906</v>
      </c>
      <c r="G255" s="123" t="s">
        <v>777</v>
      </c>
      <c r="H255" s="115" t="s">
        <v>3</v>
      </c>
      <c r="I255" s="213">
        <v>2018</v>
      </c>
      <c r="J255" s="132" t="s">
        <v>424</v>
      </c>
      <c r="K255" s="132" t="s">
        <v>424</v>
      </c>
      <c r="L255" s="121" t="s">
        <v>419</v>
      </c>
      <c r="M255" s="132">
        <v>2.2999999999999998</v>
      </c>
      <c r="N255" s="134">
        <v>1522805</v>
      </c>
      <c r="O255" s="129">
        <v>1000</v>
      </c>
      <c r="P255" s="124" t="s">
        <v>160</v>
      </c>
      <c r="Q255" s="118">
        <v>1006028</v>
      </c>
      <c r="R255" s="132" t="s">
        <v>419</v>
      </c>
      <c r="S255" s="9" t="s">
        <v>382</v>
      </c>
      <c r="T255" s="8" t="s">
        <v>419</v>
      </c>
      <c r="U255" s="9">
        <v>2019</v>
      </c>
      <c r="V255" s="28" t="s">
        <v>722</v>
      </c>
      <c r="W255" s="9" t="s">
        <v>453</v>
      </c>
      <c r="X255" s="130">
        <v>28.693715999999998</v>
      </c>
      <c r="Y255" s="130">
        <v>-81.353037999999998</v>
      </c>
      <c r="Z255" s="82" t="s">
        <v>722</v>
      </c>
      <c r="AA255" s="22"/>
    </row>
    <row r="256" spans="1:27" s="6" customFormat="1" ht="51" x14ac:dyDescent="0.25">
      <c r="A256" s="227">
        <v>5267</v>
      </c>
      <c r="B256" s="117" t="s">
        <v>160</v>
      </c>
      <c r="C256" s="124" t="s">
        <v>895</v>
      </c>
      <c r="D256" s="115" t="s">
        <v>900</v>
      </c>
      <c r="E256" s="117" t="s">
        <v>894</v>
      </c>
      <c r="F256" s="123" t="s">
        <v>907</v>
      </c>
      <c r="G256" s="123" t="s">
        <v>446</v>
      </c>
      <c r="H256" s="115" t="s">
        <v>375</v>
      </c>
      <c r="I256" s="213" t="s">
        <v>424</v>
      </c>
      <c r="J256" s="132" t="s">
        <v>419</v>
      </c>
      <c r="K256" s="132" t="s">
        <v>419</v>
      </c>
      <c r="L256" s="121" t="s">
        <v>419</v>
      </c>
      <c r="M256" s="132" t="s">
        <v>419</v>
      </c>
      <c r="N256" s="134" t="s">
        <v>722</v>
      </c>
      <c r="O256" s="129" t="s">
        <v>722</v>
      </c>
      <c r="P256" s="124" t="s">
        <v>895</v>
      </c>
      <c r="Q256" s="118" t="s">
        <v>722</v>
      </c>
      <c r="R256" s="132" t="s">
        <v>419</v>
      </c>
      <c r="S256" s="98" t="s">
        <v>382</v>
      </c>
      <c r="T256" s="8" t="s">
        <v>419</v>
      </c>
      <c r="U256" s="9">
        <v>2019</v>
      </c>
      <c r="V256" s="28" t="s">
        <v>722</v>
      </c>
      <c r="W256" s="9" t="s">
        <v>453</v>
      </c>
      <c r="X256" s="130" t="s">
        <v>419</v>
      </c>
      <c r="Y256" s="130" t="s">
        <v>419</v>
      </c>
      <c r="Z256" s="82" t="s">
        <v>722</v>
      </c>
      <c r="AA256" s="22"/>
    </row>
    <row r="257" spans="1:27" s="6" customFormat="1" ht="76.5" customHeight="1" x14ac:dyDescent="0.25">
      <c r="A257" s="227">
        <v>5268</v>
      </c>
      <c r="B257" s="117" t="s">
        <v>160</v>
      </c>
      <c r="C257" s="124" t="s">
        <v>419</v>
      </c>
      <c r="D257" s="115" t="s">
        <v>901</v>
      </c>
      <c r="E257" s="117" t="s">
        <v>891</v>
      </c>
      <c r="F257" s="123" t="s">
        <v>908</v>
      </c>
      <c r="G257" s="123" t="s">
        <v>579</v>
      </c>
      <c r="H257" s="115" t="s">
        <v>3</v>
      </c>
      <c r="I257" s="213" t="s">
        <v>419</v>
      </c>
      <c r="J257" s="132" t="s">
        <v>419</v>
      </c>
      <c r="K257" s="132" t="s">
        <v>419</v>
      </c>
      <c r="L257" s="121" t="s">
        <v>419</v>
      </c>
      <c r="M257" s="132" t="s">
        <v>419</v>
      </c>
      <c r="N257" s="134">
        <v>3000</v>
      </c>
      <c r="O257" s="129">
        <v>1500</v>
      </c>
      <c r="P257" s="124" t="s">
        <v>160</v>
      </c>
      <c r="Q257" s="118">
        <v>3000</v>
      </c>
      <c r="R257" s="132" t="s">
        <v>419</v>
      </c>
      <c r="S257" s="34" t="s">
        <v>381</v>
      </c>
      <c r="T257" s="8" t="s">
        <v>419</v>
      </c>
      <c r="U257" s="9">
        <v>2019</v>
      </c>
      <c r="V257" s="28" t="s">
        <v>722</v>
      </c>
      <c r="W257" s="9" t="s">
        <v>453</v>
      </c>
      <c r="X257" s="130" t="s">
        <v>419</v>
      </c>
      <c r="Y257" s="130" t="s">
        <v>419</v>
      </c>
      <c r="Z257" s="82" t="s">
        <v>722</v>
      </c>
      <c r="AA257" s="22"/>
    </row>
    <row r="258" spans="1:27" s="6" customFormat="1" ht="63.75" customHeight="1" x14ac:dyDescent="0.25">
      <c r="A258" s="227">
        <v>5269</v>
      </c>
      <c r="B258" s="117" t="s">
        <v>160</v>
      </c>
      <c r="C258" s="124" t="s">
        <v>419</v>
      </c>
      <c r="D258" s="115" t="s">
        <v>902</v>
      </c>
      <c r="E258" s="117" t="s">
        <v>896</v>
      </c>
      <c r="F258" s="123" t="s">
        <v>909</v>
      </c>
      <c r="G258" s="123" t="s">
        <v>802</v>
      </c>
      <c r="H258" s="115" t="s">
        <v>375</v>
      </c>
      <c r="I258" s="213" t="s">
        <v>424</v>
      </c>
      <c r="J258" s="132" t="s">
        <v>419</v>
      </c>
      <c r="K258" s="132" t="s">
        <v>419</v>
      </c>
      <c r="L258" s="121" t="s">
        <v>419</v>
      </c>
      <c r="M258" s="132" t="s">
        <v>419</v>
      </c>
      <c r="N258" s="134">
        <v>30000</v>
      </c>
      <c r="O258" s="129">
        <v>30000</v>
      </c>
      <c r="P258" s="124" t="s">
        <v>160</v>
      </c>
      <c r="Q258" s="118">
        <v>30000</v>
      </c>
      <c r="R258" s="132" t="s">
        <v>419</v>
      </c>
      <c r="S258" s="9" t="s">
        <v>381</v>
      </c>
      <c r="T258" s="8" t="s">
        <v>419</v>
      </c>
      <c r="U258" s="9">
        <v>2019</v>
      </c>
      <c r="V258" s="28" t="s">
        <v>722</v>
      </c>
      <c r="W258" s="9" t="s">
        <v>453</v>
      </c>
      <c r="X258" s="130" t="s">
        <v>419</v>
      </c>
      <c r="Y258" s="130" t="s">
        <v>419</v>
      </c>
      <c r="Z258" s="82" t="s">
        <v>722</v>
      </c>
      <c r="AA258" s="22"/>
    </row>
    <row r="259" spans="1:27" s="6" customFormat="1" ht="61.5" customHeight="1" x14ac:dyDescent="0.25">
      <c r="A259" s="227">
        <v>5270</v>
      </c>
      <c r="B259" s="117" t="s">
        <v>160</v>
      </c>
      <c r="C259" s="124" t="s">
        <v>5</v>
      </c>
      <c r="D259" s="115" t="s">
        <v>903</v>
      </c>
      <c r="E259" s="117" t="s">
        <v>892</v>
      </c>
      <c r="F259" s="123" t="s">
        <v>910</v>
      </c>
      <c r="G259" s="123" t="s">
        <v>805</v>
      </c>
      <c r="H259" s="115" t="s">
        <v>208</v>
      </c>
      <c r="I259" s="213">
        <v>2021</v>
      </c>
      <c r="J259" s="132" t="s">
        <v>419</v>
      </c>
      <c r="K259" s="132" t="s">
        <v>419</v>
      </c>
      <c r="L259" s="121" t="s">
        <v>419</v>
      </c>
      <c r="M259" s="132">
        <v>15.151515151515152</v>
      </c>
      <c r="N259" s="134">
        <v>550000</v>
      </c>
      <c r="O259" s="129" t="s">
        <v>419</v>
      </c>
      <c r="P259" s="124" t="s">
        <v>893</v>
      </c>
      <c r="Q259" s="118">
        <v>300000</v>
      </c>
      <c r="R259" s="132" t="s">
        <v>722</v>
      </c>
      <c r="S259" s="98" t="s">
        <v>381</v>
      </c>
      <c r="T259" s="8" t="s">
        <v>419</v>
      </c>
      <c r="U259" s="9">
        <v>2019</v>
      </c>
      <c r="V259" s="28" t="s">
        <v>722</v>
      </c>
      <c r="W259" s="9" t="s">
        <v>453</v>
      </c>
      <c r="X259" s="130">
        <v>28.699000000000002</v>
      </c>
      <c r="Y259" s="130">
        <v>-81.355999999999995</v>
      </c>
      <c r="Z259" s="82" t="s">
        <v>722</v>
      </c>
      <c r="AA259" s="22"/>
    </row>
    <row r="260" spans="1:27" s="6" customFormat="1" ht="38.25" x14ac:dyDescent="0.25">
      <c r="A260" s="227">
        <v>5271</v>
      </c>
      <c r="B260" s="117" t="s">
        <v>160</v>
      </c>
      <c r="C260" s="124" t="s">
        <v>419</v>
      </c>
      <c r="D260" s="115" t="s">
        <v>904</v>
      </c>
      <c r="E260" s="117" t="s">
        <v>897</v>
      </c>
      <c r="F260" s="123" t="s">
        <v>1058</v>
      </c>
      <c r="G260" s="120" t="s">
        <v>751</v>
      </c>
      <c r="H260" s="115" t="s">
        <v>3</v>
      </c>
      <c r="I260" s="213">
        <v>2018</v>
      </c>
      <c r="J260" s="132" t="s">
        <v>419</v>
      </c>
      <c r="K260" s="132" t="s">
        <v>419</v>
      </c>
      <c r="L260" s="121" t="s">
        <v>419</v>
      </c>
      <c r="M260" s="132">
        <v>1.4</v>
      </c>
      <c r="N260" s="134">
        <v>215000</v>
      </c>
      <c r="O260" s="129">
        <v>29040</v>
      </c>
      <c r="P260" s="174" t="s">
        <v>1086</v>
      </c>
      <c r="Q260" s="118">
        <v>215000</v>
      </c>
      <c r="R260" s="132" t="s">
        <v>419</v>
      </c>
      <c r="S260" s="9" t="s">
        <v>382</v>
      </c>
      <c r="T260" s="8" t="s">
        <v>419</v>
      </c>
      <c r="U260" s="9">
        <v>2019</v>
      </c>
      <c r="V260" s="28" t="s">
        <v>722</v>
      </c>
      <c r="W260" s="9" t="s">
        <v>453</v>
      </c>
      <c r="X260" s="130">
        <v>28.696999999999999</v>
      </c>
      <c r="Y260" s="130">
        <v>-81.376999999999995</v>
      </c>
      <c r="Z260" s="82" t="s">
        <v>722</v>
      </c>
      <c r="AA260" s="22"/>
    </row>
    <row r="261" spans="1:27" s="6" customFormat="1" ht="76.5" x14ac:dyDescent="0.25">
      <c r="A261" s="227">
        <v>5272</v>
      </c>
      <c r="B261" s="117" t="s">
        <v>160</v>
      </c>
      <c r="C261" s="124" t="s">
        <v>5</v>
      </c>
      <c r="D261" s="115" t="s">
        <v>905</v>
      </c>
      <c r="E261" s="117" t="s">
        <v>898</v>
      </c>
      <c r="F261" s="123" t="s">
        <v>1058</v>
      </c>
      <c r="G261" s="120" t="s">
        <v>751</v>
      </c>
      <c r="H261" s="115" t="s">
        <v>208</v>
      </c>
      <c r="I261" s="213">
        <v>2020</v>
      </c>
      <c r="J261" s="132" t="s">
        <v>419</v>
      </c>
      <c r="K261" s="132" t="s">
        <v>419</v>
      </c>
      <c r="L261" s="121" t="s">
        <v>419</v>
      </c>
      <c r="M261" s="132">
        <v>2.0576446280991734</v>
      </c>
      <c r="N261" s="134">
        <v>491002</v>
      </c>
      <c r="O261" s="129">
        <v>30000</v>
      </c>
      <c r="P261" s="124" t="s">
        <v>1236</v>
      </c>
      <c r="Q261" s="118">
        <v>316002</v>
      </c>
      <c r="R261" s="132" t="s">
        <v>419</v>
      </c>
      <c r="S261" s="9" t="s">
        <v>382</v>
      </c>
      <c r="T261" s="8" t="s">
        <v>419</v>
      </c>
      <c r="U261" s="9">
        <v>2019</v>
      </c>
      <c r="V261" s="28" t="s">
        <v>722</v>
      </c>
      <c r="W261" s="9" t="s">
        <v>453</v>
      </c>
      <c r="X261" s="130">
        <v>28.693000000000001</v>
      </c>
      <c r="Y261" s="130">
        <v>-81.328000000000003</v>
      </c>
      <c r="Z261" s="82" t="s">
        <v>722</v>
      </c>
      <c r="AA261" s="22"/>
    </row>
    <row r="262" spans="1:27" s="6" customFormat="1" ht="25.5" x14ac:dyDescent="0.25">
      <c r="A262" s="7">
        <v>1923</v>
      </c>
      <c r="B262" s="8" t="s">
        <v>143</v>
      </c>
      <c r="C262" s="9" t="s">
        <v>419</v>
      </c>
      <c r="D262" s="8" t="s">
        <v>209</v>
      </c>
      <c r="E262" s="8" t="s">
        <v>211</v>
      </c>
      <c r="F262" s="8" t="s">
        <v>676</v>
      </c>
      <c r="G262" s="7" t="s">
        <v>531</v>
      </c>
      <c r="H262" s="9" t="s">
        <v>425</v>
      </c>
      <c r="I262" s="217" t="s">
        <v>419</v>
      </c>
      <c r="J262" s="22" t="s">
        <v>419</v>
      </c>
      <c r="K262" s="22" t="s">
        <v>419</v>
      </c>
      <c r="L262" s="22" t="s">
        <v>419</v>
      </c>
      <c r="M262" s="24" t="s">
        <v>419</v>
      </c>
      <c r="N262" s="29" t="s">
        <v>419</v>
      </c>
      <c r="O262" s="29" t="s">
        <v>419</v>
      </c>
      <c r="P262" s="30" t="s">
        <v>419</v>
      </c>
      <c r="Q262" s="28" t="s">
        <v>419</v>
      </c>
      <c r="R262" s="15" t="s">
        <v>419</v>
      </c>
      <c r="S262" s="9" t="s">
        <v>382</v>
      </c>
      <c r="T262" s="8" t="s">
        <v>208</v>
      </c>
      <c r="U262" s="9">
        <v>2017</v>
      </c>
      <c r="V262" s="28" t="s">
        <v>722</v>
      </c>
      <c r="W262" s="9" t="s">
        <v>453</v>
      </c>
      <c r="X262" s="9" t="s">
        <v>722</v>
      </c>
      <c r="Y262" s="9" t="s">
        <v>722</v>
      </c>
      <c r="Z262" s="7">
        <v>2014</v>
      </c>
      <c r="AA262" s="22"/>
    </row>
    <row r="263" spans="1:27" s="6" customFormat="1" ht="25.5" x14ac:dyDescent="0.25">
      <c r="A263" s="7">
        <v>1924</v>
      </c>
      <c r="B263" s="8" t="s">
        <v>143</v>
      </c>
      <c r="C263" s="9" t="s">
        <v>419</v>
      </c>
      <c r="D263" s="8" t="s">
        <v>14</v>
      </c>
      <c r="E263" s="8" t="s">
        <v>4</v>
      </c>
      <c r="F263" s="8" t="s">
        <v>677</v>
      </c>
      <c r="G263" s="7" t="s">
        <v>4</v>
      </c>
      <c r="H263" s="9" t="s">
        <v>3</v>
      </c>
      <c r="I263" s="217" t="s">
        <v>419</v>
      </c>
      <c r="J263" s="22">
        <v>311</v>
      </c>
      <c r="K263" s="22">
        <v>283</v>
      </c>
      <c r="L263" s="22" t="s">
        <v>419</v>
      </c>
      <c r="M263" s="24">
        <v>2898</v>
      </c>
      <c r="N263" s="135">
        <v>100000</v>
      </c>
      <c r="O263" s="29">
        <v>100000</v>
      </c>
      <c r="P263" s="124" t="s">
        <v>143</v>
      </c>
      <c r="Q263" s="118">
        <v>100000</v>
      </c>
      <c r="R263" s="15" t="s">
        <v>419</v>
      </c>
      <c r="S263" s="9" t="s">
        <v>381</v>
      </c>
      <c r="T263" s="7" t="s">
        <v>3</v>
      </c>
      <c r="U263" s="9">
        <v>2017</v>
      </c>
      <c r="V263" s="28" t="s">
        <v>722</v>
      </c>
      <c r="W263" s="9" t="s">
        <v>453</v>
      </c>
      <c r="X263" s="9" t="s">
        <v>419</v>
      </c>
      <c r="Y263" s="9" t="s">
        <v>419</v>
      </c>
      <c r="Z263" s="7" t="s">
        <v>722</v>
      </c>
      <c r="AA263" s="22"/>
    </row>
    <row r="264" spans="1:27" s="6" customFormat="1" ht="51" x14ac:dyDescent="0.25">
      <c r="A264" s="7">
        <v>1906</v>
      </c>
      <c r="B264" s="8" t="s">
        <v>143</v>
      </c>
      <c r="C264" s="9" t="s">
        <v>419</v>
      </c>
      <c r="D264" s="8" t="s">
        <v>15</v>
      </c>
      <c r="E264" s="8" t="s">
        <v>769</v>
      </c>
      <c r="F264" s="8" t="s">
        <v>812</v>
      </c>
      <c r="G264" s="8" t="s">
        <v>60</v>
      </c>
      <c r="H264" s="9" t="s">
        <v>3</v>
      </c>
      <c r="I264" s="217" t="s">
        <v>419</v>
      </c>
      <c r="J264" s="22">
        <v>96</v>
      </c>
      <c r="K264" s="22">
        <v>7</v>
      </c>
      <c r="L264" s="22" t="s">
        <v>419</v>
      </c>
      <c r="M264" s="21" t="s">
        <v>419</v>
      </c>
      <c r="N264" s="129">
        <v>5000</v>
      </c>
      <c r="O264" s="129">
        <v>5000</v>
      </c>
      <c r="P264" s="124" t="s">
        <v>143</v>
      </c>
      <c r="Q264" s="118">
        <v>5000</v>
      </c>
      <c r="R264" s="125" t="s">
        <v>419</v>
      </c>
      <c r="S264" s="9" t="s">
        <v>381</v>
      </c>
      <c r="T264" s="7" t="s">
        <v>2</v>
      </c>
      <c r="U264" s="9">
        <v>2017</v>
      </c>
      <c r="V264" s="28" t="s">
        <v>722</v>
      </c>
      <c r="W264" s="9" t="s">
        <v>453</v>
      </c>
      <c r="X264" s="9" t="s">
        <v>419</v>
      </c>
      <c r="Y264" s="9" t="s">
        <v>419</v>
      </c>
      <c r="Z264" s="7" t="s">
        <v>722</v>
      </c>
      <c r="AA264" s="22"/>
    </row>
    <row r="265" spans="1:27" s="6" customFormat="1" ht="25.5" x14ac:dyDescent="0.25">
      <c r="A265" s="7">
        <v>1907</v>
      </c>
      <c r="B265" s="8" t="s">
        <v>143</v>
      </c>
      <c r="C265" s="9" t="s">
        <v>419</v>
      </c>
      <c r="D265" s="8" t="s">
        <v>213</v>
      </c>
      <c r="E265" s="7" t="s">
        <v>214</v>
      </c>
      <c r="F265" s="8" t="s">
        <v>678</v>
      </c>
      <c r="G265" s="7" t="s">
        <v>755</v>
      </c>
      <c r="H265" s="9" t="s">
        <v>425</v>
      </c>
      <c r="I265" s="217" t="s">
        <v>419</v>
      </c>
      <c r="J265" s="22" t="s">
        <v>419</v>
      </c>
      <c r="K265" s="22" t="s">
        <v>419</v>
      </c>
      <c r="L265" s="9" t="s">
        <v>419</v>
      </c>
      <c r="M265" s="9" t="s">
        <v>419</v>
      </c>
      <c r="N265" s="28" t="s">
        <v>419</v>
      </c>
      <c r="O265" s="28" t="s">
        <v>419</v>
      </c>
      <c r="P265" s="7" t="s">
        <v>419</v>
      </c>
      <c r="Q265" s="28" t="s">
        <v>419</v>
      </c>
      <c r="R265" s="15" t="s">
        <v>419</v>
      </c>
      <c r="S265" s="9" t="s">
        <v>382</v>
      </c>
      <c r="T265" s="7" t="s">
        <v>208</v>
      </c>
      <c r="U265" s="9">
        <v>2017</v>
      </c>
      <c r="V265" s="28" t="s">
        <v>722</v>
      </c>
      <c r="W265" s="9" t="s">
        <v>453</v>
      </c>
      <c r="X265" s="9" t="s">
        <v>722</v>
      </c>
      <c r="Y265" s="9" t="s">
        <v>722</v>
      </c>
      <c r="Z265" s="7">
        <v>2012</v>
      </c>
      <c r="AA265" s="22"/>
    </row>
    <row r="266" spans="1:27" s="6" customFormat="1" ht="25.5" x14ac:dyDescent="0.25">
      <c r="A266" s="7">
        <v>1908</v>
      </c>
      <c r="B266" s="136" t="s">
        <v>143</v>
      </c>
      <c r="C266" s="137" t="s">
        <v>419</v>
      </c>
      <c r="D266" s="8" t="s">
        <v>384</v>
      </c>
      <c r="E266" s="7" t="s">
        <v>183</v>
      </c>
      <c r="F266" s="8" t="s">
        <v>678</v>
      </c>
      <c r="G266" s="7" t="s">
        <v>755</v>
      </c>
      <c r="H266" s="9" t="s">
        <v>3</v>
      </c>
      <c r="I266" s="217">
        <v>2014</v>
      </c>
      <c r="J266" s="22">
        <v>0</v>
      </c>
      <c r="K266" s="22">
        <v>0</v>
      </c>
      <c r="L266" s="22" t="s">
        <v>419</v>
      </c>
      <c r="M266" s="21">
        <v>7.7</v>
      </c>
      <c r="N266" s="43" t="s">
        <v>722</v>
      </c>
      <c r="O266" s="43" t="s">
        <v>722</v>
      </c>
      <c r="P266" s="30" t="s">
        <v>722</v>
      </c>
      <c r="Q266" s="28" t="s">
        <v>722</v>
      </c>
      <c r="R266" s="15" t="s">
        <v>419</v>
      </c>
      <c r="S266" s="9" t="s">
        <v>382</v>
      </c>
      <c r="T266" s="7" t="s">
        <v>3</v>
      </c>
      <c r="U266" s="9">
        <v>2017</v>
      </c>
      <c r="V266" s="28" t="s">
        <v>722</v>
      </c>
      <c r="W266" s="9" t="s">
        <v>453</v>
      </c>
      <c r="X266" s="9" t="s">
        <v>722</v>
      </c>
      <c r="Y266" s="9" t="s">
        <v>722</v>
      </c>
      <c r="Z266" s="7">
        <v>2012</v>
      </c>
      <c r="AA266" s="22"/>
    </row>
    <row r="267" spans="1:27" s="6" customFormat="1" ht="25.5" x14ac:dyDescent="0.25">
      <c r="A267" s="227">
        <v>5273</v>
      </c>
      <c r="B267" s="117" t="s">
        <v>143</v>
      </c>
      <c r="C267" s="115" t="s">
        <v>419</v>
      </c>
      <c r="D267" s="117" t="s">
        <v>911</v>
      </c>
      <c r="E267" s="120" t="s">
        <v>758</v>
      </c>
      <c r="F267" s="117" t="s">
        <v>967</v>
      </c>
      <c r="G267" s="120" t="s">
        <v>758</v>
      </c>
      <c r="H267" s="115" t="s">
        <v>3</v>
      </c>
      <c r="I267" s="213" t="s">
        <v>419</v>
      </c>
      <c r="J267" s="140">
        <v>13</v>
      </c>
      <c r="K267" s="140">
        <v>7</v>
      </c>
      <c r="L267" s="121" t="s">
        <v>419</v>
      </c>
      <c r="M267" s="119">
        <v>19.62</v>
      </c>
      <c r="N267" s="129">
        <v>40000</v>
      </c>
      <c r="O267" s="129">
        <v>40000</v>
      </c>
      <c r="P267" s="124" t="s">
        <v>143</v>
      </c>
      <c r="Q267" s="118">
        <v>40000</v>
      </c>
      <c r="R267" s="125" t="s">
        <v>419</v>
      </c>
      <c r="S267" s="9" t="s">
        <v>381</v>
      </c>
      <c r="T267" s="120" t="s">
        <v>947</v>
      </c>
      <c r="U267" s="9">
        <v>2019</v>
      </c>
      <c r="V267" s="28" t="s">
        <v>722</v>
      </c>
      <c r="W267" s="9" t="s">
        <v>453</v>
      </c>
      <c r="X267" s="115" t="s">
        <v>419</v>
      </c>
      <c r="Y267" s="115" t="s">
        <v>419</v>
      </c>
      <c r="Z267" s="7" t="s">
        <v>722</v>
      </c>
      <c r="AA267" s="22"/>
    </row>
    <row r="268" spans="1:27" s="6" customFormat="1" ht="51" x14ac:dyDescent="0.25">
      <c r="A268" s="227">
        <v>5274</v>
      </c>
      <c r="B268" s="117" t="s">
        <v>143</v>
      </c>
      <c r="C268" s="115" t="s">
        <v>419</v>
      </c>
      <c r="D268" s="117" t="s">
        <v>912</v>
      </c>
      <c r="E268" s="120" t="s">
        <v>930</v>
      </c>
      <c r="F268" s="117" t="s">
        <v>968</v>
      </c>
      <c r="G268" s="120" t="s">
        <v>426</v>
      </c>
      <c r="H268" s="115" t="s">
        <v>375</v>
      </c>
      <c r="I268" s="213">
        <v>2020</v>
      </c>
      <c r="J268" s="121" t="s">
        <v>419</v>
      </c>
      <c r="K268" s="121" t="s">
        <v>419</v>
      </c>
      <c r="L268" s="121" t="s">
        <v>419</v>
      </c>
      <c r="M268" s="119">
        <v>2.9</v>
      </c>
      <c r="N268" s="129">
        <v>25000</v>
      </c>
      <c r="O268" s="129">
        <v>25000</v>
      </c>
      <c r="P268" s="124" t="s">
        <v>143</v>
      </c>
      <c r="Q268" s="118">
        <v>25000</v>
      </c>
      <c r="R268" s="125" t="s">
        <v>419</v>
      </c>
      <c r="S268" s="9" t="s">
        <v>381</v>
      </c>
      <c r="T268" s="115" t="s">
        <v>375</v>
      </c>
      <c r="U268" s="9">
        <v>2019</v>
      </c>
      <c r="V268" s="28" t="s">
        <v>722</v>
      </c>
      <c r="W268" s="9" t="s">
        <v>453</v>
      </c>
      <c r="X268" s="176" t="s">
        <v>948</v>
      </c>
      <c r="Y268" s="176" t="s">
        <v>949</v>
      </c>
      <c r="Z268" s="7" t="s">
        <v>722</v>
      </c>
      <c r="AA268" s="22"/>
    </row>
    <row r="269" spans="1:27" s="6" customFormat="1" ht="38.25" x14ac:dyDescent="0.25">
      <c r="A269" s="227">
        <v>5275</v>
      </c>
      <c r="B269" s="117" t="s">
        <v>143</v>
      </c>
      <c r="C269" s="115" t="s">
        <v>419</v>
      </c>
      <c r="D269" s="117" t="s">
        <v>913</v>
      </c>
      <c r="E269" s="120" t="s">
        <v>931</v>
      </c>
      <c r="F269" s="117" t="s">
        <v>968</v>
      </c>
      <c r="G269" s="120" t="s">
        <v>426</v>
      </c>
      <c r="H269" s="115" t="s">
        <v>375</v>
      </c>
      <c r="I269" s="213">
        <v>2020</v>
      </c>
      <c r="J269" s="121" t="s">
        <v>419</v>
      </c>
      <c r="K269" s="121" t="s">
        <v>419</v>
      </c>
      <c r="L269" s="121" t="s">
        <v>419</v>
      </c>
      <c r="M269" s="119">
        <v>24.2</v>
      </c>
      <c r="N269" s="129">
        <v>25000</v>
      </c>
      <c r="O269" s="129">
        <v>25000</v>
      </c>
      <c r="P269" s="124" t="s">
        <v>143</v>
      </c>
      <c r="Q269" s="118">
        <v>25000</v>
      </c>
      <c r="R269" s="125" t="s">
        <v>419</v>
      </c>
      <c r="S269" s="9" t="s">
        <v>381</v>
      </c>
      <c r="T269" s="115" t="s">
        <v>375</v>
      </c>
      <c r="U269" s="9">
        <v>2019</v>
      </c>
      <c r="V269" s="28" t="s">
        <v>722</v>
      </c>
      <c r="W269" s="9" t="s">
        <v>453</v>
      </c>
      <c r="X269" s="176" t="s">
        <v>950</v>
      </c>
      <c r="Y269" s="176" t="s">
        <v>951</v>
      </c>
      <c r="Z269" s="7" t="s">
        <v>722</v>
      </c>
      <c r="AA269" s="22"/>
    </row>
    <row r="270" spans="1:27" s="6" customFormat="1" ht="60" customHeight="1" x14ac:dyDescent="0.25">
      <c r="A270" s="227">
        <v>5276</v>
      </c>
      <c r="B270" s="117" t="s">
        <v>143</v>
      </c>
      <c r="C270" s="115" t="s">
        <v>419</v>
      </c>
      <c r="D270" s="117" t="s">
        <v>914</v>
      </c>
      <c r="E270" s="120" t="s">
        <v>1087</v>
      </c>
      <c r="F270" s="117" t="s">
        <v>969</v>
      </c>
      <c r="G270" s="120" t="s">
        <v>428</v>
      </c>
      <c r="H270" s="115" t="s">
        <v>208</v>
      </c>
      <c r="I270" s="213">
        <v>2021</v>
      </c>
      <c r="J270" s="121" t="s">
        <v>424</v>
      </c>
      <c r="K270" s="121" t="s">
        <v>424</v>
      </c>
      <c r="L270" s="121" t="s">
        <v>419</v>
      </c>
      <c r="M270" s="119">
        <v>5.15</v>
      </c>
      <c r="N270" s="129">
        <v>10500</v>
      </c>
      <c r="O270" s="129">
        <v>1500</v>
      </c>
      <c r="P270" s="124" t="s">
        <v>143</v>
      </c>
      <c r="Q270" s="118">
        <v>10500</v>
      </c>
      <c r="R270" s="125" t="s">
        <v>419</v>
      </c>
      <c r="S270" s="9" t="s">
        <v>382</v>
      </c>
      <c r="T270" s="115" t="s">
        <v>208</v>
      </c>
      <c r="U270" s="9">
        <v>2019</v>
      </c>
      <c r="V270" s="28" t="s">
        <v>722</v>
      </c>
      <c r="W270" s="9" t="s">
        <v>453</v>
      </c>
      <c r="X270" s="176" t="s">
        <v>1088</v>
      </c>
      <c r="Y270" s="176" t="s">
        <v>952</v>
      </c>
      <c r="Z270" s="7" t="s">
        <v>722</v>
      </c>
      <c r="AA270" s="22"/>
    </row>
    <row r="271" spans="1:27" s="6" customFormat="1" ht="61.5" customHeight="1" x14ac:dyDescent="0.25">
      <c r="A271" s="227">
        <v>5277</v>
      </c>
      <c r="B271" s="117" t="s">
        <v>143</v>
      </c>
      <c r="C271" s="115" t="s">
        <v>419</v>
      </c>
      <c r="D271" s="117" t="s">
        <v>915</v>
      </c>
      <c r="E271" s="120" t="s">
        <v>932</v>
      </c>
      <c r="F271" s="117" t="s">
        <v>970</v>
      </c>
      <c r="G271" s="120" t="s">
        <v>428</v>
      </c>
      <c r="H271" s="115" t="s">
        <v>208</v>
      </c>
      <c r="I271" s="213">
        <v>2024</v>
      </c>
      <c r="J271" s="121" t="s">
        <v>424</v>
      </c>
      <c r="K271" s="121" t="s">
        <v>424</v>
      </c>
      <c r="L271" s="121" t="s">
        <v>419</v>
      </c>
      <c r="M271" s="119">
        <v>3.4</v>
      </c>
      <c r="N271" s="129">
        <v>50000</v>
      </c>
      <c r="O271" s="129">
        <v>1500</v>
      </c>
      <c r="P271" s="124" t="s">
        <v>143</v>
      </c>
      <c r="Q271" s="118">
        <v>50000</v>
      </c>
      <c r="R271" s="125" t="s">
        <v>419</v>
      </c>
      <c r="S271" s="9" t="s">
        <v>382</v>
      </c>
      <c r="T271" s="115" t="s">
        <v>208</v>
      </c>
      <c r="U271" s="9">
        <v>2019</v>
      </c>
      <c r="V271" s="28" t="s">
        <v>722</v>
      </c>
      <c r="W271" s="9" t="s">
        <v>453</v>
      </c>
      <c r="X271" s="176" t="s">
        <v>953</v>
      </c>
      <c r="Y271" s="176" t="s">
        <v>954</v>
      </c>
      <c r="Z271" s="7" t="s">
        <v>722</v>
      </c>
      <c r="AA271" s="22"/>
    </row>
    <row r="272" spans="1:27" s="6" customFormat="1" ht="25.5" x14ac:dyDescent="0.25">
      <c r="A272" s="227">
        <v>5278</v>
      </c>
      <c r="B272" s="117" t="s">
        <v>143</v>
      </c>
      <c r="C272" s="115" t="s">
        <v>419</v>
      </c>
      <c r="D272" s="117" t="s">
        <v>916</v>
      </c>
      <c r="E272" s="120" t="s">
        <v>1066</v>
      </c>
      <c r="F272" s="117" t="s">
        <v>1067</v>
      </c>
      <c r="G272" s="7" t="s">
        <v>752</v>
      </c>
      <c r="H272" s="115" t="s">
        <v>375</v>
      </c>
      <c r="I272" s="213">
        <v>2020</v>
      </c>
      <c r="J272" s="140">
        <v>155</v>
      </c>
      <c r="K272" s="140">
        <v>27</v>
      </c>
      <c r="L272" s="121" t="s">
        <v>419</v>
      </c>
      <c r="M272" s="119">
        <v>8.23</v>
      </c>
      <c r="N272" s="129">
        <v>262100</v>
      </c>
      <c r="O272" s="129">
        <v>10000</v>
      </c>
      <c r="P272" s="124" t="s">
        <v>143</v>
      </c>
      <c r="Q272" s="118">
        <v>200000</v>
      </c>
      <c r="R272" s="125" t="s">
        <v>419</v>
      </c>
      <c r="S272" s="9" t="s">
        <v>382</v>
      </c>
      <c r="T272" s="115" t="s">
        <v>375</v>
      </c>
      <c r="U272" s="9">
        <v>2019</v>
      </c>
      <c r="V272" s="28" t="s">
        <v>722</v>
      </c>
      <c r="W272" s="9" t="s">
        <v>453</v>
      </c>
      <c r="X272" s="176" t="s">
        <v>1068</v>
      </c>
      <c r="Y272" s="176" t="s">
        <v>1069</v>
      </c>
      <c r="Z272" s="7" t="s">
        <v>722</v>
      </c>
      <c r="AA272" s="22"/>
    </row>
    <row r="273" spans="1:27" s="6" customFormat="1" ht="51" x14ac:dyDescent="0.25">
      <c r="A273" s="227">
        <v>5279</v>
      </c>
      <c r="B273" s="117" t="s">
        <v>143</v>
      </c>
      <c r="C273" s="115" t="s">
        <v>419</v>
      </c>
      <c r="D273" s="117" t="s">
        <v>917</v>
      </c>
      <c r="E273" s="120" t="s">
        <v>933</v>
      </c>
      <c r="F273" s="117" t="s">
        <v>971</v>
      </c>
      <c r="G273" s="120" t="s">
        <v>779</v>
      </c>
      <c r="H273" s="115" t="s">
        <v>208</v>
      </c>
      <c r="I273" s="213">
        <v>2024</v>
      </c>
      <c r="J273" s="121" t="s">
        <v>424</v>
      </c>
      <c r="K273" s="121" t="s">
        <v>424</v>
      </c>
      <c r="L273" s="121" t="s">
        <v>419</v>
      </c>
      <c r="M273" s="119">
        <v>12.2</v>
      </c>
      <c r="N273" s="129">
        <v>35000</v>
      </c>
      <c r="O273" s="129">
        <v>4000</v>
      </c>
      <c r="P273" s="124" t="s">
        <v>143</v>
      </c>
      <c r="Q273" s="118">
        <v>35000</v>
      </c>
      <c r="R273" s="125" t="s">
        <v>419</v>
      </c>
      <c r="S273" s="9" t="s">
        <v>382</v>
      </c>
      <c r="T273" s="115" t="s">
        <v>208</v>
      </c>
      <c r="U273" s="9">
        <v>2019</v>
      </c>
      <c r="V273" s="28" t="s">
        <v>722</v>
      </c>
      <c r="W273" s="9" t="s">
        <v>453</v>
      </c>
      <c r="X273" s="176" t="s">
        <v>955</v>
      </c>
      <c r="Y273" s="176" t="s">
        <v>954</v>
      </c>
      <c r="Z273" s="7" t="s">
        <v>722</v>
      </c>
      <c r="AA273" s="22"/>
    </row>
    <row r="274" spans="1:27" s="5" customFormat="1" ht="39.75" hidden="1" customHeight="1" x14ac:dyDescent="0.2">
      <c r="A274" s="7"/>
      <c r="B274" s="8" t="s">
        <v>143</v>
      </c>
      <c r="C274" s="9" t="s">
        <v>722</v>
      </c>
      <c r="D274" s="8" t="s">
        <v>270</v>
      </c>
      <c r="E274" s="8" t="s">
        <v>210</v>
      </c>
      <c r="F274" s="8" t="s">
        <v>1129</v>
      </c>
      <c r="G274" s="7" t="s">
        <v>755</v>
      </c>
      <c r="H274" s="34" t="s">
        <v>425</v>
      </c>
      <c r="I274" s="184" t="s">
        <v>419</v>
      </c>
      <c r="J274" s="21" t="s">
        <v>722</v>
      </c>
      <c r="K274" s="22" t="s">
        <v>419</v>
      </c>
      <c r="L274" s="22" t="s">
        <v>419</v>
      </c>
      <c r="M274" s="22" t="s">
        <v>419</v>
      </c>
      <c r="N274" s="28" t="s">
        <v>419</v>
      </c>
      <c r="O274" s="28" t="s">
        <v>419</v>
      </c>
      <c r="P274" s="9" t="s">
        <v>419</v>
      </c>
      <c r="Q274" s="28" t="s">
        <v>419</v>
      </c>
      <c r="R274" s="22" t="s">
        <v>419</v>
      </c>
      <c r="S274" s="9" t="s">
        <v>382</v>
      </c>
      <c r="T274" s="8" t="s">
        <v>1075</v>
      </c>
      <c r="U274" s="9">
        <v>2015</v>
      </c>
      <c r="V274" s="9" t="s">
        <v>722</v>
      </c>
      <c r="W274" s="9" t="s">
        <v>417</v>
      </c>
      <c r="X274" s="9" t="s">
        <v>419</v>
      </c>
      <c r="Y274" s="9" t="s">
        <v>419</v>
      </c>
      <c r="Z274" s="9" t="s">
        <v>419</v>
      </c>
      <c r="AA274" s="22"/>
    </row>
    <row r="275" spans="1:27" s="5" customFormat="1" ht="42.75" hidden="1" customHeight="1" x14ac:dyDescent="0.2">
      <c r="A275" s="7"/>
      <c r="B275" s="8" t="s">
        <v>143</v>
      </c>
      <c r="C275" s="9" t="s">
        <v>722</v>
      </c>
      <c r="D275" s="8" t="s">
        <v>271</v>
      </c>
      <c r="E275" s="8" t="s">
        <v>210</v>
      </c>
      <c r="F275" s="8" t="s">
        <v>1129</v>
      </c>
      <c r="G275" s="7" t="s">
        <v>755</v>
      </c>
      <c r="H275" s="34" t="s">
        <v>425</v>
      </c>
      <c r="I275" s="184" t="s">
        <v>419</v>
      </c>
      <c r="J275" s="21" t="s">
        <v>722</v>
      </c>
      <c r="K275" s="22" t="s">
        <v>419</v>
      </c>
      <c r="L275" s="22" t="s">
        <v>419</v>
      </c>
      <c r="M275" s="22" t="s">
        <v>419</v>
      </c>
      <c r="N275" s="28" t="s">
        <v>419</v>
      </c>
      <c r="O275" s="28" t="s">
        <v>419</v>
      </c>
      <c r="P275" s="9" t="s">
        <v>419</v>
      </c>
      <c r="Q275" s="28" t="s">
        <v>419</v>
      </c>
      <c r="R275" s="22" t="s">
        <v>419</v>
      </c>
      <c r="S275" s="9" t="s">
        <v>382</v>
      </c>
      <c r="T275" s="8" t="s">
        <v>1076</v>
      </c>
      <c r="U275" s="9">
        <v>2015</v>
      </c>
      <c r="V275" s="9" t="s">
        <v>722</v>
      </c>
      <c r="W275" s="9" t="s">
        <v>417</v>
      </c>
      <c r="X275" s="9" t="s">
        <v>419</v>
      </c>
      <c r="Y275" s="9" t="s">
        <v>419</v>
      </c>
      <c r="Z275" s="9" t="s">
        <v>419</v>
      </c>
      <c r="AA275" s="22"/>
    </row>
    <row r="276" spans="1:27" s="5" customFormat="1" ht="41.25" hidden="1" customHeight="1" x14ac:dyDescent="0.2">
      <c r="A276" s="7"/>
      <c r="B276" s="8" t="s">
        <v>143</v>
      </c>
      <c r="C276" s="9" t="s">
        <v>722</v>
      </c>
      <c r="D276" s="8" t="s">
        <v>272</v>
      </c>
      <c r="E276" s="8" t="s">
        <v>210</v>
      </c>
      <c r="F276" s="8" t="s">
        <v>1129</v>
      </c>
      <c r="G276" s="7" t="s">
        <v>755</v>
      </c>
      <c r="H276" s="34" t="s">
        <v>425</v>
      </c>
      <c r="I276" s="184" t="s">
        <v>419</v>
      </c>
      <c r="J276" s="21" t="s">
        <v>722</v>
      </c>
      <c r="K276" s="22" t="s">
        <v>419</v>
      </c>
      <c r="L276" s="22" t="s">
        <v>419</v>
      </c>
      <c r="M276" s="22" t="s">
        <v>419</v>
      </c>
      <c r="N276" s="28" t="s">
        <v>419</v>
      </c>
      <c r="O276" s="28" t="s">
        <v>419</v>
      </c>
      <c r="P276" s="9" t="s">
        <v>419</v>
      </c>
      <c r="Q276" s="28" t="s">
        <v>419</v>
      </c>
      <c r="R276" s="22" t="s">
        <v>419</v>
      </c>
      <c r="S276" s="9" t="s">
        <v>382</v>
      </c>
      <c r="T276" s="8" t="s">
        <v>1076</v>
      </c>
      <c r="U276" s="9">
        <v>2015</v>
      </c>
      <c r="V276" s="9" t="s">
        <v>722</v>
      </c>
      <c r="W276" s="9" t="s">
        <v>417</v>
      </c>
      <c r="X276" s="9" t="s">
        <v>419</v>
      </c>
      <c r="Y276" s="9" t="s">
        <v>419</v>
      </c>
      <c r="Z276" s="9" t="s">
        <v>419</v>
      </c>
      <c r="AA276" s="22"/>
    </row>
    <row r="277" spans="1:27" s="5" customFormat="1" ht="39" hidden="1" customHeight="1" x14ac:dyDescent="0.2">
      <c r="A277" s="7"/>
      <c r="B277" s="8" t="s">
        <v>143</v>
      </c>
      <c r="C277" s="9" t="s">
        <v>722</v>
      </c>
      <c r="D277" s="8" t="s">
        <v>273</v>
      </c>
      <c r="E277" s="8" t="s">
        <v>210</v>
      </c>
      <c r="F277" s="8" t="s">
        <v>1129</v>
      </c>
      <c r="G277" s="7" t="s">
        <v>755</v>
      </c>
      <c r="H277" s="34" t="s">
        <v>425</v>
      </c>
      <c r="I277" s="184" t="s">
        <v>419</v>
      </c>
      <c r="J277" s="21" t="s">
        <v>722</v>
      </c>
      <c r="K277" s="22" t="s">
        <v>419</v>
      </c>
      <c r="L277" s="22" t="s">
        <v>419</v>
      </c>
      <c r="M277" s="22" t="s">
        <v>419</v>
      </c>
      <c r="N277" s="28" t="s">
        <v>419</v>
      </c>
      <c r="O277" s="28" t="s">
        <v>419</v>
      </c>
      <c r="P277" s="9" t="s">
        <v>419</v>
      </c>
      <c r="Q277" s="28" t="s">
        <v>419</v>
      </c>
      <c r="R277" s="22" t="s">
        <v>419</v>
      </c>
      <c r="S277" s="9" t="s">
        <v>382</v>
      </c>
      <c r="T277" s="8" t="s">
        <v>1076</v>
      </c>
      <c r="U277" s="9">
        <v>2015</v>
      </c>
      <c r="V277" s="9" t="s">
        <v>722</v>
      </c>
      <c r="W277" s="9" t="s">
        <v>417</v>
      </c>
      <c r="X277" s="9" t="s">
        <v>419</v>
      </c>
      <c r="Y277" s="9" t="s">
        <v>419</v>
      </c>
      <c r="Z277" s="9" t="s">
        <v>419</v>
      </c>
      <c r="AA277" s="22"/>
    </row>
    <row r="278" spans="1:27" s="5" customFormat="1" ht="38.25" hidden="1" customHeight="1" x14ac:dyDescent="0.2">
      <c r="A278" s="7"/>
      <c r="B278" s="8" t="s">
        <v>143</v>
      </c>
      <c r="C278" s="9" t="s">
        <v>722</v>
      </c>
      <c r="D278" s="8" t="s">
        <v>274</v>
      </c>
      <c r="E278" s="8" t="s">
        <v>210</v>
      </c>
      <c r="F278" s="8" t="s">
        <v>1129</v>
      </c>
      <c r="G278" s="7" t="s">
        <v>755</v>
      </c>
      <c r="H278" s="34" t="s">
        <v>425</v>
      </c>
      <c r="I278" s="184" t="s">
        <v>419</v>
      </c>
      <c r="J278" s="21" t="s">
        <v>722</v>
      </c>
      <c r="K278" s="22" t="s">
        <v>419</v>
      </c>
      <c r="L278" s="22" t="s">
        <v>419</v>
      </c>
      <c r="M278" s="22" t="s">
        <v>419</v>
      </c>
      <c r="N278" s="28" t="s">
        <v>419</v>
      </c>
      <c r="O278" s="28" t="s">
        <v>419</v>
      </c>
      <c r="P278" s="9" t="s">
        <v>419</v>
      </c>
      <c r="Q278" s="28" t="s">
        <v>419</v>
      </c>
      <c r="R278" s="22" t="s">
        <v>419</v>
      </c>
      <c r="S278" s="9" t="s">
        <v>382</v>
      </c>
      <c r="T278" s="8" t="s">
        <v>1076</v>
      </c>
      <c r="U278" s="9">
        <v>2015</v>
      </c>
      <c r="V278" s="9" t="s">
        <v>722</v>
      </c>
      <c r="W278" s="9" t="s">
        <v>417</v>
      </c>
      <c r="X278" s="9" t="s">
        <v>419</v>
      </c>
      <c r="Y278" s="9" t="s">
        <v>419</v>
      </c>
      <c r="Z278" s="9" t="s">
        <v>419</v>
      </c>
      <c r="AA278" s="22"/>
    </row>
    <row r="279" spans="1:27" s="6" customFormat="1" ht="38.25" x14ac:dyDescent="0.25">
      <c r="A279" s="227">
        <v>5280</v>
      </c>
      <c r="B279" s="117" t="s">
        <v>143</v>
      </c>
      <c r="C279" s="115" t="s">
        <v>419</v>
      </c>
      <c r="D279" s="117" t="s">
        <v>918</v>
      </c>
      <c r="E279" s="120" t="s">
        <v>896</v>
      </c>
      <c r="F279" s="138" t="s">
        <v>909</v>
      </c>
      <c r="G279" s="120" t="s">
        <v>802</v>
      </c>
      <c r="H279" s="115" t="s">
        <v>3</v>
      </c>
      <c r="I279" s="213" t="s">
        <v>419</v>
      </c>
      <c r="J279" s="121" t="s">
        <v>419</v>
      </c>
      <c r="K279" s="121" t="s">
        <v>419</v>
      </c>
      <c r="L279" s="121" t="s">
        <v>419</v>
      </c>
      <c r="M279" s="119">
        <v>2898</v>
      </c>
      <c r="N279" s="129">
        <v>30000</v>
      </c>
      <c r="O279" s="129">
        <v>30000</v>
      </c>
      <c r="P279" s="124" t="s">
        <v>143</v>
      </c>
      <c r="Q279" s="118">
        <v>30000</v>
      </c>
      <c r="R279" s="125" t="s">
        <v>419</v>
      </c>
      <c r="S279" s="9" t="s">
        <v>381</v>
      </c>
      <c r="T279" s="115" t="s">
        <v>375</v>
      </c>
      <c r="U279" s="9">
        <v>2019</v>
      </c>
      <c r="V279" s="28" t="s">
        <v>722</v>
      </c>
      <c r="W279" s="9" t="s">
        <v>453</v>
      </c>
      <c r="X279" s="115" t="s">
        <v>419</v>
      </c>
      <c r="Y279" s="115" t="s">
        <v>419</v>
      </c>
      <c r="Z279" s="7" t="s">
        <v>722</v>
      </c>
      <c r="AA279" s="22"/>
    </row>
    <row r="280" spans="1:27" s="6" customFormat="1" ht="38.25" x14ac:dyDescent="0.25">
      <c r="A280" s="227">
        <v>5281</v>
      </c>
      <c r="B280" s="117" t="s">
        <v>143</v>
      </c>
      <c r="C280" s="115" t="s">
        <v>419</v>
      </c>
      <c r="D280" s="117" t="s">
        <v>919</v>
      </c>
      <c r="E280" s="120" t="s">
        <v>935</v>
      </c>
      <c r="F280" s="138" t="s">
        <v>972</v>
      </c>
      <c r="G280" s="120" t="s">
        <v>805</v>
      </c>
      <c r="H280" s="115" t="s">
        <v>375</v>
      </c>
      <c r="I280" s="213" t="s">
        <v>424</v>
      </c>
      <c r="J280" s="121" t="s">
        <v>419</v>
      </c>
      <c r="K280" s="121" t="s">
        <v>419</v>
      </c>
      <c r="L280" s="121" t="s">
        <v>419</v>
      </c>
      <c r="M280" s="119">
        <v>2898</v>
      </c>
      <c r="N280" s="129">
        <v>45000</v>
      </c>
      <c r="O280" s="129" t="s">
        <v>419</v>
      </c>
      <c r="P280" s="124" t="s">
        <v>143</v>
      </c>
      <c r="Q280" s="118">
        <v>45000</v>
      </c>
      <c r="R280" s="125" t="s">
        <v>419</v>
      </c>
      <c r="S280" s="98" t="s">
        <v>381</v>
      </c>
      <c r="T280" s="115" t="s">
        <v>375</v>
      </c>
      <c r="U280" s="9">
        <v>2019</v>
      </c>
      <c r="V280" s="28" t="s">
        <v>722</v>
      </c>
      <c r="W280" s="9" t="s">
        <v>453</v>
      </c>
      <c r="X280" s="115" t="s">
        <v>419</v>
      </c>
      <c r="Y280" s="115" t="s">
        <v>419</v>
      </c>
      <c r="Z280" s="7" t="s">
        <v>722</v>
      </c>
      <c r="AA280" s="22"/>
    </row>
    <row r="281" spans="1:27" s="6" customFormat="1" ht="38.25" x14ac:dyDescent="0.25">
      <c r="A281" s="227">
        <v>5282</v>
      </c>
      <c r="B281" s="117" t="s">
        <v>143</v>
      </c>
      <c r="C281" s="115" t="s">
        <v>419</v>
      </c>
      <c r="D281" s="117" t="s">
        <v>920</v>
      </c>
      <c r="E281" s="120" t="s">
        <v>1065</v>
      </c>
      <c r="F281" s="138" t="s">
        <v>1059</v>
      </c>
      <c r="G281" s="120" t="s">
        <v>795</v>
      </c>
      <c r="H281" s="115" t="s">
        <v>208</v>
      </c>
      <c r="I281" s="213">
        <v>2021</v>
      </c>
      <c r="J281" s="204">
        <v>28</v>
      </c>
      <c r="K281" s="204" t="s">
        <v>419</v>
      </c>
      <c r="L281" s="121" t="s">
        <v>419</v>
      </c>
      <c r="M281" s="119">
        <v>25.6</v>
      </c>
      <c r="N281" s="129">
        <v>895000</v>
      </c>
      <c r="O281" s="129">
        <v>8000</v>
      </c>
      <c r="P281" s="124" t="s">
        <v>143</v>
      </c>
      <c r="Q281" s="118">
        <v>895000</v>
      </c>
      <c r="R281" s="125" t="s">
        <v>419</v>
      </c>
      <c r="S281" s="9" t="s">
        <v>382</v>
      </c>
      <c r="T281" s="115" t="s">
        <v>208</v>
      </c>
      <c r="U281" s="9">
        <v>2019</v>
      </c>
      <c r="V281" s="28" t="s">
        <v>722</v>
      </c>
      <c r="W281" s="9" t="s">
        <v>453</v>
      </c>
      <c r="X281" s="176" t="s">
        <v>950</v>
      </c>
      <c r="Y281" s="176" t="s">
        <v>956</v>
      </c>
      <c r="Z281" s="7" t="s">
        <v>722</v>
      </c>
      <c r="AA281" s="22"/>
    </row>
    <row r="282" spans="1:27" s="6" customFormat="1" ht="38.25" x14ac:dyDescent="0.25">
      <c r="A282" s="227">
        <v>5283</v>
      </c>
      <c r="B282" s="117" t="s">
        <v>143</v>
      </c>
      <c r="C282" s="115" t="s">
        <v>419</v>
      </c>
      <c r="D282" s="117" t="s">
        <v>921</v>
      </c>
      <c r="E282" s="120" t="s">
        <v>936</v>
      </c>
      <c r="F282" s="138" t="s">
        <v>973</v>
      </c>
      <c r="G282" s="120" t="s">
        <v>805</v>
      </c>
      <c r="H282" s="115" t="s">
        <v>208</v>
      </c>
      <c r="I282" s="213">
        <v>2021</v>
      </c>
      <c r="J282" s="121" t="s">
        <v>419</v>
      </c>
      <c r="K282" s="121" t="s">
        <v>419</v>
      </c>
      <c r="L282" s="121" t="s">
        <v>934</v>
      </c>
      <c r="M282" s="119">
        <v>2898</v>
      </c>
      <c r="N282" s="129">
        <v>70000</v>
      </c>
      <c r="O282" s="129" t="s">
        <v>419</v>
      </c>
      <c r="P282" s="124" t="s">
        <v>143</v>
      </c>
      <c r="Q282" s="118">
        <v>70000</v>
      </c>
      <c r="R282" s="125" t="s">
        <v>419</v>
      </c>
      <c r="S282" s="98" t="s">
        <v>381</v>
      </c>
      <c r="T282" s="115" t="s">
        <v>208</v>
      </c>
      <c r="U282" s="9">
        <v>2019</v>
      </c>
      <c r="V282" s="28" t="s">
        <v>722</v>
      </c>
      <c r="W282" s="9" t="s">
        <v>453</v>
      </c>
      <c r="X282" s="115" t="s">
        <v>419</v>
      </c>
      <c r="Y282" s="115" t="s">
        <v>419</v>
      </c>
      <c r="Z282" s="7" t="s">
        <v>722</v>
      </c>
      <c r="AA282" s="22"/>
    </row>
    <row r="283" spans="1:27" s="6" customFormat="1" ht="38.25" x14ac:dyDescent="0.25">
      <c r="A283" s="227">
        <v>5284</v>
      </c>
      <c r="B283" s="117" t="s">
        <v>143</v>
      </c>
      <c r="C283" s="115" t="s">
        <v>419</v>
      </c>
      <c r="D283" s="117" t="s">
        <v>922</v>
      </c>
      <c r="E283" s="120" t="s">
        <v>937</v>
      </c>
      <c r="F283" s="138" t="s">
        <v>1060</v>
      </c>
      <c r="G283" s="120" t="s">
        <v>795</v>
      </c>
      <c r="H283" s="115" t="s">
        <v>208</v>
      </c>
      <c r="I283" s="213">
        <v>2022</v>
      </c>
      <c r="J283" s="140">
        <v>280</v>
      </c>
      <c r="K283" s="140" t="s">
        <v>419</v>
      </c>
      <c r="L283" s="121" t="s">
        <v>419</v>
      </c>
      <c r="M283" s="119">
        <v>169.7</v>
      </c>
      <c r="N283" s="129">
        <v>5859250</v>
      </c>
      <c r="O283" s="129">
        <v>15000</v>
      </c>
      <c r="P283" s="124" t="s">
        <v>143</v>
      </c>
      <c r="Q283" s="118">
        <v>5859250</v>
      </c>
      <c r="R283" s="125" t="s">
        <v>419</v>
      </c>
      <c r="S283" s="9" t="s">
        <v>382</v>
      </c>
      <c r="T283" s="115" t="s">
        <v>208</v>
      </c>
      <c r="U283" s="9">
        <v>2019</v>
      </c>
      <c r="V283" s="28" t="s">
        <v>722</v>
      </c>
      <c r="W283" s="9" t="s">
        <v>453</v>
      </c>
      <c r="X283" s="176" t="s">
        <v>957</v>
      </c>
      <c r="Y283" s="176" t="s">
        <v>958</v>
      </c>
      <c r="Z283" s="7" t="s">
        <v>722</v>
      </c>
      <c r="AA283" s="22"/>
    </row>
    <row r="284" spans="1:27" s="6" customFormat="1" ht="63.75" x14ac:dyDescent="0.25">
      <c r="A284" s="227">
        <v>5285</v>
      </c>
      <c r="B284" s="117" t="s">
        <v>143</v>
      </c>
      <c r="C284" s="115" t="s">
        <v>419</v>
      </c>
      <c r="D284" s="117" t="s">
        <v>923</v>
      </c>
      <c r="E284" s="120" t="s">
        <v>938</v>
      </c>
      <c r="F284" s="138" t="s">
        <v>974</v>
      </c>
      <c r="G284" s="7" t="s">
        <v>531</v>
      </c>
      <c r="H284" s="115" t="s">
        <v>208</v>
      </c>
      <c r="I284" s="213">
        <v>2020</v>
      </c>
      <c r="J284" s="121" t="s">
        <v>424</v>
      </c>
      <c r="K284" s="121" t="s">
        <v>424</v>
      </c>
      <c r="L284" s="121" t="s">
        <v>419</v>
      </c>
      <c r="M284" s="119">
        <v>2.8</v>
      </c>
      <c r="N284" s="129">
        <v>50000</v>
      </c>
      <c r="O284" s="129">
        <v>3000</v>
      </c>
      <c r="P284" s="124" t="s">
        <v>143</v>
      </c>
      <c r="Q284" s="118">
        <v>50000</v>
      </c>
      <c r="R284" s="125" t="s">
        <v>419</v>
      </c>
      <c r="S284" s="9" t="s">
        <v>382</v>
      </c>
      <c r="T284" s="115" t="s">
        <v>208</v>
      </c>
      <c r="U284" s="9">
        <v>2019</v>
      </c>
      <c r="V284" s="28" t="s">
        <v>722</v>
      </c>
      <c r="W284" s="9" t="s">
        <v>453</v>
      </c>
      <c r="X284" s="176" t="s">
        <v>950</v>
      </c>
      <c r="Y284" s="176" t="s">
        <v>959</v>
      </c>
      <c r="Z284" s="7" t="s">
        <v>722</v>
      </c>
      <c r="AA284" s="22"/>
    </row>
    <row r="285" spans="1:27" s="6" customFormat="1" ht="25.5" x14ac:dyDescent="0.25">
      <c r="A285" s="227">
        <v>5286</v>
      </c>
      <c r="B285" s="117" t="s">
        <v>143</v>
      </c>
      <c r="C285" s="115" t="s">
        <v>419</v>
      </c>
      <c r="D285" s="117" t="s">
        <v>924</v>
      </c>
      <c r="E285" s="120" t="s">
        <v>939</v>
      </c>
      <c r="F285" s="138" t="s">
        <v>975</v>
      </c>
      <c r="G285" s="120" t="s">
        <v>426</v>
      </c>
      <c r="H285" s="115" t="s">
        <v>375</v>
      </c>
      <c r="I285" s="213">
        <v>2020</v>
      </c>
      <c r="J285" s="121" t="s">
        <v>419</v>
      </c>
      <c r="K285" s="121" t="s">
        <v>419</v>
      </c>
      <c r="L285" s="121" t="s">
        <v>419</v>
      </c>
      <c r="M285" s="119">
        <v>0.5</v>
      </c>
      <c r="N285" s="129">
        <v>25000</v>
      </c>
      <c r="O285" s="129">
        <v>25000</v>
      </c>
      <c r="P285" s="124" t="s">
        <v>143</v>
      </c>
      <c r="Q285" s="118">
        <v>25000</v>
      </c>
      <c r="R285" s="125" t="s">
        <v>419</v>
      </c>
      <c r="S285" s="9" t="s">
        <v>381</v>
      </c>
      <c r="T285" s="115" t="s">
        <v>375</v>
      </c>
      <c r="U285" s="9">
        <v>2019</v>
      </c>
      <c r="V285" s="28" t="s">
        <v>722</v>
      </c>
      <c r="W285" s="9" t="s">
        <v>453</v>
      </c>
      <c r="X285" s="176" t="s">
        <v>960</v>
      </c>
      <c r="Y285" s="176" t="s">
        <v>961</v>
      </c>
      <c r="Z285" s="7" t="s">
        <v>722</v>
      </c>
      <c r="AA285" s="22"/>
    </row>
    <row r="286" spans="1:27" s="6" customFormat="1" ht="38.25" x14ac:dyDescent="0.25">
      <c r="A286" s="227">
        <v>5287</v>
      </c>
      <c r="B286" s="117" t="s">
        <v>143</v>
      </c>
      <c r="C286" s="115" t="s">
        <v>419</v>
      </c>
      <c r="D286" s="117" t="s">
        <v>925</v>
      </c>
      <c r="E286" s="120" t="s">
        <v>940</v>
      </c>
      <c r="F286" s="138" t="s">
        <v>976</v>
      </c>
      <c r="G286" s="120" t="s">
        <v>769</v>
      </c>
      <c r="H286" s="115" t="s">
        <v>208</v>
      </c>
      <c r="I286" s="213">
        <v>2020</v>
      </c>
      <c r="J286" s="121" t="s">
        <v>419</v>
      </c>
      <c r="K286" s="121" t="s">
        <v>419</v>
      </c>
      <c r="L286" s="121" t="s">
        <v>419</v>
      </c>
      <c r="M286" s="119">
        <v>81.790000000000006</v>
      </c>
      <c r="N286" s="129">
        <v>15000</v>
      </c>
      <c r="O286" s="129" t="s">
        <v>419</v>
      </c>
      <c r="P286" s="124" t="s">
        <v>143</v>
      </c>
      <c r="Q286" s="118">
        <v>15000</v>
      </c>
      <c r="R286" s="125" t="s">
        <v>419</v>
      </c>
      <c r="S286" s="9" t="s">
        <v>381</v>
      </c>
      <c r="T286" s="115" t="s">
        <v>208</v>
      </c>
      <c r="U286" s="9">
        <v>2019</v>
      </c>
      <c r="V286" s="28" t="s">
        <v>722</v>
      </c>
      <c r="W286" s="9" t="s">
        <v>453</v>
      </c>
      <c r="X286" s="176" t="s">
        <v>955</v>
      </c>
      <c r="Y286" s="176" t="s">
        <v>954</v>
      </c>
      <c r="Z286" s="7" t="s">
        <v>722</v>
      </c>
      <c r="AA286" s="22"/>
    </row>
    <row r="287" spans="1:27" s="6" customFormat="1" ht="63.75" x14ac:dyDescent="0.25">
      <c r="A287" s="227">
        <v>5288</v>
      </c>
      <c r="B287" s="117" t="s">
        <v>143</v>
      </c>
      <c r="C287" s="115" t="s">
        <v>419</v>
      </c>
      <c r="D287" s="117" t="s">
        <v>926</v>
      </c>
      <c r="E287" s="120" t="s">
        <v>941</v>
      </c>
      <c r="F287" s="138" t="s">
        <v>942</v>
      </c>
      <c r="G287" s="120" t="s">
        <v>805</v>
      </c>
      <c r="H287" s="115" t="s">
        <v>208</v>
      </c>
      <c r="I287" s="213">
        <v>2021</v>
      </c>
      <c r="J287" s="121" t="s">
        <v>419</v>
      </c>
      <c r="K287" s="121" t="s">
        <v>419</v>
      </c>
      <c r="L287" s="121" t="s">
        <v>419</v>
      </c>
      <c r="M287" s="119">
        <v>109.1</v>
      </c>
      <c r="N287" s="129">
        <v>75000</v>
      </c>
      <c r="O287" s="129" t="s">
        <v>419</v>
      </c>
      <c r="P287" s="124" t="s">
        <v>143</v>
      </c>
      <c r="Q287" s="118">
        <v>75000</v>
      </c>
      <c r="R287" s="125" t="s">
        <v>419</v>
      </c>
      <c r="S287" s="98" t="s">
        <v>381</v>
      </c>
      <c r="T287" s="115" t="s">
        <v>208</v>
      </c>
      <c r="U287" s="9">
        <v>2019</v>
      </c>
      <c r="V287" s="28" t="s">
        <v>722</v>
      </c>
      <c r="W287" s="9" t="s">
        <v>453</v>
      </c>
      <c r="X287" s="176" t="s">
        <v>962</v>
      </c>
      <c r="Y287" s="176" t="s">
        <v>963</v>
      </c>
      <c r="Z287" s="7" t="s">
        <v>722</v>
      </c>
      <c r="AA287" s="22"/>
    </row>
    <row r="288" spans="1:27" s="6" customFormat="1" ht="76.5" x14ac:dyDescent="0.25">
      <c r="A288" s="227">
        <v>5289</v>
      </c>
      <c r="B288" s="117" t="s">
        <v>143</v>
      </c>
      <c r="C288" s="115" t="s">
        <v>419</v>
      </c>
      <c r="D288" s="117" t="s">
        <v>927</v>
      </c>
      <c r="E288" s="120" t="s">
        <v>943</v>
      </c>
      <c r="F288" s="138" t="s">
        <v>977</v>
      </c>
      <c r="G288" s="120" t="s">
        <v>751</v>
      </c>
      <c r="H288" s="115" t="s">
        <v>208</v>
      </c>
      <c r="I288" s="213">
        <v>2022</v>
      </c>
      <c r="J288" s="121" t="s">
        <v>419</v>
      </c>
      <c r="K288" s="121" t="s">
        <v>419</v>
      </c>
      <c r="L288" s="121" t="s">
        <v>419</v>
      </c>
      <c r="M288" s="119">
        <v>2.5</v>
      </c>
      <c r="N288" s="129">
        <v>75000</v>
      </c>
      <c r="O288" s="129">
        <v>3000</v>
      </c>
      <c r="P288" s="124" t="s">
        <v>143</v>
      </c>
      <c r="Q288" s="118">
        <v>75000</v>
      </c>
      <c r="R288" s="125" t="s">
        <v>419</v>
      </c>
      <c r="S288" s="9" t="s">
        <v>382</v>
      </c>
      <c r="T288" s="115" t="s">
        <v>208</v>
      </c>
      <c r="U288" s="9">
        <v>2019</v>
      </c>
      <c r="V288" s="28" t="s">
        <v>722</v>
      </c>
      <c r="W288" s="9" t="s">
        <v>453</v>
      </c>
      <c r="X288" s="176" t="s">
        <v>964</v>
      </c>
      <c r="Y288" s="176" t="s">
        <v>963</v>
      </c>
      <c r="Z288" s="7" t="s">
        <v>722</v>
      </c>
      <c r="AA288" s="22"/>
    </row>
    <row r="289" spans="1:27" s="6" customFormat="1" ht="63.75" x14ac:dyDescent="0.25">
      <c r="A289" s="227">
        <v>5290</v>
      </c>
      <c r="B289" s="117" t="s">
        <v>143</v>
      </c>
      <c r="C289" s="115" t="s">
        <v>419</v>
      </c>
      <c r="D289" s="117" t="s">
        <v>928</v>
      </c>
      <c r="E289" s="120" t="s">
        <v>944</v>
      </c>
      <c r="F289" s="138" t="s">
        <v>978</v>
      </c>
      <c r="G289" s="120" t="s">
        <v>426</v>
      </c>
      <c r="H289" s="115" t="s">
        <v>208</v>
      </c>
      <c r="I289" s="213">
        <v>2023</v>
      </c>
      <c r="J289" s="121" t="s">
        <v>419</v>
      </c>
      <c r="K289" s="121" t="s">
        <v>419</v>
      </c>
      <c r="L289" s="121" t="s">
        <v>419</v>
      </c>
      <c r="M289" s="119">
        <v>8.93</v>
      </c>
      <c r="N289" s="129">
        <v>70000</v>
      </c>
      <c r="O289" s="129">
        <v>25000</v>
      </c>
      <c r="P289" s="124" t="s">
        <v>143</v>
      </c>
      <c r="Q289" s="118">
        <v>70000</v>
      </c>
      <c r="R289" s="125" t="s">
        <v>419</v>
      </c>
      <c r="S289" s="9" t="s">
        <v>381</v>
      </c>
      <c r="T289" s="115" t="s">
        <v>208</v>
      </c>
      <c r="U289" s="9">
        <v>2019</v>
      </c>
      <c r="V289" s="28" t="s">
        <v>722</v>
      </c>
      <c r="W289" s="9" t="s">
        <v>453</v>
      </c>
      <c r="X289" s="176" t="s">
        <v>965</v>
      </c>
      <c r="Y289" s="176" t="s">
        <v>966</v>
      </c>
      <c r="Z289" s="7" t="s">
        <v>722</v>
      </c>
      <c r="AA289" s="22"/>
    </row>
    <row r="290" spans="1:27" s="6" customFormat="1" ht="63.75" x14ac:dyDescent="0.25">
      <c r="A290" s="227">
        <v>5291</v>
      </c>
      <c r="B290" s="117" t="s">
        <v>143</v>
      </c>
      <c r="C290" s="115" t="s">
        <v>419</v>
      </c>
      <c r="D290" s="117" t="s">
        <v>929</v>
      </c>
      <c r="E290" s="120" t="s">
        <v>945</v>
      </c>
      <c r="F290" s="138" t="s">
        <v>942</v>
      </c>
      <c r="G290" s="120" t="s">
        <v>805</v>
      </c>
      <c r="H290" s="115" t="s">
        <v>208</v>
      </c>
      <c r="I290" s="213">
        <v>2023</v>
      </c>
      <c r="J290" s="121" t="s">
        <v>419</v>
      </c>
      <c r="K290" s="121" t="s">
        <v>419</v>
      </c>
      <c r="L290" s="121" t="s">
        <v>419</v>
      </c>
      <c r="M290" s="119">
        <v>109.1</v>
      </c>
      <c r="N290" s="129">
        <v>150000</v>
      </c>
      <c r="O290" s="129" t="s">
        <v>419</v>
      </c>
      <c r="P290" s="124" t="s">
        <v>143</v>
      </c>
      <c r="Q290" s="118">
        <v>150000</v>
      </c>
      <c r="R290" s="125" t="s">
        <v>419</v>
      </c>
      <c r="S290" s="98" t="s">
        <v>381</v>
      </c>
      <c r="T290" s="115" t="s">
        <v>208</v>
      </c>
      <c r="U290" s="9">
        <v>2019</v>
      </c>
      <c r="V290" s="28" t="s">
        <v>722</v>
      </c>
      <c r="W290" s="9" t="s">
        <v>453</v>
      </c>
      <c r="X290" s="176" t="s">
        <v>962</v>
      </c>
      <c r="Y290" s="176" t="s">
        <v>963</v>
      </c>
      <c r="Z290" s="7" t="s">
        <v>722</v>
      </c>
      <c r="AA290" s="22"/>
    </row>
    <row r="291" spans="1:27" s="6" customFormat="1" ht="51" x14ac:dyDescent="0.25">
      <c r="A291" s="227">
        <v>5292</v>
      </c>
      <c r="B291" s="117" t="s">
        <v>143</v>
      </c>
      <c r="C291" s="115" t="s">
        <v>419</v>
      </c>
      <c r="D291" s="117" t="s">
        <v>1070</v>
      </c>
      <c r="E291" s="120" t="s">
        <v>946</v>
      </c>
      <c r="F291" s="138" t="s">
        <v>942</v>
      </c>
      <c r="G291" s="7" t="s">
        <v>531</v>
      </c>
      <c r="H291" s="115" t="s">
        <v>208</v>
      </c>
      <c r="I291" s="213">
        <v>2024</v>
      </c>
      <c r="J291" s="121" t="s">
        <v>424</v>
      </c>
      <c r="K291" s="121" t="s">
        <v>424</v>
      </c>
      <c r="L291" s="121" t="s">
        <v>419</v>
      </c>
      <c r="M291" s="119">
        <v>109.1</v>
      </c>
      <c r="N291" s="129">
        <v>375000</v>
      </c>
      <c r="O291" s="129">
        <v>5000</v>
      </c>
      <c r="P291" s="124" t="s">
        <v>143</v>
      </c>
      <c r="Q291" s="118">
        <v>375000</v>
      </c>
      <c r="R291" s="125" t="s">
        <v>419</v>
      </c>
      <c r="S291" s="9" t="s">
        <v>382</v>
      </c>
      <c r="T291" s="115" t="s">
        <v>208</v>
      </c>
      <c r="U291" s="9">
        <v>2019</v>
      </c>
      <c r="V291" s="28" t="s">
        <v>722</v>
      </c>
      <c r="W291" s="9" t="s">
        <v>453</v>
      </c>
      <c r="X291" s="176" t="s">
        <v>962</v>
      </c>
      <c r="Y291" s="176" t="s">
        <v>963</v>
      </c>
      <c r="Z291" s="7" t="s">
        <v>722</v>
      </c>
      <c r="AA291" s="22"/>
    </row>
    <row r="292" spans="1:27" s="6" customFormat="1" ht="38.25" x14ac:dyDescent="0.25">
      <c r="A292" s="7">
        <v>1916</v>
      </c>
      <c r="B292" s="9" t="s">
        <v>146</v>
      </c>
      <c r="C292" s="9" t="s">
        <v>419</v>
      </c>
      <c r="D292" s="8" t="s">
        <v>25</v>
      </c>
      <c r="E292" s="8" t="s">
        <v>4</v>
      </c>
      <c r="F292" s="198" t="s">
        <v>996</v>
      </c>
      <c r="G292" s="37" t="s">
        <v>4</v>
      </c>
      <c r="H292" s="9" t="s">
        <v>3</v>
      </c>
      <c r="I292" s="217" t="s">
        <v>419</v>
      </c>
      <c r="J292" s="140">
        <v>95.314999999999998</v>
      </c>
      <c r="K292" s="140">
        <v>72.227999999999994</v>
      </c>
      <c r="L292" s="22" t="s">
        <v>419</v>
      </c>
      <c r="M292" s="42" t="s">
        <v>419</v>
      </c>
      <c r="N292" s="28" t="s">
        <v>419</v>
      </c>
      <c r="O292" s="45" t="s">
        <v>419</v>
      </c>
      <c r="P292" s="30" t="s">
        <v>1089</v>
      </c>
      <c r="Q292" s="28" t="s">
        <v>419</v>
      </c>
      <c r="R292" s="22" t="s">
        <v>419</v>
      </c>
      <c r="S292" s="9" t="s">
        <v>381</v>
      </c>
      <c r="T292" s="38" t="s">
        <v>2</v>
      </c>
      <c r="U292" s="9">
        <v>2017</v>
      </c>
      <c r="V292" s="118" t="s">
        <v>984</v>
      </c>
      <c r="W292" s="9" t="s">
        <v>453</v>
      </c>
      <c r="X292" s="115">
        <v>28.609946000000001</v>
      </c>
      <c r="Y292" s="115">
        <v>-81.267291999999998</v>
      </c>
      <c r="Z292" s="7">
        <v>1977</v>
      </c>
      <c r="AA292" s="22"/>
    </row>
    <row r="293" spans="1:27" s="6" customFormat="1" ht="63.75" x14ac:dyDescent="0.25">
      <c r="A293" s="7">
        <v>1917</v>
      </c>
      <c r="B293" s="9" t="s">
        <v>146</v>
      </c>
      <c r="C293" s="9" t="s">
        <v>419</v>
      </c>
      <c r="D293" s="8" t="s">
        <v>28</v>
      </c>
      <c r="E293" s="8" t="s">
        <v>1079</v>
      </c>
      <c r="F293" s="39" t="s">
        <v>744</v>
      </c>
      <c r="G293" s="8" t="s">
        <v>60</v>
      </c>
      <c r="H293" s="9" t="s">
        <v>3</v>
      </c>
      <c r="I293" s="217" t="s">
        <v>419</v>
      </c>
      <c r="J293" s="22">
        <v>16.899999999999999</v>
      </c>
      <c r="K293" s="22">
        <v>1.6</v>
      </c>
      <c r="L293" s="22" t="s">
        <v>419</v>
      </c>
      <c r="M293" s="21" t="s">
        <v>419</v>
      </c>
      <c r="N293" s="28">
        <v>51500</v>
      </c>
      <c r="O293" s="63" t="s">
        <v>419</v>
      </c>
      <c r="P293" s="30" t="s">
        <v>1089</v>
      </c>
      <c r="Q293" s="28" t="s">
        <v>722</v>
      </c>
      <c r="R293" s="22" t="s">
        <v>419</v>
      </c>
      <c r="S293" s="9" t="s">
        <v>381</v>
      </c>
      <c r="T293" s="38" t="s">
        <v>2</v>
      </c>
      <c r="U293" s="9">
        <v>2017</v>
      </c>
      <c r="V293" s="30" t="s">
        <v>625</v>
      </c>
      <c r="W293" s="9" t="s">
        <v>453</v>
      </c>
      <c r="X293" s="9" t="s">
        <v>419</v>
      </c>
      <c r="Y293" s="9" t="s">
        <v>419</v>
      </c>
      <c r="Z293" s="7">
        <v>1989</v>
      </c>
      <c r="AA293" s="22"/>
    </row>
    <row r="294" spans="1:27" s="6" customFormat="1" ht="51" x14ac:dyDescent="0.25">
      <c r="A294" s="7">
        <v>1918</v>
      </c>
      <c r="B294" s="9" t="s">
        <v>146</v>
      </c>
      <c r="C294" s="9" t="s">
        <v>624</v>
      </c>
      <c r="D294" s="8" t="s">
        <v>215</v>
      </c>
      <c r="E294" s="37" t="s">
        <v>497</v>
      </c>
      <c r="F294" s="199" t="s">
        <v>682</v>
      </c>
      <c r="G294" s="7" t="s">
        <v>752</v>
      </c>
      <c r="H294" s="9" t="s">
        <v>3</v>
      </c>
      <c r="I294" s="217">
        <v>2014</v>
      </c>
      <c r="J294" s="22">
        <v>4.9000000000000004</v>
      </c>
      <c r="K294" s="22">
        <v>1.1000000000000001</v>
      </c>
      <c r="L294" s="22" t="s">
        <v>419</v>
      </c>
      <c r="M294" s="42">
        <v>87.8</v>
      </c>
      <c r="N294" s="45" t="s">
        <v>424</v>
      </c>
      <c r="O294" s="43">
        <v>9141</v>
      </c>
      <c r="P294" s="30" t="s">
        <v>686</v>
      </c>
      <c r="Q294" s="30">
        <v>291322.89</v>
      </c>
      <c r="R294" s="45" t="s">
        <v>424</v>
      </c>
      <c r="S294" s="9" t="s">
        <v>382</v>
      </c>
      <c r="T294" s="38" t="s">
        <v>3</v>
      </c>
      <c r="U294" s="9">
        <v>2017</v>
      </c>
      <c r="V294" s="30" t="s">
        <v>626</v>
      </c>
      <c r="W294" s="9" t="s">
        <v>453</v>
      </c>
      <c r="X294" s="169" t="s">
        <v>627</v>
      </c>
      <c r="Y294" s="169" t="s">
        <v>628</v>
      </c>
      <c r="Z294" s="177" t="s">
        <v>499</v>
      </c>
      <c r="AA294" s="22"/>
    </row>
    <row r="295" spans="1:27" s="6" customFormat="1" ht="38.25" x14ac:dyDescent="0.25">
      <c r="A295" s="7">
        <v>1928</v>
      </c>
      <c r="B295" s="9" t="s">
        <v>146</v>
      </c>
      <c r="C295" s="9" t="s">
        <v>419</v>
      </c>
      <c r="D295" s="8" t="s">
        <v>170</v>
      </c>
      <c r="E295" s="8" t="s">
        <v>166</v>
      </c>
      <c r="F295" s="201" t="s">
        <v>1090</v>
      </c>
      <c r="G295" s="37" t="s">
        <v>758</v>
      </c>
      <c r="H295" s="9" t="s">
        <v>3</v>
      </c>
      <c r="I295" s="217" t="s">
        <v>419</v>
      </c>
      <c r="J295" s="157">
        <v>2.2000000000000002</v>
      </c>
      <c r="K295" s="157">
        <v>1.6</v>
      </c>
      <c r="L295" s="22" t="s">
        <v>419</v>
      </c>
      <c r="M295" s="42" t="s">
        <v>419</v>
      </c>
      <c r="N295" s="28" t="s">
        <v>419</v>
      </c>
      <c r="O295" s="43" t="s">
        <v>419</v>
      </c>
      <c r="P295" s="30" t="s">
        <v>1089</v>
      </c>
      <c r="Q295" s="28" t="s">
        <v>419</v>
      </c>
      <c r="R295" s="22" t="s">
        <v>419</v>
      </c>
      <c r="S295" s="9" t="s">
        <v>381</v>
      </c>
      <c r="T295" s="38" t="s">
        <v>2</v>
      </c>
      <c r="U295" s="9">
        <v>2017</v>
      </c>
      <c r="V295" s="28" t="s">
        <v>722</v>
      </c>
      <c r="W295" s="9" t="s">
        <v>453</v>
      </c>
      <c r="X295" s="9" t="s">
        <v>419</v>
      </c>
      <c r="Y295" s="9" t="s">
        <v>419</v>
      </c>
      <c r="Z295" s="9" t="s">
        <v>722</v>
      </c>
      <c r="AA295" s="22"/>
    </row>
    <row r="296" spans="1:27" s="6" customFormat="1" ht="38.25" x14ac:dyDescent="0.25">
      <c r="A296" s="7">
        <v>1905</v>
      </c>
      <c r="B296" s="9" t="s">
        <v>146</v>
      </c>
      <c r="C296" s="9" t="s">
        <v>419</v>
      </c>
      <c r="D296" s="8" t="s">
        <v>171</v>
      </c>
      <c r="E296" s="8" t="s">
        <v>168</v>
      </c>
      <c r="F296" s="200" t="s">
        <v>1061</v>
      </c>
      <c r="G296" s="37" t="s">
        <v>758</v>
      </c>
      <c r="H296" s="9" t="s">
        <v>3</v>
      </c>
      <c r="I296" s="217" t="s">
        <v>419</v>
      </c>
      <c r="J296" s="157">
        <v>8.4</v>
      </c>
      <c r="K296" s="157">
        <v>4</v>
      </c>
      <c r="L296" s="22" t="s">
        <v>419</v>
      </c>
      <c r="M296" s="42" t="s">
        <v>419</v>
      </c>
      <c r="N296" s="28" t="s">
        <v>419</v>
      </c>
      <c r="O296" s="43" t="s">
        <v>419</v>
      </c>
      <c r="P296" s="30" t="s">
        <v>1089</v>
      </c>
      <c r="Q296" s="28" t="s">
        <v>419</v>
      </c>
      <c r="R296" s="22" t="s">
        <v>419</v>
      </c>
      <c r="S296" s="9" t="s">
        <v>381</v>
      </c>
      <c r="T296" s="38" t="s">
        <v>2</v>
      </c>
      <c r="U296" s="9">
        <v>2017</v>
      </c>
      <c r="V296" s="28" t="s">
        <v>722</v>
      </c>
      <c r="W296" s="9" t="s">
        <v>453</v>
      </c>
      <c r="X296" s="9" t="s">
        <v>419</v>
      </c>
      <c r="Y296" s="9" t="s">
        <v>419</v>
      </c>
      <c r="Z296" s="9" t="s">
        <v>722</v>
      </c>
      <c r="AA296" s="22"/>
    </row>
    <row r="297" spans="1:27" s="6" customFormat="1" ht="51" x14ac:dyDescent="0.25">
      <c r="A297" s="7">
        <v>1933</v>
      </c>
      <c r="B297" s="9" t="s">
        <v>146</v>
      </c>
      <c r="C297" s="9" t="s">
        <v>624</v>
      </c>
      <c r="D297" s="37" t="s">
        <v>498</v>
      </c>
      <c r="E297" s="37" t="s">
        <v>497</v>
      </c>
      <c r="F297" s="198" t="s">
        <v>1062</v>
      </c>
      <c r="G297" s="37" t="s">
        <v>755</v>
      </c>
      <c r="H297" s="9" t="s">
        <v>3</v>
      </c>
      <c r="I297" s="217">
        <v>2014</v>
      </c>
      <c r="J297" s="157">
        <v>0.1</v>
      </c>
      <c r="K297" s="157">
        <v>0</v>
      </c>
      <c r="L297" s="22" t="s">
        <v>419</v>
      </c>
      <c r="M297" s="42">
        <v>77.5</v>
      </c>
      <c r="N297" s="45" t="s">
        <v>424</v>
      </c>
      <c r="O297" s="43" t="s">
        <v>424</v>
      </c>
      <c r="P297" s="30" t="s">
        <v>686</v>
      </c>
      <c r="Q297" s="30">
        <v>259560</v>
      </c>
      <c r="R297" s="45" t="s">
        <v>424</v>
      </c>
      <c r="S297" s="9" t="s">
        <v>382</v>
      </c>
      <c r="T297" s="38" t="s">
        <v>3</v>
      </c>
      <c r="U297" s="9">
        <v>2017</v>
      </c>
      <c r="V297" s="30" t="s">
        <v>626</v>
      </c>
      <c r="W297" s="9" t="s">
        <v>453</v>
      </c>
      <c r="X297" s="169" t="s">
        <v>629</v>
      </c>
      <c r="Y297" s="169" t="s">
        <v>630</v>
      </c>
      <c r="Z297" s="177" t="s">
        <v>499</v>
      </c>
      <c r="AA297" s="22"/>
    </row>
    <row r="298" spans="1:27" s="6" customFormat="1" ht="63.75" x14ac:dyDescent="0.25">
      <c r="A298" s="227">
        <v>5293</v>
      </c>
      <c r="B298" s="115" t="s">
        <v>146</v>
      </c>
      <c r="C298" s="115" t="s">
        <v>419</v>
      </c>
      <c r="D298" s="123" t="s">
        <v>985</v>
      </c>
      <c r="E298" s="123" t="s">
        <v>988</v>
      </c>
      <c r="F298" s="198" t="s">
        <v>993</v>
      </c>
      <c r="G298" s="123" t="s">
        <v>755</v>
      </c>
      <c r="H298" s="115" t="s">
        <v>208</v>
      </c>
      <c r="I298" s="213">
        <v>2020</v>
      </c>
      <c r="J298" s="119">
        <v>5</v>
      </c>
      <c r="K298" s="119">
        <v>42</v>
      </c>
      <c r="L298" s="121" t="s">
        <v>419</v>
      </c>
      <c r="M298" s="132">
        <v>40</v>
      </c>
      <c r="N298" s="131">
        <v>1550000</v>
      </c>
      <c r="O298" s="129" t="s">
        <v>424</v>
      </c>
      <c r="P298" s="124" t="s">
        <v>1237</v>
      </c>
      <c r="Q298" s="124" t="s">
        <v>419</v>
      </c>
      <c r="R298" s="131" t="s">
        <v>419</v>
      </c>
      <c r="S298" s="9" t="s">
        <v>382</v>
      </c>
      <c r="T298" s="115" t="s">
        <v>208</v>
      </c>
      <c r="U298" s="9">
        <v>2019</v>
      </c>
      <c r="V298" s="30" t="s">
        <v>419</v>
      </c>
      <c r="W298" s="9" t="s">
        <v>453</v>
      </c>
      <c r="X298" s="9" t="s">
        <v>722</v>
      </c>
      <c r="Y298" s="9" t="s">
        <v>722</v>
      </c>
      <c r="Z298" s="9" t="s">
        <v>722</v>
      </c>
      <c r="AA298" s="22"/>
    </row>
    <row r="299" spans="1:27" s="6" customFormat="1" ht="63.75" x14ac:dyDescent="0.25">
      <c r="A299" s="227">
        <v>5294</v>
      </c>
      <c r="B299" s="115" t="s">
        <v>146</v>
      </c>
      <c r="C299" s="115" t="s">
        <v>419</v>
      </c>
      <c r="D299" s="123" t="s">
        <v>986</v>
      </c>
      <c r="E299" s="123" t="s">
        <v>989</v>
      </c>
      <c r="F299" s="198" t="s">
        <v>992</v>
      </c>
      <c r="G299" s="123" t="s">
        <v>756</v>
      </c>
      <c r="H299" s="115" t="s">
        <v>208</v>
      </c>
      <c r="I299" s="213">
        <v>2023</v>
      </c>
      <c r="J299" s="119" t="s">
        <v>424</v>
      </c>
      <c r="K299" s="119" t="s">
        <v>424</v>
      </c>
      <c r="L299" s="121" t="s">
        <v>419</v>
      </c>
      <c r="M299" s="119" t="s">
        <v>424</v>
      </c>
      <c r="N299" s="124" t="s">
        <v>424</v>
      </c>
      <c r="O299" s="124" t="s">
        <v>424</v>
      </c>
      <c r="P299" s="119" t="s">
        <v>424</v>
      </c>
      <c r="Q299" s="124" t="s">
        <v>424</v>
      </c>
      <c r="R299" s="119" t="s">
        <v>424</v>
      </c>
      <c r="S299" s="9" t="s">
        <v>382</v>
      </c>
      <c r="T299" s="115" t="s">
        <v>208</v>
      </c>
      <c r="U299" s="9">
        <v>2019</v>
      </c>
      <c r="V299" s="30" t="s">
        <v>419</v>
      </c>
      <c r="W299" s="9" t="s">
        <v>453</v>
      </c>
      <c r="X299" s="9" t="s">
        <v>722</v>
      </c>
      <c r="Y299" s="9" t="s">
        <v>722</v>
      </c>
      <c r="Z299" s="9" t="s">
        <v>722</v>
      </c>
      <c r="AA299" s="22"/>
    </row>
    <row r="300" spans="1:27" s="6" customFormat="1" ht="63.75" x14ac:dyDescent="0.25">
      <c r="A300" s="227">
        <v>5295</v>
      </c>
      <c r="B300" s="115" t="s">
        <v>146</v>
      </c>
      <c r="C300" s="120" t="s">
        <v>991</v>
      </c>
      <c r="D300" s="123" t="s">
        <v>987</v>
      </c>
      <c r="E300" s="123" t="s">
        <v>995</v>
      </c>
      <c r="F300" s="198" t="s">
        <v>1229</v>
      </c>
      <c r="G300" s="123" t="s">
        <v>753</v>
      </c>
      <c r="H300" s="115" t="s">
        <v>3</v>
      </c>
      <c r="I300" s="213">
        <v>2017</v>
      </c>
      <c r="J300" s="119" t="s">
        <v>424</v>
      </c>
      <c r="K300" s="119" t="s">
        <v>424</v>
      </c>
      <c r="L300" s="121" t="s">
        <v>419</v>
      </c>
      <c r="M300" s="132">
        <v>7.45</v>
      </c>
      <c r="N300" s="131">
        <v>45696.3</v>
      </c>
      <c r="O300" s="129" t="s">
        <v>424</v>
      </c>
      <c r="P300" s="124" t="s">
        <v>1237</v>
      </c>
      <c r="Q300" s="124" t="s">
        <v>419</v>
      </c>
      <c r="R300" s="131" t="s">
        <v>419</v>
      </c>
      <c r="S300" s="9" t="s">
        <v>381</v>
      </c>
      <c r="T300" s="115" t="s">
        <v>3</v>
      </c>
      <c r="U300" s="9">
        <v>2019</v>
      </c>
      <c r="V300" s="30" t="s">
        <v>419</v>
      </c>
      <c r="W300" s="9" t="s">
        <v>453</v>
      </c>
      <c r="X300" s="9" t="s">
        <v>722</v>
      </c>
      <c r="Y300" s="9" t="s">
        <v>722</v>
      </c>
      <c r="Z300" s="9" t="s">
        <v>722</v>
      </c>
      <c r="AA300" s="22"/>
    </row>
    <row r="301" spans="1:27" s="6" customFormat="1" ht="25.5" x14ac:dyDescent="0.25">
      <c r="A301" s="227">
        <v>5296</v>
      </c>
      <c r="B301" s="115" t="s">
        <v>146</v>
      </c>
      <c r="C301" s="120" t="s">
        <v>419</v>
      </c>
      <c r="D301" s="123" t="s">
        <v>998</v>
      </c>
      <c r="E301" s="123" t="s">
        <v>990</v>
      </c>
      <c r="F301" s="198" t="s">
        <v>994</v>
      </c>
      <c r="G301" s="123" t="s">
        <v>810</v>
      </c>
      <c r="H301" s="115" t="s">
        <v>208</v>
      </c>
      <c r="I301" s="213" t="s">
        <v>424</v>
      </c>
      <c r="J301" s="119" t="s">
        <v>424</v>
      </c>
      <c r="K301" s="119" t="s">
        <v>424</v>
      </c>
      <c r="L301" s="121" t="s">
        <v>419</v>
      </c>
      <c r="M301" s="132" t="s">
        <v>419</v>
      </c>
      <c r="N301" s="124" t="s">
        <v>424</v>
      </c>
      <c r="O301" s="124" t="s">
        <v>424</v>
      </c>
      <c r="P301" s="119" t="s">
        <v>424</v>
      </c>
      <c r="Q301" s="124" t="s">
        <v>424</v>
      </c>
      <c r="R301" s="119" t="s">
        <v>424</v>
      </c>
      <c r="S301" s="9" t="s">
        <v>382</v>
      </c>
      <c r="T301" s="115" t="s">
        <v>208</v>
      </c>
      <c r="U301" s="9">
        <v>2019</v>
      </c>
      <c r="V301" s="30" t="s">
        <v>419</v>
      </c>
      <c r="W301" s="9" t="s">
        <v>453</v>
      </c>
      <c r="X301" s="9" t="s">
        <v>722</v>
      </c>
      <c r="Y301" s="9" t="s">
        <v>722</v>
      </c>
      <c r="Z301" s="9" t="s">
        <v>722</v>
      </c>
      <c r="AA301" s="22"/>
    </row>
    <row r="302" spans="1:27" s="6" customFormat="1" ht="25.5" x14ac:dyDescent="0.25">
      <c r="A302" s="227">
        <v>5297</v>
      </c>
      <c r="B302" s="115" t="s">
        <v>146</v>
      </c>
      <c r="C302" s="120" t="s">
        <v>997</v>
      </c>
      <c r="D302" s="123" t="s">
        <v>1063</v>
      </c>
      <c r="E302" s="123" t="s">
        <v>999</v>
      </c>
      <c r="F302" s="198" t="s">
        <v>1000</v>
      </c>
      <c r="G302" s="123" t="s">
        <v>779</v>
      </c>
      <c r="H302" s="115" t="s">
        <v>3</v>
      </c>
      <c r="I302" s="213">
        <v>2019</v>
      </c>
      <c r="J302" s="119" t="s">
        <v>424</v>
      </c>
      <c r="K302" s="119" t="s">
        <v>424</v>
      </c>
      <c r="L302" s="121" t="s">
        <v>419</v>
      </c>
      <c r="M302" s="132">
        <v>0.5</v>
      </c>
      <c r="N302" s="124" t="s">
        <v>424</v>
      </c>
      <c r="O302" s="124" t="s">
        <v>424</v>
      </c>
      <c r="P302" s="119" t="s">
        <v>424</v>
      </c>
      <c r="Q302" s="124" t="s">
        <v>424</v>
      </c>
      <c r="R302" s="119" t="s">
        <v>419</v>
      </c>
      <c r="S302" s="9" t="s">
        <v>382</v>
      </c>
      <c r="T302" s="115" t="s">
        <v>3</v>
      </c>
      <c r="U302" s="9">
        <v>2019</v>
      </c>
      <c r="V302" s="30" t="s">
        <v>722</v>
      </c>
      <c r="W302" s="9" t="s">
        <v>453</v>
      </c>
      <c r="X302" s="9" t="s">
        <v>722</v>
      </c>
      <c r="Y302" s="9" t="s">
        <v>722</v>
      </c>
      <c r="Z302" s="9" t="s">
        <v>722</v>
      </c>
      <c r="AA302" s="22"/>
    </row>
    <row r="303" spans="1:27" s="6" customFormat="1" ht="25.5" x14ac:dyDescent="0.25">
      <c r="A303" s="7">
        <v>1932</v>
      </c>
      <c r="B303" s="11" t="s">
        <v>148</v>
      </c>
      <c r="C303" s="9" t="s">
        <v>722</v>
      </c>
      <c r="D303" s="8" t="s">
        <v>287</v>
      </c>
      <c r="E303" s="8" t="s">
        <v>172</v>
      </c>
      <c r="F303" s="39" t="s">
        <v>683</v>
      </c>
      <c r="G303" s="8" t="s">
        <v>446</v>
      </c>
      <c r="H303" s="9" t="s">
        <v>3</v>
      </c>
      <c r="I303" s="219">
        <v>2013</v>
      </c>
      <c r="J303" s="22">
        <v>2</v>
      </c>
      <c r="K303" s="22">
        <v>0</v>
      </c>
      <c r="L303" s="22" t="s">
        <v>419</v>
      </c>
      <c r="M303" s="22">
        <v>3</v>
      </c>
      <c r="N303" s="43" t="s">
        <v>722</v>
      </c>
      <c r="O303" s="43" t="s">
        <v>722</v>
      </c>
      <c r="P303" s="30" t="s">
        <v>722</v>
      </c>
      <c r="Q303" s="28" t="s">
        <v>722</v>
      </c>
      <c r="R303" s="22" t="s">
        <v>419</v>
      </c>
      <c r="S303" s="9" t="s">
        <v>382</v>
      </c>
      <c r="T303" s="7" t="s">
        <v>3</v>
      </c>
      <c r="U303" s="9">
        <v>2017</v>
      </c>
      <c r="V303" s="28" t="s">
        <v>722</v>
      </c>
      <c r="W303" s="9" t="s">
        <v>453</v>
      </c>
      <c r="X303" s="9" t="s">
        <v>722</v>
      </c>
      <c r="Y303" s="9" t="s">
        <v>722</v>
      </c>
      <c r="Z303" s="9" t="s">
        <v>722</v>
      </c>
      <c r="AA303" s="22"/>
    </row>
    <row r="304" spans="1:27" s="6" customFormat="1" ht="25.5" x14ac:dyDescent="0.25">
      <c r="A304" s="7">
        <v>1931</v>
      </c>
      <c r="B304" s="11" t="s">
        <v>148</v>
      </c>
      <c r="C304" s="9" t="s">
        <v>722</v>
      </c>
      <c r="D304" s="7" t="s">
        <v>289</v>
      </c>
      <c r="E304" s="8" t="s">
        <v>184</v>
      </c>
      <c r="F304" s="8" t="s">
        <v>684</v>
      </c>
      <c r="G304" s="7" t="s">
        <v>481</v>
      </c>
      <c r="H304" s="9" t="s">
        <v>3</v>
      </c>
      <c r="I304" s="219">
        <v>2017</v>
      </c>
      <c r="J304" s="22">
        <v>87</v>
      </c>
      <c r="K304" s="22">
        <v>19</v>
      </c>
      <c r="L304" s="22" t="s">
        <v>419</v>
      </c>
      <c r="M304" s="22">
        <v>32.1</v>
      </c>
      <c r="N304" s="43" t="s">
        <v>722</v>
      </c>
      <c r="O304" s="43" t="s">
        <v>722</v>
      </c>
      <c r="P304" s="30" t="s">
        <v>722</v>
      </c>
      <c r="Q304" s="28" t="s">
        <v>722</v>
      </c>
      <c r="R304" s="22" t="s">
        <v>419</v>
      </c>
      <c r="S304" s="9" t="s">
        <v>382</v>
      </c>
      <c r="T304" s="7" t="s">
        <v>3</v>
      </c>
      <c r="U304" s="9">
        <v>2017</v>
      </c>
      <c r="V304" s="28" t="s">
        <v>722</v>
      </c>
      <c r="W304" s="9" t="s">
        <v>453</v>
      </c>
      <c r="X304" s="9" t="s">
        <v>722</v>
      </c>
      <c r="Y304" s="9" t="s">
        <v>722</v>
      </c>
      <c r="Z304" s="9" t="s">
        <v>722</v>
      </c>
      <c r="AA304" s="22"/>
    </row>
    <row r="305" spans="1:27" s="6" customFormat="1" ht="51" x14ac:dyDescent="0.25">
      <c r="A305" s="7">
        <v>1930</v>
      </c>
      <c r="B305" s="11" t="s">
        <v>148</v>
      </c>
      <c r="C305" s="9" t="s">
        <v>722</v>
      </c>
      <c r="D305" s="7" t="s">
        <v>290</v>
      </c>
      <c r="E305" s="8" t="s">
        <v>500</v>
      </c>
      <c r="F305" s="8" t="s">
        <v>687</v>
      </c>
      <c r="G305" s="7" t="s">
        <v>634</v>
      </c>
      <c r="H305" s="9" t="s">
        <v>3</v>
      </c>
      <c r="I305" s="221">
        <v>2011</v>
      </c>
      <c r="J305" s="22">
        <v>730</v>
      </c>
      <c r="K305" s="22">
        <v>147</v>
      </c>
      <c r="L305" s="22" t="s">
        <v>419</v>
      </c>
      <c r="M305" s="22">
        <v>1471</v>
      </c>
      <c r="N305" s="29">
        <v>1700000</v>
      </c>
      <c r="O305" s="43" t="s">
        <v>722</v>
      </c>
      <c r="P305" s="30" t="s">
        <v>722</v>
      </c>
      <c r="Q305" s="28" t="s">
        <v>722</v>
      </c>
      <c r="R305" s="22" t="s">
        <v>419</v>
      </c>
      <c r="S305" s="9" t="s">
        <v>382</v>
      </c>
      <c r="T305" s="7" t="s">
        <v>3</v>
      </c>
      <c r="U305" s="9">
        <v>2017</v>
      </c>
      <c r="V305" s="28" t="s">
        <v>722</v>
      </c>
      <c r="W305" s="9" t="s">
        <v>453</v>
      </c>
      <c r="X305" s="9" t="s">
        <v>722</v>
      </c>
      <c r="Y305" s="9" t="s">
        <v>722</v>
      </c>
      <c r="Z305" s="16">
        <v>40269</v>
      </c>
      <c r="AA305" s="22"/>
    </row>
    <row r="306" spans="1:27" s="6" customFormat="1" ht="12.75" x14ac:dyDescent="0.25">
      <c r="A306" s="7">
        <v>1929</v>
      </c>
      <c r="B306" s="11" t="s">
        <v>148</v>
      </c>
      <c r="C306" s="9" t="s">
        <v>722</v>
      </c>
      <c r="D306" s="8" t="s">
        <v>291</v>
      </c>
      <c r="E306" s="8" t="s">
        <v>4</v>
      </c>
      <c r="F306" s="167" t="s">
        <v>685</v>
      </c>
      <c r="G306" s="8" t="s">
        <v>4</v>
      </c>
      <c r="H306" s="9" t="s">
        <v>3</v>
      </c>
      <c r="I306" s="219" t="s">
        <v>419</v>
      </c>
      <c r="J306" s="22">
        <v>244</v>
      </c>
      <c r="K306" s="22">
        <v>152</v>
      </c>
      <c r="L306" s="22" t="s">
        <v>419</v>
      </c>
      <c r="M306" s="22" t="s">
        <v>419</v>
      </c>
      <c r="N306" s="43" t="s">
        <v>722</v>
      </c>
      <c r="O306" s="43" t="s">
        <v>722</v>
      </c>
      <c r="P306" s="30" t="s">
        <v>722</v>
      </c>
      <c r="Q306" s="28" t="s">
        <v>722</v>
      </c>
      <c r="R306" s="28" t="s">
        <v>722</v>
      </c>
      <c r="S306" s="9" t="s">
        <v>381</v>
      </c>
      <c r="T306" s="7" t="s">
        <v>2</v>
      </c>
      <c r="U306" s="9">
        <v>2017</v>
      </c>
      <c r="V306" s="28" t="s">
        <v>722</v>
      </c>
      <c r="W306" s="9" t="s">
        <v>453</v>
      </c>
      <c r="X306" s="9" t="s">
        <v>419</v>
      </c>
      <c r="Y306" s="9" t="s">
        <v>419</v>
      </c>
      <c r="Z306" s="9" t="s">
        <v>722</v>
      </c>
      <c r="AA306" s="22"/>
    </row>
    <row r="307" spans="1:27" s="6" customFormat="1" ht="51" x14ac:dyDescent="0.25">
      <c r="A307" s="7">
        <v>1920</v>
      </c>
      <c r="B307" s="11" t="s">
        <v>148</v>
      </c>
      <c r="C307" s="9" t="s">
        <v>722</v>
      </c>
      <c r="D307" s="8" t="s">
        <v>292</v>
      </c>
      <c r="E307" s="8" t="s">
        <v>769</v>
      </c>
      <c r="F307" s="117" t="s">
        <v>1001</v>
      </c>
      <c r="G307" s="8" t="s">
        <v>60</v>
      </c>
      <c r="H307" s="9" t="s">
        <v>3</v>
      </c>
      <c r="I307" s="219" t="s">
        <v>419</v>
      </c>
      <c r="J307" s="121">
        <v>1399</v>
      </c>
      <c r="K307" s="121">
        <v>112</v>
      </c>
      <c r="L307" s="22" t="s">
        <v>419</v>
      </c>
      <c r="M307" s="22" t="s">
        <v>419</v>
      </c>
      <c r="N307" s="43" t="s">
        <v>722</v>
      </c>
      <c r="O307" s="43" t="s">
        <v>722</v>
      </c>
      <c r="P307" s="30" t="s">
        <v>722</v>
      </c>
      <c r="Q307" s="28" t="s">
        <v>722</v>
      </c>
      <c r="R307" s="28" t="s">
        <v>722</v>
      </c>
      <c r="S307" s="9" t="s">
        <v>381</v>
      </c>
      <c r="T307" s="7" t="s">
        <v>3</v>
      </c>
      <c r="U307" s="9">
        <v>2017</v>
      </c>
      <c r="V307" s="28" t="s">
        <v>722</v>
      </c>
      <c r="W307" s="9" t="s">
        <v>453</v>
      </c>
      <c r="X307" s="9" t="s">
        <v>419</v>
      </c>
      <c r="Y307" s="9" t="s">
        <v>419</v>
      </c>
      <c r="Z307" s="9" t="s">
        <v>722</v>
      </c>
      <c r="AA307" s="22"/>
    </row>
    <row r="308" spans="1:27" s="6" customFormat="1" ht="25.5" x14ac:dyDescent="0.25">
      <c r="A308" s="7">
        <v>1927</v>
      </c>
      <c r="B308" s="11" t="s">
        <v>148</v>
      </c>
      <c r="C308" s="9" t="s">
        <v>722</v>
      </c>
      <c r="D308" s="8" t="s">
        <v>294</v>
      </c>
      <c r="E308" s="8" t="s">
        <v>173</v>
      </c>
      <c r="F308" s="8" t="s">
        <v>688</v>
      </c>
      <c r="G308" s="8" t="s">
        <v>758</v>
      </c>
      <c r="H308" s="9" t="s">
        <v>3</v>
      </c>
      <c r="I308" s="219" t="s">
        <v>419</v>
      </c>
      <c r="J308" s="22">
        <v>0</v>
      </c>
      <c r="K308" s="22">
        <v>0</v>
      </c>
      <c r="L308" s="22" t="s">
        <v>419</v>
      </c>
      <c r="M308" s="22" t="s">
        <v>419</v>
      </c>
      <c r="N308" s="43" t="s">
        <v>722</v>
      </c>
      <c r="O308" s="43" t="s">
        <v>722</v>
      </c>
      <c r="P308" s="30" t="s">
        <v>722</v>
      </c>
      <c r="Q308" s="28" t="s">
        <v>722</v>
      </c>
      <c r="R308" s="28" t="s">
        <v>722</v>
      </c>
      <c r="S308" s="9" t="s">
        <v>381</v>
      </c>
      <c r="T308" s="7" t="s">
        <v>2</v>
      </c>
      <c r="U308" s="9">
        <v>2017</v>
      </c>
      <c r="V308" s="28" t="s">
        <v>722</v>
      </c>
      <c r="W308" s="9" t="s">
        <v>453</v>
      </c>
      <c r="X308" s="9" t="s">
        <v>419</v>
      </c>
      <c r="Y308" s="9" t="s">
        <v>419</v>
      </c>
      <c r="Z308" s="9" t="s">
        <v>722</v>
      </c>
      <c r="AA308" s="22"/>
    </row>
    <row r="309" spans="1:27" s="6" customFormat="1" ht="25.5" x14ac:dyDescent="0.25">
      <c r="A309" s="7">
        <v>1935</v>
      </c>
      <c r="B309" s="11" t="s">
        <v>148</v>
      </c>
      <c r="C309" s="9" t="s">
        <v>722</v>
      </c>
      <c r="D309" s="8" t="s">
        <v>295</v>
      </c>
      <c r="E309" s="8" t="s">
        <v>221</v>
      </c>
      <c r="F309" s="8" t="s">
        <v>689</v>
      </c>
      <c r="G309" s="8" t="s">
        <v>428</v>
      </c>
      <c r="H309" s="9" t="s">
        <v>208</v>
      </c>
      <c r="I309" s="219" t="s">
        <v>424</v>
      </c>
      <c r="J309" s="22">
        <v>3</v>
      </c>
      <c r="K309" s="22">
        <v>0</v>
      </c>
      <c r="L309" s="22" t="s">
        <v>419</v>
      </c>
      <c r="M309" s="22">
        <v>3</v>
      </c>
      <c r="N309" s="29">
        <v>50000</v>
      </c>
      <c r="O309" s="43" t="s">
        <v>722</v>
      </c>
      <c r="P309" s="30" t="s">
        <v>722</v>
      </c>
      <c r="Q309" s="28" t="s">
        <v>722</v>
      </c>
      <c r="R309" s="22" t="s">
        <v>419</v>
      </c>
      <c r="S309" s="9" t="s">
        <v>382</v>
      </c>
      <c r="T309" s="7" t="s">
        <v>501</v>
      </c>
      <c r="U309" s="9">
        <v>2017</v>
      </c>
      <c r="V309" s="28" t="s">
        <v>722</v>
      </c>
      <c r="W309" s="9" t="s">
        <v>453</v>
      </c>
      <c r="X309" s="9" t="s">
        <v>722</v>
      </c>
      <c r="Y309" s="9" t="s">
        <v>722</v>
      </c>
      <c r="Z309" s="9" t="s">
        <v>424</v>
      </c>
      <c r="AA309" s="22"/>
    </row>
    <row r="310" spans="1:27" s="6" customFormat="1" ht="51" x14ac:dyDescent="0.25">
      <c r="A310" s="7">
        <v>1925</v>
      </c>
      <c r="B310" s="11" t="s">
        <v>148</v>
      </c>
      <c r="C310" s="9" t="s">
        <v>722</v>
      </c>
      <c r="D310" s="8" t="s">
        <v>222</v>
      </c>
      <c r="E310" s="8" t="s">
        <v>223</v>
      </c>
      <c r="F310" s="8" t="s">
        <v>690</v>
      </c>
      <c r="G310" s="8" t="s">
        <v>446</v>
      </c>
      <c r="H310" s="9" t="s">
        <v>208</v>
      </c>
      <c r="I310" s="219" t="s">
        <v>424</v>
      </c>
      <c r="J310" s="22">
        <v>192</v>
      </c>
      <c r="K310" s="22">
        <v>35</v>
      </c>
      <c r="L310" s="22" t="s">
        <v>419</v>
      </c>
      <c r="M310" s="22">
        <v>94.8</v>
      </c>
      <c r="N310" s="43" t="s">
        <v>722</v>
      </c>
      <c r="O310" s="43" t="s">
        <v>722</v>
      </c>
      <c r="P310" s="30" t="s">
        <v>722</v>
      </c>
      <c r="Q310" s="28" t="s">
        <v>722</v>
      </c>
      <c r="R310" s="22" t="s">
        <v>419</v>
      </c>
      <c r="S310" s="9" t="s">
        <v>382</v>
      </c>
      <c r="T310" s="7" t="s">
        <v>502</v>
      </c>
      <c r="U310" s="9">
        <v>2017</v>
      </c>
      <c r="V310" s="28" t="s">
        <v>722</v>
      </c>
      <c r="W310" s="9" t="s">
        <v>453</v>
      </c>
      <c r="X310" s="9" t="s">
        <v>722</v>
      </c>
      <c r="Y310" s="9" t="s">
        <v>722</v>
      </c>
      <c r="Z310" s="41">
        <v>42552</v>
      </c>
      <c r="AA310" s="22"/>
    </row>
    <row r="311" spans="1:27" s="6" customFormat="1" ht="25.5" x14ac:dyDescent="0.25">
      <c r="A311" s="7">
        <v>1974</v>
      </c>
      <c r="B311" s="11" t="s">
        <v>148</v>
      </c>
      <c r="C311" s="9" t="s">
        <v>722</v>
      </c>
      <c r="D311" s="8" t="s">
        <v>224</v>
      </c>
      <c r="E311" s="7" t="s">
        <v>452</v>
      </c>
      <c r="F311" s="7" t="s">
        <v>642</v>
      </c>
      <c r="G311" s="7" t="s">
        <v>751</v>
      </c>
      <c r="H311" s="9" t="s">
        <v>3</v>
      </c>
      <c r="I311" s="219" t="s">
        <v>419</v>
      </c>
      <c r="J311" s="22">
        <v>454</v>
      </c>
      <c r="K311" s="22">
        <v>27</v>
      </c>
      <c r="L311" s="22" t="s">
        <v>419</v>
      </c>
      <c r="M311" s="22" t="s">
        <v>419</v>
      </c>
      <c r="N311" s="43" t="s">
        <v>722</v>
      </c>
      <c r="O311" s="43" t="s">
        <v>722</v>
      </c>
      <c r="P311" s="30" t="s">
        <v>722</v>
      </c>
      <c r="Q311" s="28" t="s">
        <v>722</v>
      </c>
      <c r="R311" s="22" t="s">
        <v>419</v>
      </c>
      <c r="S311" s="9" t="s">
        <v>381</v>
      </c>
      <c r="T311" s="7" t="s">
        <v>3</v>
      </c>
      <c r="U311" s="9">
        <v>2017</v>
      </c>
      <c r="V311" s="28" t="s">
        <v>722</v>
      </c>
      <c r="W311" s="9" t="s">
        <v>453</v>
      </c>
      <c r="X311" s="9" t="s">
        <v>419</v>
      </c>
      <c r="Y311" s="9" t="s">
        <v>419</v>
      </c>
      <c r="Z311" s="9" t="s">
        <v>419</v>
      </c>
      <c r="AA311" s="22"/>
    </row>
    <row r="312" spans="1:27" s="6" customFormat="1" ht="38.25" x14ac:dyDescent="0.25">
      <c r="A312" s="7">
        <v>1975</v>
      </c>
      <c r="B312" s="11" t="s">
        <v>148</v>
      </c>
      <c r="C312" s="9" t="s">
        <v>419</v>
      </c>
      <c r="D312" s="8" t="s">
        <v>737</v>
      </c>
      <c r="E312" s="7" t="s">
        <v>631</v>
      </c>
      <c r="F312" s="7" t="s">
        <v>691</v>
      </c>
      <c r="G312" s="8" t="s">
        <v>755</v>
      </c>
      <c r="H312" s="9" t="s">
        <v>208</v>
      </c>
      <c r="I312" s="219">
        <v>2021</v>
      </c>
      <c r="J312" s="22">
        <v>33</v>
      </c>
      <c r="K312" s="22">
        <v>2</v>
      </c>
      <c r="L312" s="22" t="s">
        <v>419</v>
      </c>
      <c r="M312" s="22">
        <v>32</v>
      </c>
      <c r="N312" s="43">
        <v>400000</v>
      </c>
      <c r="O312" s="43" t="s">
        <v>424</v>
      </c>
      <c r="P312" s="30" t="s">
        <v>424</v>
      </c>
      <c r="Q312" s="28" t="s">
        <v>424</v>
      </c>
      <c r="R312" s="22" t="s">
        <v>419</v>
      </c>
      <c r="S312" s="9" t="s">
        <v>382</v>
      </c>
      <c r="T312" s="7" t="s">
        <v>208</v>
      </c>
      <c r="U312" s="9">
        <v>2017</v>
      </c>
      <c r="V312" s="28" t="s">
        <v>419</v>
      </c>
      <c r="W312" s="9" t="s">
        <v>453</v>
      </c>
      <c r="X312" s="9" t="s">
        <v>722</v>
      </c>
      <c r="Y312" s="9" t="s">
        <v>722</v>
      </c>
      <c r="Z312" s="7" t="s">
        <v>632</v>
      </c>
      <c r="AA312" s="22"/>
    </row>
    <row r="313" spans="1:27" s="6" customFormat="1" ht="25.5" x14ac:dyDescent="0.25">
      <c r="A313" s="178">
        <v>5138</v>
      </c>
      <c r="B313" s="151" t="s">
        <v>148</v>
      </c>
      <c r="C313" s="151" t="s">
        <v>424</v>
      </c>
      <c r="D313" s="151" t="s">
        <v>813</v>
      </c>
      <c r="E313" s="152" t="s">
        <v>814</v>
      </c>
      <c r="F313" s="151" t="s">
        <v>815</v>
      </c>
      <c r="G313" s="7" t="s">
        <v>751</v>
      </c>
      <c r="H313" s="151" t="s">
        <v>208</v>
      </c>
      <c r="I313" s="222" t="s">
        <v>424</v>
      </c>
      <c r="J313" s="140" t="s">
        <v>424</v>
      </c>
      <c r="K313" s="179" t="s">
        <v>1056</v>
      </c>
      <c r="L313" s="140" t="s">
        <v>419</v>
      </c>
      <c r="M313" s="140" t="s">
        <v>424</v>
      </c>
      <c r="N313" s="153" t="s">
        <v>424</v>
      </c>
      <c r="O313" s="153" t="s">
        <v>424</v>
      </c>
      <c r="P313" s="152" t="s">
        <v>424</v>
      </c>
      <c r="Q313" s="153" t="s">
        <v>424</v>
      </c>
      <c r="R313" s="151" t="s">
        <v>419</v>
      </c>
      <c r="S313" s="151" t="s">
        <v>1057</v>
      </c>
      <c r="T313" s="151" t="s">
        <v>419</v>
      </c>
      <c r="U313" s="151" t="s">
        <v>419</v>
      </c>
      <c r="V313" s="151" t="s">
        <v>419</v>
      </c>
      <c r="W313" s="151" t="s">
        <v>453</v>
      </c>
      <c r="X313" s="151" t="s">
        <v>419</v>
      </c>
      <c r="Y313" s="151" t="s">
        <v>419</v>
      </c>
      <c r="Z313" s="151" t="s">
        <v>419</v>
      </c>
      <c r="AA313" s="22"/>
    </row>
    <row r="314" spans="1:27" s="6" customFormat="1" ht="25.5" x14ac:dyDescent="0.25">
      <c r="A314" s="7">
        <v>1976</v>
      </c>
      <c r="B314" s="8" t="s">
        <v>161</v>
      </c>
      <c r="C314" s="9" t="s">
        <v>722</v>
      </c>
      <c r="D314" s="7" t="s">
        <v>296</v>
      </c>
      <c r="E314" s="7" t="s">
        <v>4</v>
      </c>
      <c r="F314" s="7" t="s">
        <v>692</v>
      </c>
      <c r="G314" s="7" t="s">
        <v>4</v>
      </c>
      <c r="H314" s="9" t="s">
        <v>3</v>
      </c>
      <c r="I314" s="217" t="s">
        <v>419</v>
      </c>
      <c r="J314" s="22">
        <v>426</v>
      </c>
      <c r="K314" s="22">
        <v>267</v>
      </c>
      <c r="L314" s="22" t="s">
        <v>419</v>
      </c>
      <c r="M314" s="22" t="s">
        <v>419</v>
      </c>
      <c r="N314" s="43" t="s">
        <v>722</v>
      </c>
      <c r="O314" s="28">
        <v>23256</v>
      </c>
      <c r="P314" s="30" t="s">
        <v>574</v>
      </c>
      <c r="Q314" s="28" t="s">
        <v>419</v>
      </c>
      <c r="R314" s="22" t="s">
        <v>419</v>
      </c>
      <c r="S314" s="9" t="s">
        <v>381</v>
      </c>
      <c r="T314" s="7" t="s">
        <v>2</v>
      </c>
      <c r="U314" s="9">
        <v>2017</v>
      </c>
      <c r="V314" s="28" t="s">
        <v>722</v>
      </c>
      <c r="W314" s="9" t="s">
        <v>453</v>
      </c>
      <c r="X314" s="9" t="s">
        <v>419</v>
      </c>
      <c r="Y314" s="9" t="s">
        <v>419</v>
      </c>
      <c r="Z314" s="9" t="s">
        <v>722</v>
      </c>
      <c r="AA314" s="22"/>
    </row>
    <row r="315" spans="1:27" s="6" customFormat="1" ht="38.25" x14ac:dyDescent="0.25">
      <c r="A315" s="7">
        <v>1979</v>
      </c>
      <c r="B315" s="8" t="s">
        <v>161</v>
      </c>
      <c r="C315" s="9" t="s">
        <v>722</v>
      </c>
      <c r="D315" s="7" t="s">
        <v>297</v>
      </c>
      <c r="E315" s="7" t="s">
        <v>769</v>
      </c>
      <c r="F315" s="7" t="s">
        <v>745</v>
      </c>
      <c r="G315" s="8" t="s">
        <v>60</v>
      </c>
      <c r="H315" s="9" t="s">
        <v>3</v>
      </c>
      <c r="I315" s="217" t="s">
        <v>419</v>
      </c>
      <c r="J315" s="22">
        <v>1171</v>
      </c>
      <c r="K315" s="22">
        <v>132</v>
      </c>
      <c r="L315" s="22" t="s">
        <v>419</v>
      </c>
      <c r="M315" s="22" t="s">
        <v>419</v>
      </c>
      <c r="N315" s="43" t="s">
        <v>722</v>
      </c>
      <c r="O315" s="43">
        <v>2000</v>
      </c>
      <c r="P315" s="30" t="s">
        <v>574</v>
      </c>
      <c r="Q315" s="28" t="s">
        <v>419</v>
      </c>
      <c r="R315" s="22" t="s">
        <v>419</v>
      </c>
      <c r="S315" s="9" t="s">
        <v>381</v>
      </c>
      <c r="T315" s="7" t="s">
        <v>2</v>
      </c>
      <c r="U315" s="9">
        <v>2017</v>
      </c>
      <c r="V315" s="28" t="s">
        <v>722</v>
      </c>
      <c r="W315" s="9" t="s">
        <v>453</v>
      </c>
      <c r="X315" s="9" t="s">
        <v>419</v>
      </c>
      <c r="Y315" s="9" t="s">
        <v>419</v>
      </c>
      <c r="Z315" s="9" t="s">
        <v>722</v>
      </c>
      <c r="AA315" s="22"/>
    </row>
    <row r="316" spans="1:27" s="6" customFormat="1" ht="38.25" x14ac:dyDescent="0.25">
      <c r="A316" s="7">
        <v>1990</v>
      </c>
      <c r="B316" s="8" t="s">
        <v>161</v>
      </c>
      <c r="C316" s="9" t="s">
        <v>722</v>
      </c>
      <c r="D316" s="7" t="s">
        <v>503</v>
      </c>
      <c r="E316" s="7" t="s">
        <v>504</v>
      </c>
      <c r="F316" s="202" t="s">
        <v>693</v>
      </c>
      <c r="G316" s="7" t="s">
        <v>755</v>
      </c>
      <c r="H316" s="9" t="s">
        <v>208</v>
      </c>
      <c r="I316" s="217" t="s">
        <v>424</v>
      </c>
      <c r="J316" s="22">
        <v>261</v>
      </c>
      <c r="K316" s="22">
        <v>24</v>
      </c>
      <c r="L316" s="22" t="s">
        <v>419</v>
      </c>
      <c r="M316" s="36">
        <v>242</v>
      </c>
      <c r="N316" s="44">
        <v>500000</v>
      </c>
      <c r="O316" s="44">
        <v>10000</v>
      </c>
      <c r="P316" s="30" t="s">
        <v>424</v>
      </c>
      <c r="Q316" s="28" t="s">
        <v>424</v>
      </c>
      <c r="R316" s="22" t="s">
        <v>419</v>
      </c>
      <c r="S316" s="9" t="s">
        <v>382</v>
      </c>
      <c r="T316" s="7" t="s">
        <v>512</v>
      </c>
      <c r="U316" s="9">
        <v>2017</v>
      </c>
      <c r="V316" s="28" t="s">
        <v>575</v>
      </c>
      <c r="W316" s="9" t="s">
        <v>453</v>
      </c>
      <c r="X316" s="36">
        <v>28.782446</v>
      </c>
      <c r="Y316" s="36">
        <v>-81.216696999999996</v>
      </c>
      <c r="Z316" s="9" t="s">
        <v>424</v>
      </c>
      <c r="AA316" s="22"/>
    </row>
    <row r="317" spans="1:27" s="6" customFormat="1" ht="38.25" x14ac:dyDescent="0.25">
      <c r="A317" s="7">
        <v>1989</v>
      </c>
      <c r="B317" s="8" t="s">
        <v>161</v>
      </c>
      <c r="C317" s="9" t="s">
        <v>722</v>
      </c>
      <c r="D317" s="7" t="s">
        <v>505</v>
      </c>
      <c r="E317" s="7" t="s">
        <v>506</v>
      </c>
      <c r="F317" s="7" t="s">
        <v>693</v>
      </c>
      <c r="G317" s="7" t="s">
        <v>755</v>
      </c>
      <c r="H317" s="9" t="s">
        <v>208</v>
      </c>
      <c r="I317" s="217" t="s">
        <v>424</v>
      </c>
      <c r="J317" s="22">
        <v>490</v>
      </c>
      <c r="K317" s="22">
        <v>43</v>
      </c>
      <c r="L317" s="22" t="s">
        <v>419</v>
      </c>
      <c r="M317" s="36" t="s">
        <v>419</v>
      </c>
      <c r="N317" s="44">
        <v>750000</v>
      </c>
      <c r="O317" s="44">
        <v>15000</v>
      </c>
      <c r="P317" s="30" t="s">
        <v>424</v>
      </c>
      <c r="Q317" s="28" t="s">
        <v>424</v>
      </c>
      <c r="R317" s="22" t="s">
        <v>419</v>
      </c>
      <c r="S317" s="9" t="s">
        <v>382</v>
      </c>
      <c r="T317" s="7" t="s">
        <v>512</v>
      </c>
      <c r="U317" s="9">
        <v>2017</v>
      </c>
      <c r="V317" s="28" t="s">
        <v>575</v>
      </c>
      <c r="W317" s="9" t="s">
        <v>453</v>
      </c>
      <c r="X317" s="36">
        <v>28.749697000000001</v>
      </c>
      <c r="Y317" s="36">
        <v>-81.256587999999994</v>
      </c>
      <c r="Z317" s="9" t="s">
        <v>424</v>
      </c>
      <c r="AA317" s="22"/>
    </row>
    <row r="318" spans="1:27" s="6" customFormat="1" ht="76.5" x14ac:dyDescent="0.25">
      <c r="A318" s="7">
        <v>1988</v>
      </c>
      <c r="B318" s="8" t="s">
        <v>161</v>
      </c>
      <c r="C318" s="9" t="s">
        <v>722</v>
      </c>
      <c r="D318" s="7" t="s">
        <v>507</v>
      </c>
      <c r="E318" s="7" t="s">
        <v>508</v>
      </c>
      <c r="F318" s="7" t="s">
        <v>509</v>
      </c>
      <c r="G318" s="7" t="s">
        <v>511</v>
      </c>
      <c r="H318" s="9" t="s">
        <v>375</v>
      </c>
      <c r="I318" s="217">
        <v>2018</v>
      </c>
      <c r="J318" s="22">
        <v>10966</v>
      </c>
      <c r="K318" s="22">
        <v>2056</v>
      </c>
      <c r="L318" s="22" t="s">
        <v>419</v>
      </c>
      <c r="M318" s="22">
        <v>3800</v>
      </c>
      <c r="N318" s="207">
        <v>16000000</v>
      </c>
      <c r="O318" s="44">
        <v>100000</v>
      </c>
      <c r="P318" s="86" t="s">
        <v>636</v>
      </c>
      <c r="Q318" s="28" t="s">
        <v>419</v>
      </c>
      <c r="R318" s="22" t="s">
        <v>722</v>
      </c>
      <c r="S318" s="9" t="s">
        <v>382</v>
      </c>
      <c r="T318" s="7" t="s">
        <v>470</v>
      </c>
      <c r="U318" s="9">
        <v>2017</v>
      </c>
      <c r="V318" s="28" t="s">
        <v>419</v>
      </c>
      <c r="W318" s="9" t="s">
        <v>453</v>
      </c>
      <c r="X318" s="100">
        <v>28.815211999999999</v>
      </c>
      <c r="Y318" s="100">
        <v>-81.283153999999996</v>
      </c>
      <c r="Z318" s="7" t="s">
        <v>472</v>
      </c>
      <c r="AA318" s="22"/>
    </row>
    <row r="319" spans="1:27" s="6" customFormat="1" ht="25.5" x14ac:dyDescent="0.25">
      <c r="A319" s="7">
        <v>1987</v>
      </c>
      <c r="B319" s="8" t="s">
        <v>161</v>
      </c>
      <c r="C319" s="9" t="s">
        <v>722</v>
      </c>
      <c r="D319" s="7" t="s">
        <v>510</v>
      </c>
      <c r="E319" s="7" t="s">
        <v>452</v>
      </c>
      <c r="F319" s="7" t="s">
        <v>642</v>
      </c>
      <c r="G319" s="7" t="s">
        <v>751</v>
      </c>
      <c r="H319" s="9" t="s">
        <v>3</v>
      </c>
      <c r="I319" s="217" t="s">
        <v>419</v>
      </c>
      <c r="J319" s="22">
        <v>353</v>
      </c>
      <c r="K319" s="22">
        <v>327</v>
      </c>
      <c r="L319" s="22" t="s">
        <v>419</v>
      </c>
      <c r="M319" s="22" t="s">
        <v>419</v>
      </c>
      <c r="N319" s="99" t="s">
        <v>419</v>
      </c>
      <c r="O319" s="99" t="s">
        <v>419</v>
      </c>
      <c r="P319" s="86" t="s">
        <v>419</v>
      </c>
      <c r="Q319" s="28" t="s">
        <v>419</v>
      </c>
      <c r="R319" s="22" t="s">
        <v>419</v>
      </c>
      <c r="S319" s="9" t="s">
        <v>381</v>
      </c>
      <c r="T319" s="7" t="s">
        <v>3</v>
      </c>
      <c r="U319" s="9">
        <v>2017</v>
      </c>
      <c r="V319" s="28" t="s">
        <v>722</v>
      </c>
      <c r="W319" s="9" t="s">
        <v>453</v>
      </c>
      <c r="X319" s="9" t="s">
        <v>419</v>
      </c>
      <c r="Y319" s="9" t="s">
        <v>419</v>
      </c>
      <c r="Z319" s="9" t="s">
        <v>419</v>
      </c>
      <c r="AA319" s="22"/>
    </row>
    <row r="320" spans="1:27" s="6" customFormat="1" ht="38.25" x14ac:dyDescent="0.25">
      <c r="A320" s="7">
        <v>1945</v>
      </c>
      <c r="B320" s="8" t="s">
        <v>150</v>
      </c>
      <c r="C320" s="9" t="s">
        <v>722</v>
      </c>
      <c r="D320" s="8" t="s">
        <v>56</v>
      </c>
      <c r="E320" s="8" t="s">
        <v>4</v>
      </c>
      <c r="F320" s="8" t="s">
        <v>710</v>
      </c>
      <c r="G320" s="8" t="s">
        <v>4</v>
      </c>
      <c r="H320" s="9" t="s">
        <v>3</v>
      </c>
      <c r="I320" s="217" t="s">
        <v>419</v>
      </c>
      <c r="J320" s="22">
        <v>433.5</v>
      </c>
      <c r="K320" s="22">
        <v>300.8</v>
      </c>
      <c r="L320" s="22" t="s">
        <v>419</v>
      </c>
      <c r="M320" s="22">
        <v>0</v>
      </c>
      <c r="N320" s="30" t="s">
        <v>722</v>
      </c>
      <c r="O320" s="30" t="s">
        <v>722</v>
      </c>
      <c r="P320" s="30" t="s">
        <v>722</v>
      </c>
      <c r="Q320" s="28" t="s">
        <v>722</v>
      </c>
      <c r="R320" s="28" t="s">
        <v>722</v>
      </c>
      <c r="S320" s="9" t="s">
        <v>381</v>
      </c>
      <c r="T320" s="7" t="s">
        <v>2</v>
      </c>
      <c r="U320" s="9">
        <v>2017</v>
      </c>
      <c r="V320" s="28" t="s">
        <v>722</v>
      </c>
      <c r="W320" s="9" t="s">
        <v>453</v>
      </c>
      <c r="X320" s="9" t="s">
        <v>419</v>
      </c>
      <c r="Y320" s="9" t="s">
        <v>419</v>
      </c>
      <c r="Z320" s="16" t="s">
        <v>722</v>
      </c>
      <c r="AA320" s="22"/>
    </row>
    <row r="321" spans="1:27" s="6" customFormat="1" ht="38.25" x14ac:dyDescent="0.25">
      <c r="A321" s="7">
        <v>1946</v>
      </c>
      <c r="B321" s="8" t="s">
        <v>150</v>
      </c>
      <c r="C321" s="9" t="s">
        <v>722</v>
      </c>
      <c r="D321" s="8" t="s">
        <v>57</v>
      </c>
      <c r="E321" s="8" t="s">
        <v>769</v>
      </c>
      <c r="F321" s="8" t="s">
        <v>747</v>
      </c>
      <c r="G321" s="8" t="s">
        <v>60</v>
      </c>
      <c r="H321" s="9" t="s">
        <v>3</v>
      </c>
      <c r="I321" s="217" t="s">
        <v>419</v>
      </c>
      <c r="J321" s="22">
        <v>230.8</v>
      </c>
      <c r="K321" s="22">
        <v>15.44</v>
      </c>
      <c r="L321" s="22" t="s">
        <v>419</v>
      </c>
      <c r="M321" s="22">
        <v>0</v>
      </c>
      <c r="N321" s="86" t="s">
        <v>722</v>
      </c>
      <c r="O321" s="86" t="s">
        <v>722</v>
      </c>
      <c r="P321" s="86" t="s">
        <v>722</v>
      </c>
      <c r="Q321" s="28" t="s">
        <v>722</v>
      </c>
      <c r="R321" s="28" t="s">
        <v>722</v>
      </c>
      <c r="S321" s="9" t="s">
        <v>381</v>
      </c>
      <c r="T321" s="13" t="s">
        <v>2</v>
      </c>
      <c r="U321" s="9">
        <v>2017</v>
      </c>
      <c r="V321" s="28" t="s">
        <v>722</v>
      </c>
      <c r="W321" s="9" t="s">
        <v>453</v>
      </c>
      <c r="X321" s="9" t="s">
        <v>419</v>
      </c>
      <c r="Y321" s="9" t="s">
        <v>419</v>
      </c>
      <c r="Z321" s="16" t="s">
        <v>722</v>
      </c>
      <c r="AA321" s="22"/>
    </row>
    <row r="322" spans="1:27" s="6" customFormat="1" ht="25.5" x14ac:dyDescent="0.25">
      <c r="A322" s="7">
        <v>1947</v>
      </c>
      <c r="B322" s="8" t="s">
        <v>150</v>
      </c>
      <c r="C322" s="9" t="s">
        <v>722</v>
      </c>
      <c r="D322" s="8" t="s">
        <v>227</v>
      </c>
      <c r="E322" s="8" t="s">
        <v>228</v>
      </c>
      <c r="F322" s="8" t="s">
        <v>711</v>
      </c>
      <c r="G322" s="7" t="s">
        <v>531</v>
      </c>
      <c r="H322" s="9" t="s">
        <v>3</v>
      </c>
      <c r="I322" s="217">
        <v>2014</v>
      </c>
      <c r="J322" s="22">
        <v>10.3</v>
      </c>
      <c r="K322" s="22">
        <v>0.75644999999999996</v>
      </c>
      <c r="L322" s="22" t="s">
        <v>419</v>
      </c>
      <c r="M322" s="22">
        <v>8.8000000000000007</v>
      </c>
      <c r="N322" s="30">
        <v>703000</v>
      </c>
      <c r="O322" s="30">
        <v>2500</v>
      </c>
      <c r="P322" s="30" t="s">
        <v>624</v>
      </c>
      <c r="Q322" s="28">
        <v>421000</v>
      </c>
      <c r="R322" s="22" t="s">
        <v>594</v>
      </c>
      <c r="S322" s="9" t="s">
        <v>382</v>
      </c>
      <c r="T322" s="7" t="s">
        <v>3</v>
      </c>
      <c r="U322" s="9">
        <v>2017</v>
      </c>
      <c r="V322" s="28" t="s">
        <v>722</v>
      </c>
      <c r="W322" s="9" t="s">
        <v>453</v>
      </c>
      <c r="X322" s="9">
        <v>28.61</v>
      </c>
      <c r="Y322" s="9">
        <v>-81.36</v>
      </c>
      <c r="Z322" s="13">
        <v>41671</v>
      </c>
      <c r="AA322" s="22"/>
    </row>
    <row r="323" spans="1:27" s="6" customFormat="1" ht="25.5" x14ac:dyDescent="0.25">
      <c r="A323" s="7">
        <v>1963</v>
      </c>
      <c r="B323" s="8" t="s">
        <v>150</v>
      </c>
      <c r="C323" s="9" t="s">
        <v>722</v>
      </c>
      <c r="D323" s="8" t="s">
        <v>176</v>
      </c>
      <c r="E323" s="37" t="s">
        <v>177</v>
      </c>
      <c r="F323" s="8" t="s">
        <v>712</v>
      </c>
      <c r="G323" s="8" t="s">
        <v>755</v>
      </c>
      <c r="H323" s="9" t="s">
        <v>3</v>
      </c>
      <c r="I323" s="217">
        <v>2017</v>
      </c>
      <c r="J323" s="22">
        <v>6.2</v>
      </c>
      <c r="K323" s="22">
        <v>0.44950000000000001</v>
      </c>
      <c r="L323" s="22" t="s">
        <v>419</v>
      </c>
      <c r="M323" s="22">
        <v>23</v>
      </c>
      <c r="N323" s="30">
        <v>129000</v>
      </c>
      <c r="O323" s="86">
        <v>1000</v>
      </c>
      <c r="P323" s="30" t="s">
        <v>624</v>
      </c>
      <c r="Q323" s="28">
        <v>77000</v>
      </c>
      <c r="R323" s="22" t="s">
        <v>595</v>
      </c>
      <c r="S323" s="9" t="s">
        <v>382</v>
      </c>
      <c r="T323" s="7" t="s">
        <v>3</v>
      </c>
      <c r="U323" s="9">
        <v>2017</v>
      </c>
      <c r="V323" s="28" t="s">
        <v>722</v>
      </c>
      <c r="W323" s="9" t="s">
        <v>453</v>
      </c>
      <c r="X323" s="9">
        <v>21.6</v>
      </c>
      <c r="Y323" s="9">
        <v>-81.349999999999994</v>
      </c>
      <c r="Z323" s="13">
        <v>41395</v>
      </c>
      <c r="AA323" s="22"/>
    </row>
    <row r="324" spans="1:27" s="6" customFormat="1" ht="25.5" x14ac:dyDescent="0.25">
      <c r="A324" s="7">
        <v>1949</v>
      </c>
      <c r="B324" s="8" t="s">
        <v>150</v>
      </c>
      <c r="C324" s="9" t="s">
        <v>722</v>
      </c>
      <c r="D324" s="8" t="s">
        <v>230</v>
      </c>
      <c r="E324" s="8" t="s">
        <v>233</v>
      </c>
      <c r="F324" s="8" t="s">
        <v>713</v>
      </c>
      <c r="G324" s="8" t="s">
        <v>779</v>
      </c>
      <c r="H324" s="9" t="s">
        <v>3</v>
      </c>
      <c r="I324" s="217">
        <v>2015</v>
      </c>
      <c r="J324" s="22">
        <v>0.5</v>
      </c>
      <c r="K324" s="22">
        <v>0</v>
      </c>
      <c r="L324" s="22" t="s">
        <v>419</v>
      </c>
      <c r="M324" s="22">
        <v>28.9</v>
      </c>
      <c r="N324" s="30">
        <v>411000</v>
      </c>
      <c r="O324" s="86">
        <v>1500</v>
      </c>
      <c r="P324" s="30" t="s">
        <v>624</v>
      </c>
      <c r="Q324" s="28">
        <v>249000</v>
      </c>
      <c r="R324" s="22" t="s">
        <v>596</v>
      </c>
      <c r="S324" s="9" t="s">
        <v>382</v>
      </c>
      <c r="T324" s="7" t="s">
        <v>3</v>
      </c>
      <c r="U324" s="9">
        <v>2017</v>
      </c>
      <c r="V324" s="28" t="s">
        <v>722</v>
      </c>
      <c r="W324" s="9" t="s">
        <v>453</v>
      </c>
      <c r="X324" s="9">
        <v>28.58</v>
      </c>
      <c r="Y324" s="9">
        <v>-81.34</v>
      </c>
      <c r="Z324" s="13">
        <v>41700</v>
      </c>
      <c r="AA324" s="22"/>
    </row>
    <row r="325" spans="1:27" s="6" customFormat="1" ht="25.5" x14ac:dyDescent="0.25">
      <c r="A325" s="7">
        <v>1936</v>
      </c>
      <c r="B325" s="8" t="s">
        <v>150</v>
      </c>
      <c r="C325" s="9" t="s">
        <v>722</v>
      </c>
      <c r="D325" s="8" t="s">
        <v>231</v>
      </c>
      <c r="E325" s="8" t="s">
        <v>234</v>
      </c>
      <c r="F325" s="8" t="s">
        <v>714</v>
      </c>
      <c r="G325" s="8" t="s">
        <v>779</v>
      </c>
      <c r="H325" s="9" t="s">
        <v>3</v>
      </c>
      <c r="I325" s="217">
        <v>2015</v>
      </c>
      <c r="J325" s="22">
        <v>0</v>
      </c>
      <c r="K325" s="22">
        <v>7.0000000000000007E-2</v>
      </c>
      <c r="L325" s="22" t="s">
        <v>419</v>
      </c>
      <c r="M325" s="22">
        <v>22</v>
      </c>
      <c r="N325" s="30">
        <v>50000</v>
      </c>
      <c r="O325" s="86">
        <v>1500</v>
      </c>
      <c r="P325" s="124" t="s">
        <v>1012</v>
      </c>
      <c r="Q325" s="28" t="s">
        <v>722</v>
      </c>
      <c r="R325" s="22" t="s">
        <v>419</v>
      </c>
      <c r="S325" s="9" t="s">
        <v>382</v>
      </c>
      <c r="T325" s="7" t="s">
        <v>3</v>
      </c>
      <c r="U325" s="9">
        <v>2017</v>
      </c>
      <c r="V325" s="28" t="s">
        <v>722</v>
      </c>
      <c r="W325" s="9" t="s">
        <v>453</v>
      </c>
      <c r="X325" s="9">
        <v>28.58</v>
      </c>
      <c r="Y325" s="9">
        <v>-81.349999999999994</v>
      </c>
      <c r="Z325" s="13">
        <v>41683</v>
      </c>
      <c r="AA325" s="22"/>
    </row>
    <row r="326" spans="1:27" s="6" customFormat="1" ht="25.5" x14ac:dyDescent="0.25">
      <c r="A326" s="7">
        <v>1951</v>
      </c>
      <c r="B326" s="8" t="s">
        <v>150</v>
      </c>
      <c r="C326" s="9" t="s">
        <v>722</v>
      </c>
      <c r="D326" s="8" t="s">
        <v>523</v>
      </c>
      <c r="E326" s="37" t="s">
        <v>524</v>
      </c>
      <c r="F326" s="36" t="s">
        <v>715</v>
      </c>
      <c r="G326" s="7" t="s">
        <v>531</v>
      </c>
      <c r="H326" s="9" t="s">
        <v>208</v>
      </c>
      <c r="I326" s="217">
        <v>2017</v>
      </c>
      <c r="J326" s="22">
        <v>39.6</v>
      </c>
      <c r="K326" s="22">
        <v>2.7736499999999999</v>
      </c>
      <c r="L326" s="22" t="s">
        <v>419</v>
      </c>
      <c r="M326" s="22">
        <v>22</v>
      </c>
      <c r="N326" s="44">
        <v>300000</v>
      </c>
      <c r="O326" s="207">
        <v>1500</v>
      </c>
      <c r="P326" s="124" t="s">
        <v>1012</v>
      </c>
      <c r="Q326" s="28" t="s">
        <v>722</v>
      </c>
      <c r="R326" s="22" t="s">
        <v>419</v>
      </c>
      <c r="S326" s="9" t="s">
        <v>382</v>
      </c>
      <c r="T326" s="37" t="s">
        <v>470</v>
      </c>
      <c r="U326" s="9">
        <v>2017</v>
      </c>
      <c r="V326" s="28" t="s">
        <v>722</v>
      </c>
      <c r="W326" s="9" t="s">
        <v>453</v>
      </c>
      <c r="X326" s="9">
        <v>28.61</v>
      </c>
      <c r="Y326" s="9">
        <v>-81.36</v>
      </c>
      <c r="Z326" s="101">
        <v>43009</v>
      </c>
      <c r="AA326" s="22"/>
    </row>
    <row r="327" spans="1:27" s="6" customFormat="1" ht="38.25" x14ac:dyDescent="0.25">
      <c r="A327" s="7">
        <v>1952</v>
      </c>
      <c r="B327" s="8" t="s">
        <v>150</v>
      </c>
      <c r="C327" s="9" t="s">
        <v>7</v>
      </c>
      <c r="D327" s="8" t="s">
        <v>525</v>
      </c>
      <c r="E327" s="36" t="s">
        <v>526</v>
      </c>
      <c r="F327" s="36" t="s">
        <v>716</v>
      </c>
      <c r="G327" s="7" t="s">
        <v>752</v>
      </c>
      <c r="H327" s="9" t="s">
        <v>375</v>
      </c>
      <c r="I327" s="217">
        <v>2017</v>
      </c>
      <c r="J327" s="22" t="s">
        <v>424</v>
      </c>
      <c r="K327" s="22" t="s">
        <v>424</v>
      </c>
      <c r="L327" s="22" t="s">
        <v>419</v>
      </c>
      <c r="M327" s="22" t="s">
        <v>419</v>
      </c>
      <c r="N327" s="44">
        <v>340000</v>
      </c>
      <c r="O327" s="207" t="s">
        <v>419</v>
      </c>
      <c r="P327" s="124" t="s">
        <v>1012</v>
      </c>
      <c r="Q327" s="28" t="s">
        <v>722</v>
      </c>
      <c r="R327" s="22" t="s">
        <v>419</v>
      </c>
      <c r="S327" s="9" t="s">
        <v>382</v>
      </c>
      <c r="T327" s="37" t="s">
        <v>483</v>
      </c>
      <c r="U327" s="9">
        <v>2017</v>
      </c>
      <c r="V327" s="28" t="s">
        <v>722</v>
      </c>
      <c r="W327" s="9" t="s">
        <v>453</v>
      </c>
      <c r="X327" s="9">
        <v>28.6</v>
      </c>
      <c r="Y327" s="9">
        <v>-81.37</v>
      </c>
      <c r="Z327" s="101">
        <v>42156</v>
      </c>
      <c r="AA327" s="22"/>
    </row>
    <row r="328" spans="1:27" s="6" customFormat="1" ht="38.25" x14ac:dyDescent="0.25">
      <c r="A328" s="7">
        <v>1953</v>
      </c>
      <c r="B328" s="8" t="s">
        <v>150</v>
      </c>
      <c r="C328" s="9" t="s">
        <v>722</v>
      </c>
      <c r="D328" s="8" t="s">
        <v>527</v>
      </c>
      <c r="E328" s="36" t="s">
        <v>528</v>
      </c>
      <c r="F328" s="36" t="s">
        <v>717</v>
      </c>
      <c r="G328" s="36" t="s">
        <v>446</v>
      </c>
      <c r="H328" s="9" t="s">
        <v>375</v>
      </c>
      <c r="I328" s="217">
        <v>2017</v>
      </c>
      <c r="J328" s="22">
        <v>22.3</v>
      </c>
      <c r="K328" s="22">
        <v>1.0793999999999999</v>
      </c>
      <c r="L328" s="22" t="s">
        <v>419</v>
      </c>
      <c r="M328" s="22">
        <v>28</v>
      </c>
      <c r="N328" s="44">
        <v>689598</v>
      </c>
      <c r="O328" s="207">
        <v>2000</v>
      </c>
      <c r="P328" s="124" t="s">
        <v>1012</v>
      </c>
      <c r="Q328" s="28" t="s">
        <v>722</v>
      </c>
      <c r="R328" s="22" t="s">
        <v>419</v>
      </c>
      <c r="S328" s="9" t="s">
        <v>382</v>
      </c>
      <c r="T328" s="37" t="s">
        <v>483</v>
      </c>
      <c r="U328" s="9">
        <v>2017</v>
      </c>
      <c r="V328" s="28" t="s">
        <v>722</v>
      </c>
      <c r="W328" s="9" t="s">
        <v>453</v>
      </c>
      <c r="X328" s="9">
        <v>28.63</v>
      </c>
      <c r="Y328" s="9">
        <v>-81.34</v>
      </c>
      <c r="Z328" s="101">
        <v>37622</v>
      </c>
      <c r="AA328" s="22"/>
    </row>
    <row r="329" spans="1:27" s="6" customFormat="1" ht="25.5" x14ac:dyDescent="0.25">
      <c r="A329" s="7">
        <v>1954</v>
      </c>
      <c r="B329" s="8" t="s">
        <v>150</v>
      </c>
      <c r="C329" s="9" t="s">
        <v>722</v>
      </c>
      <c r="D329" s="8" t="s">
        <v>529</v>
      </c>
      <c r="E329" s="37" t="s">
        <v>530</v>
      </c>
      <c r="F329" s="36" t="s">
        <v>718</v>
      </c>
      <c r="G329" s="36" t="s">
        <v>446</v>
      </c>
      <c r="H329" s="9" t="s">
        <v>375</v>
      </c>
      <c r="I329" s="217">
        <v>2017</v>
      </c>
      <c r="J329" s="22" t="s">
        <v>424</v>
      </c>
      <c r="K329" s="22" t="s">
        <v>424</v>
      </c>
      <c r="L329" s="22" t="s">
        <v>419</v>
      </c>
      <c r="M329" s="22">
        <v>108</v>
      </c>
      <c r="N329" s="44">
        <v>400000</v>
      </c>
      <c r="O329" s="207">
        <v>1500</v>
      </c>
      <c r="P329" s="124" t="s">
        <v>1012</v>
      </c>
      <c r="Q329" s="28" t="s">
        <v>722</v>
      </c>
      <c r="R329" s="22" t="s">
        <v>419</v>
      </c>
      <c r="S329" s="9" t="s">
        <v>382</v>
      </c>
      <c r="T329" s="37" t="s">
        <v>483</v>
      </c>
      <c r="U329" s="9">
        <v>2017</v>
      </c>
      <c r="V329" s="28" t="s">
        <v>722</v>
      </c>
      <c r="W329" s="9" t="s">
        <v>453</v>
      </c>
      <c r="X329" s="9">
        <v>28.59</v>
      </c>
      <c r="Y329" s="9">
        <v>-81.37</v>
      </c>
      <c r="Z329" s="101">
        <v>42278</v>
      </c>
      <c r="AA329" s="22"/>
    </row>
    <row r="330" spans="1:27" s="6" customFormat="1" ht="63.75" x14ac:dyDescent="0.25">
      <c r="A330" s="7">
        <v>1955</v>
      </c>
      <c r="B330" s="8" t="s">
        <v>150</v>
      </c>
      <c r="C330" s="9" t="s">
        <v>722</v>
      </c>
      <c r="D330" s="8" t="s">
        <v>597</v>
      </c>
      <c r="E330" s="8" t="s">
        <v>598</v>
      </c>
      <c r="F330" s="8" t="s">
        <v>714</v>
      </c>
      <c r="G330" s="8" t="s">
        <v>779</v>
      </c>
      <c r="H330" s="115" t="s">
        <v>3</v>
      </c>
      <c r="I330" s="217">
        <v>2018</v>
      </c>
      <c r="J330" s="88">
        <v>0</v>
      </c>
      <c r="K330" s="88">
        <v>0</v>
      </c>
      <c r="L330" s="22" t="s">
        <v>419</v>
      </c>
      <c r="M330" s="22">
        <v>25</v>
      </c>
      <c r="N330" s="89">
        <v>187000</v>
      </c>
      <c r="O330" s="208">
        <v>1500</v>
      </c>
      <c r="P330" s="124" t="s">
        <v>1012</v>
      </c>
      <c r="Q330" s="28" t="s">
        <v>722</v>
      </c>
      <c r="R330" s="9" t="s">
        <v>419</v>
      </c>
      <c r="S330" s="98" t="s">
        <v>382</v>
      </c>
      <c r="T330" s="8" t="s">
        <v>483</v>
      </c>
      <c r="U330" s="9">
        <v>2017</v>
      </c>
      <c r="V330" s="9" t="s">
        <v>722</v>
      </c>
      <c r="W330" s="9" t="s">
        <v>453</v>
      </c>
      <c r="X330" s="9">
        <v>28.61</v>
      </c>
      <c r="Y330" s="9">
        <v>-81.38</v>
      </c>
      <c r="Z330" s="10">
        <v>41671</v>
      </c>
      <c r="AA330" s="22"/>
    </row>
    <row r="331" spans="1:27" s="6" customFormat="1" ht="51" x14ac:dyDescent="0.25">
      <c r="A331" s="7">
        <v>1956</v>
      </c>
      <c r="B331" s="8" t="s">
        <v>150</v>
      </c>
      <c r="C331" s="9" t="s">
        <v>722</v>
      </c>
      <c r="D331" s="8" t="s">
        <v>600</v>
      </c>
      <c r="E331" s="8" t="s">
        <v>599</v>
      </c>
      <c r="F331" s="8" t="s">
        <v>714</v>
      </c>
      <c r="G331" s="8" t="s">
        <v>779</v>
      </c>
      <c r="H331" s="115" t="s">
        <v>3</v>
      </c>
      <c r="I331" s="217">
        <v>2018</v>
      </c>
      <c r="J331" s="88">
        <v>0</v>
      </c>
      <c r="K331" s="88">
        <v>0</v>
      </c>
      <c r="L331" s="22" t="s">
        <v>419</v>
      </c>
      <c r="M331" s="22">
        <v>10</v>
      </c>
      <c r="N331" s="89">
        <v>195000</v>
      </c>
      <c r="O331" s="208">
        <v>1500</v>
      </c>
      <c r="P331" s="124" t="s">
        <v>1012</v>
      </c>
      <c r="Q331" s="28" t="s">
        <v>722</v>
      </c>
      <c r="R331" s="9" t="s">
        <v>419</v>
      </c>
      <c r="S331" s="98" t="s">
        <v>382</v>
      </c>
      <c r="T331" s="8" t="s">
        <v>483</v>
      </c>
      <c r="U331" s="9">
        <v>2017</v>
      </c>
      <c r="V331" s="9" t="s">
        <v>722</v>
      </c>
      <c r="W331" s="9" t="s">
        <v>453</v>
      </c>
      <c r="X331" s="9">
        <v>28.6</v>
      </c>
      <c r="Y331" s="9">
        <v>81.34</v>
      </c>
      <c r="Z331" s="10">
        <v>42583</v>
      </c>
      <c r="AA331" s="22"/>
    </row>
    <row r="332" spans="1:27" s="6" customFormat="1" ht="25.5" x14ac:dyDescent="0.25">
      <c r="A332" s="227">
        <v>5298</v>
      </c>
      <c r="B332" s="117" t="s">
        <v>150</v>
      </c>
      <c r="C332" s="115" t="s">
        <v>722</v>
      </c>
      <c r="D332" s="117" t="s">
        <v>1005</v>
      </c>
      <c r="E332" s="117" t="s">
        <v>1008</v>
      </c>
      <c r="F332" s="117" t="s">
        <v>1009</v>
      </c>
      <c r="G332" s="117" t="s">
        <v>446</v>
      </c>
      <c r="H332" s="115" t="s">
        <v>375</v>
      </c>
      <c r="I332" s="213">
        <v>2021</v>
      </c>
      <c r="J332" s="141" t="s">
        <v>424</v>
      </c>
      <c r="K332" s="141" t="s">
        <v>424</v>
      </c>
      <c r="L332" s="121" t="s">
        <v>419</v>
      </c>
      <c r="M332" s="121">
        <v>110.8</v>
      </c>
      <c r="N332" s="142">
        <v>200000</v>
      </c>
      <c r="O332" s="142">
        <v>2000</v>
      </c>
      <c r="P332" s="124" t="s">
        <v>1012</v>
      </c>
      <c r="Q332" s="118">
        <v>100000</v>
      </c>
      <c r="R332" s="115" t="s">
        <v>419</v>
      </c>
      <c r="S332" s="98" t="s">
        <v>382</v>
      </c>
      <c r="T332" s="115" t="s">
        <v>375</v>
      </c>
      <c r="U332" s="9">
        <v>2019</v>
      </c>
      <c r="V332" s="9" t="s">
        <v>722</v>
      </c>
      <c r="W332" s="9" t="s">
        <v>453</v>
      </c>
      <c r="X332" s="9" t="s">
        <v>722</v>
      </c>
      <c r="Y332" s="9" t="s">
        <v>722</v>
      </c>
      <c r="Z332" s="10" t="s">
        <v>722</v>
      </c>
      <c r="AA332" s="22"/>
    </row>
    <row r="333" spans="1:27" s="6" customFormat="1" ht="25.5" x14ac:dyDescent="0.25">
      <c r="A333" s="227">
        <v>5299</v>
      </c>
      <c r="B333" s="195" t="s">
        <v>150</v>
      </c>
      <c r="C333" s="197" t="s">
        <v>722</v>
      </c>
      <c r="D333" s="195" t="s">
        <v>1006</v>
      </c>
      <c r="E333" s="195" t="s">
        <v>1010</v>
      </c>
      <c r="F333" s="195" t="s">
        <v>714</v>
      </c>
      <c r="G333" s="195" t="s">
        <v>779</v>
      </c>
      <c r="H333" s="197" t="s">
        <v>375</v>
      </c>
      <c r="I333" s="223">
        <v>2019</v>
      </c>
      <c r="J333" s="203">
        <v>0</v>
      </c>
      <c r="K333" s="203">
        <v>0</v>
      </c>
      <c r="L333" s="205" t="s">
        <v>419</v>
      </c>
      <c r="M333" s="205">
        <v>11.6</v>
      </c>
      <c r="N333" s="206">
        <v>150000</v>
      </c>
      <c r="O333" s="206">
        <v>1500</v>
      </c>
      <c r="P333" s="139" t="s">
        <v>1012</v>
      </c>
      <c r="Q333" s="209">
        <v>140000</v>
      </c>
      <c r="R333" s="197" t="s">
        <v>419</v>
      </c>
      <c r="S333" s="210" t="s">
        <v>382</v>
      </c>
      <c r="T333" s="197" t="s">
        <v>375</v>
      </c>
      <c r="U333" s="85">
        <v>2019</v>
      </c>
      <c r="V333" s="85" t="s">
        <v>722</v>
      </c>
      <c r="W333" s="85" t="s">
        <v>453</v>
      </c>
      <c r="X333" s="85" t="s">
        <v>722</v>
      </c>
      <c r="Y333" s="85" t="s">
        <v>722</v>
      </c>
      <c r="Z333" s="211" t="s">
        <v>722</v>
      </c>
      <c r="AA333" s="22"/>
    </row>
    <row r="334" spans="1:27" s="6" customFormat="1" ht="25.5" hidden="1" x14ac:dyDescent="0.25">
      <c r="A334" s="7"/>
      <c r="B334" s="9" t="s">
        <v>148</v>
      </c>
      <c r="C334" s="9" t="s">
        <v>424</v>
      </c>
      <c r="D334" s="9" t="s">
        <v>813</v>
      </c>
      <c r="E334" s="7" t="s">
        <v>814</v>
      </c>
      <c r="F334" s="9" t="s">
        <v>815</v>
      </c>
      <c r="G334" s="7" t="s">
        <v>751</v>
      </c>
      <c r="H334" s="9" t="s">
        <v>208</v>
      </c>
      <c r="I334" s="184" t="s">
        <v>424</v>
      </c>
      <c r="J334" s="22" t="s">
        <v>424</v>
      </c>
      <c r="K334" s="22">
        <v>32</v>
      </c>
      <c r="L334" s="22" t="s">
        <v>419</v>
      </c>
      <c r="M334" s="22" t="s">
        <v>424</v>
      </c>
      <c r="N334" s="28" t="s">
        <v>424</v>
      </c>
      <c r="O334" s="28" t="s">
        <v>424</v>
      </c>
      <c r="P334" s="22" t="s">
        <v>424</v>
      </c>
      <c r="Q334" s="28" t="s">
        <v>424</v>
      </c>
      <c r="R334" s="22" t="s">
        <v>419</v>
      </c>
      <c r="S334" s="156" t="s">
        <v>424</v>
      </c>
      <c r="T334" s="22" t="s">
        <v>424</v>
      </c>
      <c r="U334" s="22" t="s">
        <v>424</v>
      </c>
      <c r="V334" s="22" t="s">
        <v>424</v>
      </c>
      <c r="W334" s="22" t="s">
        <v>417</v>
      </c>
      <c r="X334" s="22" t="s">
        <v>424</v>
      </c>
      <c r="Y334" s="22" t="s">
        <v>424</v>
      </c>
      <c r="Z334" s="22" t="s">
        <v>424</v>
      </c>
      <c r="AA334" s="22"/>
    </row>
    <row r="335" spans="1:27" s="6" customFormat="1" ht="25.5" x14ac:dyDescent="0.25">
      <c r="A335" s="227">
        <v>5300</v>
      </c>
      <c r="B335" s="117" t="s">
        <v>150</v>
      </c>
      <c r="C335" s="115" t="s">
        <v>722</v>
      </c>
      <c r="D335" s="117" t="s">
        <v>1007</v>
      </c>
      <c r="E335" s="117" t="s">
        <v>1011</v>
      </c>
      <c r="F335" s="117" t="s">
        <v>714</v>
      </c>
      <c r="G335" s="117" t="s">
        <v>779</v>
      </c>
      <c r="H335" s="115" t="s">
        <v>3</v>
      </c>
      <c r="I335" s="213">
        <v>2019</v>
      </c>
      <c r="J335" s="162">
        <v>0</v>
      </c>
      <c r="K335" s="162">
        <v>0</v>
      </c>
      <c r="L335" s="121" t="s">
        <v>419</v>
      </c>
      <c r="M335" s="121">
        <v>9.7100000000000009</v>
      </c>
      <c r="N335" s="142">
        <v>200000</v>
      </c>
      <c r="O335" s="142">
        <v>1500</v>
      </c>
      <c r="P335" s="124" t="s">
        <v>1012</v>
      </c>
      <c r="Q335" s="118">
        <v>200000</v>
      </c>
      <c r="R335" s="115" t="s">
        <v>419</v>
      </c>
      <c r="S335" s="98" t="s">
        <v>382</v>
      </c>
      <c r="T335" s="115" t="s">
        <v>3</v>
      </c>
      <c r="U335" s="9">
        <v>2019</v>
      </c>
      <c r="V335" s="9" t="s">
        <v>722</v>
      </c>
      <c r="W335" s="9" t="s">
        <v>453</v>
      </c>
      <c r="X335" s="9" t="s">
        <v>722</v>
      </c>
      <c r="Y335" s="9" t="s">
        <v>722</v>
      </c>
      <c r="Z335" s="10" t="s">
        <v>722</v>
      </c>
      <c r="AA335" s="22"/>
    </row>
    <row r="336" spans="1:27" s="6" customFormat="1" ht="51" x14ac:dyDescent="0.25">
      <c r="A336" s="7">
        <v>1957</v>
      </c>
      <c r="B336" s="8" t="s">
        <v>157</v>
      </c>
      <c r="C336" s="120" t="s">
        <v>1013</v>
      </c>
      <c r="D336" s="37" t="s">
        <v>308</v>
      </c>
      <c r="E336" s="8" t="s">
        <v>500</v>
      </c>
      <c r="F336" s="8" t="s">
        <v>702</v>
      </c>
      <c r="G336" s="7" t="s">
        <v>634</v>
      </c>
      <c r="H336" s="9" t="s">
        <v>3</v>
      </c>
      <c r="I336" s="217">
        <v>2011</v>
      </c>
      <c r="J336" s="159">
        <v>730</v>
      </c>
      <c r="K336" s="159">
        <v>147</v>
      </c>
      <c r="L336" s="22" t="s">
        <v>419</v>
      </c>
      <c r="M336" s="21">
        <v>1471</v>
      </c>
      <c r="N336" s="28">
        <v>1700000</v>
      </c>
      <c r="O336" s="28">
        <v>25000</v>
      </c>
      <c r="P336" s="30" t="s">
        <v>450</v>
      </c>
      <c r="Q336" s="28">
        <v>1700000</v>
      </c>
      <c r="R336" s="22" t="s">
        <v>419</v>
      </c>
      <c r="S336" s="9" t="s">
        <v>382</v>
      </c>
      <c r="T336" s="7" t="s">
        <v>3</v>
      </c>
      <c r="U336" s="9">
        <v>2017</v>
      </c>
      <c r="V336" s="28" t="s">
        <v>722</v>
      </c>
      <c r="W336" s="9" t="s">
        <v>453</v>
      </c>
      <c r="X336" s="176" t="s">
        <v>1049</v>
      </c>
      <c r="Y336" s="176" t="s">
        <v>1050</v>
      </c>
      <c r="Z336" s="16">
        <v>40269</v>
      </c>
      <c r="AA336" s="22"/>
    </row>
    <row r="337" spans="1:27" s="6" customFormat="1" ht="76.5" x14ac:dyDescent="0.25">
      <c r="A337" s="7">
        <v>1958</v>
      </c>
      <c r="B337" s="8" t="s">
        <v>157</v>
      </c>
      <c r="C337" s="115" t="s">
        <v>8</v>
      </c>
      <c r="D337" s="8" t="s">
        <v>313</v>
      </c>
      <c r="E337" s="8" t="s">
        <v>750</v>
      </c>
      <c r="F337" s="7" t="s">
        <v>719</v>
      </c>
      <c r="G337" s="8" t="s">
        <v>60</v>
      </c>
      <c r="H337" s="9" t="s">
        <v>3</v>
      </c>
      <c r="I337" s="217" t="s">
        <v>419</v>
      </c>
      <c r="J337" s="22">
        <v>2638</v>
      </c>
      <c r="K337" s="22">
        <v>180</v>
      </c>
      <c r="L337" s="22" t="s">
        <v>419</v>
      </c>
      <c r="M337" s="21" t="s">
        <v>419</v>
      </c>
      <c r="N337" s="28">
        <v>4000</v>
      </c>
      <c r="O337" s="28">
        <v>4000</v>
      </c>
      <c r="P337" s="30" t="s">
        <v>623</v>
      </c>
      <c r="Q337" s="28">
        <v>4000</v>
      </c>
      <c r="R337" s="22" t="s">
        <v>419</v>
      </c>
      <c r="S337" s="9" t="s">
        <v>381</v>
      </c>
      <c r="T337" s="7" t="s">
        <v>2</v>
      </c>
      <c r="U337" s="9">
        <v>2017</v>
      </c>
      <c r="V337" s="28" t="s">
        <v>722</v>
      </c>
      <c r="W337" s="9" t="s">
        <v>453</v>
      </c>
      <c r="X337" s="9" t="s">
        <v>419</v>
      </c>
      <c r="Y337" s="9" t="s">
        <v>419</v>
      </c>
      <c r="Z337" s="9" t="s">
        <v>722</v>
      </c>
      <c r="AA337" s="22"/>
    </row>
    <row r="338" spans="1:27" s="6" customFormat="1" ht="51" x14ac:dyDescent="0.25">
      <c r="A338" s="7">
        <v>1959</v>
      </c>
      <c r="B338" s="8" t="s">
        <v>157</v>
      </c>
      <c r="C338" s="115" t="s">
        <v>419</v>
      </c>
      <c r="D338" s="8" t="s">
        <v>314</v>
      </c>
      <c r="E338" s="8" t="s">
        <v>4</v>
      </c>
      <c r="F338" s="7" t="s">
        <v>720</v>
      </c>
      <c r="G338" s="8" t="s">
        <v>4</v>
      </c>
      <c r="H338" s="9" t="s">
        <v>3</v>
      </c>
      <c r="I338" s="217" t="s">
        <v>419</v>
      </c>
      <c r="J338" s="22">
        <v>486</v>
      </c>
      <c r="K338" s="22">
        <v>316</v>
      </c>
      <c r="L338" s="22" t="s">
        <v>419</v>
      </c>
      <c r="M338" s="21" t="s">
        <v>419</v>
      </c>
      <c r="N338" s="28">
        <v>40000</v>
      </c>
      <c r="O338" s="28" t="s">
        <v>419</v>
      </c>
      <c r="P338" s="30" t="s">
        <v>623</v>
      </c>
      <c r="Q338" s="28">
        <v>40000</v>
      </c>
      <c r="R338" s="22" t="s">
        <v>419</v>
      </c>
      <c r="S338" s="9" t="s">
        <v>381</v>
      </c>
      <c r="T338" s="7" t="s">
        <v>2</v>
      </c>
      <c r="U338" s="9">
        <v>2017</v>
      </c>
      <c r="V338" s="28" t="s">
        <v>722</v>
      </c>
      <c r="W338" s="9" t="s">
        <v>453</v>
      </c>
      <c r="X338" s="115" t="s">
        <v>419</v>
      </c>
      <c r="Y338" s="115" t="s">
        <v>419</v>
      </c>
      <c r="Z338" s="9" t="s">
        <v>722</v>
      </c>
      <c r="AA338" s="22"/>
    </row>
    <row r="339" spans="1:27" s="6" customFormat="1" ht="76.5" x14ac:dyDescent="0.25">
      <c r="A339" s="7">
        <v>1960</v>
      </c>
      <c r="B339" s="8" t="s">
        <v>157</v>
      </c>
      <c r="C339" s="115" t="s">
        <v>419</v>
      </c>
      <c r="D339" s="8" t="s">
        <v>533</v>
      </c>
      <c r="E339" s="8" t="s">
        <v>534</v>
      </c>
      <c r="F339" s="8" t="s">
        <v>1091</v>
      </c>
      <c r="G339" s="7" t="s">
        <v>446</v>
      </c>
      <c r="H339" s="104" t="s">
        <v>3</v>
      </c>
      <c r="I339" s="224">
        <v>2018</v>
      </c>
      <c r="J339" s="140">
        <v>850</v>
      </c>
      <c r="K339" s="140">
        <v>213</v>
      </c>
      <c r="L339" s="22" t="s">
        <v>419</v>
      </c>
      <c r="M339" s="21">
        <v>1471</v>
      </c>
      <c r="N339" s="28">
        <v>250000</v>
      </c>
      <c r="O339" s="28" t="s">
        <v>424</v>
      </c>
      <c r="P339" s="30" t="s">
        <v>736</v>
      </c>
      <c r="Q339" s="28">
        <v>207564</v>
      </c>
      <c r="R339" s="22" t="s">
        <v>419</v>
      </c>
      <c r="S339" s="9" t="s">
        <v>382</v>
      </c>
      <c r="T339" s="7" t="s">
        <v>208</v>
      </c>
      <c r="U339" s="9">
        <v>2017</v>
      </c>
      <c r="V339" s="28" t="s">
        <v>722</v>
      </c>
      <c r="W339" s="9" t="s">
        <v>453</v>
      </c>
      <c r="X339" s="176" t="s">
        <v>1049</v>
      </c>
      <c r="Y339" s="176" t="s">
        <v>1050</v>
      </c>
      <c r="Z339" s="10">
        <v>43132</v>
      </c>
      <c r="AA339" s="22"/>
    </row>
    <row r="340" spans="1:27" s="6" customFormat="1" ht="51" x14ac:dyDescent="0.25">
      <c r="A340" s="7">
        <v>1962</v>
      </c>
      <c r="B340" s="8" t="s">
        <v>157</v>
      </c>
      <c r="C340" s="115" t="s">
        <v>419</v>
      </c>
      <c r="D340" s="8" t="s">
        <v>535</v>
      </c>
      <c r="E340" s="8" t="s">
        <v>536</v>
      </c>
      <c r="F340" s="8" t="s">
        <v>721</v>
      </c>
      <c r="G340" s="7" t="s">
        <v>755</v>
      </c>
      <c r="H340" s="7" t="s">
        <v>208</v>
      </c>
      <c r="I340" s="217" t="s">
        <v>424</v>
      </c>
      <c r="J340" s="22">
        <v>14</v>
      </c>
      <c r="K340" s="22">
        <v>3</v>
      </c>
      <c r="L340" s="22" t="s">
        <v>419</v>
      </c>
      <c r="M340" s="21">
        <v>20</v>
      </c>
      <c r="N340" s="28">
        <v>200000</v>
      </c>
      <c r="O340" s="28" t="s">
        <v>722</v>
      </c>
      <c r="P340" s="124" t="s">
        <v>623</v>
      </c>
      <c r="Q340" s="118">
        <v>200000</v>
      </c>
      <c r="R340" s="22" t="s">
        <v>419</v>
      </c>
      <c r="S340" s="9" t="s">
        <v>382</v>
      </c>
      <c r="T340" s="7" t="s">
        <v>208</v>
      </c>
      <c r="U340" s="9">
        <v>2017</v>
      </c>
      <c r="V340" s="28" t="s">
        <v>722</v>
      </c>
      <c r="W340" s="9" t="s">
        <v>453</v>
      </c>
      <c r="X340" s="9" t="s">
        <v>722</v>
      </c>
      <c r="Y340" s="9" t="s">
        <v>722</v>
      </c>
      <c r="Z340" s="9" t="s">
        <v>722</v>
      </c>
      <c r="AA340" s="22"/>
    </row>
    <row r="341" spans="1:27" s="84" customFormat="1" ht="36.75" customHeight="1" x14ac:dyDescent="0.25">
      <c r="A341" s="7">
        <v>1961</v>
      </c>
      <c r="B341" s="8" t="s">
        <v>157</v>
      </c>
      <c r="C341" s="115" t="s">
        <v>419</v>
      </c>
      <c r="D341" s="8" t="s">
        <v>537</v>
      </c>
      <c r="E341" s="7" t="s">
        <v>452</v>
      </c>
      <c r="F341" s="7" t="s">
        <v>642</v>
      </c>
      <c r="G341" s="7" t="s">
        <v>751</v>
      </c>
      <c r="H341" s="9" t="s">
        <v>3</v>
      </c>
      <c r="I341" s="217" t="s">
        <v>419</v>
      </c>
      <c r="J341" s="22">
        <v>464</v>
      </c>
      <c r="K341" s="22">
        <v>78</v>
      </c>
      <c r="L341" s="22" t="s">
        <v>419</v>
      </c>
      <c r="M341" s="21" t="s">
        <v>419</v>
      </c>
      <c r="N341" s="28" t="s">
        <v>419</v>
      </c>
      <c r="O341" s="28" t="s">
        <v>419</v>
      </c>
      <c r="P341" s="30" t="s">
        <v>419</v>
      </c>
      <c r="Q341" s="28" t="s">
        <v>419</v>
      </c>
      <c r="R341" s="22" t="s">
        <v>419</v>
      </c>
      <c r="S341" s="9" t="s">
        <v>381</v>
      </c>
      <c r="T341" s="7" t="s">
        <v>3</v>
      </c>
      <c r="U341" s="9">
        <v>2017</v>
      </c>
      <c r="V341" s="28" t="s">
        <v>722</v>
      </c>
      <c r="W341" s="9" t="s">
        <v>453</v>
      </c>
      <c r="X341" s="9" t="s">
        <v>722</v>
      </c>
      <c r="Y341" s="9" t="s">
        <v>722</v>
      </c>
      <c r="Z341" s="9" t="s">
        <v>722</v>
      </c>
      <c r="AA341" s="22"/>
    </row>
    <row r="342" spans="1:27" s="6" customFormat="1" ht="63.75" x14ac:dyDescent="0.25">
      <c r="A342" s="227">
        <v>5301</v>
      </c>
      <c r="B342" s="117" t="s">
        <v>157</v>
      </c>
      <c r="C342" s="120" t="s">
        <v>1014</v>
      </c>
      <c r="D342" s="120" t="s">
        <v>1016</v>
      </c>
      <c r="E342" s="120" t="s">
        <v>1027</v>
      </c>
      <c r="F342" s="120" t="s">
        <v>1028</v>
      </c>
      <c r="G342" s="120" t="s">
        <v>517</v>
      </c>
      <c r="H342" s="115" t="s">
        <v>3</v>
      </c>
      <c r="I342" s="213">
        <v>2019</v>
      </c>
      <c r="J342" s="121" t="s">
        <v>419</v>
      </c>
      <c r="K342" s="121" t="s">
        <v>419</v>
      </c>
      <c r="L342" s="121" t="s">
        <v>419</v>
      </c>
      <c r="M342" s="119" t="s">
        <v>424</v>
      </c>
      <c r="N342" s="118">
        <v>1165010</v>
      </c>
      <c r="O342" s="118">
        <v>15000</v>
      </c>
      <c r="P342" s="124" t="s">
        <v>1014</v>
      </c>
      <c r="Q342" s="118">
        <v>873757.5</v>
      </c>
      <c r="R342" s="121" t="s">
        <v>419</v>
      </c>
      <c r="S342" s="115" t="s">
        <v>382</v>
      </c>
      <c r="T342" s="115" t="s">
        <v>3</v>
      </c>
      <c r="U342" s="115">
        <v>2019</v>
      </c>
      <c r="V342" s="118" t="s">
        <v>722</v>
      </c>
      <c r="W342" s="115" t="s">
        <v>453</v>
      </c>
      <c r="X342" s="115" t="s">
        <v>419</v>
      </c>
      <c r="Y342" s="115" t="s">
        <v>419</v>
      </c>
      <c r="Z342" s="115" t="s">
        <v>722</v>
      </c>
      <c r="AA342" s="22"/>
    </row>
    <row r="343" spans="1:27" s="6" customFormat="1" ht="51" x14ac:dyDescent="0.25">
      <c r="A343" s="227">
        <v>5302</v>
      </c>
      <c r="B343" s="117" t="s">
        <v>157</v>
      </c>
      <c r="C343" s="120" t="s">
        <v>1015</v>
      </c>
      <c r="D343" s="120" t="s">
        <v>1017</v>
      </c>
      <c r="E343" s="120" t="s">
        <v>1029</v>
      </c>
      <c r="F343" s="120" t="s">
        <v>1030</v>
      </c>
      <c r="G343" s="120" t="s">
        <v>447</v>
      </c>
      <c r="H343" s="115" t="s">
        <v>3</v>
      </c>
      <c r="I343" s="213">
        <v>2019</v>
      </c>
      <c r="J343" s="121" t="s">
        <v>419</v>
      </c>
      <c r="K343" s="121" t="s">
        <v>419</v>
      </c>
      <c r="L343" s="121" t="s">
        <v>419</v>
      </c>
      <c r="M343" s="119" t="s">
        <v>419</v>
      </c>
      <c r="N343" s="118">
        <v>192000</v>
      </c>
      <c r="O343" s="118">
        <v>10000</v>
      </c>
      <c r="P343" s="124" t="s">
        <v>1045</v>
      </c>
      <c r="Q343" s="118">
        <v>144000</v>
      </c>
      <c r="R343" s="121" t="s">
        <v>419</v>
      </c>
      <c r="S343" s="9" t="s">
        <v>382</v>
      </c>
      <c r="T343" s="115" t="s">
        <v>3</v>
      </c>
      <c r="U343" s="115">
        <v>2019</v>
      </c>
      <c r="V343" s="118" t="s">
        <v>722</v>
      </c>
      <c r="W343" s="115" t="s">
        <v>453</v>
      </c>
      <c r="X343" s="115" t="s">
        <v>419</v>
      </c>
      <c r="Y343" s="115" t="s">
        <v>419</v>
      </c>
      <c r="Z343" s="115" t="s">
        <v>722</v>
      </c>
      <c r="AA343" s="22"/>
    </row>
    <row r="344" spans="1:27" s="6" customFormat="1" ht="38.25" x14ac:dyDescent="0.25">
      <c r="A344" s="227">
        <v>5303</v>
      </c>
      <c r="B344" s="117" t="s">
        <v>157</v>
      </c>
      <c r="C344" s="120" t="s">
        <v>419</v>
      </c>
      <c r="D344" s="120" t="s">
        <v>1018</v>
      </c>
      <c r="E344" s="120" t="s">
        <v>1031</v>
      </c>
      <c r="F344" s="120" t="s">
        <v>909</v>
      </c>
      <c r="G344" s="120" t="s">
        <v>802</v>
      </c>
      <c r="H344" s="115" t="s">
        <v>3</v>
      </c>
      <c r="I344" s="213" t="s">
        <v>419</v>
      </c>
      <c r="J344" s="121" t="s">
        <v>419</v>
      </c>
      <c r="K344" s="121" t="s">
        <v>419</v>
      </c>
      <c r="L344" s="121" t="s">
        <v>419</v>
      </c>
      <c r="M344" s="119" t="s">
        <v>419</v>
      </c>
      <c r="N344" s="118">
        <v>30000</v>
      </c>
      <c r="O344" s="118">
        <v>30000</v>
      </c>
      <c r="P344" s="124" t="s">
        <v>157</v>
      </c>
      <c r="Q344" s="118">
        <v>30000</v>
      </c>
      <c r="R344" s="121" t="s">
        <v>419</v>
      </c>
      <c r="S344" s="9" t="s">
        <v>381</v>
      </c>
      <c r="T344" s="115" t="s">
        <v>3</v>
      </c>
      <c r="U344" s="115">
        <v>2019</v>
      </c>
      <c r="V344" s="118" t="s">
        <v>722</v>
      </c>
      <c r="W344" s="115" t="s">
        <v>453</v>
      </c>
      <c r="X344" s="115" t="s">
        <v>419</v>
      </c>
      <c r="Y344" s="115" t="s">
        <v>419</v>
      </c>
      <c r="Z344" s="115" t="s">
        <v>722</v>
      </c>
      <c r="AA344" s="22"/>
    </row>
    <row r="345" spans="1:27" s="6" customFormat="1" ht="51" x14ac:dyDescent="0.25">
      <c r="A345" s="227">
        <v>5304</v>
      </c>
      <c r="B345" s="117" t="s">
        <v>157</v>
      </c>
      <c r="C345" s="120" t="s">
        <v>419</v>
      </c>
      <c r="D345" s="120" t="s">
        <v>1019</v>
      </c>
      <c r="E345" s="120" t="s">
        <v>1032</v>
      </c>
      <c r="F345" s="120" t="s">
        <v>1033</v>
      </c>
      <c r="G345" s="120" t="s">
        <v>801</v>
      </c>
      <c r="H345" s="115" t="s">
        <v>3</v>
      </c>
      <c r="I345" s="213" t="s">
        <v>419</v>
      </c>
      <c r="J345" s="121" t="s">
        <v>419</v>
      </c>
      <c r="K345" s="121" t="s">
        <v>419</v>
      </c>
      <c r="L345" s="121" t="s">
        <v>419</v>
      </c>
      <c r="M345" s="119" t="s">
        <v>419</v>
      </c>
      <c r="N345" s="118">
        <v>250000</v>
      </c>
      <c r="O345" s="118">
        <v>250000</v>
      </c>
      <c r="P345" s="124" t="s">
        <v>157</v>
      </c>
      <c r="Q345" s="118">
        <v>250000</v>
      </c>
      <c r="R345" s="121" t="s">
        <v>419</v>
      </c>
      <c r="S345" s="115" t="s">
        <v>382</v>
      </c>
      <c r="T345" s="115" t="s">
        <v>3</v>
      </c>
      <c r="U345" s="115">
        <v>2019</v>
      </c>
      <c r="V345" s="118" t="s">
        <v>722</v>
      </c>
      <c r="W345" s="115" t="s">
        <v>453</v>
      </c>
      <c r="X345" s="115" t="s">
        <v>419</v>
      </c>
      <c r="Y345" s="115" t="s">
        <v>419</v>
      </c>
      <c r="Z345" s="115" t="s">
        <v>722</v>
      </c>
      <c r="AA345" s="22"/>
    </row>
    <row r="346" spans="1:27" s="6" customFormat="1" ht="51" x14ac:dyDescent="0.25">
      <c r="A346" s="227">
        <v>5305</v>
      </c>
      <c r="B346" s="117" t="s">
        <v>157</v>
      </c>
      <c r="C346" s="120" t="s">
        <v>419</v>
      </c>
      <c r="D346" s="120" t="s">
        <v>1020</v>
      </c>
      <c r="E346" s="120" t="s">
        <v>1034</v>
      </c>
      <c r="F346" s="120" t="s">
        <v>1035</v>
      </c>
      <c r="G346" s="120" t="s">
        <v>810</v>
      </c>
      <c r="H346" s="115" t="s">
        <v>208</v>
      </c>
      <c r="I346" s="213">
        <v>2021</v>
      </c>
      <c r="J346" s="121" t="s">
        <v>424</v>
      </c>
      <c r="K346" s="121" t="s">
        <v>424</v>
      </c>
      <c r="L346" s="121" t="s">
        <v>419</v>
      </c>
      <c r="M346" s="119" t="s">
        <v>419</v>
      </c>
      <c r="N346" s="118">
        <v>1449200</v>
      </c>
      <c r="O346" s="118">
        <v>25000</v>
      </c>
      <c r="P346" s="124" t="s">
        <v>157</v>
      </c>
      <c r="Q346" s="118">
        <v>1449200</v>
      </c>
      <c r="R346" s="121" t="s">
        <v>419</v>
      </c>
      <c r="S346" s="9" t="s">
        <v>382</v>
      </c>
      <c r="T346" s="115" t="s">
        <v>208</v>
      </c>
      <c r="U346" s="115">
        <v>2019</v>
      </c>
      <c r="V346" s="118" t="s">
        <v>722</v>
      </c>
      <c r="W346" s="115" t="s">
        <v>453</v>
      </c>
      <c r="X346" s="176" t="s">
        <v>1092</v>
      </c>
      <c r="Y346" s="176" t="s">
        <v>1046</v>
      </c>
      <c r="Z346" s="115" t="s">
        <v>722</v>
      </c>
      <c r="AA346" s="22"/>
    </row>
    <row r="347" spans="1:27" s="6" customFormat="1" ht="51" x14ac:dyDescent="0.25">
      <c r="A347" s="227">
        <v>5306</v>
      </c>
      <c r="B347" s="117" t="s">
        <v>157</v>
      </c>
      <c r="C347" s="120" t="s">
        <v>419</v>
      </c>
      <c r="D347" s="120" t="s">
        <v>1021</v>
      </c>
      <c r="E347" s="120" t="s">
        <v>1036</v>
      </c>
      <c r="F347" s="120" t="s">
        <v>1035</v>
      </c>
      <c r="G347" s="120" t="s">
        <v>810</v>
      </c>
      <c r="H347" s="115" t="s">
        <v>208</v>
      </c>
      <c r="I347" s="213">
        <v>2021</v>
      </c>
      <c r="J347" s="121" t="s">
        <v>424</v>
      </c>
      <c r="K347" s="121" t="s">
        <v>424</v>
      </c>
      <c r="L347" s="121" t="s">
        <v>419</v>
      </c>
      <c r="M347" s="119" t="s">
        <v>419</v>
      </c>
      <c r="N347" s="118">
        <v>1334600</v>
      </c>
      <c r="O347" s="118">
        <v>25000</v>
      </c>
      <c r="P347" s="124" t="s">
        <v>157</v>
      </c>
      <c r="Q347" s="118">
        <v>1334600</v>
      </c>
      <c r="R347" s="121" t="s">
        <v>419</v>
      </c>
      <c r="S347" s="9" t="s">
        <v>382</v>
      </c>
      <c r="T347" s="115" t="s">
        <v>208</v>
      </c>
      <c r="U347" s="115">
        <v>2019</v>
      </c>
      <c r="V347" s="118" t="s">
        <v>722</v>
      </c>
      <c r="W347" s="115" t="s">
        <v>453</v>
      </c>
      <c r="X347" s="176" t="s">
        <v>1047</v>
      </c>
      <c r="Y347" s="176" t="s">
        <v>1048</v>
      </c>
      <c r="Z347" s="115" t="s">
        <v>722</v>
      </c>
      <c r="AA347" s="22"/>
    </row>
    <row r="348" spans="1:27" s="6" customFormat="1" ht="25.5" x14ac:dyDescent="0.25">
      <c r="A348" s="227">
        <v>5307</v>
      </c>
      <c r="B348" s="117" t="s">
        <v>157</v>
      </c>
      <c r="C348" s="120" t="s">
        <v>419</v>
      </c>
      <c r="D348" s="120" t="s">
        <v>1022</v>
      </c>
      <c r="E348" s="120" t="s">
        <v>1037</v>
      </c>
      <c r="F348" s="120" t="s">
        <v>1038</v>
      </c>
      <c r="G348" s="120" t="s">
        <v>446</v>
      </c>
      <c r="H348" s="115" t="s">
        <v>3</v>
      </c>
      <c r="I348" s="213" t="s">
        <v>419</v>
      </c>
      <c r="J348" s="121" t="s">
        <v>419</v>
      </c>
      <c r="K348" s="121" t="s">
        <v>419</v>
      </c>
      <c r="L348" s="121" t="s">
        <v>419</v>
      </c>
      <c r="M348" s="119" t="s">
        <v>419</v>
      </c>
      <c r="N348" s="118">
        <v>39650</v>
      </c>
      <c r="O348" s="118">
        <v>39650</v>
      </c>
      <c r="P348" s="124" t="s">
        <v>157</v>
      </c>
      <c r="Q348" s="118">
        <v>39650</v>
      </c>
      <c r="R348" s="121" t="s">
        <v>419</v>
      </c>
      <c r="S348" s="98" t="s">
        <v>382</v>
      </c>
      <c r="T348" s="115" t="s">
        <v>3</v>
      </c>
      <c r="U348" s="115">
        <v>2019</v>
      </c>
      <c r="V348" s="118" t="s">
        <v>722</v>
      </c>
      <c r="W348" s="115" t="s">
        <v>453</v>
      </c>
      <c r="X348" s="115" t="s">
        <v>419</v>
      </c>
      <c r="Y348" s="115" t="s">
        <v>419</v>
      </c>
      <c r="Z348" s="115" t="s">
        <v>722</v>
      </c>
      <c r="AA348" s="22"/>
    </row>
    <row r="349" spans="1:27" s="6" customFormat="1" ht="38.25" x14ac:dyDescent="0.25">
      <c r="A349" s="227">
        <v>5308</v>
      </c>
      <c r="B349" s="117" t="s">
        <v>157</v>
      </c>
      <c r="C349" s="120" t="s">
        <v>419</v>
      </c>
      <c r="D349" s="120" t="s">
        <v>1023</v>
      </c>
      <c r="E349" s="120" t="s">
        <v>1039</v>
      </c>
      <c r="F349" s="120" t="s">
        <v>1040</v>
      </c>
      <c r="G349" s="120" t="s">
        <v>446</v>
      </c>
      <c r="H349" s="115" t="s">
        <v>3</v>
      </c>
      <c r="I349" s="213" t="s">
        <v>419</v>
      </c>
      <c r="J349" s="121" t="s">
        <v>419</v>
      </c>
      <c r="K349" s="121" t="s">
        <v>419</v>
      </c>
      <c r="L349" s="121" t="s">
        <v>419</v>
      </c>
      <c r="M349" s="119" t="s">
        <v>419</v>
      </c>
      <c r="N349" s="118">
        <v>25000</v>
      </c>
      <c r="O349" s="118">
        <v>25000</v>
      </c>
      <c r="P349" s="124" t="s">
        <v>157</v>
      </c>
      <c r="Q349" s="118">
        <v>25000</v>
      </c>
      <c r="R349" s="121" t="s">
        <v>419</v>
      </c>
      <c r="S349" s="98" t="s">
        <v>382</v>
      </c>
      <c r="T349" s="115" t="s">
        <v>3</v>
      </c>
      <c r="U349" s="115">
        <v>2019</v>
      </c>
      <c r="V349" s="118" t="s">
        <v>722</v>
      </c>
      <c r="W349" s="115" t="s">
        <v>453</v>
      </c>
      <c r="X349" s="115" t="s">
        <v>419</v>
      </c>
      <c r="Y349" s="115" t="s">
        <v>419</v>
      </c>
      <c r="Z349" s="115" t="s">
        <v>722</v>
      </c>
      <c r="AA349" s="22"/>
    </row>
    <row r="350" spans="1:27" s="6" customFormat="1" ht="38.25" x14ac:dyDescent="0.25">
      <c r="A350" s="227">
        <v>5309</v>
      </c>
      <c r="B350" s="117" t="s">
        <v>157</v>
      </c>
      <c r="C350" s="120" t="s">
        <v>419</v>
      </c>
      <c r="D350" s="120" t="s">
        <v>1024</v>
      </c>
      <c r="E350" s="120" t="s">
        <v>1041</v>
      </c>
      <c r="F350" s="120" t="s">
        <v>1064</v>
      </c>
      <c r="G350" s="120" t="s">
        <v>758</v>
      </c>
      <c r="H350" s="115" t="s">
        <v>3</v>
      </c>
      <c r="I350" s="213" t="s">
        <v>419</v>
      </c>
      <c r="J350" s="140">
        <v>1</v>
      </c>
      <c r="K350" s="140">
        <v>0</v>
      </c>
      <c r="L350" s="121" t="s">
        <v>419</v>
      </c>
      <c r="M350" s="119" t="s">
        <v>419</v>
      </c>
      <c r="N350" s="118">
        <v>50000</v>
      </c>
      <c r="O350" s="118">
        <v>50000</v>
      </c>
      <c r="P350" s="124" t="s">
        <v>157</v>
      </c>
      <c r="Q350" s="118">
        <v>50000</v>
      </c>
      <c r="R350" s="121" t="s">
        <v>419</v>
      </c>
      <c r="S350" s="115" t="s">
        <v>381</v>
      </c>
      <c r="T350" s="115" t="s">
        <v>3</v>
      </c>
      <c r="U350" s="115">
        <v>2019</v>
      </c>
      <c r="V350" s="118" t="s">
        <v>722</v>
      </c>
      <c r="W350" s="115" t="s">
        <v>453</v>
      </c>
      <c r="X350" s="115" t="s">
        <v>419</v>
      </c>
      <c r="Y350" s="115" t="s">
        <v>419</v>
      </c>
      <c r="Z350" s="115" t="s">
        <v>722</v>
      </c>
      <c r="AA350" s="22"/>
    </row>
    <row r="351" spans="1:27" s="6" customFormat="1" ht="38.25" x14ac:dyDescent="0.25">
      <c r="A351" s="227">
        <v>5310</v>
      </c>
      <c r="B351" s="117" t="s">
        <v>157</v>
      </c>
      <c r="C351" s="120" t="s">
        <v>419</v>
      </c>
      <c r="D351" s="120" t="s">
        <v>1025</v>
      </c>
      <c r="E351" s="120" t="s">
        <v>1042</v>
      </c>
      <c r="F351" s="120" t="s">
        <v>1043</v>
      </c>
      <c r="G351" s="120" t="s">
        <v>751</v>
      </c>
      <c r="H351" s="115" t="s">
        <v>3</v>
      </c>
      <c r="I351" s="213" t="s">
        <v>419</v>
      </c>
      <c r="J351" s="121" t="s">
        <v>419</v>
      </c>
      <c r="K351" s="121" t="s">
        <v>419</v>
      </c>
      <c r="L351" s="121" t="s">
        <v>419</v>
      </c>
      <c r="M351" s="119" t="s">
        <v>419</v>
      </c>
      <c r="N351" s="118">
        <v>65000</v>
      </c>
      <c r="O351" s="118">
        <v>65000</v>
      </c>
      <c r="P351" s="124" t="s">
        <v>157</v>
      </c>
      <c r="Q351" s="118">
        <v>65000</v>
      </c>
      <c r="R351" s="121" t="s">
        <v>419</v>
      </c>
      <c r="S351" s="34" t="s">
        <v>382</v>
      </c>
      <c r="T351" s="115" t="s">
        <v>3</v>
      </c>
      <c r="U351" s="115">
        <v>2019</v>
      </c>
      <c r="V351" s="118" t="s">
        <v>722</v>
      </c>
      <c r="W351" s="115" t="s">
        <v>453</v>
      </c>
      <c r="X351" s="115" t="s">
        <v>419</v>
      </c>
      <c r="Y351" s="115" t="s">
        <v>419</v>
      </c>
      <c r="Z351" s="115" t="s">
        <v>722</v>
      </c>
      <c r="AA351" s="22"/>
    </row>
    <row r="352" spans="1:27" s="6" customFormat="1" ht="38.25" x14ac:dyDescent="0.25">
      <c r="A352" s="227">
        <v>5311</v>
      </c>
      <c r="B352" s="117" t="s">
        <v>157</v>
      </c>
      <c r="C352" s="120" t="s">
        <v>419</v>
      </c>
      <c r="D352" s="120" t="s">
        <v>1026</v>
      </c>
      <c r="E352" s="120" t="s">
        <v>1042</v>
      </c>
      <c r="F352" s="120" t="s">
        <v>1044</v>
      </c>
      <c r="G352" s="120" t="s">
        <v>751</v>
      </c>
      <c r="H352" s="115" t="s">
        <v>3</v>
      </c>
      <c r="I352" s="213" t="s">
        <v>419</v>
      </c>
      <c r="J352" s="121" t="s">
        <v>419</v>
      </c>
      <c r="K352" s="121" t="s">
        <v>419</v>
      </c>
      <c r="L352" s="121" t="s">
        <v>419</v>
      </c>
      <c r="M352" s="119" t="s">
        <v>419</v>
      </c>
      <c r="N352" s="118">
        <v>40000</v>
      </c>
      <c r="O352" s="118">
        <v>40000</v>
      </c>
      <c r="P352" s="124" t="s">
        <v>157</v>
      </c>
      <c r="Q352" s="118">
        <v>40000</v>
      </c>
      <c r="R352" s="121" t="s">
        <v>419</v>
      </c>
      <c r="S352" s="34" t="s">
        <v>382</v>
      </c>
      <c r="T352" s="115" t="s">
        <v>3</v>
      </c>
      <c r="U352" s="115">
        <v>2019</v>
      </c>
      <c r="V352" s="118" t="s">
        <v>722</v>
      </c>
      <c r="W352" s="115" t="s">
        <v>453</v>
      </c>
      <c r="X352" s="115" t="s">
        <v>419</v>
      </c>
      <c r="Y352" s="115" t="s">
        <v>419</v>
      </c>
      <c r="Z352" s="115" t="s">
        <v>722</v>
      </c>
      <c r="AA352" s="22"/>
    </row>
    <row r="353" spans="1:27" s="6" customFormat="1" ht="63.75" x14ac:dyDescent="0.25">
      <c r="A353" s="7">
        <v>1964</v>
      </c>
      <c r="B353" s="8" t="s">
        <v>542</v>
      </c>
      <c r="C353" s="21" t="s">
        <v>864</v>
      </c>
      <c r="D353" s="8" t="s">
        <v>540</v>
      </c>
      <c r="E353" s="8" t="s">
        <v>865</v>
      </c>
      <c r="F353" s="117" t="s">
        <v>875</v>
      </c>
      <c r="G353" s="7" t="s">
        <v>543</v>
      </c>
      <c r="H353" s="115" t="s">
        <v>3</v>
      </c>
      <c r="I353" s="217" t="s">
        <v>419</v>
      </c>
      <c r="J353" s="160">
        <v>2649</v>
      </c>
      <c r="K353" s="161">
        <v>248</v>
      </c>
      <c r="L353" s="22" t="s">
        <v>419</v>
      </c>
      <c r="M353" s="119">
        <v>3163</v>
      </c>
      <c r="N353" s="118" t="s">
        <v>424</v>
      </c>
      <c r="O353" s="118" t="s">
        <v>424</v>
      </c>
      <c r="P353" s="119" t="s">
        <v>542</v>
      </c>
      <c r="Q353" s="118" t="s">
        <v>424</v>
      </c>
      <c r="R353" s="22" t="s">
        <v>419</v>
      </c>
      <c r="S353" s="9" t="s">
        <v>381</v>
      </c>
      <c r="T353" s="9" t="s">
        <v>3</v>
      </c>
      <c r="U353" s="9">
        <v>2017</v>
      </c>
      <c r="V353" s="22" t="s">
        <v>419</v>
      </c>
      <c r="W353" s="9" t="s">
        <v>453</v>
      </c>
      <c r="X353" s="22" t="s">
        <v>419</v>
      </c>
      <c r="Y353" s="22" t="s">
        <v>419</v>
      </c>
      <c r="Z353" s="22" t="s">
        <v>419</v>
      </c>
      <c r="AA353" s="22"/>
    </row>
    <row r="354" spans="1:27" s="6" customFormat="1" ht="25.5" x14ac:dyDescent="0.25">
      <c r="A354" s="7">
        <v>1969</v>
      </c>
      <c r="B354" s="196" t="s">
        <v>542</v>
      </c>
      <c r="C354" s="22" t="s">
        <v>419</v>
      </c>
      <c r="D354" s="8" t="s">
        <v>541</v>
      </c>
      <c r="E354" s="8" t="s">
        <v>866</v>
      </c>
      <c r="F354" s="8" t="s">
        <v>867</v>
      </c>
      <c r="G354" s="7" t="s">
        <v>633</v>
      </c>
      <c r="H354" s="9" t="s">
        <v>3</v>
      </c>
      <c r="I354" s="217" t="s">
        <v>419</v>
      </c>
      <c r="J354" s="163">
        <v>7084</v>
      </c>
      <c r="K354" s="164">
        <v>491</v>
      </c>
      <c r="L354" s="22" t="s">
        <v>419</v>
      </c>
      <c r="M354" s="163">
        <v>1171</v>
      </c>
      <c r="N354" s="28" t="s">
        <v>419</v>
      </c>
      <c r="O354" s="28" t="s">
        <v>419</v>
      </c>
      <c r="P354" s="21" t="s">
        <v>419</v>
      </c>
      <c r="Q354" s="28" t="s">
        <v>419</v>
      </c>
      <c r="R354" s="22" t="s">
        <v>419</v>
      </c>
      <c r="S354" s="9" t="s">
        <v>381</v>
      </c>
      <c r="T354" s="9" t="s">
        <v>3</v>
      </c>
      <c r="U354" s="9">
        <v>2017</v>
      </c>
      <c r="V354" s="22" t="s">
        <v>419</v>
      </c>
      <c r="W354" s="9" t="s">
        <v>453</v>
      </c>
      <c r="X354" s="22" t="s">
        <v>419</v>
      </c>
      <c r="Y354" s="22" t="s">
        <v>419</v>
      </c>
      <c r="Z354" s="22" t="s">
        <v>419</v>
      </c>
      <c r="AA354" s="22"/>
    </row>
    <row r="355" spans="1:27" s="6" customFormat="1" ht="38.25" x14ac:dyDescent="0.25">
      <c r="A355" s="7">
        <v>1967</v>
      </c>
      <c r="B355" s="8" t="s">
        <v>542</v>
      </c>
      <c r="C355" s="21" t="s">
        <v>864</v>
      </c>
      <c r="D355" s="8" t="s">
        <v>549</v>
      </c>
      <c r="E355" s="8" t="s">
        <v>644</v>
      </c>
      <c r="F355" s="8" t="s">
        <v>645</v>
      </c>
      <c r="G355" s="7" t="s">
        <v>543</v>
      </c>
      <c r="H355" s="9" t="s">
        <v>375</v>
      </c>
      <c r="I355" s="217" t="s">
        <v>419</v>
      </c>
      <c r="J355" s="21" t="s">
        <v>424</v>
      </c>
      <c r="K355" s="24" t="s">
        <v>424</v>
      </c>
      <c r="L355" s="22" t="s">
        <v>419</v>
      </c>
      <c r="M355" s="160">
        <v>1405</v>
      </c>
      <c r="N355" s="28" t="s">
        <v>419</v>
      </c>
      <c r="O355" s="28" t="s">
        <v>419</v>
      </c>
      <c r="P355" s="21" t="s">
        <v>419</v>
      </c>
      <c r="Q355" s="28" t="s">
        <v>419</v>
      </c>
      <c r="R355" s="22" t="s">
        <v>419</v>
      </c>
      <c r="S355" s="9" t="s">
        <v>381</v>
      </c>
      <c r="T355" s="9" t="s">
        <v>208</v>
      </c>
      <c r="U355" s="9">
        <v>2017</v>
      </c>
      <c r="V355" s="22" t="s">
        <v>419</v>
      </c>
      <c r="W355" s="9" t="s">
        <v>453</v>
      </c>
      <c r="X355" s="22" t="s">
        <v>419</v>
      </c>
      <c r="Y355" s="22" t="s">
        <v>419</v>
      </c>
      <c r="Z355" s="22" t="s">
        <v>419</v>
      </c>
      <c r="AA355" s="22"/>
    </row>
    <row r="356" spans="1:27" s="6" customFormat="1" ht="38.25" x14ac:dyDescent="0.25">
      <c r="A356" s="7">
        <v>1893</v>
      </c>
      <c r="B356" s="104" t="s">
        <v>870</v>
      </c>
      <c r="C356" s="7" t="s">
        <v>8</v>
      </c>
      <c r="D356" s="37" t="s">
        <v>475</v>
      </c>
      <c r="E356" s="37" t="s">
        <v>240</v>
      </c>
      <c r="F356" s="37" t="s">
        <v>658</v>
      </c>
      <c r="G356" s="7" t="s">
        <v>752</v>
      </c>
      <c r="H356" s="9" t="s">
        <v>3</v>
      </c>
      <c r="I356" s="218">
        <v>2016</v>
      </c>
      <c r="J356" s="22" t="s">
        <v>419</v>
      </c>
      <c r="K356" s="22">
        <v>80</v>
      </c>
      <c r="L356" s="22" t="s">
        <v>419</v>
      </c>
      <c r="M356" s="42">
        <v>5692</v>
      </c>
      <c r="N356" s="28" t="s">
        <v>722</v>
      </c>
      <c r="O356" s="28" t="s">
        <v>722</v>
      </c>
      <c r="P356" s="30" t="s">
        <v>635</v>
      </c>
      <c r="Q356" s="28" t="s">
        <v>722</v>
      </c>
      <c r="R356" s="15" t="s">
        <v>419</v>
      </c>
      <c r="S356" s="9" t="s">
        <v>382</v>
      </c>
      <c r="T356" s="37" t="s">
        <v>3</v>
      </c>
      <c r="U356" s="9">
        <v>2017</v>
      </c>
      <c r="V356" s="28" t="s">
        <v>722</v>
      </c>
      <c r="W356" s="9" t="s">
        <v>453</v>
      </c>
      <c r="X356" s="34">
        <v>28.728200000000001</v>
      </c>
      <c r="Y356" s="34">
        <v>-81.323499999999996</v>
      </c>
      <c r="Z356" s="37">
        <v>2015</v>
      </c>
      <c r="AA356" s="22"/>
    </row>
    <row r="357" spans="1:27" s="6" customFormat="1" ht="51" x14ac:dyDescent="0.25">
      <c r="A357" s="7">
        <v>1892</v>
      </c>
      <c r="B357" s="104" t="s">
        <v>870</v>
      </c>
      <c r="C357" s="115" t="s">
        <v>419</v>
      </c>
      <c r="D357" s="8" t="s">
        <v>476</v>
      </c>
      <c r="E357" s="8" t="s">
        <v>660</v>
      </c>
      <c r="F357" s="8" t="s">
        <v>659</v>
      </c>
      <c r="G357" s="7" t="s">
        <v>481</v>
      </c>
      <c r="H357" s="9" t="s">
        <v>375</v>
      </c>
      <c r="I357" s="215">
        <v>2020</v>
      </c>
      <c r="J357" s="22">
        <v>54.9</v>
      </c>
      <c r="K357" s="156">
        <v>16.5</v>
      </c>
      <c r="L357" s="22" t="s">
        <v>419</v>
      </c>
      <c r="M357" s="21">
        <v>47.97</v>
      </c>
      <c r="N357" s="28" t="s">
        <v>722</v>
      </c>
      <c r="O357" s="28" t="s">
        <v>722</v>
      </c>
      <c r="P357" s="30" t="s">
        <v>635</v>
      </c>
      <c r="Q357" s="28" t="s">
        <v>722</v>
      </c>
      <c r="R357" s="15" t="s">
        <v>419</v>
      </c>
      <c r="S357" s="9" t="s">
        <v>382</v>
      </c>
      <c r="T357" s="7" t="s">
        <v>482</v>
      </c>
      <c r="U357" s="9">
        <v>2017</v>
      </c>
      <c r="V357" s="28" t="s">
        <v>722</v>
      </c>
      <c r="W357" s="9" t="s">
        <v>453</v>
      </c>
      <c r="X357" s="34">
        <v>28.718851999999998</v>
      </c>
      <c r="Y357" s="34">
        <v>-81.319247000000004</v>
      </c>
      <c r="Z357" s="37">
        <v>2016</v>
      </c>
      <c r="AA357" s="22"/>
    </row>
    <row r="358" spans="1:27" s="6" customFormat="1" ht="25.5" x14ac:dyDescent="0.25">
      <c r="A358" s="7">
        <v>1891</v>
      </c>
      <c r="B358" s="104" t="s">
        <v>870</v>
      </c>
      <c r="C358" s="115" t="s">
        <v>419</v>
      </c>
      <c r="D358" s="8" t="s">
        <v>477</v>
      </c>
      <c r="E358" s="8" t="s">
        <v>4</v>
      </c>
      <c r="F358" s="8" t="s">
        <v>661</v>
      </c>
      <c r="G358" s="8" t="s">
        <v>4</v>
      </c>
      <c r="H358" s="9" t="s">
        <v>3</v>
      </c>
      <c r="I358" s="219" t="s">
        <v>419</v>
      </c>
      <c r="J358" s="22">
        <v>1166.0999999999999</v>
      </c>
      <c r="K358" s="22">
        <v>735.6</v>
      </c>
      <c r="L358" s="22" t="s">
        <v>419</v>
      </c>
      <c r="M358" s="21">
        <v>0</v>
      </c>
      <c r="N358" s="28" t="s">
        <v>722</v>
      </c>
      <c r="O358" s="28" t="s">
        <v>722</v>
      </c>
      <c r="P358" s="30" t="s">
        <v>722</v>
      </c>
      <c r="Q358" s="28" t="s">
        <v>722</v>
      </c>
      <c r="R358" s="118" t="s">
        <v>419</v>
      </c>
      <c r="S358" s="9" t="s">
        <v>381</v>
      </c>
      <c r="T358" s="7" t="s">
        <v>3</v>
      </c>
      <c r="U358" s="9">
        <v>2017</v>
      </c>
      <c r="V358" s="28" t="s">
        <v>722</v>
      </c>
      <c r="W358" s="9" t="s">
        <v>453</v>
      </c>
      <c r="X358" s="34" t="s">
        <v>419</v>
      </c>
      <c r="Y358" s="34" t="s">
        <v>419</v>
      </c>
      <c r="Z358" s="37">
        <v>2009</v>
      </c>
      <c r="AA358" s="22"/>
    </row>
    <row r="359" spans="1:27" s="6" customFormat="1" ht="25.5" x14ac:dyDescent="0.25">
      <c r="A359" s="7">
        <v>1875</v>
      </c>
      <c r="B359" s="104" t="s">
        <v>870</v>
      </c>
      <c r="C359" s="115" t="s">
        <v>419</v>
      </c>
      <c r="D359" s="8" t="s">
        <v>478</v>
      </c>
      <c r="E359" s="8" t="s">
        <v>769</v>
      </c>
      <c r="F359" s="8" t="s">
        <v>749</v>
      </c>
      <c r="G359" s="8" t="s">
        <v>60</v>
      </c>
      <c r="H359" s="9" t="s">
        <v>3</v>
      </c>
      <c r="I359" s="219" t="s">
        <v>419</v>
      </c>
      <c r="J359" s="22">
        <v>46.4</v>
      </c>
      <c r="K359" s="22">
        <v>4</v>
      </c>
      <c r="L359" s="22" t="s">
        <v>419</v>
      </c>
      <c r="M359" s="21">
        <v>0</v>
      </c>
      <c r="N359" s="28" t="s">
        <v>722</v>
      </c>
      <c r="O359" s="28" t="s">
        <v>722</v>
      </c>
      <c r="P359" s="30" t="s">
        <v>635</v>
      </c>
      <c r="Q359" s="28" t="s">
        <v>722</v>
      </c>
      <c r="R359" s="15" t="s">
        <v>419</v>
      </c>
      <c r="S359" s="9" t="s">
        <v>381</v>
      </c>
      <c r="T359" s="13" t="s">
        <v>2</v>
      </c>
      <c r="U359" s="9">
        <v>2017</v>
      </c>
      <c r="V359" s="28" t="s">
        <v>722</v>
      </c>
      <c r="W359" s="9" t="s">
        <v>453</v>
      </c>
      <c r="X359" s="34" t="s">
        <v>419</v>
      </c>
      <c r="Y359" s="34" t="s">
        <v>419</v>
      </c>
      <c r="Z359" s="37">
        <v>2004</v>
      </c>
      <c r="AA359" s="22"/>
    </row>
    <row r="360" spans="1:27" s="6" customFormat="1" ht="63.75" x14ac:dyDescent="0.25">
      <c r="A360" s="7">
        <v>1889</v>
      </c>
      <c r="B360" s="104" t="s">
        <v>870</v>
      </c>
      <c r="C360" s="115" t="s">
        <v>419</v>
      </c>
      <c r="D360" s="7" t="s">
        <v>479</v>
      </c>
      <c r="E360" s="36" t="s">
        <v>1084</v>
      </c>
      <c r="F360" s="36" t="s">
        <v>662</v>
      </c>
      <c r="G360" s="37" t="s">
        <v>446</v>
      </c>
      <c r="H360" s="115" t="s">
        <v>3</v>
      </c>
      <c r="I360" s="214">
        <v>2019</v>
      </c>
      <c r="J360" s="22">
        <v>63.8</v>
      </c>
      <c r="K360" s="22">
        <v>0.4</v>
      </c>
      <c r="L360" s="22" t="s">
        <v>419</v>
      </c>
      <c r="M360" s="21">
        <v>24.58</v>
      </c>
      <c r="N360" s="28" t="s">
        <v>722</v>
      </c>
      <c r="O360" s="28" t="s">
        <v>722</v>
      </c>
      <c r="P360" s="30" t="s">
        <v>635</v>
      </c>
      <c r="Q360" s="28" t="s">
        <v>722</v>
      </c>
      <c r="R360" s="15" t="s">
        <v>419</v>
      </c>
      <c r="S360" s="9" t="s">
        <v>382</v>
      </c>
      <c r="T360" s="7" t="s">
        <v>483</v>
      </c>
      <c r="U360" s="9">
        <v>2017</v>
      </c>
      <c r="V360" s="28" t="s">
        <v>722</v>
      </c>
      <c r="W360" s="9" t="s">
        <v>453</v>
      </c>
      <c r="X360" s="122">
        <v>28.78828</v>
      </c>
      <c r="Y360" s="122">
        <v>-81.209249999999997</v>
      </c>
      <c r="Z360" s="34">
        <v>2016</v>
      </c>
      <c r="AA360" s="22"/>
    </row>
    <row r="361" spans="1:27" s="6" customFormat="1" ht="25.5" x14ac:dyDescent="0.25">
      <c r="A361" s="7">
        <v>1904</v>
      </c>
      <c r="B361" s="104" t="s">
        <v>870</v>
      </c>
      <c r="C361" s="115" t="s">
        <v>419</v>
      </c>
      <c r="D361" s="7" t="s">
        <v>480</v>
      </c>
      <c r="E361" s="7" t="s">
        <v>452</v>
      </c>
      <c r="F361" s="7" t="s">
        <v>642</v>
      </c>
      <c r="G361" s="120" t="s">
        <v>759</v>
      </c>
      <c r="H361" s="9" t="s">
        <v>3</v>
      </c>
      <c r="I361" s="219" t="s">
        <v>419</v>
      </c>
      <c r="J361" s="22">
        <v>476.2</v>
      </c>
      <c r="K361" s="22">
        <v>65.099999999999994</v>
      </c>
      <c r="L361" s="22" t="s">
        <v>419</v>
      </c>
      <c r="M361" s="21" t="s">
        <v>419</v>
      </c>
      <c r="N361" s="28" t="s">
        <v>722</v>
      </c>
      <c r="O361" s="28" t="s">
        <v>722</v>
      </c>
      <c r="P361" s="30" t="s">
        <v>635</v>
      </c>
      <c r="Q361" s="28" t="s">
        <v>722</v>
      </c>
      <c r="R361" s="15" t="s">
        <v>419</v>
      </c>
      <c r="S361" s="9" t="s">
        <v>381</v>
      </c>
      <c r="T361" s="7" t="s">
        <v>3</v>
      </c>
      <c r="U361" s="9">
        <v>2017</v>
      </c>
      <c r="V361" s="28" t="s">
        <v>722</v>
      </c>
      <c r="W361" s="9" t="s">
        <v>453</v>
      </c>
      <c r="X361" s="34" t="s">
        <v>419</v>
      </c>
      <c r="Y361" s="34" t="s">
        <v>419</v>
      </c>
      <c r="Z361" s="34" t="s">
        <v>419</v>
      </c>
      <c r="AA361" s="22"/>
    </row>
    <row r="362" spans="1:27" s="6" customFormat="1" ht="51" x14ac:dyDescent="0.25">
      <c r="A362" s="227">
        <v>5312</v>
      </c>
      <c r="B362" s="123" t="s">
        <v>870</v>
      </c>
      <c r="C362" s="115" t="s">
        <v>419</v>
      </c>
      <c r="D362" s="120" t="s">
        <v>876</v>
      </c>
      <c r="E362" s="120" t="s">
        <v>877</v>
      </c>
      <c r="F362" s="120" t="s">
        <v>1227</v>
      </c>
      <c r="G362" s="120" t="s">
        <v>545</v>
      </c>
      <c r="H362" s="115" t="s">
        <v>375</v>
      </c>
      <c r="I362" s="215">
        <v>2020</v>
      </c>
      <c r="J362" s="156">
        <v>17.399999999999999</v>
      </c>
      <c r="K362" s="156">
        <v>2.2999999999999998</v>
      </c>
      <c r="L362" s="121" t="s">
        <v>419</v>
      </c>
      <c r="M362" s="119">
        <v>5.92</v>
      </c>
      <c r="N362" s="118" t="s">
        <v>722</v>
      </c>
      <c r="O362" s="118" t="s">
        <v>722</v>
      </c>
      <c r="P362" s="124" t="s">
        <v>635</v>
      </c>
      <c r="Q362" s="118" t="s">
        <v>722</v>
      </c>
      <c r="R362" s="125" t="s">
        <v>419</v>
      </c>
      <c r="S362" s="115" t="s">
        <v>382</v>
      </c>
      <c r="T362" s="120">
        <v>2020</v>
      </c>
      <c r="U362" s="115">
        <v>2019</v>
      </c>
      <c r="V362" s="118" t="s">
        <v>722</v>
      </c>
      <c r="W362" s="115" t="s">
        <v>453</v>
      </c>
      <c r="X362" s="122">
        <v>28.630521999999999</v>
      </c>
      <c r="Y362" s="122">
        <v>-81.379622999999995</v>
      </c>
      <c r="Z362" s="122" t="s">
        <v>722</v>
      </c>
      <c r="AA362" s="22"/>
    </row>
    <row r="363" spans="1:27" s="6" customFormat="1" ht="38.25" x14ac:dyDescent="0.25">
      <c r="A363" s="7">
        <v>1909</v>
      </c>
      <c r="B363" s="9" t="s">
        <v>7</v>
      </c>
      <c r="C363" s="9" t="s">
        <v>419</v>
      </c>
      <c r="D363" s="8" t="s">
        <v>327</v>
      </c>
      <c r="E363" s="8" t="s">
        <v>4</v>
      </c>
      <c r="F363" s="8" t="s">
        <v>679</v>
      </c>
      <c r="G363" s="8" t="s">
        <v>4</v>
      </c>
      <c r="H363" s="9" t="s">
        <v>3</v>
      </c>
      <c r="I363" s="217" t="s">
        <v>419</v>
      </c>
      <c r="J363" s="22">
        <v>6</v>
      </c>
      <c r="K363" s="22">
        <v>3</v>
      </c>
      <c r="L363" s="22" t="s">
        <v>419</v>
      </c>
      <c r="M363" s="21">
        <v>0</v>
      </c>
      <c r="N363" s="43" t="s">
        <v>419</v>
      </c>
      <c r="O363" s="43" t="s">
        <v>419</v>
      </c>
      <c r="P363" s="43" t="s">
        <v>419</v>
      </c>
      <c r="Q363" s="43" t="s">
        <v>419</v>
      </c>
      <c r="R363" s="43" t="s">
        <v>419</v>
      </c>
      <c r="S363" s="9" t="s">
        <v>381</v>
      </c>
      <c r="T363" s="7" t="s">
        <v>2</v>
      </c>
      <c r="U363" s="9">
        <v>2017</v>
      </c>
      <c r="V363" s="7" t="s">
        <v>559</v>
      </c>
      <c r="W363" s="9" t="s">
        <v>453</v>
      </c>
      <c r="X363" s="9" t="s">
        <v>419</v>
      </c>
      <c r="Y363" s="9" t="s">
        <v>419</v>
      </c>
      <c r="Z363" s="7" t="s">
        <v>722</v>
      </c>
      <c r="AA363" s="22"/>
    </row>
    <row r="364" spans="1:27" s="6" customFormat="1" ht="51" x14ac:dyDescent="0.25">
      <c r="A364" s="7">
        <v>1910</v>
      </c>
      <c r="B364" s="9" t="s">
        <v>7</v>
      </c>
      <c r="C364" s="9" t="s">
        <v>419</v>
      </c>
      <c r="D364" s="8" t="s">
        <v>328</v>
      </c>
      <c r="E364" s="8" t="s">
        <v>769</v>
      </c>
      <c r="F364" s="8" t="s">
        <v>743</v>
      </c>
      <c r="G364" s="8" t="s">
        <v>60</v>
      </c>
      <c r="H364" s="9" t="s">
        <v>3</v>
      </c>
      <c r="I364" s="217" t="s">
        <v>419</v>
      </c>
      <c r="J364" s="22">
        <v>219</v>
      </c>
      <c r="K364" s="22">
        <v>8</v>
      </c>
      <c r="L364" s="22" t="s">
        <v>419</v>
      </c>
      <c r="M364" s="21">
        <v>0</v>
      </c>
      <c r="N364" s="43" t="s">
        <v>722</v>
      </c>
      <c r="O364" s="43" t="s">
        <v>722</v>
      </c>
      <c r="P364" s="30" t="s">
        <v>722</v>
      </c>
      <c r="Q364" s="28" t="s">
        <v>722</v>
      </c>
      <c r="R364" s="28" t="s">
        <v>722</v>
      </c>
      <c r="S364" s="9" t="s">
        <v>381</v>
      </c>
      <c r="T364" s="13" t="s">
        <v>2</v>
      </c>
      <c r="U364" s="9">
        <v>2017</v>
      </c>
      <c r="V364" s="28" t="s">
        <v>722</v>
      </c>
      <c r="W364" s="9" t="s">
        <v>453</v>
      </c>
      <c r="X364" s="9" t="s">
        <v>419</v>
      </c>
      <c r="Y364" s="9" t="s">
        <v>419</v>
      </c>
      <c r="Z364" s="7" t="s">
        <v>722</v>
      </c>
      <c r="AA364" s="22"/>
    </row>
    <row r="365" spans="1:27" s="6" customFormat="1" ht="38.25" x14ac:dyDescent="0.25">
      <c r="A365" s="7">
        <v>1911</v>
      </c>
      <c r="B365" s="9" t="s">
        <v>7</v>
      </c>
      <c r="C365" s="9" t="s">
        <v>419</v>
      </c>
      <c r="D365" s="7" t="s">
        <v>331</v>
      </c>
      <c r="E365" s="7" t="s">
        <v>185</v>
      </c>
      <c r="F365" s="8" t="s">
        <v>819</v>
      </c>
      <c r="G365" s="7" t="s">
        <v>430</v>
      </c>
      <c r="H365" s="9" t="s">
        <v>3</v>
      </c>
      <c r="I365" s="217" t="s">
        <v>419</v>
      </c>
      <c r="J365" s="22">
        <v>1</v>
      </c>
      <c r="K365" s="22">
        <v>1</v>
      </c>
      <c r="L365" s="22" t="s">
        <v>419</v>
      </c>
      <c r="M365" s="21">
        <v>130</v>
      </c>
      <c r="N365" s="43">
        <v>41600</v>
      </c>
      <c r="O365" s="43">
        <v>4680</v>
      </c>
      <c r="P365" s="30" t="s">
        <v>816</v>
      </c>
      <c r="Q365" s="28" t="s">
        <v>722</v>
      </c>
      <c r="R365" s="15" t="s">
        <v>419</v>
      </c>
      <c r="S365" s="9" t="s">
        <v>381</v>
      </c>
      <c r="T365" s="7" t="s">
        <v>2</v>
      </c>
      <c r="U365" s="9">
        <v>2017</v>
      </c>
      <c r="V365" s="7" t="s">
        <v>559</v>
      </c>
      <c r="W365" s="9" t="s">
        <v>453</v>
      </c>
      <c r="X365" s="9" t="s">
        <v>419</v>
      </c>
      <c r="Y365" s="9" t="s">
        <v>419</v>
      </c>
      <c r="Z365" s="7">
        <v>2013</v>
      </c>
      <c r="AA365" s="22"/>
    </row>
    <row r="366" spans="1:27" s="6" customFormat="1" ht="25.5" x14ac:dyDescent="0.25">
      <c r="A366" s="7">
        <v>1912</v>
      </c>
      <c r="B366" s="9" t="s">
        <v>7</v>
      </c>
      <c r="C366" s="9" t="s">
        <v>419</v>
      </c>
      <c r="D366" s="7" t="s">
        <v>332</v>
      </c>
      <c r="E366" s="7" t="s">
        <v>243</v>
      </c>
      <c r="F366" s="8" t="s">
        <v>818</v>
      </c>
      <c r="G366" s="7" t="s">
        <v>430</v>
      </c>
      <c r="H366" s="7" t="s">
        <v>425</v>
      </c>
      <c r="I366" s="217" t="s">
        <v>419</v>
      </c>
      <c r="J366" s="22">
        <v>0</v>
      </c>
      <c r="K366" s="22">
        <v>0</v>
      </c>
      <c r="L366" s="22" t="s">
        <v>419</v>
      </c>
      <c r="M366" s="21">
        <v>0</v>
      </c>
      <c r="N366" s="43" t="s">
        <v>419</v>
      </c>
      <c r="O366" s="43" t="s">
        <v>419</v>
      </c>
      <c r="P366" s="43" t="s">
        <v>419</v>
      </c>
      <c r="Q366" s="43" t="s">
        <v>419</v>
      </c>
      <c r="R366" s="15" t="s">
        <v>419</v>
      </c>
      <c r="S366" s="9" t="s">
        <v>381</v>
      </c>
      <c r="T366" s="7" t="s">
        <v>208</v>
      </c>
      <c r="U366" s="9">
        <v>2017</v>
      </c>
      <c r="V366" s="28" t="s">
        <v>722</v>
      </c>
      <c r="W366" s="9" t="s">
        <v>453</v>
      </c>
      <c r="X366" s="9" t="s">
        <v>419</v>
      </c>
      <c r="Y366" s="9" t="s">
        <v>419</v>
      </c>
      <c r="Z366" s="7" t="s">
        <v>722</v>
      </c>
      <c r="AA366" s="22"/>
    </row>
    <row r="367" spans="1:27" s="6" customFormat="1" ht="38.25" x14ac:dyDescent="0.25">
      <c r="A367" s="7">
        <v>1913</v>
      </c>
      <c r="B367" s="9" t="s">
        <v>7</v>
      </c>
      <c r="C367" s="9" t="s">
        <v>419</v>
      </c>
      <c r="D367" s="7" t="s">
        <v>242</v>
      </c>
      <c r="E367" s="7" t="s">
        <v>244</v>
      </c>
      <c r="F367" s="8" t="s">
        <v>681</v>
      </c>
      <c r="G367" s="7" t="s">
        <v>430</v>
      </c>
      <c r="H367" s="9" t="s">
        <v>3</v>
      </c>
      <c r="I367" s="217" t="s">
        <v>419</v>
      </c>
      <c r="J367" s="22">
        <v>1</v>
      </c>
      <c r="K367" s="22">
        <v>1</v>
      </c>
      <c r="L367" s="22" t="s">
        <v>419</v>
      </c>
      <c r="M367" s="21">
        <v>62</v>
      </c>
      <c r="N367" s="43">
        <v>38500</v>
      </c>
      <c r="O367" s="43">
        <v>3960</v>
      </c>
      <c r="P367" s="30" t="s">
        <v>816</v>
      </c>
      <c r="Q367" s="28" t="s">
        <v>722</v>
      </c>
      <c r="R367" s="15" t="s">
        <v>419</v>
      </c>
      <c r="S367" s="9" t="s">
        <v>381</v>
      </c>
      <c r="T367" s="7" t="s">
        <v>2</v>
      </c>
      <c r="U367" s="9">
        <v>2017</v>
      </c>
      <c r="V367" s="7" t="s">
        <v>559</v>
      </c>
      <c r="W367" s="9" t="s">
        <v>453</v>
      </c>
      <c r="X367" s="9" t="s">
        <v>419</v>
      </c>
      <c r="Y367" s="9" t="s">
        <v>419</v>
      </c>
      <c r="Z367" s="7">
        <v>2011</v>
      </c>
      <c r="AA367" s="22"/>
    </row>
    <row r="368" spans="1:27" s="6" customFormat="1" ht="38.25" x14ac:dyDescent="0.25">
      <c r="A368" s="7">
        <v>1914</v>
      </c>
      <c r="B368" s="9" t="s">
        <v>7</v>
      </c>
      <c r="C368" s="7" t="s">
        <v>817</v>
      </c>
      <c r="D368" s="7" t="s">
        <v>494</v>
      </c>
      <c r="E368" s="36" t="s">
        <v>495</v>
      </c>
      <c r="F368" s="36" t="s">
        <v>680</v>
      </c>
      <c r="G368" s="7" t="s">
        <v>752</v>
      </c>
      <c r="H368" s="9" t="s">
        <v>3</v>
      </c>
      <c r="I368" s="217">
        <v>2018</v>
      </c>
      <c r="J368" s="22">
        <v>227</v>
      </c>
      <c r="K368" s="22">
        <v>141</v>
      </c>
      <c r="L368" s="22" t="s">
        <v>419</v>
      </c>
      <c r="M368" s="21">
        <v>239</v>
      </c>
      <c r="N368" s="44">
        <v>300000</v>
      </c>
      <c r="O368" s="44">
        <v>0</v>
      </c>
      <c r="P368" s="30" t="s">
        <v>450</v>
      </c>
      <c r="Q368" s="28">
        <v>99000</v>
      </c>
      <c r="R368" s="94">
        <v>28089</v>
      </c>
      <c r="S368" s="9" t="s">
        <v>382</v>
      </c>
      <c r="T368" s="7" t="s">
        <v>483</v>
      </c>
      <c r="U368" s="9">
        <v>2017</v>
      </c>
      <c r="V368" s="28" t="s">
        <v>722</v>
      </c>
      <c r="W368" s="9" t="s">
        <v>453</v>
      </c>
      <c r="X368" s="9" t="s">
        <v>419</v>
      </c>
      <c r="Y368" s="9" t="s">
        <v>419</v>
      </c>
      <c r="Z368" s="102">
        <v>42379</v>
      </c>
      <c r="AA368" s="22"/>
    </row>
    <row r="369" spans="1:27" s="6" customFormat="1" ht="25.5" x14ac:dyDescent="0.25">
      <c r="A369" s="7">
        <v>1915</v>
      </c>
      <c r="B369" s="9" t="s">
        <v>7</v>
      </c>
      <c r="C369" s="9" t="s">
        <v>419</v>
      </c>
      <c r="D369" s="7" t="s">
        <v>496</v>
      </c>
      <c r="E369" s="7" t="s">
        <v>452</v>
      </c>
      <c r="F369" s="7" t="s">
        <v>642</v>
      </c>
      <c r="G369" s="7" t="s">
        <v>751</v>
      </c>
      <c r="H369" s="9" t="s">
        <v>3</v>
      </c>
      <c r="I369" s="217" t="s">
        <v>419</v>
      </c>
      <c r="J369" s="22">
        <v>548</v>
      </c>
      <c r="K369" s="22">
        <v>28</v>
      </c>
      <c r="L369" s="22" t="s">
        <v>419</v>
      </c>
      <c r="M369" s="21" t="s">
        <v>419</v>
      </c>
      <c r="N369" s="43" t="s">
        <v>419</v>
      </c>
      <c r="O369" s="43" t="s">
        <v>419</v>
      </c>
      <c r="P369" s="43" t="s">
        <v>419</v>
      </c>
      <c r="Q369" s="43" t="s">
        <v>419</v>
      </c>
      <c r="R369" s="43" t="s">
        <v>419</v>
      </c>
      <c r="S369" s="9" t="s">
        <v>381</v>
      </c>
      <c r="T369" s="7" t="s">
        <v>3</v>
      </c>
      <c r="U369" s="9">
        <v>2017</v>
      </c>
      <c r="V369" s="28" t="s">
        <v>722</v>
      </c>
      <c r="W369" s="9" t="s">
        <v>453</v>
      </c>
      <c r="X369" s="9" t="s">
        <v>419</v>
      </c>
      <c r="Y369" s="9" t="s">
        <v>419</v>
      </c>
      <c r="Z369" s="7" t="s">
        <v>419</v>
      </c>
      <c r="AA369" s="22"/>
    </row>
    <row r="370" spans="1:27" s="6" customFormat="1" ht="51" x14ac:dyDescent="0.25">
      <c r="A370" s="227">
        <v>5313</v>
      </c>
      <c r="B370" s="115" t="s">
        <v>7</v>
      </c>
      <c r="C370" s="115" t="s">
        <v>419</v>
      </c>
      <c r="D370" s="120" t="s">
        <v>979</v>
      </c>
      <c r="E370" s="120" t="s">
        <v>980</v>
      </c>
      <c r="F370" s="120" t="s">
        <v>981</v>
      </c>
      <c r="G370" s="120" t="s">
        <v>805</v>
      </c>
      <c r="H370" s="115" t="s">
        <v>3</v>
      </c>
      <c r="I370" s="213">
        <v>2019</v>
      </c>
      <c r="J370" s="121" t="s">
        <v>419</v>
      </c>
      <c r="K370" s="121" t="s">
        <v>419</v>
      </c>
      <c r="L370" s="22" t="s">
        <v>419</v>
      </c>
      <c r="M370" s="119" t="s">
        <v>419</v>
      </c>
      <c r="N370" s="129">
        <v>184309.05</v>
      </c>
      <c r="O370" s="129" t="s">
        <v>419</v>
      </c>
      <c r="P370" s="129" t="s">
        <v>563</v>
      </c>
      <c r="Q370" s="129" t="s">
        <v>419</v>
      </c>
      <c r="R370" s="129" t="s">
        <v>419</v>
      </c>
      <c r="S370" s="98" t="s">
        <v>381</v>
      </c>
      <c r="T370" s="7" t="s">
        <v>3</v>
      </c>
      <c r="U370" s="9">
        <v>2019</v>
      </c>
      <c r="V370" s="28" t="s">
        <v>722</v>
      </c>
      <c r="W370" s="9" t="s">
        <v>453</v>
      </c>
      <c r="X370" s="9" t="s">
        <v>419</v>
      </c>
      <c r="Y370" s="9" t="s">
        <v>419</v>
      </c>
      <c r="Z370" s="7" t="s">
        <v>419</v>
      </c>
      <c r="AA370" s="22"/>
    </row>
    <row r="371" spans="1:27" s="6" customFormat="1" ht="51" x14ac:dyDescent="0.25">
      <c r="A371" s="227">
        <v>5314</v>
      </c>
      <c r="B371" s="115" t="s">
        <v>7</v>
      </c>
      <c r="C371" s="115" t="s">
        <v>419</v>
      </c>
      <c r="D371" s="120" t="s">
        <v>982</v>
      </c>
      <c r="E371" s="120" t="s">
        <v>983</v>
      </c>
      <c r="F371" s="120" t="s">
        <v>981</v>
      </c>
      <c r="G371" s="120" t="s">
        <v>805</v>
      </c>
      <c r="H371" s="115" t="s">
        <v>3</v>
      </c>
      <c r="I371" s="213">
        <v>2019</v>
      </c>
      <c r="J371" s="121" t="s">
        <v>419</v>
      </c>
      <c r="K371" s="121" t="s">
        <v>419</v>
      </c>
      <c r="L371" s="22" t="s">
        <v>419</v>
      </c>
      <c r="M371" s="119" t="s">
        <v>419</v>
      </c>
      <c r="N371" s="129">
        <v>181839.16</v>
      </c>
      <c r="O371" s="129" t="s">
        <v>419</v>
      </c>
      <c r="P371" s="129" t="s">
        <v>563</v>
      </c>
      <c r="Q371" s="129" t="s">
        <v>419</v>
      </c>
      <c r="R371" s="129" t="s">
        <v>419</v>
      </c>
      <c r="S371" s="98" t="s">
        <v>381</v>
      </c>
      <c r="T371" s="7" t="s">
        <v>3</v>
      </c>
      <c r="U371" s="9">
        <v>2019</v>
      </c>
      <c r="V371" s="118" t="s">
        <v>984</v>
      </c>
      <c r="W371" s="9" t="s">
        <v>453</v>
      </c>
      <c r="X371" s="115">
        <v>28.607433</v>
      </c>
      <c r="Y371" s="115">
        <v>-81.271637999999996</v>
      </c>
      <c r="Z371" s="7" t="s">
        <v>419</v>
      </c>
      <c r="AA371" s="22"/>
    </row>
    <row r="372" spans="1:27" s="6" customFormat="1" ht="25.5" x14ac:dyDescent="0.25">
      <c r="A372" s="7">
        <v>1985</v>
      </c>
      <c r="B372" s="8" t="s">
        <v>8</v>
      </c>
      <c r="C372" s="9" t="s">
        <v>722</v>
      </c>
      <c r="D372" s="7" t="s">
        <v>333</v>
      </c>
      <c r="E372" s="8" t="s">
        <v>178</v>
      </c>
      <c r="F372" s="8" t="s">
        <v>695</v>
      </c>
      <c r="G372" s="7" t="s">
        <v>446</v>
      </c>
      <c r="H372" s="9" t="s">
        <v>3</v>
      </c>
      <c r="I372" s="221">
        <v>2013</v>
      </c>
      <c r="J372" s="22">
        <v>996</v>
      </c>
      <c r="K372" s="22">
        <v>157</v>
      </c>
      <c r="L372" s="22" t="s">
        <v>419</v>
      </c>
      <c r="M372" s="21">
        <v>830</v>
      </c>
      <c r="N372" s="29">
        <v>927531</v>
      </c>
      <c r="O372" s="43" t="s">
        <v>722</v>
      </c>
      <c r="P372" s="30" t="s">
        <v>722</v>
      </c>
      <c r="Q372" s="28" t="s">
        <v>722</v>
      </c>
      <c r="R372" s="22" t="s">
        <v>419</v>
      </c>
      <c r="S372" s="9" t="s">
        <v>382</v>
      </c>
      <c r="T372" s="7" t="s">
        <v>3</v>
      </c>
      <c r="U372" s="9">
        <v>2017</v>
      </c>
      <c r="V372" s="28" t="s">
        <v>722</v>
      </c>
      <c r="W372" s="9" t="s">
        <v>453</v>
      </c>
      <c r="X372" s="9" t="s">
        <v>722</v>
      </c>
      <c r="Y372" s="9" t="s">
        <v>722</v>
      </c>
      <c r="Z372" s="16">
        <v>41153</v>
      </c>
      <c r="AA372" s="22"/>
    </row>
    <row r="373" spans="1:27" s="6" customFormat="1" ht="51" x14ac:dyDescent="0.25">
      <c r="A373" s="7">
        <v>1984</v>
      </c>
      <c r="B373" s="8" t="s">
        <v>8</v>
      </c>
      <c r="C373" s="9" t="s">
        <v>722</v>
      </c>
      <c r="D373" s="7" t="s">
        <v>339</v>
      </c>
      <c r="E373" s="8" t="s">
        <v>500</v>
      </c>
      <c r="F373" s="8" t="s">
        <v>702</v>
      </c>
      <c r="G373" s="7" t="s">
        <v>634</v>
      </c>
      <c r="H373" s="9" t="s">
        <v>3</v>
      </c>
      <c r="I373" s="221">
        <v>2011</v>
      </c>
      <c r="J373" s="22">
        <v>730</v>
      </c>
      <c r="K373" s="22">
        <v>147</v>
      </c>
      <c r="L373" s="22" t="s">
        <v>419</v>
      </c>
      <c r="M373" s="21">
        <v>1471</v>
      </c>
      <c r="N373" s="29">
        <v>1700000</v>
      </c>
      <c r="O373" s="43" t="s">
        <v>722</v>
      </c>
      <c r="P373" s="30" t="s">
        <v>722</v>
      </c>
      <c r="Q373" s="28" t="s">
        <v>722</v>
      </c>
      <c r="R373" s="22" t="s">
        <v>419</v>
      </c>
      <c r="S373" s="9" t="s">
        <v>382</v>
      </c>
      <c r="T373" s="7" t="s">
        <v>3</v>
      </c>
      <c r="U373" s="9">
        <v>2017</v>
      </c>
      <c r="V373" s="28" t="s">
        <v>722</v>
      </c>
      <c r="W373" s="9" t="s">
        <v>453</v>
      </c>
      <c r="X373" s="9" t="s">
        <v>722</v>
      </c>
      <c r="Y373" s="9" t="s">
        <v>722</v>
      </c>
      <c r="Z373" s="16">
        <v>40269</v>
      </c>
      <c r="AA373" s="22"/>
    </row>
    <row r="374" spans="1:27" s="6" customFormat="1" ht="38.25" x14ac:dyDescent="0.25">
      <c r="A374" s="7">
        <v>1983</v>
      </c>
      <c r="B374" s="8" t="s">
        <v>8</v>
      </c>
      <c r="C374" s="9" t="s">
        <v>722</v>
      </c>
      <c r="D374" s="8" t="s">
        <v>341</v>
      </c>
      <c r="E374" s="8" t="s">
        <v>4</v>
      </c>
      <c r="F374" s="8" t="s">
        <v>696</v>
      </c>
      <c r="G374" s="8" t="s">
        <v>4</v>
      </c>
      <c r="H374" s="9" t="s">
        <v>3</v>
      </c>
      <c r="I374" s="221" t="s">
        <v>419</v>
      </c>
      <c r="J374" s="22">
        <v>383</v>
      </c>
      <c r="K374" s="22">
        <v>238</v>
      </c>
      <c r="L374" s="22" t="s">
        <v>419</v>
      </c>
      <c r="M374" s="21" t="s">
        <v>419</v>
      </c>
      <c r="N374" s="29" t="s">
        <v>722</v>
      </c>
      <c r="O374" s="43" t="s">
        <v>722</v>
      </c>
      <c r="P374" s="30" t="s">
        <v>722</v>
      </c>
      <c r="Q374" s="28" t="s">
        <v>722</v>
      </c>
      <c r="R374" s="28" t="s">
        <v>722</v>
      </c>
      <c r="S374" s="9" t="s">
        <v>381</v>
      </c>
      <c r="T374" s="7" t="s">
        <v>2</v>
      </c>
      <c r="U374" s="9">
        <v>2017</v>
      </c>
      <c r="V374" s="28" t="s">
        <v>722</v>
      </c>
      <c r="W374" s="9" t="s">
        <v>453</v>
      </c>
      <c r="X374" s="9" t="s">
        <v>419</v>
      </c>
      <c r="Y374" s="9" t="s">
        <v>419</v>
      </c>
      <c r="Z374" s="9" t="s">
        <v>722</v>
      </c>
      <c r="AA374" s="22"/>
    </row>
    <row r="375" spans="1:27" s="6" customFormat="1" ht="51" x14ac:dyDescent="0.25">
      <c r="A375" s="7">
        <v>1978</v>
      </c>
      <c r="B375" s="8" t="s">
        <v>8</v>
      </c>
      <c r="C375" s="9" t="s">
        <v>722</v>
      </c>
      <c r="D375" s="8" t="s">
        <v>30</v>
      </c>
      <c r="E375" s="8" t="s">
        <v>769</v>
      </c>
      <c r="F375" s="8" t="s">
        <v>746</v>
      </c>
      <c r="G375" s="8" t="s">
        <v>60</v>
      </c>
      <c r="H375" s="9" t="s">
        <v>3</v>
      </c>
      <c r="I375" s="221" t="s">
        <v>419</v>
      </c>
      <c r="J375" s="22">
        <v>5778</v>
      </c>
      <c r="K375" s="22">
        <v>378</v>
      </c>
      <c r="L375" s="22" t="s">
        <v>419</v>
      </c>
      <c r="M375" s="21" t="s">
        <v>419</v>
      </c>
      <c r="N375" s="29" t="s">
        <v>722</v>
      </c>
      <c r="O375" s="43" t="s">
        <v>722</v>
      </c>
      <c r="P375" s="30" t="s">
        <v>722</v>
      </c>
      <c r="Q375" s="28" t="s">
        <v>722</v>
      </c>
      <c r="R375" s="28" t="s">
        <v>722</v>
      </c>
      <c r="S375" s="9" t="s">
        <v>381</v>
      </c>
      <c r="T375" s="13" t="s">
        <v>2</v>
      </c>
      <c r="U375" s="9">
        <v>2017</v>
      </c>
      <c r="V375" s="28" t="s">
        <v>722</v>
      </c>
      <c r="W375" s="9" t="s">
        <v>453</v>
      </c>
      <c r="X375" s="9" t="s">
        <v>419</v>
      </c>
      <c r="Y375" s="9" t="s">
        <v>419</v>
      </c>
      <c r="Z375" s="9" t="s">
        <v>722</v>
      </c>
      <c r="AA375" s="22"/>
    </row>
    <row r="376" spans="1:27" s="6" customFormat="1" ht="38.25" x14ac:dyDescent="0.25">
      <c r="A376" s="7">
        <v>1982</v>
      </c>
      <c r="B376" s="8" t="s">
        <v>8</v>
      </c>
      <c r="C376" s="9" t="s">
        <v>722</v>
      </c>
      <c r="D376" s="8" t="s">
        <v>349</v>
      </c>
      <c r="E376" s="7" t="s">
        <v>361</v>
      </c>
      <c r="F376" s="8" t="s">
        <v>697</v>
      </c>
      <c r="G376" s="7" t="s">
        <v>752</v>
      </c>
      <c r="H376" s="9" t="s">
        <v>3</v>
      </c>
      <c r="I376" s="221">
        <v>2017</v>
      </c>
      <c r="J376" s="22">
        <v>18863</v>
      </c>
      <c r="K376" s="22">
        <v>2230</v>
      </c>
      <c r="L376" s="22" t="s">
        <v>419</v>
      </c>
      <c r="M376" s="21">
        <v>5692</v>
      </c>
      <c r="N376" s="29">
        <v>6500000</v>
      </c>
      <c r="O376" s="43" t="s">
        <v>722</v>
      </c>
      <c r="P376" s="30" t="s">
        <v>722</v>
      </c>
      <c r="Q376" s="28" t="s">
        <v>722</v>
      </c>
      <c r="R376" s="22" t="s">
        <v>419</v>
      </c>
      <c r="S376" s="9" t="s">
        <v>382</v>
      </c>
      <c r="T376" s="8" t="s">
        <v>472</v>
      </c>
      <c r="U376" s="9">
        <v>2017</v>
      </c>
      <c r="V376" s="28" t="s">
        <v>722</v>
      </c>
      <c r="W376" s="9" t="s">
        <v>453</v>
      </c>
      <c r="X376" s="9" t="s">
        <v>722</v>
      </c>
      <c r="Y376" s="9" t="s">
        <v>722</v>
      </c>
      <c r="Z376" s="16">
        <v>41730</v>
      </c>
      <c r="AA376" s="22"/>
    </row>
    <row r="377" spans="1:27" s="6" customFormat="1" ht="38.25" x14ac:dyDescent="0.25">
      <c r="A377" s="7">
        <v>1981</v>
      </c>
      <c r="B377" s="8" t="s">
        <v>8</v>
      </c>
      <c r="C377" s="9" t="s">
        <v>722</v>
      </c>
      <c r="D377" s="8" t="s">
        <v>350</v>
      </c>
      <c r="E377" s="7" t="s">
        <v>577</v>
      </c>
      <c r="F377" s="8" t="s">
        <v>698</v>
      </c>
      <c r="G377" s="7" t="s">
        <v>446</v>
      </c>
      <c r="H377" s="9" t="s">
        <v>208</v>
      </c>
      <c r="I377" s="221" t="s">
        <v>424</v>
      </c>
      <c r="J377" s="22">
        <v>9121</v>
      </c>
      <c r="K377" s="22">
        <v>1004</v>
      </c>
      <c r="L377" s="22" t="s">
        <v>419</v>
      </c>
      <c r="M377" s="21">
        <v>1098</v>
      </c>
      <c r="N377" s="29">
        <v>88000</v>
      </c>
      <c r="O377" s="43" t="s">
        <v>722</v>
      </c>
      <c r="P377" s="30" t="s">
        <v>722</v>
      </c>
      <c r="Q377" s="28" t="s">
        <v>722</v>
      </c>
      <c r="R377" s="22" t="s">
        <v>419</v>
      </c>
      <c r="S377" s="9" t="s">
        <v>382</v>
      </c>
      <c r="T377" s="8" t="s">
        <v>518</v>
      </c>
      <c r="U377" s="9">
        <v>2017</v>
      </c>
      <c r="V377" s="28" t="s">
        <v>722</v>
      </c>
      <c r="W377" s="9" t="s">
        <v>453</v>
      </c>
      <c r="X377" s="9" t="s">
        <v>722</v>
      </c>
      <c r="Y377" s="9" t="s">
        <v>722</v>
      </c>
      <c r="Z377" s="16">
        <v>41306</v>
      </c>
      <c r="AA377" s="22"/>
    </row>
    <row r="378" spans="1:27" s="6" customFormat="1" ht="51" x14ac:dyDescent="0.25">
      <c r="A378" s="7">
        <v>1980</v>
      </c>
      <c r="B378" s="8" t="s">
        <v>8</v>
      </c>
      <c r="C378" s="9" t="s">
        <v>722</v>
      </c>
      <c r="D378" s="8" t="s">
        <v>354</v>
      </c>
      <c r="E378" s="7" t="s">
        <v>366</v>
      </c>
      <c r="F378" s="8" t="s">
        <v>699</v>
      </c>
      <c r="G378" s="7" t="s">
        <v>447</v>
      </c>
      <c r="H378" s="7" t="s">
        <v>375</v>
      </c>
      <c r="I378" s="221">
        <v>2018</v>
      </c>
      <c r="J378" s="22">
        <v>4854</v>
      </c>
      <c r="K378" s="22">
        <v>1160</v>
      </c>
      <c r="L378" s="22" t="s">
        <v>419</v>
      </c>
      <c r="M378" s="21">
        <v>5619</v>
      </c>
      <c r="N378" s="29">
        <v>2000000</v>
      </c>
      <c r="O378" s="43" t="s">
        <v>722</v>
      </c>
      <c r="P378" s="30" t="s">
        <v>722</v>
      </c>
      <c r="Q378" s="28" t="s">
        <v>722</v>
      </c>
      <c r="R378" s="22" t="s">
        <v>419</v>
      </c>
      <c r="S378" s="9" t="s">
        <v>382</v>
      </c>
      <c r="T378" s="8" t="s">
        <v>519</v>
      </c>
      <c r="U378" s="9">
        <v>2017</v>
      </c>
      <c r="V378" s="28" t="s">
        <v>722</v>
      </c>
      <c r="W378" s="9" t="s">
        <v>453</v>
      </c>
      <c r="X378" s="9" t="s">
        <v>722</v>
      </c>
      <c r="Y378" s="9" t="s">
        <v>722</v>
      </c>
      <c r="Z378" s="16">
        <v>41365</v>
      </c>
      <c r="AA378" s="22"/>
    </row>
    <row r="379" spans="1:27" s="6" customFormat="1" ht="25.5" x14ac:dyDescent="0.25">
      <c r="A379" s="7">
        <v>1970</v>
      </c>
      <c r="B379" s="8" t="s">
        <v>8</v>
      </c>
      <c r="C379" s="9" t="s">
        <v>722</v>
      </c>
      <c r="D379" s="8" t="s">
        <v>174</v>
      </c>
      <c r="E379" s="8" t="s">
        <v>168</v>
      </c>
      <c r="F379" s="8" t="s">
        <v>703</v>
      </c>
      <c r="G379" s="7" t="s">
        <v>758</v>
      </c>
      <c r="H379" s="9" t="s">
        <v>3</v>
      </c>
      <c r="I379" s="221" t="s">
        <v>419</v>
      </c>
      <c r="J379" s="22">
        <v>295</v>
      </c>
      <c r="K379" s="22">
        <v>116</v>
      </c>
      <c r="L379" s="22" t="s">
        <v>419</v>
      </c>
      <c r="M379" s="21" t="s">
        <v>419</v>
      </c>
      <c r="N379" s="29" t="s">
        <v>722</v>
      </c>
      <c r="O379" s="43" t="s">
        <v>722</v>
      </c>
      <c r="P379" s="30" t="s">
        <v>722</v>
      </c>
      <c r="Q379" s="28" t="s">
        <v>722</v>
      </c>
      <c r="R379" s="28" t="s">
        <v>722</v>
      </c>
      <c r="S379" s="9" t="s">
        <v>381</v>
      </c>
      <c r="T379" s="7" t="s">
        <v>2</v>
      </c>
      <c r="U379" s="9">
        <v>2017</v>
      </c>
      <c r="V379" s="28" t="s">
        <v>722</v>
      </c>
      <c r="W379" s="9" t="s">
        <v>453</v>
      </c>
      <c r="X379" s="9" t="s">
        <v>419</v>
      </c>
      <c r="Y379" s="9" t="s">
        <v>419</v>
      </c>
      <c r="Z379" s="9" t="s">
        <v>722</v>
      </c>
      <c r="AA379" s="22"/>
    </row>
    <row r="380" spans="1:27" s="6" customFormat="1" ht="25.5" x14ac:dyDescent="0.25">
      <c r="A380" s="7">
        <v>1948</v>
      </c>
      <c r="B380" s="8" t="s">
        <v>8</v>
      </c>
      <c r="C380" s="9" t="s">
        <v>722</v>
      </c>
      <c r="D380" s="7" t="s">
        <v>448</v>
      </c>
      <c r="E380" s="166" t="s">
        <v>513</v>
      </c>
      <c r="F380" s="7" t="s">
        <v>700</v>
      </c>
      <c r="G380" s="7" t="s">
        <v>446</v>
      </c>
      <c r="H380" s="115" t="s">
        <v>375</v>
      </c>
      <c r="I380" s="215">
        <v>2021</v>
      </c>
      <c r="J380" s="22">
        <v>213</v>
      </c>
      <c r="K380" s="22">
        <v>39</v>
      </c>
      <c r="L380" s="22" t="s">
        <v>419</v>
      </c>
      <c r="M380" s="21" t="s">
        <v>419</v>
      </c>
      <c r="N380" s="30" t="s">
        <v>722</v>
      </c>
      <c r="O380" s="43" t="s">
        <v>722</v>
      </c>
      <c r="P380" s="30" t="s">
        <v>722</v>
      </c>
      <c r="Q380" s="28" t="s">
        <v>722</v>
      </c>
      <c r="R380" s="22" t="s">
        <v>419</v>
      </c>
      <c r="S380" s="9" t="s">
        <v>382</v>
      </c>
      <c r="T380" s="7" t="s">
        <v>520</v>
      </c>
      <c r="U380" s="9">
        <v>2017</v>
      </c>
      <c r="V380" s="28" t="s">
        <v>722</v>
      </c>
      <c r="W380" s="9" t="s">
        <v>453</v>
      </c>
      <c r="X380" s="9" t="s">
        <v>722</v>
      </c>
      <c r="Y380" s="9" t="s">
        <v>722</v>
      </c>
      <c r="Z380" s="13">
        <v>42370</v>
      </c>
      <c r="AA380" s="22"/>
    </row>
    <row r="381" spans="1:27" ht="51" x14ac:dyDescent="0.25">
      <c r="A381" s="7">
        <v>1937</v>
      </c>
      <c r="B381" s="8" t="s">
        <v>8</v>
      </c>
      <c r="C381" s="9" t="s">
        <v>722</v>
      </c>
      <c r="D381" s="7" t="s">
        <v>514</v>
      </c>
      <c r="E381" s="7" t="s">
        <v>515</v>
      </c>
      <c r="F381" s="7" t="s">
        <v>701</v>
      </c>
      <c r="G381" s="7" t="s">
        <v>517</v>
      </c>
      <c r="H381" s="115" t="s">
        <v>3</v>
      </c>
      <c r="I381" s="215">
        <v>2019</v>
      </c>
      <c r="J381" s="22">
        <v>0</v>
      </c>
      <c r="K381" s="121" t="s">
        <v>424</v>
      </c>
      <c r="L381" s="22" t="s">
        <v>419</v>
      </c>
      <c r="M381" s="21" t="s">
        <v>419</v>
      </c>
      <c r="N381" s="30">
        <v>1300000</v>
      </c>
      <c r="O381" s="43" t="s">
        <v>722</v>
      </c>
      <c r="P381" s="30" t="s">
        <v>722</v>
      </c>
      <c r="Q381" s="28" t="s">
        <v>722</v>
      </c>
      <c r="R381" s="22" t="s">
        <v>419</v>
      </c>
      <c r="S381" s="9" t="s">
        <v>382</v>
      </c>
      <c r="T381" s="7" t="s">
        <v>521</v>
      </c>
      <c r="U381" s="9">
        <v>2017</v>
      </c>
      <c r="V381" s="28" t="s">
        <v>722</v>
      </c>
      <c r="W381" s="9" t="s">
        <v>453</v>
      </c>
      <c r="X381" s="9" t="s">
        <v>722</v>
      </c>
      <c r="Y381" s="9" t="s">
        <v>722</v>
      </c>
      <c r="Z381" s="13">
        <v>42005</v>
      </c>
      <c r="AA381" s="22"/>
    </row>
    <row r="382" spans="1:27" ht="25.5" x14ac:dyDescent="0.25">
      <c r="A382" s="7">
        <v>1938</v>
      </c>
      <c r="B382" s="8" t="s">
        <v>8</v>
      </c>
      <c r="C382" s="9" t="s">
        <v>722</v>
      </c>
      <c r="D382" s="7" t="s">
        <v>516</v>
      </c>
      <c r="E382" s="7" t="s">
        <v>452</v>
      </c>
      <c r="F382" s="7" t="s">
        <v>642</v>
      </c>
      <c r="G382" s="7" t="s">
        <v>751</v>
      </c>
      <c r="H382" s="9" t="s">
        <v>3</v>
      </c>
      <c r="I382" s="221" t="s">
        <v>419</v>
      </c>
      <c r="J382" s="22">
        <v>1786</v>
      </c>
      <c r="K382" s="22">
        <v>0</v>
      </c>
      <c r="L382" s="22" t="s">
        <v>419</v>
      </c>
      <c r="M382" s="21" t="s">
        <v>419</v>
      </c>
      <c r="N382" s="29" t="s">
        <v>419</v>
      </c>
      <c r="O382" s="43" t="s">
        <v>722</v>
      </c>
      <c r="P382" s="30" t="s">
        <v>722</v>
      </c>
      <c r="Q382" s="28" t="s">
        <v>722</v>
      </c>
      <c r="R382" s="22" t="s">
        <v>419</v>
      </c>
      <c r="S382" s="9" t="s">
        <v>381</v>
      </c>
      <c r="T382" s="7" t="s">
        <v>3</v>
      </c>
      <c r="U382" s="9">
        <v>2017</v>
      </c>
      <c r="V382" s="28" t="s">
        <v>722</v>
      </c>
      <c r="W382" s="9" t="s">
        <v>453</v>
      </c>
      <c r="X382" s="9" t="s">
        <v>419</v>
      </c>
      <c r="Y382" s="9" t="s">
        <v>419</v>
      </c>
      <c r="Z382" s="8" t="s">
        <v>419</v>
      </c>
      <c r="AA382" s="22"/>
    </row>
    <row r="383" spans="1:27" ht="63.75" x14ac:dyDescent="0.25">
      <c r="A383" s="7">
        <v>1939</v>
      </c>
      <c r="B383" s="7" t="s">
        <v>8</v>
      </c>
      <c r="C383" s="7" t="s">
        <v>704</v>
      </c>
      <c r="D383" s="9" t="s">
        <v>591</v>
      </c>
      <c r="E383" s="7" t="s">
        <v>578</v>
      </c>
      <c r="F383" s="7" t="s">
        <v>705</v>
      </c>
      <c r="G383" s="7" t="s">
        <v>579</v>
      </c>
      <c r="H383" s="9" t="s">
        <v>3</v>
      </c>
      <c r="I383" s="221">
        <v>2017</v>
      </c>
      <c r="J383" s="22" t="s">
        <v>424</v>
      </c>
      <c r="K383" s="22" t="s">
        <v>424</v>
      </c>
      <c r="L383" s="22" t="s">
        <v>419</v>
      </c>
      <c r="M383" s="22">
        <v>14267</v>
      </c>
      <c r="N383" s="28">
        <v>150000</v>
      </c>
      <c r="O383" s="28">
        <v>65000</v>
      </c>
      <c r="P383" s="7" t="s">
        <v>735</v>
      </c>
      <c r="Q383" s="30" t="s">
        <v>1239</v>
      </c>
      <c r="R383" s="9" t="s">
        <v>580</v>
      </c>
      <c r="S383" s="34" t="s">
        <v>381</v>
      </c>
      <c r="T383" s="9" t="s">
        <v>3</v>
      </c>
      <c r="U383" s="9">
        <v>2017</v>
      </c>
      <c r="V383" s="7" t="s">
        <v>581</v>
      </c>
      <c r="W383" s="9" t="s">
        <v>453</v>
      </c>
      <c r="X383" s="9" t="s">
        <v>722</v>
      </c>
      <c r="Y383" s="9" t="s">
        <v>722</v>
      </c>
      <c r="Z383" s="103">
        <v>43374</v>
      </c>
      <c r="AA383" s="22"/>
    </row>
    <row r="384" spans="1:27" ht="25.5" x14ac:dyDescent="0.25">
      <c r="A384" s="7">
        <v>1940</v>
      </c>
      <c r="B384" s="7" t="s">
        <v>8</v>
      </c>
      <c r="C384" s="9" t="s">
        <v>419</v>
      </c>
      <c r="D384" s="9" t="s">
        <v>592</v>
      </c>
      <c r="E384" s="7" t="s">
        <v>589</v>
      </c>
      <c r="F384" s="7" t="s">
        <v>706</v>
      </c>
      <c r="G384" s="166" t="s">
        <v>433</v>
      </c>
      <c r="H384" s="9" t="s">
        <v>208</v>
      </c>
      <c r="I384" s="213" t="s">
        <v>424</v>
      </c>
      <c r="J384" s="121" t="s">
        <v>424</v>
      </c>
      <c r="K384" s="22" t="s">
        <v>424</v>
      </c>
      <c r="L384" s="22" t="s">
        <v>419</v>
      </c>
      <c r="M384" s="121">
        <v>40.1</v>
      </c>
      <c r="N384" s="28">
        <v>500000</v>
      </c>
      <c r="O384" s="28" t="s">
        <v>419</v>
      </c>
      <c r="P384" s="7" t="s">
        <v>722</v>
      </c>
      <c r="Q384" s="28" t="s">
        <v>722</v>
      </c>
      <c r="R384" s="9" t="s">
        <v>419</v>
      </c>
      <c r="S384" s="9" t="s">
        <v>382</v>
      </c>
      <c r="T384" s="9" t="s">
        <v>208</v>
      </c>
      <c r="U384" s="9">
        <v>2017</v>
      </c>
      <c r="V384" s="9" t="s">
        <v>722</v>
      </c>
      <c r="W384" s="9" t="s">
        <v>453</v>
      </c>
      <c r="X384" s="9" t="s">
        <v>722</v>
      </c>
      <c r="Y384" s="9" t="s">
        <v>722</v>
      </c>
      <c r="Z384" s="9" t="s">
        <v>722</v>
      </c>
      <c r="AA384" s="22"/>
    </row>
    <row r="385" spans="1:27" ht="51" x14ac:dyDescent="0.25">
      <c r="A385" s="7">
        <v>1941</v>
      </c>
      <c r="B385" s="7" t="s">
        <v>8</v>
      </c>
      <c r="C385" s="9" t="s">
        <v>419</v>
      </c>
      <c r="D385" s="9" t="s">
        <v>593</v>
      </c>
      <c r="E385" s="7" t="s">
        <v>590</v>
      </c>
      <c r="F385" s="7" t="s">
        <v>707</v>
      </c>
      <c r="G385" s="7" t="s">
        <v>444</v>
      </c>
      <c r="H385" s="9" t="s">
        <v>208</v>
      </c>
      <c r="I385" s="217" t="s">
        <v>424</v>
      </c>
      <c r="J385" s="22" t="s">
        <v>424</v>
      </c>
      <c r="K385" s="121">
        <v>16</v>
      </c>
      <c r="L385" s="22" t="s">
        <v>419</v>
      </c>
      <c r="M385" s="22" t="s">
        <v>424</v>
      </c>
      <c r="N385" s="28">
        <v>370000</v>
      </c>
      <c r="O385" s="28" t="s">
        <v>419</v>
      </c>
      <c r="P385" s="7" t="s">
        <v>722</v>
      </c>
      <c r="Q385" s="28" t="s">
        <v>722</v>
      </c>
      <c r="R385" s="9" t="s">
        <v>419</v>
      </c>
      <c r="S385" s="9" t="s">
        <v>382</v>
      </c>
      <c r="T385" s="9" t="s">
        <v>208</v>
      </c>
      <c r="U385" s="9">
        <v>2017</v>
      </c>
      <c r="V385" s="9" t="s">
        <v>722</v>
      </c>
      <c r="W385" s="9" t="s">
        <v>453</v>
      </c>
      <c r="X385" s="9" t="s">
        <v>722</v>
      </c>
      <c r="Y385" s="9" t="s">
        <v>722</v>
      </c>
      <c r="Z385" s="9" t="s">
        <v>722</v>
      </c>
      <c r="AA385" s="22"/>
    </row>
    <row r="386" spans="1:27" ht="38.25" x14ac:dyDescent="0.25">
      <c r="A386" s="227">
        <v>5315</v>
      </c>
      <c r="B386" s="120" t="s">
        <v>8</v>
      </c>
      <c r="C386" s="115" t="s">
        <v>722</v>
      </c>
      <c r="D386" s="115" t="s">
        <v>1002</v>
      </c>
      <c r="E386" s="120" t="s">
        <v>1003</v>
      </c>
      <c r="F386" s="120" t="s">
        <v>1004</v>
      </c>
      <c r="G386" s="120" t="s">
        <v>828</v>
      </c>
      <c r="H386" s="115" t="s">
        <v>3</v>
      </c>
      <c r="I386" s="213">
        <v>2018</v>
      </c>
      <c r="J386" s="121" t="s">
        <v>424</v>
      </c>
      <c r="K386" s="121" t="s">
        <v>424</v>
      </c>
      <c r="L386" s="121" t="s">
        <v>419</v>
      </c>
      <c r="M386" s="121">
        <v>4</v>
      </c>
      <c r="N386" s="118" t="s">
        <v>722</v>
      </c>
      <c r="O386" s="118" t="s">
        <v>722</v>
      </c>
      <c r="P386" s="120" t="s">
        <v>722</v>
      </c>
      <c r="Q386" s="118" t="s">
        <v>722</v>
      </c>
      <c r="R386" s="115" t="s">
        <v>419</v>
      </c>
      <c r="S386" s="9" t="s">
        <v>381</v>
      </c>
      <c r="T386" s="9" t="s">
        <v>3</v>
      </c>
      <c r="U386" s="9">
        <v>2019</v>
      </c>
      <c r="V386" s="9" t="s">
        <v>722</v>
      </c>
      <c r="W386" s="9" t="s">
        <v>453</v>
      </c>
      <c r="X386" s="9" t="s">
        <v>722</v>
      </c>
      <c r="Y386" s="9" t="s">
        <v>722</v>
      </c>
      <c r="Z386" s="9" t="s">
        <v>722</v>
      </c>
      <c r="AA386" s="22"/>
    </row>
    <row r="387" spans="1:27" ht="25.5" x14ac:dyDescent="0.25">
      <c r="A387" s="7">
        <v>1986</v>
      </c>
      <c r="B387" s="8" t="s">
        <v>727</v>
      </c>
      <c r="C387" s="34" t="s">
        <v>161</v>
      </c>
      <c r="D387" s="34" t="s">
        <v>576</v>
      </c>
      <c r="E387" s="37" t="s">
        <v>452</v>
      </c>
      <c r="F387" s="37" t="s">
        <v>694</v>
      </c>
      <c r="G387" s="7" t="s">
        <v>751</v>
      </c>
      <c r="H387" s="9" t="s">
        <v>3</v>
      </c>
      <c r="I387" s="225" t="s">
        <v>419</v>
      </c>
      <c r="J387" s="87">
        <v>1150</v>
      </c>
      <c r="K387" s="87">
        <v>146</v>
      </c>
      <c r="L387" s="22" t="s">
        <v>419</v>
      </c>
      <c r="M387" s="81">
        <v>827</v>
      </c>
      <c r="N387" s="83" t="s">
        <v>419</v>
      </c>
      <c r="O387" s="83" t="s">
        <v>419</v>
      </c>
      <c r="P387" s="63" t="s">
        <v>161</v>
      </c>
      <c r="Q387" s="83" t="s">
        <v>419</v>
      </c>
      <c r="R387" s="34" t="s">
        <v>419</v>
      </c>
      <c r="S387" s="9" t="s">
        <v>381</v>
      </c>
      <c r="T387" s="37" t="s">
        <v>3</v>
      </c>
      <c r="U387" s="9">
        <v>2017</v>
      </c>
      <c r="V387" s="34" t="s">
        <v>722</v>
      </c>
      <c r="W387" s="34" t="s">
        <v>453</v>
      </c>
      <c r="X387" s="34">
        <v>28.760698999999999</v>
      </c>
      <c r="Y387" s="34">
        <v>-81.161773999999994</v>
      </c>
      <c r="Z387" s="34" t="s">
        <v>419</v>
      </c>
      <c r="AA387" s="22"/>
    </row>
    <row r="388" spans="1:27" x14ac:dyDescent="0.25">
      <c r="A388" s="7">
        <v>1895</v>
      </c>
      <c r="B388" s="8" t="s">
        <v>162</v>
      </c>
      <c r="C388" s="9" t="s">
        <v>722</v>
      </c>
      <c r="D388" s="8" t="s">
        <v>342</v>
      </c>
      <c r="E388" s="8" t="s">
        <v>4</v>
      </c>
      <c r="F388" s="8" t="s">
        <v>657</v>
      </c>
      <c r="G388" s="8" t="s">
        <v>4</v>
      </c>
      <c r="H388" s="9" t="s">
        <v>3</v>
      </c>
      <c r="I388" s="217" t="s">
        <v>419</v>
      </c>
      <c r="J388" s="21">
        <v>0</v>
      </c>
      <c r="K388" s="22">
        <v>0</v>
      </c>
      <c r="L388" s="22" t="s">
        <v>419</v>
      </c>
      <c r="M388" s="22">
        <v>0</v>
      </c>
      <c r="N388" s="28" t="s">
        <v>722</v>
      </c>
      <c r="O388" s="28" t="s">
        <v>722</v>
      </c>
      <c r="P388" s="30" t="s">
        <v>722</v>
      </c>
      <c r="Q388" s="28" t="s">
        <v>722</v>
      </c>
      <c r="R388" s="28" t="s">
        <v>722</v>
      </c>
      <c r="S388" s="9" t="s">
        <v>381</v>
      </c>
      <c r="T388" s="9" t="s">
        <v>2</v>
      </c>
      <c r="U388" s="9">
        <v>2017</v>
      </c>
      <c r="V388" s="28" t="s">
        <v>722</v>
      </c>
      <c r="W388" s="9" t="s">
        <v>453</v>
      </c>
      <c r="X388" s="9" t="s">
        <v>419</v>
      </c>
      <c r="Y388" s="9" t="s">
        <v>419</v>
      </c>
      <c r="Z388" s="9" t="s">
        <v>722</v>
      </c>
      <c r="AA388" s="22"/>
    </row>
    <row r="389" spans="1:27" ht="25.5" x14ac:dyDescent="0.25">
      <c r="A389" s="7">
        <v>1894</v>
      </c>
      <c r="B389" s="8" t="s">
        <v>162</v>
      </c>
      <c r="C389" s="9" t="s">
        <v>722</v>
      </c>
      <c r="D389" s="8" t="s">
        <v>345</v>
      </c>
      <c r="E389" s="8" t="s">
        <v>74</v>
      </c>
      <c r="F389" s="8" t="s">
        <v>740</v>
      </c>
      <c r="G389" s="8" t="s">
        <v>60</v>
      </c>
      <c r="H389" s="9" t="s">
        <v>3</v>
      </c>
      <c r="I389" s="217" t="s">
        <v>419</v>
      </c>
      <c r="J389" s="21">
        <v>1</v>
      </c>
      <c r="K389" s="22">
        <v>0.1</v>
      </c>
      <c r="L389" s="22" t="s">
        <v>419</v>
      </c>
      <c r="M389" s="22">
        <v>0</v>
      </c>
      <c r="N389" s="28" t="s">
        <v>722</v>
      </c>
      <c r="O389" s="28" t="s">
        <v>722</v>
      </c>
      <c r="P389" s="30" t="s">
        <v>722</v>
      </c>
      <c r="Q389" s="28" t="s">
        <v>722</v>
      </c>
      <c r="R389" s="28" t="s">
        <v>722</v>
      </c>
      <c r="S389" s="9" t="s">
        <v>381</v>
      </c>
      <c r="T389" s="9" t="s">
        <v>2</v>
      </c>
      <c r="U389" s="9">
        <v>2017</v>
      </c>
      <c r="V389" s="28" t="s">
        <v>722</v>
      </c>
      <c r="W389" s="9" t="s">
        <v>453</v>
      </c>
      <c r="X389" s="9" t="s">
        <v>419</v>
      </c>
      <c r="Y389" s="9" t="s">
        <v>419</v>
      </c>
      <c r="Z389" s="9" t="s">
        <v>722</v>
      </c>
      <c r="AA389" s="22"/>
    </row>
    <row r="390" spans="1:27" ht="38.25" x14ac:dyDescent="0.25">
      <c r="A390" s="7">
        <v>1950</v>
      </c>
      <c r="B390" s="104" t="s">
        <v>871</v>
      </c>
      <c r="C390" s="9" t="s">
        <v>722</v>
      </c>
      <c r="D390" s="7" t="s">
        <v>347</v>
      </c>
      <c r="E390" s="7" t="s">
        <v>79</v>
      </c>
      <c r="F390" s="7" t="s">
        <v>708</v>
      </c>
      <c r="G390" s="7" t="s">
        <v>4</v>
      </c>
      <c r="H390" s="9" t="s">
        <v>3</v>
      </c>
      <c r="I390" s="221" t="s">
        <v>419</v>
      </c>
      <c r="J390" s="22">
        <v>24</v>
      </c>
      <c r="K390" s="22">
        <v>14</v>
      </c>
      <c r="L390" s="22" t="s">
        <v>419</v>
      </c>
      <c r="M390" s="21" t="s">
        <v>419</v>
      </c>
      <c r="N390" s="28" t="s">
        <v>722</v>
      </c>
      <c r="O390" s="43" t="s">
        <v>722</v>
      </c>
      <c r="P390" s="30" t="s">
        <v>722</v>
      </c>
      <c r="Q390" s="28" t="s">
        <v>722</v>
      </c>
      <c r="R390" s="28" t="s">
        <v>722</v>
      </c>
      <c r="S390" s="9" t="s">
        <v>381</v>
      </c>
      <c r="T390" s="7" t="s">
        <v>2</v>
      </c>
      <c r="U390" s="9">
        <v>2017</v>
      </c>
      <c r="V390" s="28" t="s">
        <v>722</v>
      </c>
      <c r="W390" s="9" t="s">
        <v>453</v>
      </c>
      <c r="X390" s="9" t="s">
        <v>419</v>
      </c>
      <c r="Y390" s="9" t="s">
        <v>419</v>
      </c>
      <c r="Z390" s="9" t="s">
        <v>722</v>
      </c>
      <c r="AA390" s="22"/>
    </row>
    <row r="391" spans="1:27" ht="25.5" x14ac:dyDescent="0.25">
      <c r="A391" s="7">
        <v>1943</v>
      </c>
      <c r="B391" s="104" t="s">
        <v>871</v>
      </c>
      <c r="C391" s="9" t="s">
        <v>722</v>
      </c>
      <c r="D391" s="7" t="s">
        <v>348</v>
      </c>
      <c r="E391" s="7" t="s">
        <v>769</v>
      </c>
      <c r="F391" s="7" t="s">
        <v>709</v>
      </c>
      <c r="G391" s="8" t="s">
        <v>60</v>
      </c>
      <c r="H391" s="9" t="s">
        <v>3</v>
      </c>
      <c r="I391" s="221" t="s">
        <v>419</v>
      </c>
      <c r="J391" s="22">
        <v>77</v>
      </c>
      <c r="K391" s="22">
        <v>7</v>
      </c>
      <c r="L391" s="22" t="s">
        <v>419</v>
      </c>
      <c r="M391" s="21" t="s">
        <v>419</v>
      </c>
      <c r="N391" s="28" t="s">
        <v>722</v>
      </c>
      <c r="O391" s="43" t="s">
        <v>722</v>
      </c>
      <c r="P391" s="30" t="s">
        <v>722</v>
      </c>
      <c r="Q391" s="28" t="s">
        <v>722</v>
      </c>
      <c r="R391" s="28" t="s">
        <v>722</v>
      </c>
      <c r="S391" s="9" t="s">
        <v>381</v>
      </c>
      <c r="T391" s="7" t="s">
        <v>2</v>
      </c>
      <c r="U391" s="9">
        <v>2017</v>
      </c>
      <c r="V391" s="28" t="s">
        <v>722</v>
      </c>
      <c r="W391" s="9" t="s">
        <v>453</v>
      </c>
      <c r="X391" s="9" t="s">
        <v>419</v>
      </c>
      <c r="Y391" s="9" t="s">
        <v>419</v>
      </c>
      <c r="Z391" s="9" t="s">
        <v>722</v>
      </c>
      <c r="AA391" s="22"/>
    </row>
    <row r="392" spans="1:27" ht="25.5" x14ac:dyDescent="0.25">
      <c r="A392" s="7">
        <v>1968</v>
      </c>
      <c r="B392" s="104" t="s">
        <v>871</v>
      </c>
      <c r="C392" s="9" t="s">
        <v>722</v>
      </c>
      <c r="D392" s="7" t="s">
        <v>522</v>
      </c>
      <c r="E392" s="7" t="s">
        <v>452</v>
      </c>
      <c r="F392" s="7" t="s">
        <v>642</v>
      </c>
      <c r="G392" s="7" t="s">
        <v>751</v>
      </c>
      <c r="H392" s="9" t="s">
        <v>3</v>
      </c>
      <c r="I392" s="221" t="s">
        <v>419</v>
      </c>
      <c r="J392" s="22">
        <v>902</v>
      </c>
      <c r="K392" s="22">
        <v>110</v>
      </c>
      <c r="L392" s="22" t="s">
        <v>419</v>
      </c>
      <c r="M392" s="21" t="s">
        <v>419</v>
      </c>
      <c r="N392" s="28" t="s">
        <v>419</v>
      </c>
      <c r="O392" s="43" t="s">
        <v>722</v>
      </c>
      <c r="P392" s="30" t="s">
        <v>722</v>
      </c>
      <c r="Q392" s="28" t="s">
        <v>722</v>
      </c>
      <c r="R392" s="22" t="s">
        <v>419</v>
      </c>
      <c r="S392" s="9" t="s">
        <v>381</v>
      </c>
      <c r="T392" s="7" t="s">
        <v>3</v>
      </c>
      <c r="U392" s="9">
        <v>2017</v>
      </c>
      <c r="V392" s="28" t="s">
        <v>722</v>
      </c>
      <c r="W392" s="9" t="s">
        <v>453</v>
      </c>
      <c r="X392" s="9" t="s">
        <v>419</v>
      </c>
      <c r="Y392" s="9" t="s">
        <v>419</v>
      </c>
      <c r="Z392" s="9" t="s">
        <v>419</v>
      </c>
      <c r="AA392" s="22"/>
    </row>
  </sheetData>
  <autoFilter ref="A1:AA392" xr:uid="{2287DDC2-0443-421F-8EAC-3427CFC0FA82}">
    <filterColumn colId="22">
      <filters>
        <filter val="Phase II"/>
      </filters>
    </filterColumn>
  </autoFilter>
  <sortState xmlns:xlrd2="http://schemas.microsoft.com/office/spreadsheetml/2017/richdata2" ref="A217:Z392">
    <sortCondition ref="W2:W392"/>
    <sortCondition ref="B2:B392"/>
    <sortCondition ref="D2:D392"/>
  </sortState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B3A33C-5372-4816-A800-0D697DF0FE01}">
          <x14:formula1>
            <xm:f>Notes!$A$21:$A$105</xm:f>
          </x14:formula1>
          <xm:sqref>C221:C222 G2:G220 G222:G1048576</xm:sqref>
        </x14:dataValidation>
      </x14:dataValidations>
    </ext>
    <ext xmlns:x15="http://schemas.microsoft.com/office/spreadsheetml/2010/11/main" uri="{F7C9EE02-42E1-4005-9D12-6889AFFD525C}">
      <x15:webExtensions xmlns:xm="http://schemas.microsoft.com/office/excel/2006/main">
        <x15:webExtension appRef="{53A514E5-0B90-4AD8-B310-41BF065E5554}">
          <xm:f>'Jesup All Projects'!$A$1:$Z$392</xm:f>
        </x15:webExtension>
      </x15:webExtens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41DD-2015-4E86-B962-C6E8F09CFFDD}">
  <dimension ref="A1:N92"/>
  <sheetViews>
    <sheetView workbookViewId="0">
      <selection activeCell="K2" sqref="K2"/>
    </sheetView>
  </sheetViews>
  <sheetFormatPr defaultRowHeight="15" x14ac:dyDescent="0.25"/>
  <cols>
    <col min="1" max="1" width="12.7109375" customWidth="1"/>
    <col min="2" max="2" width="19.42578125" customWidth="1"/>
    <col min="4" max="4" width="35" customWidth="1"/>
    <col min="5" max="5" width="63.28515625" customWidth="1"/>
    <col min="11" max="11" width="13.140625" bestFit="1" customWidth="1"/>
    <col min="14" max="14" width="14.5703125" bestFit="1" customWidth="1"/>
  </cols>
  <sheetData>
    <row r="1" spans="1:14" ht="60" x14ac:dyDescent="0.25">
      <c r="A1" s="17" t="s">
        <v>376</v>
      </c>
      <c r="D1" s="109" t="s">
        <v>376</v>
      </c>
      <c r="E1" s="109" t="s">
        <v>822</v>
      </c>
      <c r="H1" s="229" t="s">
        <v>1244</v>
      </c>
      <c r="K1" t="s">
        <v>1246</v>
      </c>
      <c r="N1" t="s">
        <v>1245</v>
      </c>
    </row>
    <row r="2" spans="1:14" ht="25.5" x14ac:dyDescent="0.25">
      <c r="A2" s="8" t="s">
        <v>4</v>
      </c>
      <c r="B2" s="109" t="str" cm="1">
        <f t="array" ref="B2:B27">VLOOKUP(A2:A27,$D$2:$E$92,2,FALSE)</f>
        <v>Non-structural</v>
      </c>
      <c r="D2" s="109" t="s">
        <v>433</v>
      </c>
      <c r="E2" s="109" t="s">
        <v>382</v>
      </c>
      <c r="H2">
        <f>MIN('Jesup All Projects'!A217:A392)</f>
        <v>1874</v>
      </c>
      <c r="K2" s="110">
        <v>506236</v>
      </c>
      <c r="N2" s="110">
        <v>170</v>
      </c>
    </row>
    <row r="3" spans="1:14" ht="25.5" x14ac:dyDescent="0.25">
      <c r="A3" s="13" t="s">
        <v>60</v>
      </c>
      <c r="B3" s="109" t="str">
        <v>Non-structural</v>
      </c>
      <c r="D3" s="109" t="s">
        <v>543</v>
      </c>
      <c r="E3" s="109" t="s">
        <v>823</v>
      </c>
      <c r="H3">
        <f>MAX('Jesup All Projects'!A217:A392)</f>
        <v>5315</v>
      </c>
    </row>
    <row r="4" spans="1:14" ht="38.25" x14ac:dyDescent="0.25">
      <c r="A4" s="7" t="s">
        <v>751</v>
      </c>
      <c r="B4" s="109" t="str">
        <v>Structural</v>
      </c>
      <c r="D4" s="109" t="s">
        <v>752</v>
      </c>
      <c r="E4" s="109" t="s">
        <v>382</v>
      </c>
    </row>
    <row r="5" spans="1:14" ht="38.25" x14ac:dyDescent="0.25">
      <c r="A5" s="37" t="s">
        <v>769</v>
      </c>
      <c r="B5" s="109" t="str">
        <v>Non-structural</v>
      </c>
      <c r="D5" s="109" t="s">
        <v>753</v>
      </c>
      <c r="E5" s="109" t="s">
        <v>381</v>
      </c>
    </row>
    <row r="6" spans="1:14" ht="30" x14ac:dyDescent="0.25">
      <c r="A6" s="7" t="s">
        <v>543</v>
      </c>
      <c r="B6" s="109" t="str">
        <v>Use Past Designation</v>
      </c>
      <c r="D6" s="109" t="s">
        <v>754</v>
      </c>
      <c r="E6" s="109" t="s">
        <v>382</v>
      </c>
    </row>
    <row r="7" spans="1:14" ht="25.5" x14ac:dyDescent="0.25">
      <c r="A7" s="7" t="s">
        <v>633</v>
      </c>
      <c r="B7" s="109" t="str">
        <v>Non-structural</v>
      </c>
      <c r="D7" s="109" t="s">
        <v>755</v>
      </c>
      <c r="E7" s="109" t="s">
        <v>382</v>
      </c>
    </row>
    <row r="8" spans="1:14" ht="30" x14ac:dyDescent="0.25">
      <c r="A8" s="7" t="s">
        <v>428</v>
      </c>
      <c r="B8" s="109" t="str">
        <v>Structural</v>
      </c>
      <c r="D8" s="109" t="s">
        <v>756</v>
      </c>
      <c r="E8" s="109" t="s">
        <v>824</v>
      </c>
    </row>
    <row r="9" spans="1:14" ht="25.5" x14ac:dyDescent="0.25">
      <c r="A9" s="7" t="s">
        <v>433</v>
      </c>
      <c r="B9" s="109" t="str">
        <v>Structural</v>
      </c>
      <c r="D9" s="109" t="s">
        <v>757</v>
      </c>
      <c r="E9" s="109" t="s">
        <v>382</v>
      </c>
    </row>
    <row r="10" spans="1:14" ht="25.5" x14ac:dyDescent="0.25">
      <c r="A10" s="7" t="s">
        <v>752</v>
      </c>
      <c r="B10" s="109" t="str">
        <v>Structural</v>
      </c>
      <c r="D10" s="109" t="s">
        <v>588</v>
      </c>
      <c r="E10" s="109" t="s">
        <v>382</v>
      </c>
    </row>
    <row r="11" spans="1:14" x14ac:dyDescent="0.25">
      <c r="A11" s="8" t="s">
        <v>758</v>
      </c>
      <c r="B11" s="109" t="str">
        <v>Non-structural</v>
      </c>
      <c r="D11" s="109" t="s">
        <v>428</v>
      </c>
      <c r="E11" s="109" t="s">
        <v>382</v>
      </c>
    </row>
    <row r="12" spans="1:14" ht="25.5" x14ac:dyDescent="0.25">
      <c r="A12" s="8" t="s">
        <v>446</v>
      </c>
      <c r="B12" s="109" t="str">
        <v>Structural</v>
      </c>
      <c r="D12" s="109" t="s">
        <v>758</v>
      </c>
      <c r="E12" s="109" t="s">
        <v>381</v>
      </c>
    </row>
    <row r="13" spans="1:14" ht="25.5" x14ac:dyDescent="0.25">
      <c r="A13" s="8" t="s">
        <v>481</v>
      </c>
      <c r="B13" s="109" t="str">
        <v>Structural</v>
      </c>
      <c r="D13" s="109" t="s">
        <v>759</v>
      </c>
      <c r="E13" s="109" t="s">
        <v>382</v>
      </c>
    </row>
    <row r="14" spans="1:14" ht="30" x14ac:dyDescent="0.25">
      <c r="A14" s="8" t="s">
        <v>424</v>
      </c>
      <c r="B14" s="109" t="e">
        <v>#N/A</v>
      </c>
      <c r="D14" s="109" t="s">
        <v>430</v>
      </c>
      <c r="E14" s="109" t="s">
        <v>381</v>
      </c>
    </row>
    <row r="15" spans="1:14" ht="25.5" x14ac:dyDescent="0.25">
      <c r="A15" s="7" t="s">
        <v>663</v>
      </c>
      <c r="B15" s="109" t="str">
        <v>Structural</v>
      </c>
      <c r="D15" s="109" t="s">
        <v>760</v>
      </c>
      <c r="E15" s="109" t="s">
        <v>381</v>
      </c>
    </row>
    <row r="16" spans="1:14" ht="38.25" x14ac:dyDescent="0.25">
      <c r="A16" s="8" t="s">
        <v>493</v>
      </c>
      <c r="B16" s="109" t="str">
        <v>Structural</v>
      </c>
      <c r="D16" s="109" t="s">
        <v>663</v>
      </c>
      <c r="E16" s="109" t="s">
        <v>382</v>
      </c>
    </row>
    <row r="17" spans="1:5" ht="25.5" x14ac:dyDescent="0.25">
      <c r="A17" s="37" t="s">
        <v>795</v>
      </c>
      <c r="B17" s="109" t="str">
        <v>Structural</v>
      </c>
      <c r="D17" s="109" t="s">
        <v>761</v>
      </c>
      <c r="E17" s="109" t="s">
        <v>382</v>
      </c>
    </row>
    <row r="18" spans="1:5" ht="25.5" x14ac:dyDescent="0.25">
      <c r="A18" s="7" t="s">
        <v>531</v>
      </c>
      <c r="B18" s="109" t="str">
        <v>Structural</v>
      </c>
      <c r="D18" s="109" t="s">
        <v>825</v>
      </c>
      <c r="E18" s="109" t="s">
        <v>382</v>
      </c>
    </row>
    <row r="19" spans="1:5" ht="38.25" x14ac:dyDescent="0.25">
      <c r="A19" s="7" t="s">
        <v>755</v>
      </c>
      <c r="B19" s="109" t="str">
        <v>Structural</v>
      </c>
      <c r="D19" s="109" t="s">
        <v>763</v>
      </c>
      <c r="E19" s="109" t="s">
        <v>826</v>
      </c>
    </row>
    <row r="20" spans="1:5" ht="38.25" x14ac:dyDescent="0.25">
      <c r="A20" s="7" t="s">
        <v>430</v>
      </c>
      <c r="B20" s="109" t="str">
        <v>Non-structural</v>
      </c>
      <c r="D20" s="109" t="s">
        <v>764</v>
      </c>
      <c r="E20" s="109" t="s">
        <v>382</v>
      </c>
    </row>
    <row r="21" spans="1:5" ht="38.25" x14ac:dyDescent="0.25">
      <c r="A21" s="7" t="s">
        <v>634</v>
      </c>
      <c r="B21" s="109" t="str">
        <v>Structural</v>
      </c>
      <c r="D21" s="109" t="s">
        <v>765</v>
      </c>
      <c r="E21" s="109" t="s">
        <v>381</v>
      </c>
    </row>
    <row r="22" spans="1:5" ht="38.25" x14ac:dyDescent="0.25">
      <c r="A22" s="7" t="s">
        <v>511</v>
      </c>
      <c r="B22" s="109" t="str">
        <v>Structural</v>
      </c>
      <c r="D22" s="109" t="s">
        <v>766</v>
      </c>
      <c r="E22" s="109" t="s">
        <v>382</v>
      </c>
    </row>
    <row r="23" spans="1:5" ht="25.5" x14ac:dyDescent="0.25">
      <c r="A23" s="7" t="s">
        <v>447</v>
      </c>
      <c r="B23" s="109" t="str">
        <v>Structural</v>
      </c>
      <c r="D23" s="109" t="s">
        <v>767</v>
      </c>
      <c r="E23" s="109" t="s">
        <v>382</v>
      </c>
    </row>
    <row r="24" spans="1:5" ht="30" x14ac:dyDescent="0.25">
      <c r="A24" s="7" t="s">
        <v>517</v>
      </c>
      <c r="B24" s="109" t="str">
        <v>Structural</v>
      </c>
      <c r="D24" s="109" t="s">
        <v>768</v>
      </c>
      <c r="E24" s="109" t="s">
        <v>382</v>
      </c>
    </row>
    <row r="25" spans="1:5" ht="38.25" x14ac:dyDescent="0.25">
      <c r="A25" s="7" t="s">
        <v>579</v>
      </c>
      <c r="B25" s="109" t="str">
        <v>Non-structural</v>
      </c>
      <c r="D25" s="109" t="s">
        <v>481</v>
      </c>
      <c r="E25" s="109" t="s">
        <v>382</v>
      </c>
    </row>
    <row r="26" spans="1:5" ht="25.5" x14ac:dyDescent="0.25">
      <c r="A26" s="7" t="s">
        <v>444</v>
      </c>
      <c r="B26" s="109" t="str">
        <v>Structural</v>
      </c>
      <c r="D26" s="109" t="s">
        <v>60</v>
      </c>
      <c r="E26" s="109" t="s">
        <v>381</v>
      </c>
    </row>
    <row r="27" spans="1:5" ht="25.5" x14ac:dyDescent="0.25">
      <c r="A27" s="8" t="s">
        <v>779</v>
      </c>
      <c r="B27" s="109" t="str">
        <v>Structural</v>
      </c>
      <c r="D27" s="109" t="s">
        <v>769</v>
      </c>
      <c r="E27" s="109" t="s">
        <v>381</v>
      </c>
    </row>
    <row r="28" spans="1:5" x14ac:dyDescent="0.25">
      <c r="D28" s="109" t="s">
        <v>531</v>
      </c>
      <c r="E28" s="109" t="s">
        <v>382</v>
      </c>
    </row>
    <row r="29" spans="1:5" x14ac:dyDescent="0.25">
      <c r="D29" s="109" t="s">
        <v>426</v>
      </c>
      <c r="E29" s="109" t="s">
        <v>381</v>
      </c>
    </row>
    <row r="30" spans="1:5" x14ac:dyDescent="0.25">
      <c r="D30" s="109" t="s">
        <v>770</v>
      </c>
      <c r="E30" s="109" t="s">
        <v>381</v>
      </c>
    </row>
    <row r="31" spans="1:5" x14ac:dyDescent="0.25">
      <c r="D31" s="109" t="s">
        <v>557</v>
      </c>
      <c r="E31" s="109" t="s">
        <v>381</v>
      </c>
    </row>
    <row r="32" spans="1:5" x14ac:dyDescent="0.25">
      <c r="D32" s="109" t="s">
        <v>771</v>
      </c>
      <c r="E32" s="109" t="s">
        <v>382</v>
      </c>
    </row>
    <row r="33" spans="1:5" x14ac:dyDescent="0.25">
      <c r="D33" s="109" t="s">
        <v>772</v>
      </c>
      <c r="E33" s="109" t="s">
        <v>381</v>
      </c>
    </row>
    <row r="34" spans="1:5" ht="30" x14ac:dyDescent="0.25">
      <c r="D34" s="109" t="s">
        <v>773</v>
      </c>
      <c r="E34" s="109" t="s">
        <v>382</v>
      </c>
    </row>
    <row r="35" spans="1:5" x14ac:dyDescent="0.25">
      <c r="D35" s="109" t="s">
        <v>774</v>
      </c>
      <c r="E35" s="109" t="s">
        <v>382</v>
      </c>
    </row>
    <row r="36" spans="1:5" x14ac:dyDescent="0.25">
      <c r="D36" s="109" t="s">
        <v>775</v>
      </c>
      <c r="E36" s="109" t="s">
        <v>381</v>
      </c>
    </row>
    <row r="37" spans="1:5" ht="30" x14ac:dyDescent="0.25">
      <c r="D37" s="109" t="s">
        <v>776</v>
      </c>
      <c r="E37" s="109" t="s">
        <v>382</v>
      </c>
    </row>
    <row r="38" spans="1:5" ht="30" x14ac:dyDescent="0.25">
      <c r="D38" s="109" t="s">
        <v>777</v>
      </c>
      <c r="E38" s="109" t="s">
        <v>382</v>
      </c>
    </row>
    <row r="39" spans="1:5" ht="30" x14ac:dyDescent="0.25">
      <c r="D39" s="109" t="s">
        <v>778</v>
      </c>
      <c r="E39" s="109" t="s">
        <v>382</v>
      </c>
    </row>
    <row r="40" spans="1:5" x14ac:dyDescent="0.25">
      <c r="D40" s="109" t="s">
        <v>779</v>
      </c>
      <c r="E40" s="109" t="s">
        <v>382</v>
      </c>
    </row>
    <row r="41" spans="1:5" x14ac:dyDescent="0.25">
      <c r="D41" s="109" t="s">
        <v>447</v>
      </c>
      <c r="E41" s="109" t="s">
        <v>382</v>
      </c>
    </row>
    <row r="42" spans="1:5" x14ac:dyDescent="0.25">
      <c r="D42" s="109" t="s">
        <v>780</v>
      </c>
      <c r="E42" s="109" t="s">
        <v>382</v>
      </c>
    </row>
    <row r="43" spans="1:5" x14ac:dyDescent="0.25">
      <c r="D43" s="109" t="s">
        <v>781</v>
      </c>
      <c r="E43" s="109" t="s">
        <v>382</v>
      </c>
    </row>
    <row r="44" spans="1:5" x14ac:dyDescent="0.25">
      <c r="D44" s="109" t="s">
        <v>782</v>
      </c>
      <c r="E44" s="109" t="s">
        <v>381</v>
      </c>
    </row>
    <row r="45" spans="1:5" x14ac:dyDescent="0.25">
      <c r="D45" s="109" t="s">
        <v>783</v>
      </c>
      <c r="E45" s="109" t="s">
        <v>381</v>
      </c>
    </row>
    <row r="46" spans="1:5" x14ac:dyDescent="0.25">
      <c r="D46" s="109" t="s">
        <v>633</v>
      </c>
      <c r="E46" s="109" t="s">
        <v>381</v>
      </c>
    </row>
    <row r="47" spans="1:5" x14ac:dyDescent="0.25">
      <c r="D47" s="109" t="s">
        <v>827</v>
      </c>
      <c r="E47" s="109" t="s">
        <v>382</v>
      </c>
    </row>
    <row r="48" spans="1:5" x14ac:dyDescent="0.25">
      <c r="D48" s="109" t="s">
        <v>785</v>
      </c>
      <c r="E48" s="109" t="s">
        <v>382</v>
      </c>
    </row>
    <row r="49" spans="4:5" x14ac:dyDescent="0.25">
      <c r="D49" s="109" t="s">
        <v>786</v>
      </c>
      <c r="E49" s="109" t="s">
        <v>382</v>
      </c>
    </row>
    <row r="50" spans="4:5" x14ac:dyDescent="0.25">
      <c r="D50" s="109" t="s">
        <v>787</v>
      </c>
      <c r="E50" s="109" t="s">
        <v>382</v>
      </c>
    </row>
    <row r="51" spans="4:5" x14ac:dyDescent="0.25">
      <c r="D51" s="109" t="s">
        <v>788</v>
      </c>
      <c r="E51" s="109" t="s">
        <v>381</v>
      </c>
    </row>
    <row r="52" spans="4:5" x14ac:dyDescent="0.25">
      <c r="D52" s="109" t="s">
        <v>789</v>
      </c>
      <c r="E52" s="109" t="s">
        <v>381</v>
      </c>
    </row>
    <row r="53" spans="4:5" x14ac:dyDescent="0.25">
      <c r="D53" s="109" t="s">
        <v>828</v>
      </c>
      <c r="E53" s="109" t="s">
        <v>381</v>
      </c>
    </row>
    <row r="54" spans="4:5" x14ac:dyDescent="0.25">
      <c r="D54" s="109" t="s">
        <v>791</v>
      </c>
      <c r="E54" s="109" t="s">
        <v>381</v>
      </c>
    </row>
    <row r="55" spans="4:5" x14ac:dyDescent="0.25">
      <c r="D55" s="109" t="s">
        <v>829</v>
      </c>
      <c r="E55" s="109" t="s">
        <v>381</v>
      </c>
    </row>
    <row r="56" spans="4:5" x14ac:dyDescent="0.25">
      <c r="D56" s="109" t="s">
        <v>793</v>
      </c>
      <c r="E56" s="109" t="s">
        <v>382</v>
      </c>
    </row>
    <row r="57" spans="4:5" x14ac:dyDescent="0.25">
      <c r="D57" s="109" t="s">
        <v>545</v>
      </c>
      <c r="E57" s="109" t="s">
        <v>382</v>
      </c>
    </row>
    <row r="58" spans="4:5" ht="45" x14ac:dyDescent="0.25">
      <c r="D58" s="109" t="s">
        <v>794</v>
      </c>
      <c r="E58" s="109" t="s">
        <v>382</v>
      </c>
    </row>
    <row r="59" spans="4:5" x14ac:dyDescent="0.25">
      <c r="D59" s="109" t="s">
        <v>795</v>
      </c>
      <c r="E59" s="109" t="s">
        <v>382</v>
      </c>
    </row>
    <row r="60" spans="4:5" x14ac:dyDescent="0.25">
      <c r="D60" s="109" t="s">
        <v>538</v>
      </c>
      <c r="E60" s="109" t="s">
        <v>382</v>
      </c>
    </row>
    <row r="61" spans="4:5" x14ac:dyDescent="0.25">
      <c r="D61" s="109" t="s">
        <v>830</v>
      </c>
      <c r="E61" s="109" t="s">
        <v>382</v>
      </c>
    </row>
    <row r="62" spans="4:5" x14ac:dyDescent="0.25">
      <c r="D62" s="109" t="s">
        <v>797</v>
      </c>
      <c r="E62" s="109" t="s">
        <v>382</v>
      </c>
    </row>
    <row r="63" spans="4:5" x14ac:dyDescent="0.25">
      <c r="D63" s="109" t="s">
        <v>798</v>
      </c>
      <c r="E63" s="109" t="s">
        <v>382</v>
      </c>
    </row>
    <row r="64" spans="4:5" x14ac:dyDescent="0.25">
      <c r="D64" s="109" t="s">
        <v>634</v>
      </c>
      <c r="E64" s="109" t="s">
        <v>382</v>
      </c>
    </row>
    <row r="65" spans="4:5" ht="30" x14ac:dyDescent="0.25">
      <c r="D65" s="109" t="s">
        <v>579</v>
      </c>
      <c r="E65" s="109" t="s">
        <v>381</v>
      </c>
    </row>
    <row r="66" spans="4:5" ht="30" x14ac:dyDescent="0.25">
      <c r="D66" s="109" t="s">
        <v>831</v>
      </c>
      <c r="E66" s="109" t="s">
        <v>382</v>
      </c>
    </row>
    <row r="67" spans="4:5" ht="30" x14ac:dyDescent="0.25">
      <c r="D67" s="109" t="s">
        <v>832</v>
      </c>
      <c r="E67" s="109" t="s">
        <v>382</v>
      </c>
    </row>
    <row r="68" spans="4:5" ht="45" x14ac:dyDescent="0.25">
      <c r="D68" s="109" t="s">
        <v>801</v>
      </c>
      <c r="E68" s="109" t="s">
        <v>382</v>
      </c>
    </row>
    <row r="69" spans="4:5" x14ac:dyDescent="0.25">
      <c r="D69" s="109" t="s">
        <v>802</v>
      </c>
      <c r="E69" s="109" t="s">
        <v>381</v>
      </c>
    </row>
    <row r="70" spans="4:5" x14ac:dyDescent="0.25">
      <c r="D70" s="109" t="s">
        <v>803</v>
      </c>
      <c r="E70" s="109" t="s">
        <v>382</v>
      </c>
    </row>
    <row r="71" spans="4:5" x14ac:dyDescent="0.25">
      <c r="D71" s="109" t="s">
        <v>517</v>
      </c>
      <c r="E71" s="109" t="s">
        <v>382</v>
      </c>
    </row>
    <row r="72" spans="4:5" x14ac:dyDescent="0.25">
      <c r="D72" s="109" t="s">
        <v>427</v>
      </c>
      <c r="E72" s="109" t="s">
        <v>382</v>
      </c>
    </row>
    <row r="73" spans="4:5" x14ac:dyDescent="0.25">
      <c r="D73" s="109" t="s">
        <v>804</v>
      </c>
      <c r="E73" s="109" t="s">
        <v>382</v>
      </c>
    </row>
    <row r="74" spans="4:5" x14ac:dyDescent="0.25">
      <c r="D74" s="109" t="s">
        <v>751</v>
      </c>
      <c r="E74" s="109" t="s">
        <v>382</v>
      </c>
    </row>
    <row r="75" spans="4:5" x14ac:dyDescent="0.25">
      <c r="D75" s="109" t="s">
        <v>443</v>
      </c>
      <c r="E75" s="109" t="s">
        <v>382</v>
      </c>
    </row>
    <row r="76" spans="4:5" x14ac:dyDescent="0.25">
      <c r="D76" s="109" t="s">
        <v>4</v>
      </c>
      <c r="E76" s="109" t="s">
        <v>381</v>
      </c>
    </row>
    <row r="77" spans="4:5" x14ac:dyDescent="0.25">
      <c r="D77" s="109" t="s">
        <v>805</v>
      </c>
      <c r="E77" s="109" t="s">
        <v>381</v>
      </c>
    </row>
    <row r="78" spans="4:5" ht="30" x14ac:dyDescent="0.25">
      <c r="D78" s="109" t="s">
        <v>806</v>
      </c>
      <c r="E78" s="109" t="s">
        <v>381</v>
      </c>
    </row>
    <row r="79" spans="4:5" x14ac:dyDescent="0.25">
      <c r="D79" s="109" t="s">
        <v>585</v>
      </c>
      <c r="E79" s="109" t="s">
        <v>381</v>
      </c>
    </row>
    <row r="80" spans="4:5" x14ac:dyDescent="0.25">
      <c r="D80" s="109" t="s">
        <v>807</v>
      </c>
      <c r="E80" s="109" t="s">
        <v>382</v>
      </c>
    </row>
    <row r="81" spans="4:5" x14ac:dyDescent="0.25">
      <c r="D81" s="109" t="s">
        <v>446</v>
      </c>
      <c r="E81" s="109" t="s">
        <v>382</v>
      </c>
    </row>
    <row r="82" spans="4:5" x14ac:dyDescent="0.25">
      <c r="D82" s="109" t="s">
        <v>808</v>
      </c>
      <c r="E82" s="109" t="s">
        <v>382</v>
      </c>
    </row>
    <row r="83" spans="4:5" x14ac:dyDescent="0.25">
      <c r="D83" s="109" t="s">
        <v>444</v>
      </c>
      <c r="E83" s="109" t="s">
        <v>382</v>
      </c>
    </row>
    <row r="84" spans="4:5" x14ac:dyDescent="0.25">
      <c r="D84" s="109" t="s">
        <v>809</v>
      </c>
      <c r="E84" s="109" t="s">
        <v>382</v>
      </c>
    </row>
    <row r="85" spans="4:5" x14ac:dyDescent="0.25">
      <c r="D85" s="109" t="s">
        <v>493</v>
      </c>
      <c r="E85" s="109" t="s">
        <v>382</v>
      </c>
    </row>
    <row r="86" spans="4:5" x14ac:dyDescent="0.25">
      <c r="D86" s="109" t="s">
        <v>511</v>
      </c>
      <c r="E86" s="109" t="s">
        <v>382</v>
      </c>
    </row>
    <row r="87" spans="4:5" x14ac:dyDescent="0.25">
      <c r="D87" s="109" t="s">
        <v>810</v>
      </c>
      <c r="E87" s="109" t="s">
        <v>382</v>
      </c>
    </row>
    <row r="88" spans="4:5" x14ac:dyDescent="0.25">
      <c r="D88" s="109" t="s">
        <v>833</v>
      </c>
      <c r="E88" s="109" t="s">
        <v>834</v>
      </c>
    </row>
    <row r="89" spans="4:5" x14ac:dyDescent="0.25">
      <c r="D89" s="109" t="s">
        <v>835</v>
      </c>
      <c r="E89" s="109" t="s">
        <v>834</v>
      </c>
    </row>
    <row r="90" spans="4:5" x14ac:dyDescent="0.25">
      <c r="D90" s="109" t="s">
        <v>836</v>
      </c>
      <c r="E90" s="109" t="s">
        <v>834</v>
      </c>
    </row>
    <row r="91" spans="4:5" x14ac:dyDescent="0.25">
      <c r="D91" s="109" t="s">
        <v>837</v>
      </c>
      <c r="E91" s="109" t="s">
        <v>834</v>
      </c>
    </row>
    <row r="92" spans="4:5" ht="30" x14ac:dyDescent="0.25">
      <c r="D92" s="109" t="s">
        <v>838</v>
      </c>
      <c r="E92" s="109" t="s">
        <v>834</v>
      </c>
    </row>
  </sheetData>
  <pageMargins left="0.7" right="0.7" top="0.75" bottom="0.75" header="0.3" footer="0.3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9A6871-EFB6-408B-AF84-B951FDBAD3B9}">
          <x14:formula1>
            <xm:f>Notes!$A$21:$A$105</xm:f>
          </x14:formula1>
          <xm:sqref>A1:A27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53040-C072-4F4E-8010-50432E98CEA7}">
  <dimension ref="A1:H46"/>
  <sheetViews>
    <sheetView topLeftCell="A25" workbookViewId="0">
      <selection activeCell="W36" sqref="W36"/>
    </sheetView>
  </sheetViews>
  <sheetFormatPr defaultRowHeight="15" x14ac:dyDescent="0.25"/>
  <cols>
    <col min="1" max="1" width="13.140625" bestFit="1" customWidth="1"/>
    <col min="2" max="2" width="26.140625" bestFit="1" customWidth="1"/>
    <col min="5" max="6" width="16.42578125" customWidth="1"/>
    <col min="7" max="7" width="15.85546875" customWidth="1"/>
    <col min="8" max="8" width="10.42578125" customWidth="1"/>
    <col min="9" max="9" width="11.28515625" customWidth="1"/>
    <col min="10" max="10" width="11.42578125" customWidth="1"/>
  </cols>
  <sheetData>
    <row r="1" spans="1:8" ht="45" x14ac:dyDescent="0.25">
      <c r="A1" s="46" t="s">
        <v>845</v>
      </c>
      <c r="B1" t="s">
        <v>3</v>
      </c>
      <c r="E1" s="50" t="s">
        <v>820</v>
      </c>
      <c r="F1" s="105" t="s">
        <v>639</v>
      </c>
      <c r="G1" s="108" t="s">
        <v>1254</v>
      </c>
      <c r="H1" s="105" t="s">
        <v>1255</v>
      </c>
    </row>
    <row r="2" spans="1:8" x14ac:dyDescent="0.25">
      <c r="A2" s="46" t="s">
        <v>391</v>
      </c>
      <c r="B2" t="s">
        <v>453</v>
      </c>
      <c r="E2" s="147">
        <v>2018</v>
      </c>
      <c r="F2" s="111">
        <f>SUM(B5:B12)+GETPIVOTDATA("TPReduction(lbs/yr)",$A$4,"EstimatedCompletionDate","N/A")+GETPIVOTDATA("TPReduction(lbs/yr)",$A$4,"EstimatedCompletionDate","Prior to 2017")</f>
        <v>9302.9439500000008</v>
      </c>
      <c r="G2" s="106"/>
      <c r="H2" s="106"/>
    </row>
    <row r="3" spans="1:8" x14ac:dyDescent="0.25">
      <c r="E3" s="107">
        <v>2019</v>
      </c>
      <c r="F3" s="111">
        <f>F2+GETPIVOTDATA("TPReduction(lbs/yr)",$A$4,"EstimatedCompletionDate",2019)</f>
        <v>9303.3439500000004</v>
      </c>
      <c r="G3" s="106"/>
      <c r="H3" s="106"/>
    </row>
    <row r="4" spans="1:8" x14ac:dyDescent="0.25">
      <c r="A4" s="46" t="s">
        <v>373</v>
      </c>
      <c r="B4" t="s">
        <v>863</v>
      </c>
      <c r="E4" s="107">
        <v>2020</v>
      </c>
      <c r="F4" s="107"/>
      <c r="G4" s="106"/>
      <c r="H4" s="106"/>
    </row>
    <row r="5" spans="1:8" x14ac:dyDescent="0.25">
      <c r="A5" s="47">
        <v>2011</v>
      </c>
      <c r="B5" s="70">
        <v>441</v>
      </c>
      <c r="E5" s="107">
        <v>2021</v>
      </c>
      <c r="F5" s="107"/>
      <c r="G5" s="106"/>
      <c r="H5" s="113"/>
    </row>
    <row r="6" spans="1:8" x14ac:dyDescent="0.25">
      <c r="A6" s="47">
        <v>2012</v>
      </c>
      <c r="B6" s="70">
        <v>0</v>
      </c>
      <c r="E6" s="107">
        <v>2022</v>
      </c>
      <c r="F6" s="107"/>
      <c r="G6" s="148">
        <v>5507</v>
      </c>
      <c r="H6" s="106"/>
    </row>
    <row r="7" spans="1:8" x14ac:dyDescent="0.25">
      <c r="A7" s="47">
        <v>2013</v>
      </c>
      <c r="B7" s="70">
        <v>157</v>
      </c>
      <c r="E7" s="107">
        <v>2023</v>
      </c>
      <c r="F7" s="107"/>
      <c r="G7" s="106"/>
      <c r="H7" s="106"/>
    </row>
    <row r="8" spans="1:8" x14ac:dyDescent="0.25">
      <c r="A8" s="47">
        <v>2014</v>
      </c>
      <c r="B8" s="70">
        <v>1.8564500000000002</v>
      </c>
      <c r="E8" s="107">
        <v>2024</v>
      </c>
      <c r="F8" s="107"/>
      <c r="G8" s="106"/>
      <c r="H8" s="106"/>
    </row>
    <row r="9" spans="1:8" x14ac:dyDescent="0.25">
      <c r="A9" s="47">
        <v>2015</v>
      </c>
      <c r="B9" s="70">
        <v>184.87</v>
      </c>
      <c r="E9" s="107">
        <v>2025</v>
      </c>
      <c r="F9" s="107"/>
      <c r="G9" s="106"/>
      <c r="H9" s="106"/>
    </row>
    <row r="10" spans="1:8" x14ac:dyDescent="0.25">
      <c r="A10" s="47">
        <v>2016</v>
      </c>
      <c r="B10" s="70">
        <v>80</v>
      </c>
      <c r="E10" s="107">
        <v>2026</v>
      </c>
      <c r="F10" s="107"/>
      <c r="G10" s="106"/>
      <c r="H10" s="106"/>
    </row>
    <row r="11" spans="1:8" x14ac:dyDescent="0.25">
      <c r="A11" s="47">
        <v>2017</v>
      </c>
      <c r="B11" s="70">
        <v>2529.4495000000002</v>
      </c>
      <c r="E11" s="107">
        <v>2027</v>
      </c>
      <c r="F11" s="107"/>
      <c r="G11" s="106"/>
      <c r="H11" s="106"/>
    </row>
    <row r="12" spans="1:8" x14ac:dyDescent="0.25">
      <c r="A12" s="47">
        <v>2018</v>
      </c>
      <c r="B12" s="70">
        <v>354</v>
      </c>
      <c r="E12" s="107">
        <v>2028</v>
      </c>
      <c r="F12" s="107"/>
      <c r="G12" s="106"/>
      <c r="H12" s="106"/>
    </row>
    <row r="13" spans="1:8" x14ac:dyDescent="0.25">
      <c r="A13" s="47">
        <v>2019</v>
      </c>
      <c r="B13" s="70">
        <v>0.4</v>
      </c>
      <c r="E13" s="107">
        <v>2029</v>
      </c>
      <c r="F13" s="107"/>
      <c r="G13" s="106"/>
      <c r="H13" s="106"/>
    </row>
    <row r="14" spans="1:8" x14ac:dyDescent="0.25">
      <c r="A14" s="47" t="s">
        <v>419</v>
      </c>
      <c r="B14" s="70">
        <v>5524.7680000000009</v>
      </c>
      <c r="E14" s="107">
        <v>2030</v>
      </c>
      <c r="F14" s="107"/>
      <c r="G14" s="106"/>
      <c r="H14" s="149">
        <v>11019</v>
      </c>
    </row>
    <row r="15" spans="1:8" x14ac:dyDescent="0.25">
      <c r="A15" s="47" t="s">
        <v>436</v>
      </c>
      <c r="B15" s="70">
        <v>30</v>
      </c>
    </row>
    <row r="16" spans="1:8" x14ac:dyDescent="0.25">
      <c r="A16" s="47" t="s">
        <v>374</v>
      </c>
      <c r="B16" s="66">
        <v>9303.3439500000022</v>
      </c>
      <c r="G16" s="230" t="s">
        <v>1247</v>
      </c>
      <c r="H16" s="230"/>
    </row>
    <row r="19" spans="1:8" x14ac:dyDescent="0.25">
      <c r="H19" s="112"/>
    </row>
    <row r="28" spans="1:8" x14ac:dyDescent="0.25">
      <c r="A28" s="46" t="s">
        <v>845</v>
      </c>
      <c r="B28" t="s">
        <v>3</v>
      </c>
    </row>
    <row r="29" spans="1:8" x14ac:dyDescent="0.25">
      <c r="A29" s="46" t="s">
        <v>391</v>
      </c>
      <c r="B29" t="s">
        <v>453</v>
      </c>
    </row>
    <row r="31" spans="1:8" ht="45" x14ac:dyDescent="0.25">
      <c r="A31" s="46" t="s">
        <v>373</v>
      </c>
      <c r="B31" t="s">
        <v>862</v>
      </c>
      <c r="E31" s="50" t="s">
        <v>820</v>
      </c>
      <c r="F31" s="105" t="s">
        <v>639</v>
      </c>
      <c r="G31" s="108" t="s">
        <v>1254</v>
      </c>
      <c r="H31" s="105" t="s">
        <v>1255</v>
      </c>
    </row>
    <row r="32" spans="1:8" x14ac:dyDescent="0.25">
      <c r="A32" s="47">
        <v>2011</v>
      </c>
      <c r="B32" s="66">
        <v>2190</v>
      </c>
      <c r="E32" s="147">
        <v>2018</v>
      </c>
      <c r="F32" s="111">
        <f>SUM(B32:B39)+GETPIVOTDATA("TNReduction(lbs/yr)",$A$31,"EstimatedCompletionDate","N/A")+GETPIVOTDATA("TNReduction(lbs/yr)",$A$31,"EstimatedCompletionDate","Prior to 2017")</f>
        <v>58864.015000000014</v>
      </c>
      <c r="G32" s="106"/>
      <c r="H32" s="106"/>
    </row>
    <row r="33" spans="1:8" x14ac:dyDescent="0.25">
      <c r="A33" s="47">
        <v>2012</v>
      </c>
      <c r="B33" s="66">
        <v>0</v>
      </c>
      <c r="E33" s="107">
        <v>2019</v>
      </c>
      <c r="F33" s="111">
        <f>F32+GETPIVOTDATA("TNReduction(lbs/yr)",$A$31,"EstimatedCompletionDate",2019)</f>
        <v>58927.815000000017</v>
      </c>
      <c r="G33" s="106"/>
      <c r="H33" s="106"/>
    </row>
    <row r="34" spans="1:8" x14ac:dyDescent="0.25">
      <c r="A34" s="47">
        <v>2013</v>
      </c>
      <c r="B34" s="66">
        <v>998</v>
      </c>
      <c r="E34" s="107">
        <v>2020</v>
      </c>
      <c r="F34" s="107"/>
      <c r="G34" s="106"/>
      <c r="H34" s="106"/>
    </row>
    <row r="35" spans="1:8" x14ac:dyDescent="0.25">
      <c r="A35" s="47">
        <v>2014</v>
      </c>
      <c r="B35" s="66">
        <v>15.3</v>
      </c>
      <c r="E35" s="107">
        <v>2021</v>
      </c>
      <c r="F35" s="107"/>
      <c r="G35" s="106"/>
      <c r="H35" s="113"/>
    </row>
    <row r="36" spans="1:8" x14ac:dyDescent="0.25">
      <c r="A36" s="47">
        <v>2015</v>
      </c>
      <c r="B36" s="66">
        <v>121</v>
      </c>
      <c r="E36" s="107">
        <v>2022</v>
      </c>
      <c r="F36" s="107"/>
      <c r="G36" s="148">
        <v>27507</v>
      </c>
      <c r="H36" s="106"/>
    </row>
    <row r="37" spans="1:8" x14ac:dyDescent="0.25">
      <c r="A37" s="47">
        <v>2016</v>
      </c>
      <c r="B37" s="66">
        <v>0.7</v>
      </c>
      <c r="E37" s="107">
        <v>2023</v>
      </c>
      <c r="F37" s="107"/>
      <c r="G37" s="106"/>
      <c r="H37" s="106"/>
    </row>
    <row r="38" spans="1:8" x14ac:dyDescent="0.25">
      <c r="A38" s="47">
        <v>2017</v>
      </c>
      <c r="B38" s="66">
        <v>20132.7</v>
      </c>
      <c r="E38" s="107">
        <v>2024</v>
      </c>
      <c r="F38" s="107"/>
      <c r="G38" s="106"/>
      <c r="H38" s="106"/>
    </row>
    <row r="39" spans="1:8" x14ac:dyDescent="0.25">
      <c r="A39" s="47">
        <v>2018</v>
      </c>
      <c r="B39" s="66">
        <v>1365.8</v>
      </c>
      <c r="E39" s="107">
        <v>2025</v>
      </c>
      <c r="F39" s="107"/>
      <c r="G39" s="106"/>
      <c r="H39" s="106"/>
    </row>
    <row r="40" spans="1:8" x14ac:dyDescent="0.25">
      <c r="A40" s="47">
        <v>2019</v>
      </c>
      <c r="B40" s="66">
        <v>63.8</v>
      </c>
      <c r="E40" s="107">
        <v>2026</v>
      </c>
      <c r="F40" s="107"/>
      <c r="G40" s="106"/>
      <c r="H40" s="106"/>
    </row>
    <row r="41" spans="1:8" x14ac:dyDescent="0.25">
      <c r="A41" s="47" t="s">
        <v>419</v>
      </c>
      <c r="B41" s="66">
        <v>34007.515000000014</v>
      </c>
      <c r="E41" s="107">
        <v>2027</v>
      </c>
      <c r="F41" s="107"/>
      <c r="G41" s="106"/>
      <c r="H41" s="106"/>
    </row>
    <row r="42" spans="1:8" x14ac:dyDescent="0.25">
      <c r="A42" s="47" t="s">
        <v>436</v>
      </c>
      <c r="B42" s="66">
        <v>33</v>
      </c>
      <c r="E42" s="107">
        <v>2028</v>
      </c>
      <c r="F42" s="107"/>
      <c r="G42" s="106"/>
      <c r="H42" s="106"/>
    </row>
    <row r="43" spans="1:8" x14ac:dyDescent="0.25">
      <c r="A43" s="47" t="s">
        <v>1242</v>
      </c>
      <c r="B43" s="110">
        <v>0</v>
      </c>
      <c r="E43" s="107">
        <v>2029</v>
      </c>
      <c r="F43" s="107"/>
      <c r="G43" s="106"/>
      <c r="H43" s="106"/>
    </row>
    <row r="44" spans="1:8" x14ac:dyDescent="0.25">
      <c r="A44" s="47" t="s">
        <v>374</v>
      </c>
      <c r="B44" s="66">
        <v>58927.815000000017</v>
      </c>
      <c r="E44" s="107">
        <v>2030</v>
      </c>
      <c r="F44" s="107"/>
      <c r="G44" s="106"/>
      <c r="H44" s="149">
        <v>55013</v>
      </c>
    </row>
    <row r="46" spans="1:8" x14ac:dyDescent="0.25">
      <c r="G46" s="230" t="s">
        <v>1247</v>
      </c>
    </row>
  </sheetData>
  <pageMargins left="0.7" right="0.7" top="0.75" bottom="0.75" header="0.3" footer="0.3"/>
  <drawing r:id="rId3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521F6-B9CE-45FA-844D-07F456DE98A6}">
  <dimension ref="A1:M111"/>
  <sheetViews>
    <sheetView workbookViewId="0">
      <selection activeCell="C9" sqref="C9"/>
    </sheetView>
  </sheetViews>
  <sheetFormatPr defaultRowHeight="15" x14ac:dyDescent="0.25"/>
  <cols>
    <col min="1" max="1" width="13.140625" style="64" bestFit="1" customWidth="1"/>
    <col min="2" max="2" width="19.5703125" style="64" bestFit="1" customWidth="1"/>
    <col min="3" max="3" width="19.42578125" style="66" bestFit="1" customWidth="1"/>
    <col min="4" max="4" width="23" style="66" bestFit="1" customWidth="1"/>
    <col min="5" max="5" width="21" bestFit="1" customWidth="1"/>
    <col min="6" max="9" width="5" bestFit="1" customWidth="1"/>
    <col min="10" max="10" width="19.42578125" bestFit="1" customWidth="1"/>
    <col min="11" max="11" width="23" bestFit="1" customWidth="1"/>
    <col min="12" max="12" width="26.140625" bestFit="1" customWidth="1"/>
    <col min="13" max="13" width="25.85546875" bestFit="1" customWidth="1"/>
    <col min="14" max="14" width="21" bestFit="1" customWidth="1"/>
    <col min="15" max="28" width="5" bestFit="1" customWidth="1"/>
    <col min="29" max="29" width="4.5703125" bestFit="1" customWidth="1"/>
    <col min="30" max="30" width="8.42578125" bestFit="1" customWidth="1"/>
    <col min="31" max="32" width="12" bestFit="1" customWidth="1"/>
    <col min="33" max="33" width="4.42578125" bestFit="1" customWidth="1"/>
    <col min="34" max="34" width="11.28515625" bestFit="1" customWidth="1"/>
    <col min="35" max="43" width="16.28515625" bestFit="1" customWidth="1"/>
    <col min="44" max="44" width="11.28515625" bestFit="1" customWidth="1"/>
  </cols>
  <sheetData>
    <row r="1" spans="1:13" x14ac:dyDescent="0.25">
      <c r="A1" s="46" t="s">
        <v>845</v>
      </c>
      <c r="B1" t="s">
        <v>3</v>
      </c>
      <c r="J1" s="65" t="s">
        <v>845</v>
      </c>
      <c r="K1" s="64" t="s">
        <v>638</v>
      </c>
      <c r="L1" s="66"/>
    </row>
    <row r="2" spans="1:13" x14ac:dyDescent="0.25">
      <c r="A2" s="46" t="s">
        <v>391</v>
      </c>
      <c r="B2" t="s">
        <v>453</v>
      </c>
      <c r="J2" s="65" t="s">
        <v>391</v>
      </c>
      <c r="K2" s="64" t="s">
        <v>453</v>
      </c>
      <c r="L2" s="66"/>
    </row>
    <row r="3" spans="1:13" x14ac:dyDescent="0.25">
      <c r="A3"/>
      <c r="B3"/>
      <c r="C3"/>
      <c r="D3"/>
    </row>
    <row r="4" spans="1:13" x14ac:dyDescent="0.25">
      <c r="A4" t="s">
        <v>862</v>
      </c>
      <c r="B4" t="s">
        <v>863</v>
      </c>
      <c r="C4" t="s">
        <v>868</v>
      </c>
      <c r="D4" t="s">
        <v>869</v>
      </c>
      <c r="J4" s="64" t="s">
        <v>868</v>
      </c>
      <c r="K4" s="64" t="s">
        <v>869</v>
      </c>
      <c r="L4" s="64" t="s">
        <v>862</v>
      </c>
      <c r="M4" s="64" t="s">
        <v>863</v>
      </c>
    </row>
    <row r="5" spans="1:13" x14ac:dyDescent="0.25">
      <c r="A5" s="66">
        <v>58927.815000000017</v>
      </c>
      <c r="B5" s="66">
        <v>9303.3439499999986</v>
      </c>
      <c r="C5" s="64">
        <v>42732337.510000005</v>
      </c>
      <c r="D5" s="64">
        <v>1523927.15</v>
      </c>
      <c r="J5" s="64">
        <v>48945556</v>
      </c>
      <c r="K5" s="64">
        <v>500500</v>
      </c>
      <c r="L5" s="66">
        <v>27934.5</v>
      </c>
      <c r="M5" s="66">
        <v>4646.6530500000008</v>
      </c>
    </row>
    <row r="6" spans="1:13" x14ac:dyDescent="0.25">
      <c r="A6"/>
      <c r="B6"/>
      <c r="C6"/>
    </row>
    <row r="7" spans="1:13" x14ac:dyDescent="0.25">
      <c r="A7"/>
      <c r="B7"/>
      <c r="C7"/>
    </row>
    <row r="8" spans="1:13" x14ac:dyDescent="0.25">
      <c r="B8" s="66"/>
    </row>
    <row r="9" spans="1:13" ht="64.5" x14ac:dyDescent="0.25">
      <c r="A9" s="46" t="s">
        <v>391</v>
      </c>
      <c r="B9" t="s">
        <v>453</v>
      </c>
      <c r="J9" s="17" t="s">
        <v>1248</v>
      </c>
      <c r="K9" s="17" t="s">
        <v>1249</v>
      </c>
      <c r="L9" s="17" t="s">
        <v>1253</v>
      </c>
      <c r="M9" s="17" t="s">
        <v>1251</v>
      </c>
    </row>
    <row r="10" spans="1:13" x14ac:dyDescent="0.25">
      <c r="J10" s="231">
        <f>'Progress Charts'!F33</f>
        <v>58927.815000000017</v>
      </c>
      <c r="K10" s="231"/>
      <c r="L10" s="232">
        <v>55013</v>
      </c>
      <c r="M10" s="233">
        <f>J10/L10</f>
        <v>1.0711616345227495</v>
      </c>
    </row>
    <row r="11" spans="1:13" x14ac:dyDescent="0.25">
      <c r="A11" s="46" t="s">
        <v>373</v>
      </c>
      <c r="B11" t="s">
        <v>861</v>
      </c>
      <c r="C11"/>
      <c r="D11"/>
      <c r="M11" s="234"/>
    </row>
    <row r="12" spans="1:13" x14ac:dyDescent="0.25">
      <c r="A12" s="47" t="s">
        <v>425</v>
      </c>
      <c r="B12" s="110">
        <v>5</v>
      </c>
      <c r="C12"/>
      <c r="D12"/>
      <c r="M12" s="234"/>
    </row>
    <row r="13" spans="1:13" ht="64.5" x14ac:dyDescent="0.25">
      <c r="A13" s="47" t="s">
        <v>3</v>
      </c>
      <c r="B13" s="110">
        <v>108</v>
      </c>
      <c r="C13"/>
      <c r="D13"/>
      <c r="J13" s="17" t="s">
        <v>1252</v>
      </c>
      <c r="K13" s="17" t="s">
        <v>1249</v>
      </c>
      <c r="L13" s="17" t="s">
        <v>1250</v>
      </c>
      <c r="M13" s="17" t="s">
        <v>1251</v>
      </c>
    </row>
    <row r="14" spans="1:13" x14ac:dyDescent="0.25">
      <c r="A14" s="47" t="s">
        <v>208</v>
      </c>
      <c r="B14" s="110">
        <v>34</v>
      </c>
      <c r="C14"/>
      <c r="D14"/>
      <c r="J14" s="231">
        <f>'Progress Charts'!F3</f>
        <v>9303.3439500000004</v>
      </c>
      <c r="K14" s="231"/>
      <c r="L14" s="232">
        <v>11019</v>
      </c>
      <c r="M14" s="233">
        <f>J14/L14</f>
        <v>0.84430020419275797</v>
      </c>
    </row>
    <row r="15" spans="1:13" x14ac:dyDescent="0.25">
      <c r="A15" s="47" t="s">
        <v>375</v>
      </c>
      <c r="B15" s="110">
        <v>23</v>
      </c>
      <c r="C15"/>
      <c r="D15"/>
    </row>
    <row r="16" spans="1:13" x14ac:dyDescent="0.25">
      <c r="A16" s="47" t="s">
        <v>374</v>
      </c>
      <c r="B16" s="110">
        <v>170</v>
      </c>
      <c r="C16"/>
      <c r="D16"/>
    </row>
    <row r="17" spans="1:4" x14ac:dyDescent="0.25">
      <c r="A17"/>
      <c r="B17"/>
      <c r="C17"/>
      <c r="D17"/>
    </row>
    <row r="18" spans="1:4" x14ac:dyDescent="0.25">
      <c r="A18"/>
      <c r="B18"/>
      <c r="C18"/>
    </row>
    <row r="19" spans="1:4" x14ac:dyDescent="0.25">
      <c r="A19"/>
      <c r="B19"/>
      <c r="C19"/>
    </row>
    <row r="20" spans="1:4" x14ac:dyDescent="0.25">
      <c r="A20"/>
      <c r="B20"/>
      <c r="C20"/>
    </row>
    <row r="21" spans="1:4" x14ac:dyDescent="0.25">
      <c r="A21" s="46" t="s">
        <v>391</v>
      </c>
      <c r="B21" t="s">
        <v>453</v>
      </c>
      <c r="C21"/>
    </row>
    <row r="22" spans="1:4" x14ac:dyDescent="0.25">
      <c r="A22"/>
      <c r="B22"/>
      <c r="C22"/>
      <c r="D22"/>
    </row>
    <row r="23" spans="1:4" x14ac:dyDescent="0.25">
      <c r="A23" s="46" t="s">
        <v>373</v>
      </c>
      <c r="B23" t="s">
        <v>1051</v>
      </c>
      <c r="C23"/>
      <c r="D23"/>
    </row>
    <row r="24" spans="1:4" x14ac:dyDescent="0.25">
      <c r="A24" s="47">
        <v>2017</v>
      </c>
      <c r="B24" s="110">
        <v>116</v>
      </c>
      <c r="C24"/>
      <c r="D24"/>
    </row>
    <row r="25" spans="1:4" x14ac:dyDescent="0.25">
      <c r="A25" s="47">
        <v>2018</v>
      </c>
      <c r="B25" s="110">
        <v>1</v>
      </c>
      <c r="C25"/>
      <c r="D25"/>
    </row>
    <row r="26" spans="1:4" x14ac:dyDescent="0.25">
      <c r="A26" s="47">
        <v>2019</v>
      </c>
      <c r="B26" s="110">
        <v>52</v>
      </c>
      <c r="C26"/>
      <c r="D26"/>
    </row>
    <row r="27" spans="1:4" x14ac:dyDescent="0.25">
      <c r="A27" s="47" t="s">
        <v>419</v>
      </c>
      <c r="B27" s="110">
        <v>1</v>
      </c>
      <c r="C27"/>
      <c r="D27"/>
    </row>
    <row r="28" spans="1:4" x14ac:dyDescent="0.25">
      <c r="A28" s="47" t="s">
        <v>374</v>
      </c>
      <c r="B28" s="110">
        <v>170</v>
      </c>
      <c r="C28"/>
      <c r="D28"/>
    </row>
    <row r="29" spans="1:4" x14ac:dyDescent="0.25">
      <c r="A29"/>
      <c r="B29"/>
      <c r="C29"/>
      <c r="D29"/>
    </row>
    <row r="30" spans="1:4" x14ac:dyDescent="0.25">
      <c r="A30"/>
      <c r="B30"/>
      <c r="C30"/>
      <c r="D30"/>
    </row>
    <row r="31" spans="1:4" x14ac:dyDescent="0.25">
      <c r="A31"/>
      <c r="B31"/>
      <c r="C31"/>
    </row>
    <row r="32" spans="1:4" x14ac:dyDescent="0.25">
      <c r="A32" s="143" t="s">
        <v>391</v>
      </c>
      <c r="B32" s="50" t="s">
        <v>453</v>
      </c>
      <c r="C32"/>
    </row>
    <row r="33" spans="1:5" x14ac:dyDescent="0.25">
      <c r="A33" s="143" t="s">
        <v>845</v>
      </c>
      <c r="B33" s="50" t="s">
        <v>638</v>
      </c>
      <c r="C33"/>
    </row>
    <row r="34" spans="1:5" x14ac:dyDescent="0.25">
      <c r="A34"/>
      <c r="B34"/>
      <c r="C34"/>
      <c r="E34" t="s">
        <v>1053</v>
      </c>
    </row>
    <row r="35" spans="1:5" x14ac:dyDescent="0.25">
      <c r="A35" s="143" t="s">
        <v>373</v>
      </c>
      <c r="B35" s="50" t="s">
        <v>1052</v>
      </c>
      <c r="C35"/>
    </row>
    <row r="36" spans="1:5" ht="30" x14ac:dyDescent="0.25">
      <c r="A36" s="145" t="s">
        <v>433</v>
      </c>
      <c r="B36" s="144">
        <v>2</v>
      </c>
      <c r="C36"/>
    </row>
    <row r="37" spans="1:5" ht="30" x14ac:dyDescent="0.25">
      <c r="A37" s="145" t="s">
        <v>543</v>
      </c>
      <c r="B37" s="144">
        <v>2</v>
      </c>
      <c r="C37"/>
    </row>
    <row r="38" spans="1:5" ht="45" x14ac:dyDescent="0.25">
      <c r="A38" s="145" t="s">
        <v>752</v>
      </c>
      <c r="B38" s="144">
        <v>8</v>
      </c>
      <c r="C38"/>
    </row>
    <row r="39" spans="1:5" ht="45" x14ac:dyDescent="0.25">
      <c r="A39" s="145" t="s">
        <v>753</v>
      </c>
      <c r="B39" s="144">
        <v>1</v>
      </c>
      <c r="C39"/>
    </row>
    <row r="40" spans="1:5" ht="45" x14ac:dyDescent="0.25">
      <c r="A40" s="145" t="s">
        <v>755</v>
      </c>
      <c r="B40" s="144">
        <v>8</v>
      </c>
      <c r="C40"/>
    </row>
    <row r="41" spans="1:5" x14ac:dyDescent="0.25">
      <c r="A41" s="145" t="s">
        <v>428</v>
      </c>
      <c r="B41" s="144">
        <v>5</v>
      </c>
      <c r="C41"/>
    </row>
    <row r="42" spans="1:5" ht="30" x14ac:dyDescent="0.25">
      <c r="A42" s="145" t="s">
        <v>758</v>
      </c>
      <c r="B42" s="144">
        <v>9</v>
      </c>
      <c r="C42"/>
    </row>
    <row r="43" spans="1:5" ht="45" x14ac:dyDescent="0.25">
      <c r="A43" s="145" t="s">
        <v>759</v>
      </c>
      <c r="B43" s="144">
        <v>2</v>
      </c>
      <c r="C43"/>
    </row>
    <row r="44" spans="1:5" ht="60" x14ac:dyDescent="0.25">
      <c r="A44" s="145" t="s">
        <v>430</v>
      </c>
      <c r="B44" s="144">
        <v>2</v>
      </c>
      <c r="C44"/>
    </row>
    <row r="45" spans="1:5" ht="30" x14ac:dyDescent="0.25">
      <c r="A45" s="145" t="s">
        <v>663</v>
      </c>
      <c r="B45" s="144">
        <v>1</v>
      </c>
      <c r="C45"/>
    </row>
    <row r="46" spans="1:5" ht="45" x14ac:dyDescent="0.25">
      <c r="A46" s="145" t="s">
        <v>481</v>
      </c>
      <c r="B46" s="144">
        <v>3</v>
      </c>
      <c r="C46"/>
    </row>
    <row r="47" spans="1:5" ht="30" x14ac:dyDescent="0.25">
      <c r="A47" s="145" t="s">
        <v>60</v>
      </c>
      <c r="B47" s="144">
        <v>15</v>
      </c>
      <c r="C47"/>
    </row>
    <row r="48" spans="1:5" ht="45" x14ac:dyDescent="0.25">
      <c r="A48" s="145" t="s">
        <v>769</v>
      </c>
      <c r="B48" s="144">
        <v>2</v>
      </c>
      <c r="C48"/>
    </row>
    <row r="49" spans="1:3" ht="30" x14ac:dyDescent="0.25">
      <c r="A49" s="145" t="s">
        <v>531</v>
      </c>
      <c r="B49" s="144">
        <v>4</v>
      </c>
      <c r="C49"/>
    </row>
    <row r="50" spans="1:3" ht="45" x14ac:dyDescent="0.25">
      <c r="A50" s="145" t="s">
        <v>426</v>
      </c>
      <c r="B50" s="144">
        <v>4</v>
      </c>
      <c r="C50"/>
    </row>
    <row r="51" spans="1:3" ht="75" x14ac:dyDescent="0.25">
      <c r="A51" s="145" t="s">
        <v>777</v>
      </c>
      <c r="B51" s="144">
        <v>1</v>
      </c>
      <c r="C51"/>
    </row>
    <row r="52" spans="1:3" ht="30" x14ac:dyDescent="0.25">
      <c r="A52" s="145" t="s">
        <v>779</v>
      </c>
      <c r="B52" s="144">
        <v>8</v>
      </c>
      <c r="C52"/>
    </row>
    <row r="53" spans="1:3" ht="30" x14ac:dyDescent="0.25">
      <c r="A53" s="145" t="s">
        <v>447</v>
      </c>
      <c r="B53" s="144">
        <v>2</v>
      </c>
    </row>
    <row r="54" spans="1:3" ht="30" x14ac:dyDescent="0.25">
      <c r="A54" s="145" t="s">
        <v>633</v>
      </c>
      <c r="B54" s="144">
        <v>1</v>
      </c>
    </row>
    <row r="55" spans="1:3" ht="60" x14ac:dyDescent="0.25">
      <c r="A55" s="145" t="s">
        <v>828</v>
      </c>
      <c r="B55" s="144">
        <v>1</v>
      </c>
    </row>
    <row r="56" spans="1:3" ht="45" x14ac:dyDescent="0.25">
      <c r="A56" s="145" t="s">
        <v>545</v>
      </c>
      <c r="B56" s="144">
        <v>1</v>
      </c>
    </row>
    <row r="57" spans="1:3" ht="30" x14ac:dyDescent="0.25">
      <c r="A57" s="145" t="s">
        <v>795</v>
      </c>
      <c r="B57" s="144">
        <v>7</v>
      </c>
    </row>
    <row r="58" spans="1:3" ht="45" x14ac:dyDescent="0.25">
      <c r="A58" s="145" t="s">
        <v>634</v>
      </c>
      <c r="B58" s="144">
        <v>3</v>
      </c>
    </row>
    <row r="59" spans="1:3" ht="60" x14ac:dyDescent="0.25">
      <c r="A59" s="145" t="s">
        <v>579</v>
      </c>
      <c r="B59" s="144">
        <v>3</v>
      </c>
    </row>
    <row r="60" spans="1:3" ht="105" x14ac:dyDescent="0.25">
      <c r="A60" s="145" t="s">
        <v>801</v>
      </c>
      <c r="B60" s="144">
        <v>1</v>
      </c>
    </row>
    <row r="61" spans="1:3" ht="45" x14ac:dyDescent="0.25">
      <c r="A61" s="145" t="s">
        <v>802</v>
      </c>
      <c r="B61" s="144">
        <v>3</v>
      </c>
    </row>
    <row r="62" spans="1:3" ht="30" x14ac:dyDescent="0.25">
      <c r="A62" s="145" t="s">
        <v>517</v>
      </c>
      <c r="B62" s="144">
        <v>2</v>
      </c>
    </row>
    <row r="63" spans="1:3" ht="60" x14ac:dyDescent="0.25">
      <c r="A63" s="145" t="s">
        <v>751</v>
      </c>
      <c r="B63" s="144">
        <v>17</v>
      </c>
    </row>
    <row r="64" spans="1:3" ht="30" x14ac:dyDescent="0.25">
      <c r="A64" s="145" t="s">
        <v>4</v>
      </c>
      <c r="B64" s="144">
        <v>16</v>
      </c>
    </row>
    <row r="65" spans="1:2" x14ac:dyDescent="0.25">
      <c r="A65" s="145" t="s">
        <v>805</v>
      </c>
      <c r="B65" s="144">
        <v>8</v>
      </c>
    </row>
    <row r="66" spans="1:2" x14ac:dyDescent="0.25">
      <c r="A66" s="145" t="s">
        <v>424</v>
      </c>
      <c r="B66" s="144">
        <v>1</v>
      </c>
    </row>
    <row r="67" spans="1:2" ht="45" x14ac:dyDescent="0.25">
      <c r="A67" s="145" t="s">
        <v>446</v>
      </c>
      <c r="B67" s="144">
        <v>15</v>
      </c>
    </row>
    <row r="68" spans="1:2" ht="30" x14ac:dyDescent="0.25">
      <c r="A68" s="145" t="s">
        <v>444</v>
      </c>
      <c r="B68" s="144">
        <v>1</v>
      </c>
    </row>
    <row r="69" spans="1:2" ht="45" x14ac:dyDescent="0.25">
      <c r="A69" s="145" t="s">
        <v>493</v>
      </c>
      <c r="B69" s="144">
        <v>1</v>
      </c>
    </row>
    <row r="70" spans="1:2" ht="45" x14ac:dyDescent="0.25">
      <c r="A70" s="145" t="s">
        <v>511</v>
      </c>
      <c r="B70" s="144">
        <v>1</v>
      </c>
    </row>
    <row r="71" spans="1:2" ht="30" x14ac:dyDescent="0.25">
      <c r="A71" s="145" t="s">
        <v>810</v>
      </c>
      <c r="B71" s="144">
        <v>3</v>
      </c>
    </row>
    <row r="72" spans="1:2" x14ac:dyDescent="0.25">
      <c r="A72" s="212" t="s">
        <v>756</v>
      </c>
      <c r="B72" s="144">
        <v>1</v>
      </c>
    </row>
    <row r="73" spans="1:2" x14ac:dyDescent="0.25">
      <c r="A73" s="145" t="s">
        <v>374</v>
      </c>
      <c r="B73" s="144">
        <v>165</v>
      </c>
    </row>
    <row r="74" spans="1:2" x14ac:dyDescent="0.25">
      <c r="A74"/>
      <c r="B74"/>
    </row>
    <row r="75" spans="1:2" x14ac:dyDescent="0.25">
      <c r="A75"/>
      <c r="B75"/>
    </row>
    <row r="76" spans="1:2" x14ac:dyDescent="0.25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</sheetData>
  <pageMargins left="0.7" right="0.7" top="0.75" bottom="0.75" header="0.3" footer="0.3"/>
  <pageSetup orientation="portrait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48"/>
  <sheetViews>
    <sheetView workbookViewId="0">
      <selection activeCell="C35" sqref="C35"/>
    </sheetView>
  </sheetViews>
  <sheetFormatPr defaultColWidth="9.140625" defaultRowHeight="15" x14ac:dyDescent="0.25"/>
  <cols>
    <col min="1" max="1" width="23.85546875" style="2" bestFit="1" customWidth="1"/>
    <col min="2" max="2" width="26.140625" style="1" bestFit="1" customWidth="1"/>
    <col min="3" max="3" width="25.85546875" style="1" bestFit="1" customWidth="1"/>
    <col min="4" max="4" width="12.7109375" style="2" customWidth="1"/>
    <col min="5" max="7" width="12.7109375" style="1" customWidth="1"/>
    <col min="8" max="8" width="14" style="1" customWidth="1"/>
    <col min="9" max="9" width="26.140625" style="1" bestFit="1" customWidth="1"/>
    <col min="10" max="10" width="25.85546875" style="1" bestFit="1" customWidth="1"/>
    <col min="11" max="11" width="9.140625" style="1"/>
    <col min="12" max="12" width="11.5703125" style="1" customWidth="1"/>
    <col min="13" max="14" width="9.140625" style="1"/>
    <col min="15" max="15" width="10.5703125" style="1" customWidth="1"/>
    <col min="16" max="16" width="10.28515625" style="1" customWidth="1"/>
    <col min="17" max="16384" width="9.140625" style="1"/>
  </cols>
  <sheetData>
    <row r="1" spans="1:16" s="2" customFormat="1" x14ac:dyDescent="0.25">
      <c r="A1" s="71" t="s">
        <v>391</v>
      </c>
      <c r="B1" s="72" t="s">
        <v>453</v>
      </c>
      <c r="C1" s="70"/>
      <c r="D1"/>
      <c r="E1"/>
      <c r="F1"/>
      <c r="G1"/>
      <c r="H1"/>
      <c r="I1"/>
    </row>
    <row r="2" spans="1:16" x14ac:dyDescent="0.25">
      <c r="A2" s="71" t="s">
        <v>845</v>
      </c>
      <c r="B2" s="73" t="s">
        <v>638</v>
      </c>
      <c r="C2" s="70"/>
      <c r="D2"/>
      <c r="E2"/>
      <c r="F2"/>
      <c r="G2"/>
      <c r="H2"/>
      <c r="I2"/>
    </row>
    <row r="3" spans="1:16" x14ac:dyDescent="0.25">
      <c r="A3"/>
      <c r="B3"/>
      <c r="C3"/>
      <c r="D3"/>
      <c r="E3"/>
      <c r="F3"/>
      <c r="G3"/>
      <c r="H3"/>
      <c r="I3"/>
    </row>
    <row r="4" spans="1:16" ht="45" x14ac:dyDescent="0.25">
      <c r="A4" s="71" t="s">
        <v>373</v>
      </c>
      <c r="B4" s="73" t="s">
        <v>862</v>
      </c>
      <c r="C4" s="73" t="s">
        <v>863</v>
      </c>
      <c r="D4" s="146" t="s">
        <v>723</v>
      </c>
      <c r="E4" s="146" t="s">
        <v>724</v>
      </c>
      <c r="F4" s="146" t="s">
        <v>725</v>
      </c>
      <c r="G4" s="146" t="s">
        <v>726</v>
      </c>
      <c r="H4" s="146" t="s">
        <v>730</v>
      </c>
      <c r="I4" s="146" t="s">
        <v>731</v>
      </c>
      <c r="J4" s="114"/>
      <c r="K4" s="114"/>
      <c r="L4" s="114"/>
      <c r="M4" s="114"/>
      <c r="N4" s="114"/>
      <c r="O4" s="114"/>
      <c r="P4" s="114"/>
    </row>
    <row r="5" spans="1:16" x14ac:dyDescent="0.25">
      <c r="A5" s="73" t="s">
        <v>158</v>
      </c>
      <c r="B5" s="76">
        <v>50.2</v>
      </c>
      <c r="C5" s="76">
        <v>12.5</v>
      </c>
      <c r="D5" s="76">
        <v>58</v>
      </c>
      <c r="E5" s="76">
        <v>6</v>
      </c>
      <c r="F5" s="78">
        <f>GETPIVOTDATA("Sum of TNReduction(lbs/yr)",$A$4,"LeadEntity","City of Altamonte Springs")/D5</f>
        <v>0.86551724137931041</v>
      </c>
      <c r="G5" s="78">
        <f>GETPIVOTDATA("Sum of TPReduction(lbs/yr)",$A$4,"LeadEntity","City of Altamonte Springs")/E5</f>
        <v>2.0833333333333335</v>
      </c>
      <c r="H5" s="76">
        <f>D5-B5</f>
        <v>7.7999999999999972</v>
      </c>
      <c r="I5" s="76">
        <f>E5-C5</f>
        <v>-6.5</v>
      </c>
    </row>
    <row r="6" spans="1:16" x14ac:dyDescent="0.25">
      <c r="A6" s="73" t="s">
        <v>137</v>
      </c>
      <c r="B6" s="76">
        <v>2397.3000000000002</v>
      </c>
      <c r="C6" s="76">
        <v>849.8</v>
      </c>
      <c r="D6" s="76">
        <v>2956</v>
      </c>
      <c r="E6" s="76">
        <v>547</v>
      </c>
      <c r="F6" s="78">
        <f t="shared" ref="F6:F21" si="0">GETPIVOTDATA("Sum of TNReduction(lbs/yr)",$A$4,"LeadEntity","City of Altamonte Springs")/D6</f>
        <v>1.6982408660351826E-2</v>
      </c>
      <c r="G6" s="78">
        <f t="shared" ref="G6:G21" si="1">GETPIVOTDATA("Sum of TPReduction(lbs/yr)",$A$4,"LeadEntity","City of Altamonte Springs")/E6</f>
        <v>2.2851919561243144E-2</v>
      </c>
      <c r="H6" s="76">
        <f>D6-B6</f>
        <v>558.69999999999982</v>
      </c>
      <c r="I6" s="76">
        <f t="shared" ref="I6:I22" si="2">E6-C6</f>
        <v>-302.79999999999995</v>
      </c>
    </row>
    <row r="7" spans="1:16" x14ac:dyDescent="0.25">
      <c r="A7" s="73" t="s">
        <v>159</v>
      </c>
      <c r="B7" s="76">
        <v>593</v>
      </c>
      <c r="C7" s="76">
        <v>96.8</v>
      </c>
      <c r="D7" s="76">
        <v>1002</v>
      </c>
      <c r="E7" s="76">
        <v>180</v>
      </c>
      <c r="F7" s="78">
        <f t="shared" si="0"/>
        <v>5.0099800399201602E-2</v>
      </c>
      <c r="G7" s="78">
        <f t="shared" si="1"/>
        <v>6.9444444444444448E-2</v>
      </c>
      <c r="H7" s="76">
        <f>D7-B7</f>
        <v>409</v>
      </c>
      <c r="I7" s="76">
        <f t="shared" si="2"/>
        <v>83.2</v>
      </c>
    </row>
    <row r="8" spans="1:16" x14ac:dyDescent="0.25">
      <c r="A8" s="73" t="s">
        <v>160</v>
      </c>
      <c r="B8" s="76">
        <v>2336</v>
      </c>
      <c r="C8" s="76">
        <v>356</v>
      </c>
      <c r="D8" s="76">
        <v>1120</v>
      </c>
      <c r="E8" s="76">
        <v>181</v>
      </c>
      <c r="F8" s="78">
        <f t="shared" si="0"/>
        <v>4.4821428571428575E-2</v>
      </c>
      <c r="G8" s="78">
        <f t="shared" si="1"/>
        <v>6.9060773480662987E-2</v>
      </c>
      <c r="H8" s="76">
        <f t="shared" ref="H8:H21" si="3">D8-B8</f>
        <v>-1216</v>
      </c>
      <c r="I8" s="76">
        <f t="shared" si="2"/>
        <v>-175</v>
      </c>
    </row>
    <row r="9" spans="1:16" x14ac:dyDescent="0.25">
      <c r="A9" s="73" t="s">
        <v>143</v>
      </c>
      <c r="B9" s="76">
        <v>883</v>
      </c>
      <c r="C9" s="76">
        <v>324</v>
      </c>
      <c r="D9" s="76">
        <v>646</v>
      </c>
      <c r="E9" s="76">
        <v>137</v>
      </c>
      <c r="F9" s="78">
        <f t="shared" si="0"/>
        <v>7.7708978328173375E-2</v>
      </c>
      <c r="G9" s="78">
        <f t="shared" si="1"/>
        <v>9.1240875912408759E-2</v>
      </c>
      <c r="H9" s="76">
        <f t="shared" si="3"/>
        <v>-237</v>
      </c>
      <c r="I9" s="76">
        <f t="shared" si="2"/>
        <v>-187</v>
      </c>
    </row>
    <row r="10" spans="1:16" x14ac:dyDescent="0.25">
      <c r="A10" s="73" t="s">
        <v>146</v>
      </c>
      <c r="B10" s="76">
        <v>132.815</v>
      </c>
      <c r="C10" s="76">
        <v>122.52799999999999</v>
      </c>
      <c r="D10" s="76">
        <v>57</v>
      </c>
      <c r="E10" s="76">
        <v>14</v>
      </c>
      <c r="F10" s="78">
        <f t="shared" si="0"/>
        <v>0.88070175438596499</v>
      </c>
      <c r="G10" s="78">
        <f t="shared" si="1"/>
        <v>0.8928571428571429</v>
      </c>
      <c r="H10" s="76">
        <f t="shared" si="3"/>
        <v>-75.814999999999998</v>
      </c>
      <c r="I10" s="76">
        <f t="shared" si="2"/>
        <v>-108.52799999999999</v>
      </c>
    </row>
    <row r="11" spans="1:16" x14ac:dyDescent="0.25">
      <c r="A11" s="73" t="s">
        <v>148</v>
      </c>
      <c r="B11" s="76">
        <v>3144</v>
      </c>
      <c r="C11" s="76">
        <v>494</v>
      </c>
      <c r="D11" s="76">
        <v>4705</v>
      </c>
      <c r="E11" s="76">
        <v>1035</v>
      </c>
      <c r="F11" s="78">
        <f t="shared" si="0"/>
        <v>1.0669500531349629E-2</v>
      </c>
      <c r="G11" s="78">
        <f t="shared" si="1"/>
        <v>1.2077294685990338E-2</v>
      </c>
      <c r="H11" s="76">
        <f t="shared" si="3"/>
        <v>1561</v>
      </c>
      <c r="I11" s="76">
        <f t="shared" si="2"/>
        <v>541</v>
      </c>
    </row>
    <row r="12" spans="1:16" x14ac:dyDescent="0.25">
      <c r="A12" s="73" t="s">
        <v>161</v>
      </c>
      <c r="B12" s="76">
        <v>13667</v>
      </c>
      <c r="C12" s="76">
        <v>2849</v>
      </c>
      <c r="D12" s="76">
        <v>4297</v>
      </c>
      <c r="E12" s="76">
        <v>1330</v>
      </c>
      <c r="F12" s="78">
        <f t="shared" si="0"/>
        <v>1.1682569234349547E-2</v>
      </c>
      <c r="G12" s="78">
        <f t="shared" si="1"/>
        <v>9.3984962406015032E-3</v>
      </c>
      <c r="H12" s="76">
        <f t="shared" si="3"/>
        <v>-9370</v>
      </c>
      <c r="I12" s="76">
        <f t="shared" si="2"/>
        <v>-1519</v>
      </c>
    </row>
    <row r="13" spans="1:16" x14ac:dyDescent="0.25">
      <c r="A13" s="73" t="s">
        <v>150</v>
      </c>
      <c r="B13" s="76">
        <v>743.2</v>
      </c>
      <c r="C13" s="76">
        <v>321.36900000000003</v>
      </c>
      <c r="D13" s="76">
        <v>932</v>
      </c>
      <c r="E13" s="76">
        <v>171</v>
      </c>
      <c r="F13" s="78">
        <f t="shared" si="0"/>
        <v>5.3862660944206012E-2</v>
      </c>
      <c r="G13" s="78">
        <f t="shared" si="1"/>
        <v>7.3099415204678359E-2</v>
      </c>
      <c r="H13" s="76">
        <f t="shared" si="3"/>
        <v>188.79999999999995</v>
      </c>
      <c r="I13" s="76">
        <f t="shared" si="2"/>
        <v>-150.36900000000003</v>
      </c>
      <c r="J13"/>
      <c r="K13"/>
    </row>
    <row r="14" spans="1:16" x14ac:dyDescent="0.25">
      <c r="A14" s="73" t="s">
        <v>157</v>
      </c>
      <c r="B14" s="76">
        <v>5183</v>
      </c>
      <c r="C14" s="76">
        <v>937</v>
      </c>
      <c r="D14" s="76">
        <v>8875</v>
      </c>
      <c r="E14" s="76">
        <v>1660</v>
      </c>
      <c r="F14" s="78">
        <f t="shared" si="0"/>
        <v>5.6563380281690143E-3</v>
      </c>
      <c r="G14" s="78">
        <f t="shared" si="1"/>
        <v>7.5301204819277108E-3</v>
      </c>
      <c r="H14" s="76">
        <f t="shared" si="3"/>
        <v>3692</v>
      </c>
      <c r="I14" s="76">
        <f t="shared" si="2"/>
        <v>723</v>
      </c>
      <c r="J14"/>
      <c r="K14"/>
    </row>
    <row r="15" spans="1:16" x14ac:dyDescent="0.25">
      <c r="A15" s="73" t="s">
        <v>542</v>
      </c>
      <c r="B15" s="76">
        <v>9733</v>
      </c>
      <c r="C15" s="76">
        <v>739</v>
      </c>
      <c r="D15" s="76">
        <v>7427.5</v>
      </c>
      <c r="E15" s="76">
        <v>1559.8</v>
      </c>
      <c r="F15" s="78">
        <f t="shared" si="0"/>
        <v>6.758667115449344E-3</v>
      </c>
      <c r="G15" s="78">
        <f t="shared" si="1"/>
        <v>8.0138479292216954E-3</v>
      </c>
      <c r="H15" s="76">
        <f t="shared" si="3"/>
        <v>-2305.5</v>
      </c>
      <c r="I15" s="76">
        <f t="shared" si="2"/>
        <v>820.8</v>
      </c>
      <c r="J15"/>
      <c r="K15"/>
    </row>
    <row r="16" spans="1:16" x14ac:dyDescent="0.25">
      <c r="A16" s="73" t="s">
        <v>870</v>
      </c>
      <c r="B16" s="76">
        <v>1824.8</v>
      </c>
      <c r="C16" s="76">
        <v>903.9</v>
      </c>
      <c r="D16" s="76">
        <v>938</v>
      </c>
      <c r="E16" s="76">
        <v>223</v>
      </c>
      <c r="F16" s="78">
        <f t="shared" si="0"/>
        <v>5.3518123667377404E-2</v>
      </c>
      <c r="G16" s="78">
        <f t="shared" si="1"/>
        <v>5.6053811659192827E-2</v>
      </c>
      <c r="H16" s="76">
        <f t="shared" si="3"/>
        <v>-886.8</v>
      </c>
      <c r="I16" s="76">
        <f t="shared" si="2"/>
        <v>-680.9</v>
      </c>
      <c r="J16"/>
      <c r="K16"/>
    </row>
    <row r="17" spans="1:11" x14ac:dyDescent="0.25">
      <c r="A17" s="73" t="s">
        <v>7</v>
      </c>
      <c r="B17" s="76">
        <v>1002</v>
      </c>
      <c r="C17" s="76">
        <v>182</v>
      </c>
      <c r="D17" s="76">
        <v>736</v>
      </c>
      <c r="E17" s="76">
        <v>70</v>
      </c>
      <c r="F17" s="78">
        <f t="shared" si="0"/>
        <v>6.8206521739130443E-2</v>
      </c>
      <c r="G17" s="78">
        <f t="shared" si="1"/>
        <v>0.17857142857142858</v>
      </c>
      <c r="H17" s="76">
        <f t="shared" si="3"/>
        <v>-266</v>
      </c>
      <c r="I17" s="76">
        <f t="shared" si="2"/>
        <v>-112</v>
      </c>
      <c r="J17"/>
      <c r="K17"/>
    </row>
    <row r="18" spans="1:11" x14ac:dyDescent="0.25">
      <c r="A18" s="73" t="s">
        <v>8</v>
      </c>
      <c r="B18" s="76">
        <v>43019</v>
      </c>
      <c r="C18" s="76">
        <v>5485</v>
      </c>
      <c r="D18" s="76">
        <v>19439</v>
      </c>
      <c r="E18" s="76">
        <v>3493</v>
      </c>
      <c r="F18" s="78">
        <f t="shared" si="0"/>
        <v>2.5824373681773757E-3</v>
      </c>
      <c r="G18" s="78">
        <f t="shared" si="1"/>
        <v>3.5785857429144001E-3</v>
      </c>
      <c r="H18" s="76">
        <f t="shared" si="3"/>
        <v>-23580</v>
      </c>
      <c r="I18" s="76">
        <f t="shared" si="2"/>
        <v>-1992</v>
      </c>
      <c r="J18"/>
      <c r="K18"/>
    </row>
    <row r="19" spans="1:11" x14ac:dyDescent="0.25">
      <c r="A19" s="73" t="s">
        <v>727</v>
      </c>
      <c r="B19" s="76">
        <v>1150</v>
      </c>
      <c r="C19" s="76">
        <v>146</v>
      </c>
      <c r="D19" s="76">
        <v>774</v>
      </c>
      <c r="E19" s="76">
        <v>146</v>
      </c>
      <c r="F19" s="78">
        <f t="shared" si="0"/>
        <v>6.4857881136950901E-2</v>
      </c>
      <c r="G19" s="78">
        <f t="shared" si="1"/>
        <v>8.5616438356164379E-2</v>
      </c>
      <c r="H19" s="76">
        <f t="shared" si="3"/>
        <v>-376</v>
      </c>
      <c r="I19" s="76">
        <f t="shared" si="2"/>
        <v>0</v>
      </c>
      <c r="J19"/>
      <c r="K19"/>
    </row>
    <row r="20" spans="1:11" x14ac:dyDescent="0.25">
      <c r="A20" s="73" t="s">
        <v>162</v>
      </c>
      <c r="B20" s="76">
        <v>1</v>
      </c>
      <c r="C20" s="76">
        <v>0.1</v>
      </c>
      <c r="D20" s="76">
        <v>19</v>
      </c>
      <c r="E20" s="76">
        <v>5</v>
      </c>
      <c r="F20" s="78">
        <f t="shared" si="0"/>
        <v>2.642105263157895</v>
      </c>
      <c r="G20" s="78">
        <f t="shared" si="1"/>
        <v>2.5</v>
      </c>
      <c r="H20" s="76">
        <f t="shared" si="3"/>
        <v>18</v>
      </c>
      <c r="I20" s="76">
        <f t="shared" si="2"/>
        <v>4.9000000000000004</v>
      </c>
      <c r="J20"/>
      <c r="K20"/>
    </row>
    <row r="21" spans="1:11" x14ac:dyDescent="0.25">
      <c r="A21" s="73" t="s">
        <v>871</v>
      </c>
      <c r="B21" s="76">
        <v>1003</v>
      </c>
      <c r="C21" s="76">
        <v>131</v>
      </c>
      <c r="D21" s="76">
        <v>1031</v>
      </c>
      <c r="E21" s="76">
        <v>258</v>
      </c>
      <c r="F21" s="78">
        <f t="shared" si="0"/>
        <v>4.8690591658583901E-2</v>
      </c>
      <c r="G21" s="78">
        <f t="shared" si="1"/>
        <v>4.8449612403100778E-2</v>
      </c>
      <c r="H21" s="76">
        <f t="shared" si="3"/>
        <v>28</v>
      </c>
      <c r="I21" s="76">
        <f t="shared" si="2"/>
        <v>127</v>
      </c>
      <c r="J21"/>
      <c r="K21"/>
    </row>
    <row r="22" spans="1:11" x14ac:dyDescent="0.25">
      <c r="A22" s="73" t="s">
        <v>374</v>
      </c>
      <c r="B22" s="76">
        <v>86862.315000000002</v>
      </c>
      <c r="C22" s="76">
        <v>13949.996999999999</v>
      </c>
      <c r="D22" s="77">
        <f>SUM(D5:D21)</f>
        <v>55012.5</v>
      </c>
      <c r="E22" s="77">
        <f>SUM(E5:E21)</f>
        <v>11015.8</v>
      </c>
      <c r="F22" s="79">
        <f>GETPIVOTDATA("Sum of TNReduction(lbs/yr)",$A$4)/D22</f>
        <v>1.5789559645535105</v>
      </c>
      <c r="G22" s="79">
        <f>GETPIVOTDATA("Sum of TPReduction(lbs/yr)",$A$4)/E22</f>
        <v>1.2663625882822855</v>
      </c>
      <c r="H22" s="77">
        <f>D22-B22</f>
        <v>-31849.815000000002</v>
      </c>
      <c r="I22" s="77">
        <f t="shared" si="2"/>
        <v>-2934.1970000000001</v>
      </c>
      <c r="J22"/>
      <c r="K22"/>
    </row>
    <row r="23" spans="1:11" x14ac:dyDescent="0.25">
      <c r="A23"/>
      <c r="B23"/>
      <c r="C23"/>
      <c r="D23" s="1"/>
      <c r="I23"/>
      <c r="J23"/>
      <c r="K23"/>
    </row>
    <row r="24" spans="1:11" x14ac:dyDescent="0.25">
      <c r="A24"/>
      <c r="B24"/>
      <c r="C24"/>
      <c r="D24" s="1"/>
      <c r="I24"/>
      <c r="J24"/>
      <c r="K24"/>
    </row>
    <row r="25" spans="1:11" x14ac:dyDescent="0.25">
      <c r="A25"/>
      <c r="B25"/>
      <c r="C25"/>
      <c r="D25" s="1"/>
      <c r="I25"/>
      <c r="J25"/>
      <c r="K25"/>
    </row>
    <row r="26" spans="1:11" x14ac:dyDescent="0.25">
      <c r="A26"/>
      <c r="B26"/>
      <c r="C26"/>
      <c r="D26" s="1"/>
      <c r="I26"/>
      <c r="J26"/>
      <c r="K26"/>
    </row>
    <row r="27" spans="1:11" x14ac:dyDescent="0.25">
      <c r="A27"/>
      <c r="D27" s="1"/>
      <c r="I27"/>
      <c r="J27"/>
      <c r="K27"/>
    </row>
    <row r="28" spans="1:11" x14ac:dyDescent="0.25">
      <c r="A28"/>
      <c r="D28" s="1"/>
      <c r="I28"/>
      <c r="J28"/>
      <c r="K28"/>
    </row>
    <row r="29" spans="1:11" x14ac:dyDescent="0.25">
      <c r="A29"/>
      <c r="D29" s="1"/>
    </row>
    <row r="30" spans="1:11" x14ac:dyDescent="0.25">
      <c r="A30"/>
      <c r="D30" s="1"/>
    </row>
    <row r="31" spans="1:11" x14ac:dyDescent="0.25">
      <c r="A31"/>
      <c r="D31" s="1"/>
    </row>
    <row r="32" spans="1:11" x14ac:dyDescent="0.25">
      <c r="A32"/>
      <c r="D32" s="1"/>
    </row>
    <row r="33" spans="1:4" x14ac:dyDescent="0.25">
      <c r="A33"/>
      <c r="D33" s="1"/>
    </row>
    <row r="34" spans="1:4" x14ac:dyDescent="0.25">
      <c r="A34"/>
      <c r="D34" s="1"/>
    </row>
    <row r="35" spans="1:4" x14ac:dyDescent="0.25">
      <c r="A35"/>
      <c r="D35" s="1"/>
    </row>
    <row r="36" spans="1:4" x14ac:dyDescent="0.25">
      <c r="A36"/>
      <c r="D36" s="1"/>
    </row>
    <row r="37" spans="1:4" x14ac:dyDescent="0.25">
      <c r="A37"/>
      <c r="D37" s="1"/>
    </row>
    <row r="38" spans="1:4" x14ac:dyDescent="0.25">
      <c r="A38"/>
      <c r="D38" s="1"/>
    </row>
    <row r="39" spans="1:4" x14ac:dyDescent="0.25">
      <c r="A39"/>
      <c r="D39" s="1"/>
    </row>
    <row r="40" spans="1:4" x14ac:dyDescent="0.25">
      <c r="A40"/>
      <c r="D40" s="1"/>
    </row>
    <row r="41" spans="1:4" x14ac:dyDescent="0.25">
      <c r="A41"/>
      <c r="D41" s="1"/>
    </row>
    <row r="42" spans="1:4" x14ac:dyDescent="0.25">
      <c r="A42"/>
      <c r="D42" s="1"/>
    </row>
    <row r="43" spans="1:4" x14ac:dyDescent="0.25">
      <c r="A43"/>
      <c r="D43" s="1"/>
    </row>
    <row r="44" spans="1:4" x14ac:dyDescent="0.25">
      <c r="A44"/>
      <c r="D44" s="1"/>
    </row>
    <row r="45" spans="1:4" x14ac:dyDescent="0.25">
      <c r="A45"/>
      <c r="D45" s="1"/>
    </row>
    <row r="46" spans="1:4" x14ac:dyDescent="0.25">
      <c r="A46"/>
      <c r="D46" s="1"/>
    </row>
    <row r="47" spans="1:4" x14ac:dyDescent="0.25">
      <c r="A47"/>
      <c r="D47" s="1"/>
    </row>
    <row r="48" spans="1:4" x14ac:dyDescent="0.25">
      <c r="A48"/>
      <c r="D48" s="1"/>
    </row>
    <row r="49" spans="1:4" x14ac:dyDescent="0.25">
      <c r="A49"/>
      <c r="D49" s="1"/>
    </row>
    <row r="50" spans="1:4" x14ac:dyDescent="0.25">
      <c r="A50"/>
      <c r="D50" s="1"/>
    </row>
    <row r="51" spans="1:4" x14ac:dyDescent="0.25">
      <c r="A51"/>
      <c r="D51" s="1"/>
    </row>
    <row r="52" spans="1:4" x14ac:dyDescent="0.25">
      <c r="A52"/>
      <c r="D52" s="1"/>
    </row>
    <row r="53" spans="1:4" x14ac:dyDescent="0.25">
      <c r="A53"/>
      <c r="D53" s="1"/>
    </row>
    <row r="54" spans="1:4" x14ac:dyDescent="0.25">
      <c r="A54"/>
      <c r="D54" s="1"/>
    </row>
    <row r="55" spans="1:4" x14ac:dyDescent="0.25">
      <c r="A55"/>
      <c r="D55" s="1"/>
    </row>
    <row r="56" spans="1:4" x14ac:dyDescent="0.25">
      <c r="A56"/>
      <c r="D56" s="1"/>
    </row>
    <row r="57" spans="1:4" x14ac:dyDescent="0.25">
      <c r="A57"/>
      <c r="D57" s="1"/>
    </row>
    <row r="58" spans="1:4" x14ac:dyDescent="0.25">
      <c r="A58"/>
      <c r="D58" s="1"/>
    </row>
    <row r="59" spans="1:4" x14ac:dyDescent="0.25">
      <c r="A59"/>
      <c r="D59" s="1"/>
    </row>
    <row r="60" spans="1:4" x14ac:dyDescent="0.25">
      <c r="A60"/>
      <c r="D60" s="1"/>
    </row>
    <row r="61" spans="1:4" x14ac:dyDescent="0.25">
      <c r="A61"/>
      <c r="D61" s="1"/>
    </row>
    <row r="62" spans="1:4" x14ac:dyDescent="0.25">
      <c r="A62"/>
      <c r="D62" s="1"/>
    </row>
    <row r="63" spans="1:4" x14ac:dyDescent="0.25">
      <c r="A63"/>
      <c r="D63" s="1"/>
    </row>
    <row r="64" spans="1:4" x14ac:dyDescent="0.25">
      <c r="A64"/>
      <c r="D64" s="1"/>
    </row>
    <row r="65" spans="1:4" x14ac:dyDescent="0.25">
      <c r="A65"/>
      <c r="D65" s="1"/>
    </row>
    <row r="66" spans="1:4" x14ac:dyDescent="0.25">
      <c r="A66"/>
      <c r="D66" s="1"/>
    </row>
    <row r="67" spans="1:4" x14ac:dyDescent="0.25">
      <c r="A67"/>
      <c r="D67" s="1"/>
    </row>
    <row r="68" spans="1:4" x14ac:dyDescent="0.25">
      <c r="A68"/>
      <c r="D68" s="1"/>
    </row>
    <row r="69" spans="1:4" x14ac:dyDescent="0.25">
      <c r="A69"/>
      <c r="D69" s="1"/>
    </row>
    <row r="70" spans="1:4" x14ac:dyDescent="0.25">
      <c r="A70"/>
      <c r="D70" s="1"/>
    </row>
    <row r="71" spans="1:4" x14ac:dyDescent="0.25">
      <c r="A71"/>
      <c r="D71" s="1"/>
    </row>
    <row r="72" spans="1:4" x14ac:dyDescent="0.25">
      <c r="A72"/>
      <c r="D72" s="1"/>
    </row>
    <row r="73" spans="1:4" x14ac:dyDescent="0.25">
      <c r="A73"/>
      <c r="D73" s="1"/>
    </row>
    <row r="74" spans="1:4" x14ac:dyDescent="0.25">
      <c r="A74"/>
      <c r="D74" s="1"/>
    </row>
    <row r="75" spans="1:4" x14ac:dyDescent="0.25">
      <c r="A75"/>
      <c r="D75" s="1"/>
    </row>
    <row r="76" spans="1:4" x14ac:dyDescent="0.25">
      <c r="A76"/>
      <c r="D76" s="1"/>
    </row>
    <row r="77" spans="1:4" x14ac:dyDescent="0.25">
      <c r="A77"/>
      <c r="D77" s="1"/>
    </row>
    <row r="78" spans="1:4" x14ac:dyDescent="0.25">
      <c r="A78"/>
      <c r="D78" s="1"/>
    </row>
    <row r="79" spans="1:4" x14ac:dyDescent="0.25">
      <c r="A79"/>
      <c r="D79" s="1"/>
    </row>
    <row r="80" spans="1:4" x14ac:dyDescent="0.25">
      <c r="A80"/>
      <c r="D80" s="1"/>
    </row>
    <row r="81" spans="1:4" x14ac:dyDescent="0.25">
      <c r="A81"/>
      <c r="D81" s="1"/>
    </row>
    <row r="82" spans="1:4" x14ac:dyDescent="0.25">
      <c r="A82"/>
      <c r="D82" s="1"/>
    </row>
    <row r="83" spans="1:4" x14ac:dyDescent="0.25">
      <c r="A83"/>
      <c r="D83" s="1"/>
    </row>
    <row r="84" spans="1:4" x14ac:dyDescent="0.25">
      <c r="A84"/>
      <c r="D84" s="1"/>
    </row>
    <row r="85" spans="1:4" x14ac:dyDescent="0.25">
      <c r="A85"/>
      <c r="D85" s="1"/>
    </row>
    <row r="86" spans="1:4" x14ac:dyDescent="0.25">
      <c r="A86"/>
      <c r="D86" s="1"/>
    </row>
    <row r="87" spans="1:4" x14ac:dyDescent="0.25">
      <c r="A87"/>
      <c r="D87" s="1"/>
    </row>
    <row r="88" spans="1:4" x14ac:dyDescent="0.25">
      <c r="A88"/>
      <c r="D88" s="1"/>
    </row>
    <row r="89" spans="1:4" x14ac:dyDescent="0.25">
      <c r="A89"/>
      <c r="D89" s="1"/>
    </row>
    <row r="90" spans="1:4" x14ac:dyDescent="0.25">
      <c r="A90"/>
      <c r="D90" s="1"/>
    </row>
    <row r="91" spans="1:4" x14ac:dyDescent="0.25">
      <c r="A91"/>
      <c r="D91" s="1"/>
    </row>
    <row r="92" spans="1:4" x14ac:dyDescent="0.25">
      <c r="A92"/>
      <c r="D92" s="1"/>
    </row>
    <row r="93" spans="1:4" x14ac:dyDescent="0.25">
      <c r="A93"/>
      <c r="D93" s="1"/>
    </row>
    <row r="94" spans="1:4" x14ac:dyDescent="0.25">
      <c r="A94"/>
      <c r="D94" s="1"/>
    </row>
    <row r="95" spans="1:4" x14ac:dyDescent="0.25">
      <c r="A95"/>
      <c r="D95" s="1"/>
    </row>
    <row r="96" spans="1:4" x14ac:dyDescent="0.25">
      <c r="A96"/>
      <c r="D96" s="1"/>
    </row>
    <row r="97" spans="1:4" x14ac:dyDescent="0.25">
      <c r="A97"/>
      <c r="D97" s="1"/>
    </row>
    <row r="98" spans="1:4" x14ac:dyDescent="0.25">
      <c r="A98"/>
      <c r="D98" s="1"/>
    </row>
    <row r="99" spans="1:4" x14ac:dyDescent="0.25">
      <c r="A99"/>
      <c r="D99" s="1"/>
    </row>
    <row r="100" spans="1:4" x14ac:dyDescent="0.25">
      <c r="A100"/>
      <c r="D100" s="1"/>
    </row>
    <row r="101" spans="1:4" x14ac:dyDescent="0.25">
      <c r="A101"/>
      <c r="D101" s="1"/>
    </row>
    <row r="102" spans="1:4" x14ac:dyDescent="0.25">
      <c r="A102"/>
      <c r="D102" s="1"/>
    </row>
    <row r="103" spans="1:4" x14ac:dyDescent="0.25">
      <c r="A103"/>
      <c r="D103" s="1"/>
    </row>
    <row r="104" spans="1:4" x14ac:dyDescent="0.25">
      <c r="A104"/>
      <c r="D104" s="1"/>
    </row>
    <row r="105" spans="1:4" x14ac:dyDescent="0.25">
      <c r="A105"/>
      <c r="D105" s="1"/>
    </row>
    <row r="106" spans="1:4" x14ac:dyDescent="0.25">
      <c r="A106"/>
      <c r="D106" s="1"/>
    </row>
    <row r="107" spans="1:4" x14ac:dyDescent="0.25">
      <c r="A107"/>
      <c r="D107" s="1"/>
    </row>
    <row r="108" spans="1:4" x14ac:dyDescent="0.25">
      <c r="A108"/>
      <c r="D108" s="1"/>
    </row>
    <row r="109" spans="1:4" x14ac:dyDescent="0.25">
      <c r="A109"/>
      <c r="D109" s="1"/>
    </row>
    <row r="110" spans="1:4" x14ac:dyDescent="0.25">
      <c r="A110"/>
      <c r="D110" s="1"/>
    </row>
    <row r="111" spans="1:4" x14ac:dyDescent="0.25">
      <c r="A111"/>
      <c r="D111" s="1"/>
    </row>
    <row r="112" spans="1:4" x14ac:dyDescent="0.25">
      <c r="A112"/>
      <c r="D112" s="1"/>
    </row>
    <row r="113" spans="1:4" x14ac:dyDescent="0.25">
      <c r="A113"/>
      <c r="D113" s="1"/>
    </row>
    <row r="114" spans="1:4" x14ac:dyDescent="0.25">
      <c r="A114"/>
      <c r="D114" s="1"/>
    </row>
    <row r="115" spans="1:4" x14ac:dyDescent="0.25">
      <c r="A115"/>
      <c r="D115" s="1"/>
    </row>
    <row r="116" spans="1:4" x14ac:dyDescent="0.25">
      <c r="A116"/>
      <c r="D116" s="1"/>
    </row>
    <row r="117" spans="1:4" x14ac:dyDescent="0.25">
      <c r="A117"/>
      <c r="D117" s="1"/>
    </row>
    <row r="118" spans="1:4" x14ac:dyDescent="0.25">
      <c r="A118"/>
      <c r="D118" s="1"/>
    </row>
    <row r="119" spans="1:4" x14ac:dyDescent="0.25">
      <c r="A119"/>
      <c r="D119" s="1"/>
    </row>
    <row r="120" spans="1:4" x14ac:dyDescent="0.25">
      <c r="A120"/>
      <c r="D120" s="1"/>
    </row>
    <row r="121" spans="1:4" x14ac:dyDescent="0.25">
      <c r="A121"/>
      <c r="D121" s="1"/>
    </row>
    <row r="122" spans="1:4" x14ac:dyDescent="0.25">
      <c r="A122"/>
      <c r="D122" s="1"/>
    </row>
    <row r="123" spans="1:4" x14ac:dyDescent="0.25">
      <c r="A123"/>
      <c r="D123" s="1"/>
    </row>
    <row r="124" spans="1:4" x14ac:dyDescent="0.25">
      <c r="A124"/>
      <c r="D124" s="1"/>
    </row>
    <row r="125" spans="1:4" x14ac:dyDescent="0.25">
      <c r="A125"/>
      <c r="D125" s="1"/>
    </row>
    <row r="126" spans="1:4" x14ac:dyDescent="0.25">
      <c r="A126"/>
      <c r="D126" s="1"/>
    </row>
    <row r="127" spans="1:4" x14ac:dyDescent="0.25">
      <c r="A127"/>
      <c r="D127" s="1"/>
    </row>
    <row r="128" spans="1:4" x14ac:dyDescent="0.25">
      <c r="A128"/>
      <c r="D128" s="1"/>
    </row>
    <row r="129" spans="1:4" x14ac:dyDescent="0.25">
      <c r="A129"/>
      <c r="D129" s="1"/>
    </row>
    <row r="130" spans="1:4" x14ac:dyDescent="0.25">
      <c r="A130"/>
      <c r="D130" s="1"/>
    </row>
    <row r="131" spans="1:4" x14ac:dyDescent="0.25">
      <c r="A131"/>
      <c r="D131" s="1"/>
    </row>
    <row r="132" spans="1:4" x14ac:dyDescent="0.25">
      <c r="A132"/>
      <c r="D132" s="1"/>
    </row>
    <row r="133" spans="1:4" x14ac:dyDescent="0.25">
      <c r="A133"/>
      <c r="D133" s="1"/>
    </row>
    <row r="134" spans="1:4" x14ac:dyDescent="0.25">
      <c r="A134"/>
      <c r="D134" s="1"/>
    </row>
    <row r="135" spans="1:4" x14ac:dyDescent="0.25">
      <c r="A135"/>
      <c r="D135" s="1"/>
    </row>
    <row r="136" spans="1:4" x14ac:dyDescent="0.25">
      <c r="A136"/>
      <c r="D136" s="1"/>
    </row>
    <row r="137" spans="1:4" x14ac:dyDescent="0.25">
      <c r="A137"/>
      <c r="D137" s="1"/>
    </row>
    <row r="138" spans="1:4" x14ac:dyDescent="0.25">
      <c r="A138"/>
      <c r="D138" s="1"/>
    </row>
    <row r="139" spans="1:4" x14ac:dyDescent="0.25">
      <c r="A139"/>
      <c r="D139" s="1"/>
    </row>
    <row r="140" spans="1:4" x14ac:dyDescent="0.25">
      <c r="A140"/>
      <c r="D140" s="1"/>
    </row>
    <row r="141" spans="1:4" x14ac:dyDescent="0.25">
      <c r="A141"/>
      <c r="D141" s="1"/>
    </row>
    <row r="142" spans="1:4" x14ac:dyDescent="0.25">
      <c r="A142"/>
      <c r="D142" s="1"/>
    </row>
    <row r="143" spans="1:4" x14ac:dyDescent="0.25">
      <c r="A143"/>
      <c r="D143" s="1"/>
    </row>
    <row r="144" spans="1:4" x14ac:dyDescent="0.25">
      <c r="A144"/>
      <c r="D144" s="1"/>
    </row>
    <row r="145" spans="1:4" x14ac:dyDescent="0.25">
      <c r="A145"/>
      <c r="D145" s="1"/>
    </row>
    <row r="146" spans="1:4" x14ac:dyDescent="0.25">
      <c r="A146"/>
      <c r="D146" s="1"/>
    </row>
    <row r="147" spans="1:4" x14ac:dyDescent="0.25">
      <c r="A147"/>
      <c r="D147" s="1"/>
    </row>
    <row r="148" spans="1:4" x14ac:dyDescent="0.25">
      <c r="A148"/>
      <c r="D148" s="1"/>
    </row>
    <row r="149" spans="1:4" x14ac:dyDescent="0.25">
      <c r="A149"/>
      <c r="D149" s="1"/>
    </row>
    <row r="150" spans="1:4" x14ac:dyDescent="0.25">
      <c r="A150"/>
      <c r="D150" s="1"/>
    </row>
    <row r="151" spans="1:4" x14ac:dyDescent="0.25">
      <c r="A151"/>
      <c r="D151" s="1"/>
    </row>
    <row r="152" spans="1:4" x14ac:dyDescent="0.25">
      <c r="A152"/>
      <c r="D152" s="1"/>
    </row>
    <row r="153" spans="1:4" x14ac:dyDescent="0.25">
      <c r="A153"/>
      <c r="D153" s="1"/>
    </row>
    <row r="154" spans="1:4" x14ac:dyDescent="0.25">
      <c r="A154"/>
      <c r="D154" s="1"/>
    </row>
    <row r="155" spans="1:4" x14ac:dyDescent="0.25">
      <c r="A155"/>
      <c r="D155" s="1"/>
    </row>
    <row r="156" spans="1:4" x14ac:dyDescent="0.25">
      <c r="A156"/>
      <c r="D156" s="1"/>
    </row>
    <row r="157" spans="1:4" x14ac:dyDescent="0.25">
      <c r="A157"/>
      <c r="D157" s="1"/>
    </row>
    <row r="158" spans="1:4" x14ac:dyDescent="0.25">
      <c r="A158"/>
      <c r="D158" s="1"/>
    </row>
    <row r="159" spans="1:4" x14ac:dyDescent="0.25">
      <c r="A159"/>
      <c r="D159" s="1"/>
    </row>
    <row r="160" spans="1:4" x14ac:dyDescent="0.25">
      <c r="A160"/>
      <c r="D160" s="1"/>
    </row>
    <row r="161" spans="1:4" x14ac:dyDescent="0.25">
      <c r="A161"/>
      <c r="D161" s="1"/>
    </row>
    <row r="162" spans="1:4" x14ac:dyDescent="0.25">
      <c r="A162"/>
      <c r="D162" s="1"/>
    </row>
    <row r="163" spans="1:4" x14ac:dyDescent="0.25">
      <c r="A163"/>
      <c r="D163" s="1"/>
    </row>
    <row r="164" spans="1:4" x14ac:dyDescent="0.25">
      <c r="A164"/>
      <c r="D164" s="1"/>
    </row>
    <row r="165" spans="1:4" x14ac:dyDescent="0.25">
      <c r="A165"/>
      <c r="D165" s="1"/>
    </row>
    <row r="166" spans="1:4" x14ac:dyDescent="0.25">
      <c r="A166"/>
      <c r="D166" s="1"/>
    </row>
    <row r="167" spans="1:4" x14ac:dyDescent="0.25">
      <c r="A167"/>
      <c r="D167" s="1"/>
    </row>
    <row r="168" spans="1:4" x14ac:dyDescent="0.25">
      <c r="A168"/>
      <c r="D168" s="1"/>
    </row>
    <row r="169" spans="1:4" x14ac:dyDescent="0.25">
      <c r="A169"/>
      <c r="D169" s="1"/>
    </row>
    <row r="170" spans="1:4" x14ac:dyDescent="0.25">
      <c r="A170"/>
      <c r="D170" s="1"/>
    </row>
    <row r="171" spans="1:4" x14ac:dyDescent="0.25">
      <c r="A171"/>
      <c r="D171" s="1"/>
    </row>
    <row r="172" spans="1:4" x14ac:dyDescent="0.25">
      <c r="A172"/>
      <c r="D172" s="1"/>
    </row>
    <row r="173" spans="1:4" x14ac:dyDescent="0.25">
      <c r="A173"/>
      <c r="D173" s="1"/>
    </row>
    <row r="174" spans="1:4" x14ac:dyDescent="0.25">
      <c r="A174"/>
      <c r="D174" s="1"/>
    </row>
    <row r="175" spans="1:4" x14ac:dyDescent="0.25">
      <c r="A175"/>
      <c r="D175" s="1"/>
    </row>
    <row r="176" spans="1:4" x14ac:dyDescent="0.25">
      <c r="A176"/>
      <c r="D176" s="1"/>
    </row>
    <row r="177" spans="1:4" x14ac:dyDescent="0.25">
      <c r="A177"/>
      <c r="D177" s="1"/>
    </row>
    <row r="178" spans="1:4" x14ac:dyDescent="0.25">
      <c r="A178"/>
      <c r="D178" s="1"/>
    </row>
    <row r="179" spans="1:4" x14ac:dyDescent="0.25">
      <c r="A179"/>
      <c r="D179" s="1"/>
    </row>
    <row r="180" spans="1:4" x14ac:dyDescent="0.25">
      <c r="A180"/>
      <c r="D180" s="1"/>
    </row>
    <row r="181" spans="1:4" x14ac:dyDescent="0.25">
      <c r="A181"/>
      <c r="D181" s="1"/>
    </row>
    <row r="182" spans="1:4" x14ac:dyDescent="0.25">
      <c r="A182"/>
      <c r="D182" s="1"/>
    </row>
    <row r="183" spans="1:4" x14ac:dyDescent="0.25">
      <c r="A183"/>
      <c r="D183" s="1"/>
    </row>
    <row r="184" spans="1:4" x14ac:dyDescent="0.25">
      <c r="A184"/>
      <c r="D184" s="1"/>
    </row>
    <row r="185" spans="1:4" x14ac:dyDescent="0.25">
      <c r="A185"/>
      <c r="D185" s="1"/>
    </row>
    <row r="186" spans="1:4" x14ac:dyDescent="0.25">
      <c r="A186"/>
      <c r="D186" s="1"/>
    </row>
    <row r="187" spans="1:4" x14ac:dyDescent="0.25">
      <c r="A187"/>
      <c r="D187" s="1"/>
    </row>
    <row r="188" spans="1:4" x14ac:dyDescent="0.25">
      <c r="A188"/>
      <c r="D188" s="1"/>
    </row>
    <row r="189" spans="1:4" x14ac:dyDescent="0.25">
      <c r="A189"/>
      <c r="D189" s="1"/>
    </row>
    <row r="190" spans="1:4" x14ac:dyDescent="0.25">
      <c r="A190"/>
      <c r="D190" s="1"/>
    </row>
    <row r="191" spans="1:4" x14ac:dyDescent="0.25">
      <c r="A191"/>
      <c r="D191" s="1"/>
    </row>
    <row r="192" spans="1:4" x14ac:dyDescent="0.25">
      <c r="A192"/>
      <c r="D192" s="1"/>
    </row>
    <row r="193" spans="1:4" x14ac:dyDescent="0.25">
      <c r="A193"/>
      <c r="D193" s="1"/>
    </row>
    <row r="194" spans="1:4" x14ac:dyDescent="0.25">
      <c r="A194"/>
      <c r="D194" s="1"/>
    </row>
    <row r="195" spans="1:4" x14ac:dyDescent="0.25">
      <c r="A195"/>
      <c r="D195" s="1"/>
    </row>
    <row r="196" spans="1:4" x14ac:dyDescent="0.25">
      <c r="A196"/>
      <c r="D196" s="1"/>
    </row>
    <row r="197" spans="1:4" x14ac:dyDescent="0.25">
      <c r="A197"/>
      <c r="D197" s="1"/>
    </row>
    <row r="198" spans="1:4" x14ac:dyDescent="0.25">
      <c r="A198"/>
      <c r="D198" s="1"/>
    </row>
    <row r="199" spans="1:4" x14ac:dyDescent="0.25">
      <c r="A199"/>
      <c r="D199" s="1"/>
    </row>
    <row r="200" spans="1:4" x14ac:dyDescent="0.25">
      <c r="A200"/>
      <c r="D200" s="1"/>
    </row>
    <row r="201" spans="1:4" x14ac:dyDescent="0.25">
      <c r="A201"/>
      <c r="D201" s="1"/>
    </row>
    <row r="202" spans="1:4" x14ac:dyDescent="0.25">
      <c r="A202"/>
      <c r="D202" s="1"/>
    </row>
    <row r="203" spans="1:4" x14ac:dyDescent="0.25">
      <c r="A203"/>
      <c r="D203" s="1"/>
    </row>
    <row r="204" spans="1:4" x14ac:dyDescent="0.25">
      <c r="A204"/>
      <c r="D204" s="1"/>
    </row>
    <row r="205" spans="1:4" x14ac:dyDescent="0.25">
      <c r="A205"/>
      <c r="D205" s="1"/>
    </row>
    <row r="206" spans="1:4" x14ac:dyDescent="0.25">
      <c r="A206"/>
      <c r="D206" s="1"/>
    </row>
    <row r="207" spans="1:4" x14ac:dyDescent="0.25">
      <c r="A207" s="1"/>
      <c r="D207" s="1"/>
    </row>
    <row r="208" spans="1:4" x14ac:dyDescent="0.25">
      <c r="A208" s="1"/>
      <c r="D208" s="1"/>
    </row>
    <row r="209" spans="1:4" x14ac:dyDescent="0.25">
      <c r="A209" s="1"/>
      <c r="D209" s="1"/>
    </row>
    <row r="210" spans="1:4" x14ac:dyDescent="0.25">
      <c r="A210" s="1"/>
      <c r="D210" s="1"/>
    </row>
    <row r="211" spans="1:4" x14ac:dyDescent="0.25">
      <c r="A211" s="1"/>
      <c r="D211" s="1"/>
    </row>
    <row r="212" spans="1:4" x14ac:dyDescent="0.25">
      <c r="A212" s="1"/>
      <c r="D212" s="1"/>
    </row>
    <row r="213" spans="1:4" x14ac:dyDescent="0.25">
      <c r="A213" s="1"/>
      <c r="D213" s="1"/>
    </row>
    <row r="214" spans="1:4" x14ac:dyDescent="0.25">
      <c r="A214" s="1"/>
      <c r="D214" s="1"/>
    </row>
    <row r="215" spans="1:4" x14ac:dyDescent="0.25">
      <c r="A215" s="1"/>
      <c r="D215" s="1"/>
    </row>
    <row r="216" spans="1:4" x14ac:dyDescent="0.25">
      <c r="A216" s="1"/>
      <c r="D216" s="1"/>
    </row>
    <row r="217" spans="1:4" x14ac:dyDescent="0.25">
      <c r="A217" s="1"/>
      <c r="D217" s="1"/>
    </row>
    <row r="218" spans="1:4" x14ac:dyDescent="0.25">
      <c r="A218" s="1"/>
      <c r="D218" s="1"/>
    </row>
    <row r="219" spans="1:4" x14ac:dyDescent="0.25">
      <c r="A219" s="1"/>
      <c r="D219" s="1"/>
    </row>
    <row r="220" spans="1:4" x14ac:dyDescent="0.25">
      <c r="A220" s="1"/>
      <c r="D220" s="1"/>
    </row>
    <row r="221" spans="1:4" x14ac:dyDescent="0.25">
      <c r="A221" s="1"/>
      <c r="D221" s="1"/>
    </row>
    <row r="222" spans="1:4" x14ac:dyDescent="0.25">
      <c r="A222" s="1"/>
      <c r="D222" s="1"/>
    </row>
    <row r="223" spans="1:4" x14ac:dyDescent="0.25">
      <c r="A223" s="1"/>
      <c r="D223" s="1"/>
    </row>
    <row r="224" spans="1:4" x14ac:dyDescent="0.25">
      <c r="A224" s="1"/>
      <c r="D224" s="1"/>
    </row>
    <row r="225" spans="1:4" x14ac:dyDescent="0.25">
      <c r="A225" s="1"/>
      <c r="D225" s="1"/>
    </row>
    <row r="226" spans="1:4" x14ac:dyDescent="0.25">
      <c r="A226" s="1"/>
      <c r="D226" s="1"/>
    </row>
    <row r="227" spans="1:4" x14ac:dyDescent="0.25">
      <c r="A227" s="1"/>
      <c r="D227" s="1"/>
    </row>
    <row r="228" spans="1:4" x14ac:dyDescent="0.25">
      <c r="A228" s="1"/>
      <c r="D228" s="1"/>
    </row>
    <row r="229" spans="1:4" x14ac:dyDescent="0.25">
      <c r="A229" s="1"/>
      <c r="D229" s="1"/>
    </row>
    <row r="230" spans="1:4" x14ac:dyDescent="0.25">
      <c r="A230" s="1"/>
      <c r="D230" s="1"/>
    </row>
    <row r="231" spans="1:4" x14ac:dyDescent="0.25">
      <c r="A231" s="1"/>
      <c r="D231" s="1"/>
    </row>
    <row r="232" spans="1:4" x14ac:dyDescent="0.25">
      <c r="A232" s="1"/>
      <c r="D232" s="1"/>
    </row>
    <row r="233" spans="1:4" x14ac:dyDescent="0.25">
      <c r="A233" s="1"/>
      <c r="D233" s="1"/>
    </row>
    <row r="234" spans="1:4" x14ac:dyDescent="0.25">
      <c r="A234" s="1"/>
      <c r="D234" s="1"/>
    </row>
    <row r="235" spans="1:4" x14ac:dyDescent="0.25">
      <c r="A235" s="1"/>
      <c r="D235" s="1"/>
    </row>
    <row r="236" spans="1:4" x14ac:dyDescent="0.25">
      <c r="A236" s="1"/>
      <c r="D236" s="1"/>
    </row>
    <row r="237" spans="1:4" x14ac:dyDescent="0.25">
      <c r="A237" s="1"/>
      <c r="D237" s="1"/>
    </row>
    <row r="238" spans="1:4" x14ac:dyDescent="0.25">
      <c r="A238" s="1"/>
      <c r="D238" s="1"/>
    </row>
    <row r="239" spans="1:4" x14ac:dyDescent="0.25">
      <c r="A239" s="1"/>
      <c r="D239" s="1"/>
    </row>
    <row r="240" spans="1:4" x14ac:dyDescent="0.25">
      <c r="A240" s="1"/>
      <c r="D240" s="1"/>
    </row>
    <row r="241" spans="1:4" x14ac:dyDescent="0.25">
      <c r="A241" s="1"/>
      <c r="D241" s="1"/>
    </row>
    <row r="242" spans="1:4" x14ac:dyDescent="0.25">
      <c r="A242" s="1"/>
      <c r="D242" s="1"/>
    </row>
    <row r="243" spans="1:4" x14ac:dyDescent="0.25">
      <c r="A243" s="1"/>
      <c r="D243" s="1"/>
    </row>
    <row r="244" spans="1:4" x14ac:dyDescent="0.25">
      <c r="A244" s="1"/>
      <c r="D244" s="1"/>
    </row>
    <row r="245" spans="1:4" x14ac:dyDescent="0.25">
      <c r="A245" s="1"/>
      <c r="D245" s="1"/>
    </row>
    <row r="246" spans="1:4" x14ac:dyDescent="0.25">
      <c r="A246" s="1"/>
      <c r="D246" s="1"/>
    </row>
    <row r="247" spans="1:4" x14ac:dyDescent="0.25">
      <c r="A247" s="1"/>
      <c r="D247" s="1"/>
    </row>
    <row r="248" spans="1:4" x14ac:dyDescent="0.25">
      <c r="A248" s="1"/>
      <c r="D248" s="1"/>
    </row>
    <row r="249" spans="1:4" x14ac:dyDescent="0.25">
      <c r="A249" s="1"/>
      <c r="D249" s="1"/>
    </row>
    <row r="250" spans="1:4" x14ac:dyDescent="0.25">
      <c r="A250" s="1"/>
      <c r="D250" s="1"/>
    </row>
    <row r="251" spans="1:4" x14ac:dyDescent="0.25">
      <c r="A251" s="1"/>
      <c r="D251" s="1"/>
    </row>
    <row r="252" spans="1:4" x14ac:dyDescent="0.25">
      <c r="A252" s="1"/>
      <c r="D252" s="1"/>
    </row>
    <row r="253" spans="1:4" x14ac:dyDescent="0.25">
      <c r="A253" s="1"/>
      <c r="D253" s="1"/>
    </row>
    <row r="254" spans="1:4" x14ac:dyDescent="0.25">
      <c r="A254" s="1"/>
      <c r="D254" s="1"/>
    </row>
    <row r="255" spans="1:4" x14ac:dyDescent="0.25">
      <c r="A255" s="1"/>
      <c r="D255" s="1"/>
    </row>
    <row r="256" spans="1:4" x14ac:dyDescent="0.25">
      <c r="A256" s="1"/>
      <c r="D256" s="1"/>
    </row>
    <row r="257" spans="1:4" x14ac:dyDescent="0.25">
      <c r="A257" s="1"/>
      <c r="D257" s="1"/>
    </row>
    <row r="258" spans="1:4" x14ac:dyDescent="0.25">
      <c r="A258" s="1"/>
      <c r="D258" s="1"/>
    </row>
    <row r="259" spans="1:4" x14ac:dyDescent="0.25">
      <c r="A259" s="1"/>
      <c r="D259" s="1"/>
    </row>
    <row r="260" spans="1:4" x14ac:dyDescent="0.25">
      <c r="A260" s="1"/>
      <c r="D260" s="1"/>
    </row>
    <row r="261" spans="1:4" x14ac:dyDescent="0.25">
      <c r="A261" s="1"/>
      <c r="D261" s="1"/>
    </row>
    <row r="262" spans="1:4" x14ac:dyDescent="0.25">
      <c r="A262" s="1"/>
      <c r="D262" s="1"/>
    </row>
    <row r="263" spans="1:4" x14ac:dyDescent="0.25">
      <c r="A263" s="1"/>
      <c r="D263" s="1"/>
    </row>
    <row r="264" spans="1:4" x14ac:dyDescent="0.25">
      <c r="A264" s="1"/>
      <c r="D264" s="1"/>
    </row>
    <row r="265" spans="1:4" x14ac:dyDescent="0.25">
      <c r="A265" s="1"/>
      <c r="D265" s="1"/>
    </row>
    <row r="266" spans="1:4" x14ac:dyDescent="0.25">
      <c r="A266" s="1"/>
      <c r="D266" s="1"/>
    </row>
    <row r="267" spans="1:4" x14ac:dyDescent="0.25">
      <c r="A267" s="1"/>
      <c r="D267" s="1"/>
    </row>
    <row r="268" spans="1:4" x14ac:dyDescent="0.25">
      <c r="A268" s="1"/>
      <c r="D268" s="1"/>
    </row>
    <row r="269" spans="1:4" x14ac:dyDescent="0.25">
      <c r="A269" s="1"/>
      <c r="D269" s="1"/>
    </row>
    <row r="270" spans="1:4" x14ac:dyDescent="0.25">
      <c r="A270" s="1"/>
      <c r="D270" s="1"/>
    </row>
    <row r="271" spans="1:4" x14ac:dyDescent="0.25">
      <c r="A271" s="1"/>
      <c r="D271" s="1"/>
    </row>
    <row r="272" spans="1:4" x14ac:dyDescent="0.25">
      <c r="A272" s="1"/>
      <c r="D272" s="1"/>
    </row>
    <row r="273" spans="1:4" x14ac:dyDescent="0.25">
      <c r="A273" s="1"/>
      <c r="D273" s="1"/>
    </row>
    <row r="274" spans="1:4" x14ac:dyDescent="0.25">
      <c r="A274" s="1"/>
      <c r="D274" s="1"/>
    </row>
    <row r="275" spans="1:4" x14ac:dyDescent="0.25">
      <c r="A275" s="1"/>
      <c r="D275" s="1"/>
    </row>
    <row r="276" spans="1:4" x14ac:dyDescent="0.25">
      <c r="A276" s="1"/>
      <c r="D276" s="1"/>
    </row>
    <row r="277" spans="1:4" x14ac:dyDescent="0.25">
      <c r="A277" s="1"/>
      <c r="D277" s="1"/>
    </row>
    <row r="278" spans="1:4" x14ac:dyDescent="0.25">
      <c r="A278" s="1"/>
      <c r="D278" s="1"/>
    </row>
    <row r="279" spans="1:4" x14ac:dyDescent="0.25">
      <c r="A279" s="1"/>
      <c r="D279" s="1"/>
    </row>
    <row r="280" spans="1:4" x14ac:dyDescent="0.25">
      <c r="A280" s="1"/>
      <c r="D280" s="1"/>
    </row>
    <row r="281" spans="1:4" x14ac:dyDescent="0.25">
      <c r="A281" s="1"/>
      <c r="D281" s="1"/>
    </row>
    <row r="282" spans="1:4" x14ac:dyDescent="0.25">
      <c r="A282" s="1"/>
      <c r="D282" s="1"/>
    </row>
    <row r="283" spans="1:4" x14ac:dyDescent="0.25">
      <c r="A283" s="1"/>
      <c r="D283" s="1"/>
    </row>
    <row r="284" spans="1:4" x14ac:dyDescent="0.25">
      <c r="A284" s="1"/>
      <c r="D284" s="1"/>
    </row>
    <row r="285" spans="1:4" x14ac:dyDescent="0.25">
      <c r="A285" s="1"/>
      <c r="D285" s="1"/>
    </row>
    <row r="286" spans="1:4" x14ac:dyDescent="0.25">
      <c r="A286" s="1"/>
      <c r="D286" s="1"/>
    </row>
    <row r="287" spans="1:4" x14ac:dyDescent="0.25">
      <c r="A287" s="1"/>
      <c r="D287" s="1"/>
    </row>
    <row r="288" spans="1:4" x14ac:dyDescent="0.25">
      <c r="A288" s="1"/>
      <c r="D288" s="1"/>
    </row>
    <row r="289" spans="1:4" x14ac:dyDescent="0.25">
      <c r="A289" s="1"/>
      <c r="D289" s="1"/>
    </row>
    <row r="290" spans="1:4" x14ac:dyDescent="0.25">
      <c r="A290" s="1"/>
      <c r="D290" s="1"/>
    </row>
    <row r="291" spans="1:4" x14ac:dyDescent="0.25">
      <c r="A291" s="1"/>
      <c r="D291" s="1"/>
    </row>
    <row r="292" spans="1:4" x14ac:dyDescent="0.25">
      <c r="A292" s="1"/>
      <c r="D292" s="1"/>
    </row>
    <row r="293" spans="1:4" x14ac:dyDescent="0.25">
      <c r="A293" s="1"/>
      <c r="D293" s="1"/>
    </row>
    <row r="294" spans="1:4" x14ac:dyDescent="0.25">
      <c r="A294" s="1"/>
      <c r="D294" s="1"/>
    </row>
    <row r="295" spans="1:4" x14ac:dyDescent="0.25">
      <c r="A295" s="1"/>
      <c r="D295" s="1"/>
    </row>
    <row r="296" spans="1:4" x14ac:dyDescent="0.25">
      <c r="A296" s="1"/>
      <c r="D296" s="1"/>
    </row>
    <row r="297" spans="1:4" x14ac:dyDescent="0.25">
      <c r="A297" s="1"/>
      <c r="D297" s="1"/>
    </row>
    <row r="298" spans="1:4" x14ac:dyDescent="0.25">
      <c r="A298" s="1"/>
      <c r="D298" s="1"/>
    </row>
    <row r="299" spans="1:4" x14ac:dyDescent="0.25">
      <c r="A299" s="1"/>
      <c r="D299" s="1"/>
    </row>
    <row r="300" spans="1:4" x14ac:dyDescent="0.25">
      <c r="A300" s="1"/>
      <c r="D300" s="1"/>
    </row>
    <row r="301" spans="1:4" x14ac:dyDescent="0.25">
      <c r="A301" s="1"/>
      <c r="D301" s="1"/>
    </row>
    <row r="302" spans="1:4" x14ac:dyDescent="0.25">
      <c r="A302" s="1"/>
      <c r="D302" s="1"/>
    </row>
    <row r="303" spans="1:4" x14ac:dyDescent="0.25">
      <c r="A303" s="1"/>
      <c r="D303" s="1"/>
    </row>
    <row r="304" spans="1:4" x14ac:dyDescent="0.25">
      <c r="A304" s="1"/>
      <c r="D304" s="1"/>
    </row>
    <row r="305" spans="1:4" x14ac:dyDescent="0.25">
      <c r="A305" s="1"/>
      <c r="D305" s="1"/>
    </row>
    <row r="306" spans="1:4" x14ac:dyDescent="0.25">
      <c r="A306" s="1"/>
      <c r="D306" s="1"/>
    </row>
    <row r="307" spans="1:4" x14ac:dyDescent="0.25">
      <c r="A307" s="1"/>
      <c r="D307" s="1"/>
    </row>
    <row r="308" spans="1:4" x14ac:dyDescent="0.25">
      <c r="A308" s="1"/>
      <c r="D308" s="1"/>
    </row>
    <row r="309" spans="1:4" x14ac:dyDescent="0.25">
      <c r="A309" s="1"/>
      <c r="D309" s="1"/>
    </row>
    <row r="310" spans="1:4" x14ac:dyDescent="0.25">
      <c r="A310" s="1"/>
      <c r="D310" s="1"/>
    </row>
    <row r="311" spans="1:4" x14ac:dyDescent="0.25">
      <c r="A311" s="1"/>
      <c r="D311" s="1"/>
    </row>
    <row r="312" spans="1:4" x14ac:dyDescent="0.25">
      <c r="A312" s="1"/>
      <c r="D312" s="1"/>
    </row>
    <row r="313" spans="1:4" x14ac:dyDescent="0.25">
      <c r="A313" s="1"/>
      <c r="D313" s="1"/>
    </row>
    <row r="314" spans="1:4" x14ac:dyDescent="0.25">
      <c r="A314" s="1"/>
      <c r="D314" s="1"/>
    </row>
    <row r="315" spans="1:4" x14ac:dyDescent="0.25">
      <c r="A315" s="1"/>
      <c r="D315" s="1"/>
    </row>
    <row r="316" spans="1:4" x14ac:dyDescent="0.25">
      <c r="A316" s="1"/>
      <c r="D316" s="1"/>
    </row>
    <row r="317" spans="1:4" x14ac:dyDescent="0.25">
      <c r="A317" s="1"/>
      <c r="D317" s="1"/>
    </row>
    <row r="318" spans="1:4" x14ac:dyDescent="0.25">
      <c r="A318" s="1"/>
      <c r="D318" s="1"/>
    </row>
    <row r="319" spans="1:4" x14ac:dyDescent="0.25">
      <c r="A319" s="1"/>
      <c r="D319" s="1"/>
    </row>
    <row r="320" spans="1:4" x14ac:dyDescent="0.25">
      <c r="A320" s="1"/>
      <c r="D320" s="1"/>
    </row>
    <row r="321" spans="1:4" x14ac:dyDescent="0.25">
      <c r="A321" s="1"/>
      <c r="D321" s="1"/>
    </row>
    <row r="322" spans="1:4" x14ac:dyDescent="0.25">
      <c r="A322" s="1"/>
      <c r="D322" s="1"/>
    </row>
    <row r="323" spans="1:4" x14ac:dyDescent="0.25">
      <c r="A323" s="1"/>
      <c r="D323" s="1"/>
    </row>
    <row r="324" spans="1:4" x14ac:dyDescent="0.25">
      <c r="A324" s="1"/>
      <c r="D324" s="1"/>
    </row>
    <row r="325" spans="1:4" x14ac:dyDescent="0.25">
      <c r="A325" s="1"/>
      <c r="D325" s="1"/>
    </row>
    <row r="326" spans="1:4" x14ac:dyDescent="0.25">
      <c r="A326" s="1"/>
      <c r="D326" s="1"/>
    </row>
    <row r="327" spans="1:4" x14ac:dyDescent="0.25">
      <c r="A327" s="1"/>
      <c r="D327" s="1"/>
    </row>
    <row r="328" spans="1:4" x14ac:dyDescent="0.25">
      <c r="A328" s="1"/>
      <c r="D328" s="1"/>
    </row>
    <row r="329" spans="1:4" x14ac:dyDescent="0.25">
      <c r="A329" s="1"/>
      <c r="D329" s="1"/>
    </row>
    <row r="330" spans="1:4" x14ac:dyDescent="0.25">
      <c r="A330" s="1"/>
      <c r="D330" s="1"/>
    </row>
    <row r="331" spans="1:4" x14ac:dyDescent="0.25">
      <c r="A331" s="1"/>
      <c r="D331" s="1"/>
    </row>
    <row r="332" spans="1:4" x14ac:dyDescent="0.25">
      <c r="A332" s="1"/>
      <c r="D332" s="1"/>
    </row>
    <row r="333" spans="1:4" x14ac:dyDescent="0.25">
      <c r="A333" s="1"/>
      <c r="D333" s="1"/>
    </row>
    <row r="334" spans="1:4" x14ac:dyDescent="0.25">
      <c r="A334" s="1"/>
      <c r="D334" s="1"/>
    </row>
    <row r="335" spans="1:4" x14ac:dyDescent="0.25">
      <c r="A335" s="1"/>
      <c r="D335" s="1"/>
    </row>
    <row r="336" spans="1:4" x14ac:dyDescent="0.25">
      <c r="A336" s="1"/>
      <c r="D336" s="1"/>
    </row>
    <row r="337" spans="1:4" x14ac:dyDescent="0.25">
      <c r="A337" s="1"/>
      <c r="D337" s="1"/>
    </row>
    <row r="338" spans="1:4" x14ac:dyDescent="0.25">
      <c r="A338" s="1"/>
      <c r="D338" s="1"/>
    </row>
    <row r="339" spans="1:4" x14ac:dyDescent="0.25">
      <c r="A339" s="1"/>
      <c r="D339" s="1"/>
    </row>
    <row r="340" spans="1:4" x14ac:dyDescent="0.25">
      <c r="A340" s="1"/>
      <c r="D340" s="1"/>
    </row>
    <row r="341" spans="1:4" x14ac:dyDescent="0.25">
      <c r="A341" s="1"/>
      <c r="D341" s="1"/>
    </row>
    <row r="342" spans="1:4" x14ac:dyDescent="0.25">
      <c r="A342" s="1"/>
      <c r="D342" s="1"/>
    </row>
    <row r="343" spans="1:4" x14ac:dyDescent="0.25">
      <c r="A343" s="1"/>
      <c r="D343" s="1"/>
    </row>
    <row r="344" spans="1:4" x14ac:dyDescent="0.25">
      <c r="A344" s="1"/>
      <c r="D344" s="1"/>
    </row>
    <row r="345" spans="1:4" x14ac:dyDescent="0.25">
      <c r="A345" s="1"/>
      <c r="D345" s="1"/>
    </row>
    <row r="346" spans="1:4" x14ac:dyDescent="0.25">
      <c r="A346" s="1"/>
      <c r="D346" s="1"/>
    </row>
    <row r="347" spans="1:4" x14ac:dyDescent="0.25">
      <c r="A347" s="1"/>
      <c r="D347" s="1"/>
    </row>
    <row r="348" spans="1:4" x14ac:dyDescent="0.25">
      <c r="A348" s="1"/>
      <c r="D348" s="1"/>
    </row>
    <row r="349" spans="1:4" x14ac:dyDescent="0.25">
      <c r="A349" s="1"/>
      <c r="D349" s="1"/>
    </row>
    <row r="350" spans="1:4" x14ac:dyDescent="0.25">
      <c r="A350" s="1"/>
      <c r="D350" s="1"/>
    </row>
    <row r="351" spans="1:4" x14ac:dyDescent="0.25">
      <c r="A351" s="1"/>
      <c r="D351" s="1"/>
    </row>
    <row r="352" spans="1:4" x14ac:dyDescent="0.25">
      <c r="A352" s="1"/>
      <c r="D352" s="1"/>
    </row>
    <row r="353" spans="1:4" x14ac:dyDescent="0.25">
      <c r="A353" s="1"/>
      <c r="D353" s="1"/>
    </row>
    <row r="354" spans="1:4" x14ac:dyDescent="0.25">
      <c r="A354" s="1"/>
      <c r="D354" s="1"/>
    </row>
    <row r="355" spans="1:4" x14ac:dyDescent="0.25">
      <c r="A355" s="1"/>
      <c r="D355" s="1"/>
    </row>
    <row r="356" spans="1:4" x14ac:dyDescent="0.25">
      <c r="A356" s="1"/>
      <c r="D356" s="1"/>
    </row>
    <row r="357" spans="1:4" x14ac:dyDescent="0.25">
      <c r="A357" s="1"/>
      <c r="D357" s="1"/>
    </row>
    <row r="358" spans="1:4" x14ac:dyDescent="0.25">
      <c r="A358" s="1"/>
      <c r="D358" s="1"/>
    </row>
    <row r="359" spans="1:4" x14ac:dyDescent="0.25">
      <c r="A359" s="1"/>
      <c r="D359" s="1"/>
    </row>
    <row r="360" spans="1:4" x14ac:dyDescent="0.25">
      <c r="A360" s="1"/>
      <c r="D360" s="1"/>
    </row>
    <row r="361" spans="1:4" x14ac:dyDescent="0.25">
      <c r="A361" s="1"/>
      <c r="D361" s="1"/>
    </row>
    <row r="362" spans="1:4" x14ac:dyDescent="0.25">
      <c r="A362" s="1"/>
      <c r="D362" s="1"/>
    </row>
    <row r="363" spans="1:4" x14ac:dyDescent="0.25">
      <c r="A363" s="1"/>
      <c r="D363" s="1"/>
    </row>
    <row r="364" spans="1:4" x14ac:dyDescent="0.25">
      <c r="A364" s="1"/>
      <c r="D364" s="1"/>
    </row>
    <row r="365" spans="1:4" x14ac:dyDescent="0.25">
      <c r="A365" s="1"/>
      <c r="D365" s="1"/>
    </row>
    <row r="366" spans="1:4" x14ac:dyDescent="0.25">
      <c r="A366" s="1"/>
      <c r="D366" s="1"/>
    </row>
    <row r="367" spans="1:4" x14ac:dyDescent="0.25">
      <c r="A367" s="1"/>
      <c r="D367" s="1"/>
    </row>
    <row r="368" spans="1:4" x14ac:dyDescent="0.25">
      <c r="A368" s="1"/>
      <c r="D368" s="1"/>
    </row>
    <row r="369" spans="1:4" x14ac:dyDescent="0.25">
      <c r="A369" s="1"/>
      <c r="D369" s="1"/>
    </row>
    <row r="370" spans="1:4" x14ac:dyDescent="0.25">
      <c r="A370" s="1"/>
      <c r="D370" s="1"/>
    </row>
    <row r="371" spans="1:4" x14ac:dyDescent="0.25">
      <c r="A371" s="1"/>
      <c r="D371" s="1"/>
    </row>
    <row r="372" spans="1:4" x14ac:dyDescent="0.25">
      <c r="A372" s="1"/>
      <c r="D372" s="1"/>
    </row>
    <row r="373" spans="1:4" x14ac:dyDescent="0.25">
      <c r="A373" s="1"/>
      <c r="D373" s="1"/>
    </row>
    <row r="374" spans="1:4" x14ac:dyDescent="0.25">
      <c r="A374" s="1"/>
      <c r="D374" s="1"/>
    </row>
    <row r="375" spans="1:4" x14ac:dyDescent="0.25">
      <c r="A375" s="1"/>
      <c r="D375" s="1"/>
    </row>
    <row r="376" spans="1:4" x14ac:dyDescent="0.25">
      <c r="A376" s="1"/>
      <c r="D376" s="1"/>
    </row>
    <row r="377" spans="1:4" x14ac:dyDescent="0.25">
      <c r="A377" s="1"/>
      <c r="D377" s="1"/>
    </row>
    <row r="378" spans="1:4" x14ac:dyDescent="0.25">
      <c r="A378" s="1"/>
      <c r="D378" s="1"/>
    </row>
    <row r="379" spans="1:4" x14ac:dyDescent="0.25">
      <c r="A379" s="1"/>
      <c r="D379" s="1"/>
    </row>
    <row r="380" spans="1:4" x14ac:dyDescent="0.25">
      <c r="A380" s="1"/>
      <c r="D380" s="1"/>
    </row>
    <row r="381" spans="1:4" x14ac:dyDescent="0.25">
      <c r="A381" s="1"/>
      <c r="D381" s="1"/>
    </row>
    <row r="382" spans="1:4" x14ac:dyDescent="0.25">
      <c r="A382" s="1"/>
      <c r="D382" s="1"/>
    </row>
    <row r="383" spans="1:4" x14ac:dyDescent="0.25">
      <c r="A383" s="1"/>
      <c r="D383" s="1"/>
    </row>
    <row r="384" spans="1:4" x14ac:dyDescent="0.25">
      <c r="A384" s="1"/>
      <c r="D384" s="1"/>
    </row>
    <row r="385" spans="1:4" x14ac:dyDescent="0.25">
      <c r="A385" s="1"/>
      <c r="D385" s="1"/>
    </row>
    <row r="386" spans="1:4" x14ac:dyDescent="0.25">
      <c r="A386" s="1"/>
      <c r="D386" s="1"/>
    </row>
    <row r="387" spans="1:4" x14ac:dyDescent="0.25">
      <c r="A387" s="1"/>
      <c r="D387" s="1"/>
    </row>
    <row r="388" spans="1:4" x14ac:dyDescent="0.25">
      <c r="A388" s="1"/>
      <c r="D388" s="1"/>
    </row>
    <row r="389" spans="1:4" x14ac:dyDescent="0.25">
      <c r="A389" s="1"/>
      <c r="D389" s="1"/>
    </row>
    <row r="390" spans="1:4" x14ac:dyDescent="0.25">
      <c r="A390" s="1"/>
      <c r="D390" s="1"/>
    </row>
    <row r="391" spans="1:4" x14ac:dyDescent="0.25">
      <c r="A391" s="1"/>
      <c r="D391" s="1"/>
    </row>
    <row r="392" spans="1:4" x14ac:dyDescent="0.25">
      <c r="A392" s="1"/>
      <c r="D392" s="1"/>
    </row>
    <row r="393" spans="1:4" x14ac:dyDescent="0.25">
      <c r="A393" s="1"/>
      <c r="D393" s="1"/>
    </row>
    <row r="394" spans="1:4" x14ac:dyDescent="0.25">
      <c r="A394" s="1"/>
      <c r="D394" s="1"/>
    </row>
    <row r="395" spans="1:4" x14ac:dyDescent="0.25">
      <c r="A395" s="1"/>
      <c r="D395" s="1"/>
    </row>
    <row r="396" spans="1:4" x14ac:dyDescent="0.25">
      <c r="A396" s="1"/>
      <c r="D396" s="1"/>
    </row>
    <row r="397" spans="1:4" x14ac:dyDescent="0.25">
      <c r="A397" s="1"/>
      <c r="D397" s="1"/>
    </row>
    <row r="398" spans="1:4" x14ac:dyDescent="0.25">
      <c r="A398" s="1"/>
      <c r="D398" s="1"/>
    </row>
    <row r="399" spans="1:4" x14ac:dyDescent="0.25">
      <c r="A399" s="1"/>
      <c r="D399" s="1"/>
    </row>
    <row r="400" spans="1:4" x14ac:dyDescent="0.25">
      <c r="A400" s="1"/>
      <c r="D400" s="1"/>
    </row>
    <row r="401" spans="1:4" x14ac:dyDescent="0.25">
      <c r="A401" s="1"/>
      <c r="D401" s="1"/>
    </row>
    <row r="402" spans="1:4" x14ac:dyDescent="0.25">
      <c r="A402" s="1"/>
      <c r="D402" s="1"/>
    </row>
    <row r="403" spans="1:4" x14ac:dyDescent="0.25">
      <c r="A403" s="1"/>
      <c r="D403" s="1"/>
    </row>
    <row r="404" spans="1:4" x14ac:dyDescent="0.25">
      <c r="A404" s="1"/>
      <c r="D404" s="1"/>
    </row>
    <row r="405" spans="1:4" x14ac:dyDescent="0.25">
      <c r="A405" s="1"/>
      <c r="D405" s="1"/>
    </row>
    <row r="406" spans="1:4" x14ac:dyDescent="0.25">
      <c r="A406" s="1"/>
      <c r="D406" s="1"/>
    </row>
    <row r="407" spans="1:4" x14ac:dyDescent="0.25">
      <c r="A407" s="1"/>
      <c r="D407" s="1"/>
    </row>
    <row r="408" spans="1:4" x14ac:dyDescent="0.25">
      <c r="A408" s="1"/>
      <c r="D408" s="1"/>
    </row>
    <row r="409" spans="1:4" x14ac:dyDescent="0.25">
      <c r="A409" s="1"/>
      <c r="D409" s="1"/>
    </row>
    <row r="410" spans="1:4" x14ac:dyDescent="0.25">
      <c r="A410" s="1"/>
      <c r="D410" s="1"/>
    </row>
    <row r="411" spans="1:4" x14ac:dyDescent="0.25">
      <c r="A411" s="1"/>
      <c r="D411" s="1"/>
    </row>
    <row r="412" spans="1:4" x14ac:dyDescent="0.25">
      <c r="A412" s="1"/>
      <c r="D412" s="1"/>
    </row>
    <row r="413" spans="1:4" x14ac:dyDescent="0.25">
      <c r="A413" s="1"/>
      <c r="D413" s="1"/>
    </row>
    <row r="414" spans="1:4" x14ac:dyDescent="0.25">
      <c r="A414" s="1"/>
      <c r="D414" s="1"/>
    </row>
    <row r="415" spans="1:4" x14ac:dyDescent="0.25">
      <c r="A415" s="1"/>
      <c r="D415" s="1"/>
    </row>
    <row r="416" spans="1:4" x14ac:dyDescent="0.25">
      <c r="A416" s="1"/>
      <c r="D416" s="1"/>
    </row>
    <row r="417" spans="1:4" x14ac:dyDescent="0.25">
      <c r="A417" s="1"/>
      <c r="D417" s="1"/>
    </row>
    <row r="418" spans="1:4" x14ac:dyDescent="0.25">
      <c r="A418" s="1"/>
      <c r="D418" s="1"/>
    </row>
    <row r="419" spans="1:4" x14ac:dyDescent="0.25">
      <c r="A419" s="1"/>
      <c r="D419" s="1"/>
    </row>
    <row r="420" spans="1:4" x14ac:dyDescent="0.25">
      <c r="A420" s="1"/>
      <c r="D420" s="1"/>
    </row>
    <row r="421" spans="1:4" x14ac:dyDescent="0.25">
      <c r="A421" s="1"/>
      <c r="D421" s="1"/>
    </row>
    <row r="422" spans="1:4" x14ac:dyDescent="0.25">
      <c r="A422" s="1"/>
      <c r="D422" s="1"/>
    </row>
    <row r="423" spans="1:4" x14ac:dyDescent="0.25">
      <c r="A423" s="1"/>
      <c r="D423" s="1"/>
    </row>
    <row r="424" spans="1:4" x14ac:dyDescent="0.25">
      <c r="A424" s="1"/>
      <c r="D424" s="1"/>
    </row>
    <row r="425" spans="1:4" x14ac:dyDescent="0.25">
      <c r="A425" s="1"/>
      <c r="D425" s="1"/>
    </row>
    <row r="426" spans="1:4" x14ac:dyDescent="0.25">
      <c r="A426" s="1"/>
      <c r="D426" s="1"/>
    </row>
    <row r="427" spans="1:4" x14ac:dyDescent="0.25">
      <c r="A427" s="1"/>
      <c r="D427" s="1"/>
    </row>
    <row r="428" spans="1:4" x14ac:dyDescent="0.25">
      <c r="A428" s="1"/>
      <c r="D428" s="1"/>
    </row>
    <row r="429" spans="1:4" x14ac:dyDescent="0.25">
      <c r="A429" s="1"/>
      <c r="D429" s="1"/>
    </row>
    <row r="430" spans="1:4" x14ac:dyDescent="0.25">
      <c r="A430" s="1"/>
      <c r="D430" s="1"/>
    </row>
    <row r="431" spans="1:4" x14ac:dyDescent="0.25">
      <c r="A431" s="1"/>
      <c r="D431" s="1"/>
    </row>
    <row r="432" spans="1:4" x14ac:dyDescent="0.25">
      <c r="A432" s="1"/>
      <c r="D432" s="1"/>
    </row>
    <row r="433" spans="1:4" x14ac:dyDescent="0.25">
      <c r="A433" s="1"/>
      <c r="D433" s="1"/>
    </row>
    <row r="434" spans="1:4" x14ac:dyDescent="0.25">
      <c r="A434" s="1"/>
      <c r="D434" s="1"/>
    </row>
    <row r="435" spans="1:4" x14ac:dyDescent="0.25">
      <c r="A435" s="1"/>
      <c r="D435" s="1"/>
    </row>
    <row r="436" spans="1:4" x14ac:dyDescent="0.25">
      <c r="A436" s="1"/>
      <c r="D436" s="1"/>
    </row>
    <row r="437" spans="1:4" x14ac:dyDescent="0.25">
      <c r="A437" s="1"/>
      <c r="D437" s="1"/>
    </row>
    <row r="438" spans="1:4" x14ac:dyDescent="0.25">
      <c r="A438" s="1"/>
      <c r="D438" s="1"/>
    </row>
    <row r="439" spans="1:4" x14ac:dyDescent="0.25">
      <c r="A439" s="1"/>
      <c r="D439" s="1"/>
    </row>
    <row r="440" spans="1:4" x14ac:dyDescent="0.25">
      <c r="A440" s="1"/>
      <c r="D440" s="1"/>
    </row>
    <row r="441" spans="1:4" x14ac:dyDescent="0.25">
      <c r="A441" s="1"/>
      <c r="D441" s="1"/>
    </row>
    <row r="442" spans="1:4" x14ac:dyDescent="0.25">
      <c r="A442" s="1"/>
      <c r="D442" s="1"/>
    </row>
    <row r="443" spans="1:4" x14ac:dyDescent="0.25">
      <c r="A443" s="1"/>
      <c r="D443" s="1"/>
    </row>
    <row r="444" spans="1:4" x14ac:dyDescent="0.25">
      <c r="A444" s="1"/>
      <c r="D444" s="1"/>
    </row>
    <row r="445" spans="1:4" x14ac:dyDescent="0.25">
      <c r="A445" s="1"/>
      <c r="D445" s="1"/>
    </row>
    <row r="446" spans="1:4" x14ac:dyDescent="0.25">
      <c r="A446" s="1"/>
      <c r="D446" s="1"/>
    </row>
    <row r="447" spans="1:4" x14ac:dyDescent="0.25">
      <c r="A447" s="1"/>
      <c r="D447" s="1"/>
    </row>
    <row r="448" spans="1:4" x14ac:dyDescent="0.25">
      <c r="A448" s="1"/>
      <c r="D448" s="1"/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7"/>
  <sheetViews>
    <sheetView workbookViewId="0">
      <selection activeCell="G4" sqref="G4"/>
    </sheetView>
  </sheetViews>
  <sheetFormatPr defaultRowHeight="15" x14ac:dyDescent="0.25"/>
  <cols>
    <col min="1" max="1" width="14" customWidth="1"/>
    <col min="2" max="2" width="11" customWidth="1"/>
    <col min="3" max="3" width="10.5703125" customWidth="1"/>
    <col min="4" max="4" width="18.140625" customWidth="1"/>
    <col min="5" max="5" width="28.7109375" customWidth="1"/>
    <col min="6" max="6" width="11" customWidth="1"/>
    <col min="7" max="7" width="14.42578125" customWidth="1"/>
    <col min="12" max="12" width="12.5703125" customWidth="1"/>
    <col min="16" max="16" width="13" customWidth="1"/>
    <col min="17" max="17" width="12.85546875" customWidth="1"/>
    <col min="20" max="20" width="10.85546875" bestFit="1" customWidth="1"/>
  </cols>
  <sheetData>
    <row r="1" spans="1:24" s="3" customFormat="1" ht="39.75" customHeight="1" x14ac:dyDescent="0.2">
      <c r="A1" s="17" t="s">
        <v>410</v>
      </c>
      <c r="B1" s="19" t="s">
        <v>394</v>
      </c>
      <c r="C1" s="17" t="s">
        <v>0</v>
      </c>
      <c r="D1" s="17" t="s">
        <v>411</v>
      </c>
      <c r="E1" s="17" t="s">
        <v>402</v>
      </c>
      <c r="F1" s="17" t="s">
        <v>376</v>
      </c>
      <c r="G1" s="17" t="s">
        <v>414</v>
      </c>
      <c r="H1" s="17" t="s">
        <v>385</v>
      </c>
      <c r="I1" s="48" t="s">
        <v>415</v>
      </c>
      <c r="J1" s="48" t="s">
        <v>416</v>
      </c>
      <c r="K1" s="20" t="s">
        <v>1</v>
      </c>
      <c r="L1" s="27" t="s">
        <v>388</v>
      </c>
      <c r="M1" s="27" t="s">
        <v>389</v>
      </c>
      <c r="N1" s="18" t="s">
        <v>387</v>
      </c>
      <c r="O1" s="18" t="s">
        <v>548</v>
      </c>
      <c r="P1" s="18" t="s">
        <v>386</v>
      </c>
      <c r="Q1" s="17" t="s">
        <v>412</v>
      </c>
      <c r="R1" s="17" t="s">
        <v>413</v>
      </c>
      <c r="S1" s="17" t="s">
        <v>551</v>
      </c>
      <c r="T1" s="19" t="s">
        <v>390</v>
      </c>
      <c r="U1" s="19" t="s">
        <v>391</v>
      </c>
      <c r="V1" s="19" t="s">
        <v>392</v>
      </c>
      <c r="W1" s="19" t="s">
        <v>393</v>
      </c>
      <c r="X1" s="61" t="s">
        <v>395</v>
      </c>
    </row>
    <row r="2" spans="1:24" s="49" customFormat="1" ht="63.75" x14ac:dyDescent="0.2">
      <c r="A2" s="35" t="s">
        <v>7</v>
      </c>
      <c r="B2" s="35" t="s">
        <v>420</v>
      </c>
      <c r="C2" s="35" t="s">
        <v>419</v>
      </c>
      <c r="D2" s="35" t="s">
        <v>560</v>
      </c>
      <c r="E2" s="52" t="s">
        <v>561</v>
      </c>
      <c r="F2" s="52" t="s">
        <v>517</v>
      </c>
      <c r="G2" s="35" t="s">
        <v>3</v>
      </c>
      <c r="H2" s="35">
        <v>2017</v>
      </c>
      <c r="I2" s="53" t="s">
        <v>562</v>
      </c>
      <c r="J2" s="53" t="s">
        <v>562</v>
      </c>
      <c r="K2" s="53" t="s">
        <v>562</v>
      </c>
      <c r="L2" s="62">
        <v>498094.49</v>
      </c>
      <c r="M2" s="62" t="s">
        <v>419</v>
      </c>
      <c r="N2" s="54" t="s">
        <v>563</v>
      </c>
      <c r="O2" s="55">
        <v>-2</v>
      </c>
      <c r="P2" s="54" t="s">
        <v>562</v>
      </c>
      <c r="Q2" s="56" t="s">
        <v>382</v>
      </c>
      <c r="R2" s="52" t="s">
        <v>3</v>
      </c>
      <c r="S2" s="35">
        <v>2017</v>
      </c>
      <c r="T2" s="54" t="s">
        <v>424</v>
      </c>
      <c r="U2" s="7" t="s">
        <v>453</v>
      </c>
      <c r="V2" s="35" t="s">
        <v>564</v>
      </c>
      <c r="W2" s="35" t="s">
        <v>565</v>
      </c>
      <c r="X2" s="35" t="s">
        <v>419</v>
      </c>
    </row>
    <row r="3" spans="1:24" s="49" customFormat="1" ht="102" x14ac:dyDescent="0.2">
      <c r="A3" s="35" t="s">
        <v>7</v>
      </c>
      <c r="B3" s="35" t="s">
        <v>420</v>
      </c>
      <c r="C3" s="35" t="s">
        <v>419</v>
      </c>
      <c r="D3" s="35" t="s">
        <v>566</v>
      </c>
      <c r="E3" s="52" t="s">
        <v>567</v>
      </c>
      <c r="F3" s="52" t="s">
        <v>517</v>
      </c>
      <c r="G3" s="35" t="s">
        <v>208</v>
      </c>
      <c r="H3" s="35">
        <v>2019</v>
      </c>
      <c r="I3" s="53" t="s">
        <v>562</v>
      </c>
      <c r="J3" s="53" t="s">
        <v>562</v>
      </c>
      <c r="K3" s="53" t="s">
        <v>562</v>
      </c>
      <c r="L3" s="62">
        <v>600000</v>
      </c>
      <c r="M3" s="62" t="s">
        <v>419</v>
      </c>
      <c r="N3" s="54" t="s">
        <v>563</v>
      </c>
      <c r="O3" s="55">
        <v>-1</v>
      </c>
      <c r="P3" s="54" t="s">
        <v>562</v>
      </c>
      <c r="Q3" s="52" t="s">
        <v>382</v>
      </c>
      <c r="R3" s="52" t="s">
        <v>208</v>
      </c>
      <c r="S3" s="35">
        <v>2017</v>
      </c>
      <c r="T3" s="54" t="s">
        <v>424</v>
      </c>
      <c r="U3" s="7" t="s">
        <v>453</v>
      </c>
      <c r="V3" s="35" t="s">
        <v>568</v>
      </c>
      <c r="W3" s="35" t="s">
        <v>569</v>
      </c>
      <c r="X3" s="35" t="s">
        <v>419</v>
      </c>
    </row>
    <row r="4" spans="1:24" s="49" customFormat="1" ht="63.75" x14ac:dyDescent="0.2">
      <c r="A4" s="35" t="s">
        <v>7</v>
      </c>
      <c r="B4" s="35" t="s">
        <v>570</v>
      </c>
      <c r="C4" s="35" t="s">
        <v>419</v>
      </c>
      <c r="D4" s="35" t="s">
        <v>571</v>
      </c>
      <c r="E4" s="35" t="s">
        <v>572</v>
      </c>
      <c r="F4" s="35" t="s">
        <v>544</v>
      </c>
      <c r="G4" s="35" t="s">
        <v>375</v>
      </c>
      <c r="H4" s="57">
        <v>43342</v>
      </c>
      <c r="I4" s="51" t="s">
        <v>562</v>
      </c>
      <c r="J4" s="51" t="s">
        <v>562</v>
      </c>
      <c r="K4" s="51" t="s">
        <v>562</v>
      </c>
      <c r="L4" s="59">
        <v>181839.16</v>
      </c>
      <c r="M4" s="58">
        <v>0</v>
      </c>
      <c r="N4" s="35" t="s">
        <v>563</v>
      </c>
      <c r="O4" s="59">
        <v>0</v>
      </c>
      <c r="P4" s="35" t="s">
        <v>562</v>
      </c>
      <c r="Q4" s="35" t="s">
        <v>555</v>
      </c>
      <c r="R4" s="35" t="s">
        <v>375</v>
      </c>
      <c r="S4" s="35">
        <v>2017</v>
      </c>
      <c r="T4" s="35" t="s">
        <v>424</v>
      </c>
      <c r="U4" s="7" t="s">
        <v>453</v>
      </c>
      <c r="V4" s="35">
        <v>28.610178000000001</v>
      </c>
      <c r="W4" s="35">
        <v>-81.267714999999995</v>
      </c>
      <c r="X4" s="57">
        <v>42465</v>
      </c>
    </row>
    <row r="5" spans="1:24" s="49" customFormat="1" ht="63.75" x14ac:dyDescent="0.2">
      <c r="A5" s="35" t="s">
        <v>7</v>
      </c>
      <c r="B5" s="35" t="s">
        <v>570</v>
      </c>
      <c r="C5" s="35" t="s">
        <v>419</v>
      </c>
      <c r="D5" s="35" t="s">
        <v>573</v>
      </c>
      <c r="E5" s="35" t="s">
        <v>572</v>
      </c>
      <c r="F5" s="35" t="s">
        <v>544</v>
      </c>
      <c r="G5" s="35" t="s">
        <v>375</v>
      </c>
      <c r="H5" s="57">
        <v>43342</v>
      </c>
      <c r="I5" s="51" t="s">
        <v>562</v>
      </c>
      <c r="J5" s="51" t="s">
        <v>562</v>
      </c>
      <c r="K5" s="51" t="s">
        <v>562</v>
      </c>
      <c r="L5" s="59">
        <v>176443.75</v>
      </c>
      <c r="M5" s="58">
        <v>0</v>
      </c>
      <c r="N5" s="35" t="s">
        <v>563</v>
      </c>
      <c r="O5" s="59">
        <v>0</v>
      </c>
      <c r="P5" s="35" t="s">
        <v>562</v>
      </c>
      <c r="Q5" s="35" t="s">
        <v>555</v>
      </c>
      <c r="R5" s="35" t="s">
        <v>375</v>
      </c>
      <c r="S5" s="35">
        <v>2017</v>
      </c>
      <c r="T5" s="35" t="s">
        <v>424</v>
      </c>
      <c r="U5" s="7" t="s">
        <v>453</v>
      </c>
      <c r="V5" s="35">
        <v>28.608242000000001</v>
      </c>
      <c r="W5" s="35">
        <v>-81.272288000000003</v>
      </c>
      <c r="X5" s="57">
        <v>42465</v>
      </c>
    </row>
    <row r="6" spans="1:24" s="49" customFormat="1" ht="25.5" x14ac:dyDescent="0.2">
      <c r="A6" s="60" t="s">
        <v>8</v>
      </c>
      <c r="B6" s="35" t="s">
        <v>582</v>
      </c>
      <c r="C6" s="35" t="s">
        <v>419</v>
      </c>
      <c r="D6" s="35" t="s">
        <v>583</v>
      </c>
      <c r="E6" s="35" t="s">
        <v>584</v>
      </c>
      <c r="F6" s="35" t="s">
        <v>585</v>
      </c>
      <c r="G6" s="35" t="s">
        <v>208</v>
      </c>
      <c r="H6" s="35" t="s">
        <v>424</v>
      </c>
      <c r="I6" s="51" t="s">
        <v>419</v>
      </c>
      <c r="J6" s="51" t="s">
        <v>562</v>
      </c>
      <c r="K6" s="51" t="s">
        <v>419</v>
      </c>
      <c r="L6" s="51">
        <v>80000</v>
      </c>
      <c r="M6" s="35" t="s">
        <v>419</v>
      </c>
      <c r="N6" s="35" t="s">
        <v>420</v>
      </c>
      <c r="O6" s="35" t="s">
        <v>420</v>
      </c>
      <c r="P6" s="35" t="s">
        <v>419</v>
      </c>
      <c r="Q6" s="35" t="s">
        <v>555</v>
      </c>
      <c r="R6" s="35" t="s">
        <v>208</v>
      </c>
      <c r="S6" s="35">
        <v>2018</v>
      </c>
      <c r="T6" s="35" t="s">
        <v>420</v>
      </c>
      <c r="U6" s="7" t="s">
        <v>453</v>
      </c>
      <c r="V6" s="35" t="s">
        <v>420</v>
      </c>
      <c r="W6" s="35" t="s">
        <v>420</v>
      </c>
      <c r="X6" s="35" t="s">
        <v>420</v>
      </c>
    </row>
    <row r="7" spans="1:24" s="49" customFormat="1" ht="51" x14ac:dyDescent="0.2">
      <c r="A7" s="35" t="s">
        <v>8</v>
      </c>
      <c r="B7" s="35" t="s">
        <v>419</v>
      </c>
      <c r="C7" s="35" t="s">
        <v>419</v>
      </c>
      <c r="D7" s="35" t="s">
        <v>586</v>
      </c>
      <c r="E7" s="35" t="s">
        <v>587</v>
      </c>
      <c r="F7" s="35" t="s">
        <v>588</v>
      </c>
      <c r="G7" s="35" t="s">
        <v>208</v>
      </c>
      <c r="H7" s="35">
        <v>2018</v>
      </c>
      <c r="I7" s="51" t="s">
        <v>424</v>
      </c>
      <c r="J7" s="51" t="s">
        <v>424</v>
      </c>
      <c r="K7" s="51" t="s">
        <v>420</v>
      </c>
      <c r="L7" s="51">
        <v>45000</v>
      </c>
      <c r="M7" s="51">
        <v>5000</v>
      </c>
      <c r="N7" s="35" t="s">
        <v>420</v>
      </c>
      <c r="O7" s="35" t="s">
        <v>420</v>
      </c>
      <c r="P7" s="35" t="s">
        <v>419</v>
      </c>
      <c r="Q7" s="35" t="s">
        <v>382</v>
      </c>
      <c r="R7" s="35" t="s">
        <v>208</v>
      </c>
      <c r="S7" s="35">
        <v>2018</v>
      </c>
      <c r="T7" s="35" t="s">
        <v>420</v>
      </c>
      <c r="U7" s="7" t="s">
        <v>453</v>
      </c>
      <c r="V7" s="35" t="s">
        <v>420</v>
      </c>
      <c r="W7" s="35" t="s">
        <v>420</v>
      </c>
      <c r="X7" s="35" t="s">
        <v>420</v>
      </c>
    </row>
  </sheetData>
  <autoFilter ref="A1:X7" xr:uid="{A1BA352F-D61C-48D5-A147-C965B4C2CA07}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'S:\Nat Resource Mgmt\Water Quality Mgmt\BMAPs\2018 BMAP Reporting\Jesup\[Orange County_Jesup_Project Collection 2017 DRAFT.xlsx]Instructions'!#REF!</xm:f>
          </x14:formula1>
          <xm:sqref>F4:F5 Q4:R5</xm:sqref>
        </x14:dataValidation>
        <x14:dataValidation type="list" allowBlank="1" showInputMessage="1" showErrorMessage="1" xr:uid="{00000000-0002-0000-0200-000001000000}">
          <x14:formula1>
            <xm:f>'Z:\FileServer Data\FDEP Middle Basin\Lake Jesup\BMAP\BMAP Phase 2\Projects\Project Collection\Responses\Seminole County\[Seminole County_Jesup_Project Collection 2017revised final.xlsx]Instructions'!#REF!</xm:f>
          </x14:formula1>
          <xm:sqref>F6:F7 Q6:R7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Notes</vt:lpstr>
      <vt:lpstr>Jesup All Projects</vt:lpstr>
      <vt:lpstr>Proj Type Check 2019</vt:lpstr>
      <vt:lpstr>Progress Charts</vt:lpstr>
      <vt:lpstr>Summary Info</vt:lpstr>
      <vt:lpstr>Load Reductions</vt:lpstr>
      <vt:lpstr>Restoration and Research</vt:lpstr>
      <vt:lpstr>'Jesup All Projects'!OLE_LINK94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Escribano, Yesenia</dc:creator>
  <cp:lastModifiedBy>Chris Caschera</cp:lastModifiedBy>
  <dcterms:created xsi:type="dcterms:W3CDTF">2015-06-10T17:20:25Z</dcterms:created>
  <dcterms:modified xsi:type="dcterms:W3CDTF">2020-04-13T20:23:23Z</dcterms:modified>
</cp:coreProperties>
</file>