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SOC\DEP ESOC presentations\Workshop presentations\FLDEP-USGS files\"/>
    </mc:Choice>
  </mc:AlternateContent>
  <bookViews>
    <workbookView xWindow="480" yWindow="75" windowWidth="19440" windowHeight="11385" activeTab="2"/>
  </bookViews>
  <sheets>
    <sheet name="raw" sheetId="1" r:id="rId1"/>
    <sheet name="QC" sheetId="2" r:id="rId2"/>
    <sheet name="field" sheetId="3" r:id="rId3"/>
  </sheets>
  <calcPr calcId="152511"/>
</workbook>
</file>

<file path=xl/calcChain.xml><?xml version="1.0" encoding="utf-8"?>
<calcChain xmlns="http://schemas.openxmlformats.org/spreadsheetml/2006/main">
  <c r="K32" i="2" l="1"/>
  <c r="J32" i="2"/>
  <c r="K31" i="2"/>
  <c r="J31" i="2"/>
  <c r="M31" i="2" s="1"/>
  <c r="K30" i="2"/>
  <c r="J30" i="2"/>
  <c r="K29" i="2"/>
  <c r="J29" i="2"/>
  <c r="K28" i="2"/>
  <c r="J28" i="2"/>
  <c r="K27" i="2"/>
  <c r="J27" i="2"/>
  <c r="M27" i="2" s="1"/>
  <c r="K26" i="2"/>
  <c r="J26" i="2"/>
  <c r="K25" i="2"/>
  <c r="J25" i="2"/>
  <c r="M25" i="2" s="1"/>
  <c r="K24" i="2"/>
  <c r="J24" i="2"/>
  <c r="K23" i="2"/>
  <c r="J23" i="2"/>
  <c r="M23" i="2" s="1"/>
  <c r="K22" i="2"/>
  <c r="J22" i="2"/>
  <c r="K21" i="2"/>
  <c r="J21" i="2"/>
  <c r="M21" i="2" s="1"/>
  <c r="K20" i="2"/>
  <c r="J20" i="2"/>
  <c r="K19" i="2"/>
  <c r="J19" i="2"/>
  <c r="M19" i="2" s="1"/>
  <c r="K18" i="2"/>
  <c r="J18" i="2"/>
  <c r="K17" i="2"/>
  <c r="J17" i="2"/>
  <c r="M17" i="2" s="1"/>
  <c r="K16" i="2"/>
  <c r="J16" i="2"/>
  <c r="K15" i="2"/>
  <c r="J15" i="2"/>
  <c r="M15" i="2" s="1"/>
  <c r="K14" i="2"/>
  <c r="J14" i="2"/>
  <c r="K13" i="2"/>
  <c r="J13" i="2"/>
  <c r="M13" i="2" s="1"/>
  <c r="K12" i="2"/>
  <c r="J12" i="2"/>
  <c r="K11" i="2"/>
  <c r="J11" i="2"/>
  <c r="M11" i="2" s="1"/>
  <c r="K10" i="2"/>
  <c r="J10" i="2"/>
  <c r="K9" i="2"/>
  <c r="J9" i="2"/>
  <c r="M9" i="2" s="1"/>
  <c r="K8" i="2"/>
  <c r="J8" i="2"/>
  <c r="K7" i="2"/>
  <c r="J7" i="2"/>
  <c r="M32" i="2"/>
  <c r="M30" i="2"/>
  <c r="M29" i="2"/>
  <c r="M28" i="2"/>
  <c r="M26" i="2"/>
  <c r="L26" i="2"/>
  <c r="M24" i="2"/>
  <c r="L24" i="2"/>
  <c r="M22" i="2"/>
  <c r="L22" i="2"/>
  <c r="M20" i="2"/>
  <c r="L20" i="2"/>
  <c r="M18" i="2"/>
  <c r="L18" i="2"/>
  <c r="M16" i="2"/>
  <c r="L16" i="2"/>
  <c r="M14" i="2"/>
  <c r="L14" i="2"/>
  <c r="M12" i="2"/>
  <c r="L12" i="2"/>
  <c r="M10" i="2"/>
  <c r="L10" i="2"/>
  <c r="M8" i="2"/>
  <c r="L8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L9" i="2" l="1"/>
  <c r="L11" i="2"/>
  <c r="L13" i="2"/>
  <c r="L15" i="2"/>
  <c r="L17" i="2"/>
  <c r="L19" i="2"/>
  <c r="L21" i="2"/>
  <c r="L23" i="2"/>
  <c r="L25" i="2"/>
  <c r="L7" i="2"/>
  <c r="M7" i="2"/>
  <c r="L27" i="2"/>
  <c r="L28" i="2"/>
  <c r="L29" i="2"/>
  <c r="L30" i="2"/>
  <c r="L31" i="2"/>
  <c r="L32" i="2"/>
  <c r="O31" i="3"/>
  <c r="N31" i="3"/>
  <c r="O30" i="3"/>
  <c r="N30" i="3"/>
  <c r="O29" i="3"/>
  <c r="N29" i="3"/>
  <c r="O28" i="3"/>
  <c r="N28" i="3"/>
  <c r="O27" i="3"/>
  <c r="N27" i="3"/>
  <c r="O26" i="3"/>
  <c r="N26" i="3"/>
  <c r="O25" i="3"/>
  <c r="N25" i="3"/>
  <c r="O24" i="3"/>
  <c r="N24" i="3"/>
  <c r="O23" i="3"/>
  <c r="N23" i="3"/>
  <c r="O22" i="3"/>
  <c r="N22" i="3"/>
  <c r="O21" i="3"/>
  <c r="N21" i="3"/>
  <c r="O20" i="3"/>
  <c r="N20" i="3"/>
  <c r="O19" i="3"/>
  <c r="N19" i="3"/>
  <c r="O18" i="3"/>
  <c r="N18" i="3"/>
  <c r="O17" i="3"/>
  <c r="N17" i="3"/>
  <c r="O16" i="3"/>
  <c r="N16" i="3"/>
  <c r="O15" i="3"/>
  <c r="N15" i="3"/>
  <c r="O14" i="3"/>
  <c r="N14" i="3"/>
  <c r="O13" i="3"/>
  <c r="N13" i="3"/>
  <c r="O12" i="3"/>
  <c r="N12" i="3"/>
  <c r="O11" i="3"/>
  <c r="N11" i="3"/>
  <c r="O10" i="3"/>
  <c r="N10" i="3"/>
  <c r="O9" i="3"/>
  <c r="N9" i="3"/>
  <c r="O8" i="3"/>
  <c r="N8" i="3"/>
  <c r="O7" i="3"/>
  <c r="N7" i="3"/>
  <c r="O6" i="3"/>
  <c r="N6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O63" i="2" l="1"/>
  <c r="N63" i="2"/>
  <c r="O62" i="2"/>
  <c r="N62" i="2"/>
  <c r="O61" i="2"/>
  <c r="N61" i="2"/>
  <c r="O60" i="2"/>
  <c r="N60" i="2"/>
  <c r="O59" i="2"/>
  <c r="N59" i="2"/>
  <c r="O58" i="2"/>
  <c r="N58" i="2"/>
  <c r="O57" i="2"/>
  <c r="N57" i="2"/>
  <c r="O56" i="2"/>
  <c r="N56" i="2"/>
  <c r="O55" i="2"/>
  <c r="N55" i="2"/>
  <c r="O54" i="2"/>
  <c r="N54" i="2"/>
  <c r="O53" i="2"/>
  <c r="N53" i="2"/>
  <c r="O52" i="2"/>
  <c r="N52" i="2"/>
  <c r="O51" i="2"/>
  <c r="N51" i="2"/>
  <c r="O50" i="2"/>
  <c r="N50" i="2"/>
  <c r="O49" i="2"/>
  <c r="N49" i="2"/>
  <c r="O48" i="2"/>
  <c r="N48" i="2"/>
  <c r="O47" i="2"/>
  <c r="N47" i="2"/>
  <c r="O46" i="2"/>
  <c r="N46" i="2"/>
  <c r="O45" i="2"/>
  <c r="N45" i="2"/>
  <c r="O44" i="2"/>
  <c r="N44" i="2"/>
  <c r="O43" i="2"/>
  <c r="N43" i="2"/>
  <c r="O42" i="2"/>
  <c r="N42" i="2"/>
  <c r="O41" i="2"/>
  <c r="N41" i="2"/>
  <c r="O40" i="2"/>
  <c r="N40" i="2"/>
  <c r="O39" i="2"/>
  <c r="N39" i="2"/>
  <c r="O38" i="2"/>
  <c r="N38" i="2"/>
  <c r="P38" i="2" l="1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</calcChain>
</file>

<file path=xl/sharedStrings.xml><?xml version="1.0" encoding="utf-8"?>
<sst xmlns="http://schemas.openxmlformats.org/spreadsheetml/2006/main" count="309" uniqueCount="69">
  <si>
    <t>EPTC</t>
  </si>
  <si>
    <t>Desisopropylatrazine</t>
  </si>
  <si>
    <t>Desethylatrazine</t>
  </si>
  <si>
    <t>Trifluralin</t>
  </si>
  <si>
    <t>Atraton</t>
  </si>
  <si>
    <t>Simazine</t>
  </si>
  <si>
    <t>Prometon</t>
  </si>
  <si>
    <t>Atrazine</t>
  </si>
  <si>
    <t>Propazine</t>
  </si>
  <si>
    <t>Terbuthylazine</t>
  </si>
  <si>
    <t>Fonofos</t>
  </si>
  <si>
    <t>Diazinon</t>
  </si>
  <si>
    <t>Metribuzin</t>
  </si>
  <si>
    <t>Acetochlor</t>
  </si>
  <si>
    <t>Methyl Parathion</t>
  </si>
  <si>
    <t>Simetryn</t>
  </si>
  <si>
    <t>Alachlor</t>
  </si>
  <si>
    <t>Ametryn</t>
  </si>
  <si>
    <t>Prometryn</t>
  </si>
  <si>
    <t>Terbutryn</t>
  </si>
  <si>
    <t>Malathion</t>
  </si>
  <si>
    <t>Metolachlor</t>
  </si>
  <si>
    <t>Chlorpyrifos</t>
  </si>
  <si>
    <t>Dacthal</t>
  </si>
  <si>
    <t>Pendimethalin</t>
  </si>
  <si>
    <t>Fipronil</t>
  </si>
  <si>
    <t>POCIS Blank</t>
  </si>
  <si>
    <t>POCIS Fab Blank</t>
  </si>
  <si>
    <t>Site 1 FB</t>
  </si>
  <si>
    <t>Site 2 FB</t>
  </si>
  <si>
    <t>Site 3 FB</t>
  </si>
  <si>
    <t>Site 6 FB</t>
  </si>
  <si>
    <t>Site 11 FB</t>
  </si>
  <si>
    <t>Site 12 FB</t>
  </si>
  <si>
    <t>Site 13 FB</t>
  </si>
  <si>
    <t>Site 14 FB</t>
  </si>
  <si>
    <t>Site 15 FB</t>
  </si>
  <si>
    <t>Site 16 FB</t>
  </si>
  <si>
    <t>Site 17 FB</t>
  </si>
  <si>
    <t>Site 18 FB</t>
  </si>
  <si>
    <t>Site 19 FB</t>
  </si>
  <si>
    <t>Ag Chem SV 1</t>
  </si>
  <si>
    <t>Ag Chem Spike 1</t>
  </si>
  <si>
    <t>Site 1</t>
  </si>
  <si>
    <t>Site 2</t>
  </si>
  <si>
    <t>ng/mL</t>
  </si>
  <si>
    <t>QC Data</t>
  </si>
  <si>
    <t>SV 1</t>
  </si>
  <si>
    <t>Spike 1</t>
  </si>
  <si>
    <t>% rec</t>
  </si>
  <si>
    <t>average</t>
  </si>
  <si>
    <t>Spike Recoveries</t>
  </si>
  <si>
    <t>Blanks</t>
  </si>
  <si>
    <t>std dev</t>
  </si>
  <si>
    <t>MDL</t>
  </si>
  <si>
    <t>MQL</t>
  </si>
  <si>
    <t>Field Data</t>
  </si>
  <si>
    <t>low std</t>
  </si>
  <si>
    <t>ng/POCIS</t>
  </si>
  <si>
    <t>days deployed</t>
  </si>
  <si>
    <t>Rs</t>
  </si>
  <si>
    <t>L/d</t>
  </si>
  <si>
    <t>Estimated Water Concentrations</t>
  </si>
  <si>
    <t>ng/L</t>
  </si>
  <si>
    <t>average days</t>
  </si>
  <si>
    <t>POCIS pesticide data</t>
  </si>
  <si>
    <t>adjusted for low std</t>
  </si>
  <si>
    <t>POCIS Pesticide Raw Data</t>
  </si>
  <si>
    <t>POCIS Pesticide Field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</si>
</sst>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3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 applyAlignment="1">
      <alignment horizontal="center"/>
    </xf>
    <xf numFmtId="0" fontId="0" fillId="2" borderId="5" xfId="0" applyFill="1" applyBorder="1"/>
    <xf numFmtId="0" fontId="0" fillId="2" borderId="0" xfId="0" applyFill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2" xfId="0" applyBorder="1"/>
    <xf numFmtId="0" fontId="0" fillId="0" borderId="8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="90" zoomScaleNormal="90" workbookViewId="0">
      <selection activeCell="C17" sqref="C17"/>
    </sheetView>
  </sheetViews>
  <sheetFormatPr defaultRowHeight="15" x14ac:dyDescent="0.25"/>
  <cols>
    <col min="1" max="1" width="21.42578125" customWidth="1"/>
  </cols>
  <sheetData>
    <row r="1" spans="1:27" ht="18.75" x14ac:dyDescent="0.3">
      <c r="A1" s="2" t="s">
        <v>67</v>
      </c>
    </row>
    <row r="2" spans="1:27" x14ac:dyDescent="0.25">
      <c r="A2" s="1"/>
    </row>
    <row r="4" spans="1:27" x14ac:dyDescent="0.25">
      <c r="B4" t="s">
        <v>0</v>
      </c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t="s">
        <v>8</v>
      </c>
      <c r="K4" t="s">
        <v>9</v>
      </c>
      <c r="L4" t="s">
        <v>10</v>
      </c>
      <c r="M4" t="s">
        <v>11</v>
      </c>
      <c r="N4" t="s">
        <v>12</v>
      </c>
      <c r="O4" t="s">
        <v>13</v>
      </c>
      <c r="P4" t="s">
        <v>14</v>
      </c>
      <c r="Q4" t="s">
        <v>15</v>
      </c>
      <c r="R4" t="s">
        <v>16</v>
      </c>
      <c r="S4" t="s">
        <v>17</v>
      </c>
      <c r="T4" t="s">
        <v>18</v>
      </c>
      <c r="U4" t="s">
        <v>19</v>
      </c>
      <c r="V4" t="s">
        <v>20</v>
      </c>
      <c r="W4" t="s">
        <v>21</v>
      </c>
      <c r="X4" t="s">
        <v>22</v>
      </c>
      <c r="Y4" t="s">
        <v>23</v>
      </c>
      <c r="Z4" t="s">
        <v>24</v>
      </c>
      <c r="AA4" t="s">
        <v>25</v>
      </c>
    </row>
    <row r="5" spans="1:27" x14ac:dyDescent="0.25">
      <c r="B5" t="s">
        <v>45</v>
      </c>
      <c r="C5" t="s">
        <v>45</v>
      </c>
      <c r="D5" t="s">
        <v>45</v>
      </c>
      <c r="E5" t="s">
        <v>45</v>
      </c>
      <c r="F5" t="s">
        <v>45</v>
      </c>
      <c r="G5" t="s">
        <v>45</v>
      </c>
      <c r="H5" t="s">
        <v>45</v>
      </c>
      <c r="I5" t="s">
        <v>45</v>
      </c>
      <c r="J5" t="s">
        <v>45</v>
      </c>
      <c r="K5" t="s">
        <v>45</v>
      </c>
      <c r="L5" t="s">
        <v>45</v>
      </c>
      <c r="M5" t="s">
        <v>45</v>
      </c>
      <c r="N5" t="s">
        <v>45</v>
      </c>
      <c r="O5" t="s">
        <v>45</v>
      </c>
      <c r="P5" t="s">
        <v>45</v>
      </c>
      <c r="Q5" t="s">
        <v>45</v>
      </c>
      <c r="R5" t="s">
        <v>45</v>
      </c>
      <c r="S5" t="s">
        <v>45</v>
      </c>
      <c r="T5" t="s">
        <v>45</v>
      </c>
      <c r="U5" t="s">
        <v>45</v>
      </c>
      <c r="V5" t="s">
        <v>45</v>
      </c>
      <c r="W5" t="s">
        <v>45</v>
      </c>
      <c r="X5" t="s">
        <v>45</v>
      </c>
      <c r="Y5" t="s">
        <v>45</v>
      </c>
      <c r="Z5" t="s">
        <v>45</v>
      </c>
      <c r="AA5" t="s">
        <v>45</v>
      </c>
    </row>
    <row r="6" spans="1:27" x14ac:dyDescent="0.25">
      <c r="A6" t="s">
        <v>41</v>
      </c>
      <c r="B6">
        <v>715.79</v>
      </c>
      <c r="C6">
        <v>473.08</v>
      </c>
      <c r="D6">
        <v>462.73</v>
      </c>
      <c r="E6">
        <v>269.56</v>
      </c>
      <c r="F6">
        <v>420.52</v>
      </c>
      <c r="G6">
        <v>468.55</v>
      </c>
      <c r="H6">
        <v>480.11</v>
      </c>
      <c r="I6">
        <v>502.97</v>
      </c>
      <c r="J6">
        <v>537.45000000000005</v>
      </c>
      <c r="K6">
        <v>496.31</v>
      </c>
      <c r="L6">
        <v>435.78</v>
      </c>
      <c r="M6">
        <v>506.16</v>
      </c>
      <c r="N6">
        <v>393.08</v>
      </c>
      <c r="O6">
        <v>449.95</v>
      </c>
      <c r="P6">
        <v>230.96</v>
      </c>
      <c r="Q6">
        <v>375.27</v>
      </c>
      <c r="R6">
        <v>471.76</v>
      </c>
      <c r="S6">
        <v>419.11</v>
      </c>
      <c r="T6">
        <v>428.01</v>
      </c>
      <c r="U6">
        <v>384.48</v>
      </c>
      <c r="V6">
        <v>836.19</v>
      </c>
      <c r="W6">
        <v>476.49</v>
      </c>
      <c r="X6">
        <v>551.05999999999995</v>
      </c>
      <c r="Y6">
        <v>532.11</v>
      </c>
      <c r="Z6">
        <v>230.82</v>
      </c>
      <c r="AA6">
        <v>367.08</v>
      </c>
    </row>
    <row r="7" spans="1:27" x14ac:dyDescent="0.25">
      <c r="A7" t="s">
        <v>42</v>
      </c>
      <c r="B7">
        <v>15.78</v>
      </c>
      <c r="C7">
        <v>317.67</v>
      </c>
      <c r="D7">
        <v>318.62</v>
      </c>
      <c r="E7">
        <v>36.65</v>
      </c>
      <c r="F7">
        <v>351.35</v>
      </c>
      <c r="G7">
        <v>308.62</v>
      </c>
      <c r="H7">
        <v>355.01</v>
      </c>
      <c r="I7">
        <v>288.52</v>
      </c>
      <c r="J7">
        <v>284.62</v>
      </c>
      <c r="K7">
        <v>278.68</v>
      </c>
      <c r="L7">
        <v>77.430000000000007</v>
      </c>
      <c r="M7">
        <v>146.12</v>
      </c>
      <c r="N7">
        <v>150.21</v>
      </c>
      <c r="O7">
        <v>185.17</v>
      </c>
      <c r="P7">
        <v>64.25</v>
      </c>
      <c r="Q7">
        <v>325.85000000000002</v>
      </c>
      <c r="R7">
        <v>192.91</v>
      </c>
      <c r="S7">
        <v>329.78</v>
      </c>
      <c r="T7">
        <v>348.01</v>
      </c>
      <c r="U7">
        <v>321.79000000000002</v>
      </c>
      <c r="V7">
        <v>53.99</v>
      </c>
      <c r="W7">
        <v>267.62</v>
      </c>
      <c r="X7">
        <v>150.57</v>
      </c>
      <c r="Y7">
        <v>171.52</v>
      </c>
      <c r="Z7">
        <v>94.6</v>
      </c>
      <c r="AA7">
        <v>440.75</v>
      </c>
    </row>
    <row r="9" spans="1:27" x14ac:dyDescent="0.25">
      <c r="A9" t="s">
        <v>27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2.48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</row>
    <row r="10" spans="1:27" x14ac:dyDescent="0.25">
      <c r="A10" t="s">
        <v>28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2.88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</row>
    <row r="11" spans="1:27" x14ac:dyDescent="0.25">
      <c r="A11" t="s">
        <v>29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3.06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</row>
    <row r="13" spans="1:27" x14ac:dyDescent="0.25">
      <c r="A13" t="s">
        <v>43</v>
      </c>
      <c r="B13">
        <v>0</v>
      </c>
      <c r="C13">
        <v>0</v>
      </c>
      <c r="D13">
        <v>27.75</v>
      </c>
      <c r="E13">
        <v>0</v>
      </c>
      <c r="F13">
        <v>0</v>
      </c>
      <c r="G13">
        <v>0</v>
      </c>
      <c r="H13">
        <v>6.6</v>
      </c>
      <c r="I13">
        <v>55.73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30.77</v>
      </c>
      <c r="X13">
        <v>0</v>
      </c>
      <c r="Y13">
        <v>0</v>
      </c>
      <c r="Z13">
        <v>0</v>
      </c>
      <c r="AA13">
        <v>0</v>
      </c>
    </row>
    <row r="14" spans="1:27" x14ac:dyDescent="0.25">
      <c r="A14" t="s">
        <v>44</v>
      </c>
      <c r="B14">
        <v>0</v>
      </c>
      <c r="C14">
        <v>0</v>
      </c>
      <c r="D14">
        <v>8.24</v>
      </c>
      <c r="E14">
        <v>0</v>
      </c>
      <c r="F14">
        <v>0</v>
      </c>
      <c r="G14">
        <v>0</v>
      </c>
      <c r="H14">
        <v>0</v>
      </c>
      <c r="I14">
        <v>26.59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26.28</v>
      </c>
      <c r="X14">
        <v>0</v>
      </c>
      <c r="Y14">
        <v>0</v>
      </c>
      <c r="Z14">
        <v>0</v>
      </c>
      <c r="AA14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3"/>
  <sheetViews>
    <sheetView topLeftCell="D4" zoomScale="90" zoomScaleNormal="90" workbookViewId="0">
      <selection activeCell="Q18" sqref="Q18"/>
    </sheetView>
  </sheetViews>
  <sheetFormatPr defaultRowHeight="15" x14ac:dyDescent="0.25"/>
  <cols>
    <col min="1" max="1" width="20.7109375" customWidth="1"/>
    <col min="2" max="3" width="9.140625" style="3"/>
    <col min="6" max="6" width="20.140625" bestFit="1" customWidth="1"/>
    <col min="7" max="7" width="15.5703125" bestFit="1" customWidth="1"/>
    <col min="18" max="18" width="9.140625" style="3"/>
    <col min="19" max="19" width="20.140625" bestFit="1" customWidth="1"/>
    <col min="20" max="21" width="9.140625" style="3"/>
  </cols>
  <sheetData>
    <row r="1" spans="1:16" ht="18.75" x14ac:dyDescent="0.3">
      <c r="A1" s="2" t="s">
        <v>65</v>
      </c>
    </row>
    <row r="2" spans="1:16" x14ac:dyDescent="0.25">
      <c r="A2" s="1" t="s">
        <v>46</v>
      </c>
    </row>
    <row r="4" spans="1:16" x14ac:dyDescent="0.25">
      <c r="A4" s="1" t="s">
        <v>51</v>
      </c>
      <c r="F4" s="1" t="s">
        <v>52</v>
      </c>
      <c r="O4" t="s">
        <v>66</v>
      </c>
    </row>
    <row r="5" spans="1:16" x14ac:dyDescent="0.25">
      <c r="A5" s="14"/>
      <c r="B5" s="10" t="s">
        <v>47</v>
      </c>
      <c r="C5" s="10" t="s">
        <v>48</v>
      </c>
      <c r="D5" s="10" t="s">
        <v>48</v>
      </c>
      <c r="F5" s="14"/>
      <c r="G5" s="36" t="s">
        <v>27</v>
      </c>
      <c r="H5" s="37" t="s">
        <v>28</v>
      </c>
      <c r="I5" s="14" t="s">
        <v>29</v>
      </c>
      <c r="J5" s="19" t="s">
        <v>50</v>
      </c>
      <c r="K5" s="19" t="s">
        <v>53</v>
      </c>
      <c r="L5" s="19" t="s">
        <v>54</v>
      </c>
      <c r="M5" s="19" t="s">
        <v>55</v>
      </c>
      <c r="N5" s="19" t="s">
        <v>57</v>
      </c>
      <c r="O5" s="39" t="s">
        <v>54</v>
      </c>
      <c r="P5" s="39" t="s">
        <v>55</v>
      </c>
    </row>
    <row r="6" spans="1:16" x14ac:dyDescent="0.25">
      <c r="A6" s="15"/>
      <c r="B6" s="9" t="s">
        <v>45</v>
      </c>
      <c r="C6" s="9" t="s">
        <v>45</v>
      </c>
      <c r="D6" s="9" t="s">
        <v>49</v>
      </c>
      <c r="F6" s="15"/>
      <c r="G6" s="9" t="s">
        <v>45</v>
      </c>
      <c r="H6" s="9" t="s">
        <v>45</v>
      </c>
      <c r="I6" s="13" t="s">
        <v>45</v>
      </c>
      <c r="J6" s="9" t="s">
        <v>45</v>
      </c>
      <c r="K6" s="9" t="s">
        <v>45</v>
      </c>
      <c r="L6" s="9" t="s">
        <v>45</v>
      </c>
      <c r="M6" s="9" t="s">
        <v>45</v>
      </c>
      <c r="N6" s="9" t="s">
        <v>45</v>
      </c>
      <c r="O6" s="40" t="s">
        <v>45</v>
      </c>
      <c r="P6" s="40" t="s">
        <v>45</v>
      </c>
    </row>
    <row r="7" spans="1:16" x14ac:dyDescent="0.25">
      <c r="A7" s="16" t="s">
        <v>0</v>
      </c>
      <c r="B7" s="5">
        <v>715.79</v>
      </c>
      <c r="C7" s="5">
        <v>15.78</v>
      </c>
      <c r="D7" s="32">
        <f>C7/B7*100</f>
        <v>2.2045572025314688</v>
      </c>
      <c r="F7" s="16" t="s">
        <v>0</v>
      </c>
      <c r="G7" s="35">
        <v>0</v>
      </c>
      <c r="H7" s="8">
        <v>0</v>
      </c>
      <c r="I7" s="20">
        <v>0</v>
      </c>
      <c r="J7" s="38">
        <f>AVERAGE(G6:I7)</f>
        <v>0</v>
      </c>
      <c r="K7" s="10">
        <f>STDEV(G7:I7)</f>
        <v>0</v>
      </c>
      <c r="L7" s="3">
        <f>J7+3*K7</f>
        <v>0</v>
      </c>
      <c r="M7" s="3">
        <f>J7+10*K7</f>
        <v>0</v>
      </c>
      <c r="N7" s="3">
        <v>10</v>
      </c>
      <c r="O7" s="39">
        <v>2</v>
      </c>
      <c r="P7" s="39">
        <v>10</v>
      </c>
    </row>
    <row r="8" spans="1:16" x14ac:dyDescent="0.25">
      <c r="A8" s="16" t="s">
        <v>1</v>
      </c>
      <c r="B8" s="5">
        <v>473.08</v>
      </c>
      <c r="C8" s="5">
        <v>317.67</v>
      </c>
      <c r="D8" s="33">
        <f t="shared" ref="D8:D32" si="0">C8/B8*100</f>
        <v>67.149319354020463</v>
      </c>
      <c r="F8" s="16" t="s">
        <v>1</v>
      </c>
      <c r="G8" s="35">
        <v>0</v>
      </c>
      <c r="H8" s="8">
        <v>0</v>
      </c>
      <c r="I8" s="20">
        <v>0</v>
      </c>
      <c r="J8" s="35">
        <f t="shared" ref="J8:J32" si="1">AVERAGE(G7:I8)</f>
        <v>0</v>
      </c>
      <c r="K8" s="8">
        <f t="shared" ref="K8:K32" si="2">STDEV(G8:I8)</f>
        <v>0</v>
      </c>
      <c r="L8" s="3">
        <f t="shared" ref="L8:L32" si="3">J8+3*K8</f>
        <v>0</v>
      </c>
      <c r="M8" s="3">
        <f t="shared" ref="M8:M32" si="4">J8+10*K8</f>
        <v>0</v>
      </c>
      <c r="N8" s="3">
        <v>100</v>
      </c>
      <c r="O8" s="41">
        <v>20</v>
      </c>
      <c r="P8" s="41">
        <v>100</v>
      </c>
    </row>
    <row r="9" spans="1:16" x14ac:dyDescent="0.25">
      <c r="A9" s="16" t="s">
        <v>2</v>
      </c>
      <c r="B9" s="5">
        <v>462.73</v>
      </c>
      <c r="C9" s="5">
        <v>318.62</v>
      </c>
      <c r="D9" s="33">
        <f t="shared" si="0"/>
        <v>68.856568625332272</v>
      </c>
      <c r="F9" s="16" t="s">
        <v>2</v>
      </c>
      <c r="G9" s="35">
        <v>0</v>
      </c>
      <c r="H9" s="8">
        <v>0</v>
      </c>
      <c r="I9" s="20">
        <v>0</v>
      </c>
      <c r="J9" s="35">
        <f t="shared" si="1"/>
        <v>0</v>
      </c>
      <c r="K9" s="8">
        <f t="shared" si="2"/>
        <v>0</v>
      </c>
      <c r="L9" s="3">
        <f t="shared" si="3"/>
        <v>0</v>
      </c>
      <c r="M9" s="3">
        <f t="shared" si="4"/>
        <v>0</v>
      </c>
      <c r="N9" s="3">
        <v>50</v>
      </c>
      <c r="O9" s="41">
        <v>10</v>
      </c>
      <c r="P9" s="41">
        <v>50</v>
      </c>
    </row>
    <row r="10" spans="1:16" x14ac:dyDescent="0.25">
      <c r="A10" s="16" t="s">
        <v>3</v>
      </c>
      <c r="B10" s="5">
        <v>269.56</v>
      </c>
      <c r="C10" s="5">
        <v>36.65</v>
      </c>
      <c r="D10" s="33">
        <f t="shared" si="0"/>
        <v>13.59623089479151</v>
      </c>
      <c r="F10" s="16" t="s">
        <v>3</v>
      </c>
      <c r="G10" s="35">
        <v>0</v>
      </c>
      <c r="H10" s="8">
        <v>0</v>
      </c>
      <c r="I10" s="20">
        <v>0</v>
      </c>
      <c r="J10" s="35">
        <f t="shared" si="1"/>
        <v>0</v>
      </c>
      <c r="K10" s="8">
        <f t="shared" si="2"/>
        <v>0</v>
      </c>
      <c r="L10" s="3">
        <f t="shared" si="3"/>
        <v>0</v>
      </c>
      <c r="M10" s="3">
        <f t="shared" si="4"/>
        <v>0</v>
      </c>
      <c r="N10" s="3">
        <v>10</v>
      </c>
      <c r="O10" s="41">
        <v>2</v>
      </c>
      <c r="P10" s="41">
        <v>10</v>
      </c>
    </row>
    <row r="11" spans="1:16" x14ac:dyDescent="0.25">
      <c r="A11" s="16" t="s">
        <v>4</v>
      </c>
      <c r="B11" s="5">
        <v>420.52</v>
      </c>
      <c r="C11" s="5">
        <v>351.35</v>
      </c>
      <c r="D11" s="33">
        <f t="shared" si="0"/>
        <v>83.55131741653193</v>
      </c>
      <c r="F11" s="16" t="s">
        <v>4</v>
      </c>
      <c r="G11" s="35">
        <v>0</v>
      </c>
      <c r="H11" s="8">
        <v>0</v>
      </c>
      <c r="I11" s="20">
        <v>0</v>
      </c>
      <c r="J11" s="35">
        <f t="shared" si="1"/>
        <v>0</v>
      </c>
      <c r="K11" s="8">
        <f t="shared" si="2"/>
        <v>0</v>
      </c>
      <c r="L11" s="3">
        <f t="shared" si="3"/>
        <v>0</v>
      </c>
      <c r="M11" s="3">
        <f t="shared" si="4"/>
        <v>0</v>
      </c>
      <c r="N11" s="3">
        <v>20</v>
      </c>
      <c r="O11" s="41">
        <v>2</v>
      </c>
      <c r="P11" s="41">
        <v>10</v>
      </c>
    </row>
    <row r="12" spans="1:16" x14ac:dyDescent="0.25">
      <c r="A12" s="16" t="s">
        <v>5</v>
      </c>
      <c r="B12" s="5">
        <v>468.55</v>
      </c>
      <c r="C12" s="5">
        <v>308.62</v>
      </c>
      <c r="D12" s="33">
        <f t="shared" si="0"/>
        <v>65.867036602283633</v>
      </c>
      <c r="F12" s="16" t="s">
        <v>5</v>
      </c>
      <c r="G12" s="35">
        <v>0</v>
      </c>
      <c r="H12" s="8">
        <v>0</v>
      </c>
      <c r="I12" s="20">
        <v>0</v>
      </c>
      <c r="J12" s="35">
        <f t="shared" si="1"/>
        <v>0</v>
      </c>
      <c r="K12" s="8">
        <f t="shared" si="2"/>
        <v>0</v>
      </c>
      <c r="L12" s="3">
        <f t="shared" si="3"/>
        <v>0</v>
      </c>
      <c r="M12" s="3">
        <f t="shared" si="4"/>
        <v>0</v>
      </c>
      <c r="N12" s="3">
        <v>20</v>
      </c>
      <c r="O12" s="41">
        <v>2</v>
      </c>
      <c r="P12" s="41">
        <v>10</v>
      </c>
    </row>
    <row r="13" spans="1:16" x14ac:dyDescent="0.25">
      <c r="A13" s="16" t="s">
        <v>6</v>
      </c>
      <c r="B13" s="5">
        <v>480.11</v>
      </c>
      <c r="C13" s="5">
        <v>355.01</v>
      </c>
      <c r="D13" s="33">
        <f t="shared" si="0"/>
        <v>73.943471287829865</v>
      </c>
      <c r="F13" s="16" t="s">
        <v>6</v>
      </c>
      <c r="G13" s="35">
        <v>0</v>
      </c>
      <c r="H13" s="8">
        <v>0</v>
      </c>
      <c r="I13" s="20">
        <v>0</v>
      </c>
      <c r="J13" s="35">
        <f t="shared" si="1"/>
        <v>0</v>
      </c>
      <c r="K13" s="8">
        <f t="shared" si="2"/>
        <v>0</v>
      </c>
      <c r="L13" s="3">
        <f t="shared" si="3"/>
        <v>0</v>
      </c>
      <c r="M13" s="3">
        <f t="shared" si="4"/>
        <v>0</v>
      </c>
      <c r="N13" s="3">
        <v>10</v>
      </c>
      <c r="O13" s="41">
        <v>2</v>
      </c>
      <c r="P13" s="41">
        <v>10</v>
      </c>
    </row>
    <row r="14" spans="1:16" x14ac:dyDescent="0.25">
      <c r="A14" s="16" t="s">
        <v>7</v>
      </c>
      <c r="B14" s="5">
        <v>502.97</v>
      </c>
      <c r="C14" s="5">
        <v>288.52</v>
      </c>
      <c r="D14" s="33">
        <f t="shared" si="0"/>
        <v>57.363262222398944</v>
      </c>
      <c r="F14" s="16" t="s">
        <v>7</v>
      </c>
      <c r="G14" s="35">
        <v>2.48</v>
      </c>
      <c r="H14" s="8">
        <v>2.88</v>
      </c>
      <c r="I14" s="20">
        <v>3.06</v>
      </c>
      <c r="J14" s="35">
        <f t="shared" si="1"/>
        <v>1.4033333333333333</v>
      </c>
      <c r="K14" s="8">
        <f t="shared" si="2"/>
        <v>0.29687258770949759</v>
      </c>
      <c r="L14" s="4">
        <f t="shared" si="3"/>
        <v>2.2939510964618259</v>
      </c>
      <c r="M14" s="4">
        <f t="shared" si="4"/>
        <v>4.3720592104283096</v>
      </c>
      <c r="N14" s="3">
        <v>10</v>
      </c>
      <c r="O14" s="41">
        <v>2.2999999999999998</v>
      </c>
      <c r="P14" s="41">
        <v>10</v>
      </c>
    </row>
    <row r="15" spans="1:16" x14ac:dyDescent="0.25">
      <c r="A15" s="16" t="s">
        <v>8</v>
      </c>
      <c r="B15" s="5">
        <v>537.45000000000005</v>
      </c>
      <c r="C15" s="5">
        <v>284.62</v>
      </c>
      <c r="D15" s="33">
        <f t="shared" si="0"/>
        <v>52.957484417155079</v>
      </c>
      <c r="F15" s="16" t="s">
        <v>8</v>
      </c>
      <c r="G15" s="35">
        <v>0</v>
      </c>
      <c r="H15" s="8">
        <v>0</v>
      </c>
      <c r="I15" s="20">
        <v>0</v>
      </c>
      <c r="J15" s="35">
        <f t="shared" si="1"/>
        <v>1.4033333333333333</v>
      </c>
      <c r="K15" s="8">
        <f t="shared" si="2"/>
        <v>0</v>
      </c>
      <c r="L15" s="3">
        <f t="shared" si="3"/>
        <v>1.4033333333333333</v>
      </c>
      <c r="M15" s="3">
        <f t="shared" si="4"/>
        <v>1.4033333333333333</v>
      </c>
      <c r="N15" s="3">
        <v>10</v>
      </c>
      <c r="O15" s="41">
        <v>2</v>
      </c>
      <c r="P15" s="41">
        <v>10</v>
      </c>
    </row>
    <row r="16" spans="1:16" x14ac:dyDescent="0.25">
      <c r="A16" s="16" t="s">
        <v>9</v>
      </c>
      <c r="B16" s="5">
        <v>496.31</v>
      </c>
      <c r="C16" s="5">
        <v>278.68</v>
      </c>
      <c r="D16" s="33">
        <f t="shared" si="0"/>
        <v>56.150389877294437</v>
      </c>
      <c r="F16" s="16" t="s">
        <v>9</v>
      </c>
      <c r="G16" s="35">
        <v>0</v>
      </c>
      <c r="H16" s="8">
        <v>0</v>
      </c>
      <c r="I16" s="20">
        <v>0</v>
      </c>
      <c r="J16" s="35">
        <f t="shared" si="1"/>
        <v>0</v>
      </c>
      <c r="K16" s="8">
        <f t="shared" si="2"/>
        <v>0</v>
      </c>
      <c r="L16" s="3">
        <f t="shared" si="3"/>
        <v>0</v>
      </c>
      <c r="M16" s="3">
        <f t="shared" si="4"/>
        <v>0</v>
      </c>
      <c r="N16" s="3">
        <v>10</v>
      </c>
      <c r="O16" s="41">
        <v>2</v>
      </c>
      <c r="P16" s="41">
        <v>10</v>
      </c>
    </row>
    <row r="17" spans="1:16" x14ac:dyDescent="0.25">
      <c r="A17" s="16" t="s">
        <v>10</v>
      </c>
      <c r="B17" s="5">
        <v>435.78</v>
      </c>
      <c r="C17" s="5">
        <v>77.430000000000007</v>
      </c>
      <c r="D17" s="33">
        <f t="shared" si="0"/>
        <v>17.768139887098997</v>
      </c>
      <c r="F17" s="16" t="s">
        <v>10</v>
      </c>
      <c r="G17" s="35">
        <v>0</v>
      </c>
      <c r="H17" s="8">
        <v>0</v>
      </c>
      <c r="I17" s="20">
        <v>0</v>
      </c>
      <c r="J17" s="35">
        <f t="shared" si="1"/>
        <v>0</v>
      </c>
      <c r="K17" s="8">
        <f t="shared" si="2"/>
        <v>0</v>
      </c>
      <c r="L17" s="3">
        <f t="shared" si="3"/>
        <v>0</v>
      </c>
      <c r="M17" s="3">
        <f t="shared" si="4"/>
        <v>0</v>
      </c>
      <c r="N17" s="3">
        <v>10</v>
      </c>
      <c r="O17" s="41">
        <v>2</v>
      </c>
      <c r="P17" s="41">
        <v>10</v>
      </c>
    </row>
    <row r="18" spans="1:16" x14ac:dyDescent="0.25">
      <c r="A18" s="16" t="s">
        <v>11</v>
      </c>
      <c r="B18" s="5">
        <v>506.16</v>
      </c>
      <c r="C18" s="5">
        <v>146.12</v>
      </c>
      <c r="D18" s="33">
        <f t="shared" si="0"/>
        <v>28.868342026236764</v>
      </c>
      <c r="F18" s="16" t="s">
        <v>11</v>
      </c>
      <c r="G18" s="35">
        <v>0</v>
      </c>
      <c r="H18" s="8">
        <v>0</v>
      </c>
      <c r="I18" s="20">
        <v>0</v>
      </c>
      <c r="J18" s="35">
        <f t="shared" si="1"/>
        <v>0</v>
      </c>
      <c r="K18" s="8">
        <f t="shared" si="2"/>
        <v>0</v>
      </c>
      <c r="L18" s="3">
        <f t="shared" si="3"/>
        <v>0</v>
      </c>
      <c r="M18" s="3">
        <f t="shared" si="4"/>
        <v>0</v>
      </c>
      <c r="N18" s="3">
        <v>10</v>
      </c>
      <c r="O18" s="41">
        <v>2</v>
      </c>
      <c r="P18" s="41">
        <v>10</v>
      </c>
    </row>
    <row r="19" spans="1:16" x14ac:dyDescent="0.25">
      <c r="A19" s="16" t="s">
        <v>12</v>
      </c>
      <c r="B19" s="5">
        <v>393.08</v>
      </c>
      <c r="C19" s="5">
        <v>150.21</v>
      </c>
      <c r="D19" s="33">
        <f t="shared" si="0"/>
        <v>38.213595196906489</v>
      </c>
      <c r="F19" s="16" t="s">
        <v>12</v>
      </c>
      <c r="G19" s="35">
        <v>0</v>
      </c>
      <c r="H19" s="8">
        <v>0</v>
      </c>
      <c r="I19" s="20">
        <v>0</v>
      </c>
      <c r="J19" s="35">
        <f t="shared" si="1"/>
        <v>0</v>
      </c>
      <c r="K19" s="8">
        <f t="shared" si="2"/>
        <v>0</v>
      </c>
      <c r="L19" s="3">
        <f t="shared" si="3"/>
        <v>0</v>
      </c>
      <c r="M19" s="3">
        <f t="shared" si="4"/>
        <v>0</v>
      </c>
      <c r="N19" s="3">
        <v>20</v>
      </c>
      <c r="O19" s="41">
        <v>2</v>
      </c>
      <c r="P19" s="41">
        <v>10</v>
      </c>
    </row>
    <row r="20" spans="1:16" x14ac:dyDescent="0.25">
      <c r="A20" s="16" t="s">
        <v>13</v>
      </c>
      <c r="B20" s="5">
        <v>449.95</v>
      </c>
      <c r="C20" s="5">
        <v>185.17</v>
      </c>
      <c r="D20" s="33">
        <f t="shared" si="0"/>
        <v>41.153461495721743</v>
      </c>
      <c r="F20" s="16" t="s">
        <v>13</v>
      </c>
      <c r="G20" s="35">
        <v>0</v>
      </c>
      <c r="H20" s="8">
        <v>0</v>
      </c>
      <c r="I20" s="20">
        <v>0</v>
      </c>
      <c r="J20" s="35">
        <f t="shared" si="1"/>
        <v>0</v>
      </c>
      <c r="K20" s="8">
        <f t="shared" si="2"/>
        <v>0</v>
      </c>
      <c r="L20" s="3">
        <f t="shared" si="3"/>
        <v>0</v>
      </c>
      <c r="M20" s="3">
        <f t="shared" si="4"/>
        <v>0</v>
      </c>
      <c r="N20" s="3">
        <v>10</v>
      </c>
      <c r="O20" s="41">
        <v>2</v>
      </c>
      <c r="P20" s="41">
        <v>10</v>
      </c>
    </row>
    <row r="21" spans="1:16" x14ac:dyDescent="0.25">
      <c r="A21" s="16" t="s">
        <v>14</v>
      </c>
      <c r="B21" s="5">
        <v>230.96</v>
      </c>
      <c r="C21" s="5">
        <v>64.25</v>
      </c>
      <c r="D21" s="33">
        <f t="shared" si="0"/>
        <v>27.818669899549704</v>
      </c>
      <c r="F21" s="16" t="s">
        <v>14</v>
      </c>
      <c r="G21" s="35">
        <v>0</v>
      </c>
      <c r="H21" s="8">
        <v>0</v>
      </c>
      <c r="I21" s="20">
        <v>0</v>
      </c>
      <c r="J21" s="35">
        <f t="shared" si="1"/>
        <v>0</v>
      </c>
      <c r="K21" s="8">
        <f t="shared" si="2"/>
        <v>0</v>
      </c>
      <c r="L21" s="3">
        <f t="shared" si="3"/>
        <v>0</v>
      </c>
      <c r="M21" s="3">
        <f t="shared" si="4"/>
        <v>0</v>
      </c>
      <c r="N21" s="3">
        <v>50</v>
      </c>
      <c r="O21" s="41">
        <v>2</v>
      </c>
      <c r="P21" s="41">
        <v>10</v>
      </c>
    </row>
    <row r="22" spans="1:16" x14ac:dyDescent="0.25">
      <c r="A22" s="16" t="s">
        <v>15</v>
      </c>
      <c r="B22" s="5">
        <v>375.27</v>
      </c>
      <c r="C22" s="5">
        <v>325.85000000000002</v>
      </c>
      <c r="D22" s="33">
        <f t="shared" si="0"/>
        <v>86.830815146427923</v>
      </c>
      <c r="F22" s="16" t="s">
        <v>15</v>
      </c>
      <c r="G22" s="35">
        <v>0</v>
      </c>
      <c r="H22" s="8">
        <v>0</v>
      </c>
      <c r="I22" s="20">
        <v>0</v>
      </c>
      <c r="J22" s="35">
        <f t="shared" si="1"/>
        <v>0</v>
      </c>
      <c r="K22" s="8">
        <f t="shared" si="2"/>
        <v>0</v>
      </c>
      <c r="L22" s="3">
        <f t="shared" si="3"/>
        <v>0</v>
      </c>
      <c r="M22" s="3">
        <f t="shared" si="4"/>
        <v>0</v>
      </c>
      <c r="N22" s="3">
        <v>10</v>
      </c>
      <c r="O22" s="41">
        <v>2</v>
      </c>
      <c r="P22" s="41">
        <v>10</v>
      </c>
    </row>
    <row r="23" spans="1:16" x14ac:dyDescent="0.25">
      <c r="A23" s="16" t="s">
        <v>16</v>
      </c>
      <c r="B23" s="5">
        <v>471.76</v>
      </c>
      <c r="C23" s="5">
        <v>192.91</v>
      </c>
      <c r="D23" s="33">
        <f t="shared" si="0"/>
        <v>40.891555027980331</v>
      </c>
      <c r="F23" s="16" t="s">
        <v>16</v>
      </c>
      <c r="G23" s="35">
        <v>0</v>
      </c>
      <c r="H23" s="8">
        <v>0</v>
      </c>
      <c r="I23" s="20">
        <v>0</v>
      </c>
      <c r="J23" s="35">
        <f t="shared" si="1"/>
        <v>0</v>
      </c>
      <c r="K23" s="8">
        <f t="shared" si="2"/>
        <v>0</v>
      </c>
      <c r="L23" s="3">
        <f t="shared" si="3"/>
        <v>0</v>
      </c>
      <c r="M23" s="3">
        <f t="shared" si="4"/>
        <v>0</v>
      </c>
      <c r="N23" s="3">
        <v>10</v>
      </c>
      <c r="O23" s="41">
        <v>2</v>
      </c>
      <c r="P23" s="41">
        <v>10</v>
      </c>
    </row>
    <row r="24" spans="1:16" x14ac:dyDescent="0.25">
      <c r="A24" s="16" t="s">
        <v>17</v>
      </c>
      <c r="B24" s="5">
        <v>419.11</v>
      </c>
      <c r="C24" s="5">
        <v>329.78</v>
      </c>
      <c r="D24" s="33">
        <f t="shared" si="0"/>
        <v>78.685786547684373</v>
      </c>
      <c r="F24" s="16" t="s">
        <v>17</v>
      </c>
      <c r="G24" s="35">
        <v>0</v>
      </c>
      <c r="H24" s="8">
        <v>0</v>
      </c>
      <c r="I24" s="20">
        <v>0</v>
      </c>
      <c r="J24" s="35">
        <f t="shared" si="1"/>
        <v>0</v>
      </c>
      <c r="K24" s="8">
        <f t="shared" si="2"/>
        <v>0</v>
      </c>
      <c r="L24" s="3">
        <f t="shared" si="3"/>
        <v>0</v>
      </c>
      <c r="M24" s="3">
        <f t="shared" si="4"/>
        <v>0</v>
      </c>
      <c r="N24" s="3">
        <v>10</v>
      </c>
      <c r="O24" s="41">
        <v>2</v>
      </c>
      <c r="P24" s="41">
        <v>10</v>
      </c>
    </row>
    <row r="25" spans="1:16" x14ac:dyDescent="0.25">
      <c r="A25" s="16" t="s">
        <v>18</v>
      </c>
      <c r="B25" s="5">
        <v>428.01</v>
      </c>
      <c r="C25" s="5">
        <v>348.01</v>
      </c>
      <c r="D25" s="33">
        <f t="shared" si="0"/>
        <v>81.30884792411392</v>
      </c>
      <c r="F25" s="16" t="s">
        <v>18</v>
      </c>
      <c r="G25" s="35">
        <v>0</v>
      </c>
      <c r="H25" s="8">
        <v>0</v>
      </c>
      <c r="I25" s="20">
        <v>0</v>
      </c>
      <c r="J25" s="35">
        <f t="shared" si="1"/>
        <v>0</v>
      </c>
      <c r="K25" s="8">
        <f t="shared" si="2"/>
        <v>0</v>
      </c>
      <c r="L25" s="3">
        <f t="shared" si="3"/>
        <v>0</v>
      </c>
      <c r="M25" s="3">
        <f t="shared" si="4"/>
        <v>0</v>
      </c>
      <c r="N25" s="3">
        <v>10</v>
      </c>
      <c r="O25" s="41">
        <v>2</v>
      </c>
      <c r="P25" s="41">
        <v>10</v>
      </c>
    </row>
    <row r="26" spans="1:16" x14ac:dyDescent="0.25">
      <c r="A26" s="16" t="s">
        <v>19</v>
      </c>
      <c r="B26" s="5">
        <v>384.48</v>
      </c>
      <c r="C26" s="5">
        <v>321.79000000000002</v>
      </c>
      <c r="D26" s="33">
        <f t="shared" si="0"/>
        <v>83.694860590928016</v>
      </c>
      <c r="F26" s="16" t="s">
        <v>19</v>
      </c>
      <c r="G26" s="35">
        <v>0</v>
      </c>
      <c r="H26" s="8">
        <v>0</v>
      </c>
      <c r="I26" s="20">
        <v>0</v>
      </c>
      <c r="J26" s="35">
        <f t="shared" si="1"/>
        <v>0</v>
      </c>
      <c r="K26" s="8">
        <f t="shared" si="2"/>
        <v>0</v>
      </c>
      <c r="L26" s="3">
        <f t="shared" si="3"/>
        <v>0</v>
      </c>
      <c r="M26" s="3">
        <f t="shared" si="4"/>
        <v>0</v>
      </c>
      <c r="N26" s="3">
        <v>10</v>
      </c>
      <c r="O26" s="41">
        <v>2</v>
      </c>
      <c r="P26" s="41">
        <v>10</v>
      </c>
    </row>
    <row r="27" spans="1:16" x14ac:dyDescent="0.25">
      <c r="A27" s="16" t="s">
        <v>20</v>
      </c>
      <c r="B27" s="5">
        <v>836.19</v>
      </c>
      <c r="C27" s="5">
        <v>53.99</v>
      </c>
      <c r="D27" s="33">
        <f t="shared" si="0"/>
        <v>6.4566665470766216</v>
      </c>
      <c r="F27" s="16" t="s">
        <v>20</v>
      </c>
      <c r="G27" s="35">
        <v>0</v>
      </c>
      <c r="H27" s="8">
        <v>0</v>
      </c>
      <c r="I27" s="20">
        <v>0</v>
      </c>
      <c r="J27" s="35">
        <f t="shared" si="1"/>
        <v>0</v>
      </c>
      <c r="K27" s="8">
        <f t="shared" si="2"/>
        <v>0</v>
      </c>
      <c r="L27" s="3">
        <f t="shared" si="3"/>
        <v>0</v>
      </c>
      <c r="M27" s="3">
        <f t="shared" si="4"/>
        <v>0</v>
      </c>
      <c r="N27" s="3">
        <v>50</v>
      </c>
      <c r="O27" s="41">
        <v>2</v>
      </c>
      <c r="P27" s="41">
        <v>10</v>
      </c>
    </row>
    <row r="28" spans="1:16" x14ac:dyDescent="0.25">
      <c r="A28" s="16" t="s">
        <v>21</v>
      </c>
      <c r="B28" s="5">
        <v>476.49</v>
      </c>
      <c r="C28" s="5">
        <v>267.62</v>
      </c>
      <c r="D28" s="33">
        <f t="shared" si="0"/>
        <v>56.164872295326241</v>
      </c>
      <c r="F28" s="16" t="s">
        <v>21</v>
      </c>
      <c r="G28" s="35">
        <v>0</v>
      </c>
      <c r="H28" s="8">
        <v>0</v>
      </c>
      <c r="I28" s="20">
        <v>0</v>
      </c>
      <c r="J28" s="35">
        <f t="shared" si="1"/>
        <v>0</v>
      </c>
      <c r="K28" s="8">
        <f t="shared" si="2"/>
        <v>0</v>
      </c>
      <c r="L28" s="3">
        <f t="shared" si="3"/>
        <v>0</v>
      </c>
      <c r="M28" s="3">
        <f t="shared" si="4"/>
        <v>0</v>
      </c>
      <c r="N28" s="3">
        <v>10</v>
      </c>
      <c r="O28" s="41">
        <v>2</v>
      </c>
      <c r="P28" s="41">
        <v>10</v>
      </c>
    </row>
    <row r="29" spans="1:16" x14ac:dyDescent="0.25">
      <c r="A29" s="16" t="s">
        <v>22</v>
      </c>
      <c r="B29" s="5">
        <v>551.05999999999995</v>
      </c>
      <c r="C29" s="5">
        <v>150.57</v>
      </c>
      <c r="D29" s="33">
        <f t="shared" si="0"/>
        <v>27.323703407977355</v>
      </c>
      <c r="F29" s="16" t="s">
        <v>22</v>
      </c>
      <c r="G29" s="35">
        <v>0</v>
      </c>
      <c r="H29" s="8">
        <v>0</v>
      </c>
      <c r="I29" s="20">
        <v>0</v>
      </c>
      <c r="J29" s="35">
        <f t="shared" si="1"/>
        <v>0</v>
      </c>
      <c r="K29" s="8">
        <f t="shared" si="2"/>
        <v>0</v>
      </c>
      <c r="L29" s="3">
        <f t="shared" si="3"/>
        <v>0</v>
      </c>
      <c r="M29" s="3">
        <f t="shared" si="4"/>
        <v>0</v>
      </c>
      <c r="N29" s="3">
        <v>20</v>
      </c>
      <c r="O29" s="41">
        <v>2</v>
      </c>
      <c r="P29" s="41">
        <v>10</v>
      </c>
    </row>
    <row r="30" spans="1:16" x14ac:dyDescent="0.25">
      <c r="A30" s="16" t="s">
        <v>23</v>
      </c>
      <c r="B30" s="5">
        <v>532.11</v>
      </c>
      <c r="C30" s="5">
        <v>171.52</v>
      </c>
      <c r="D30" s="33">
        <f t="shared" si="0"/>
        <v>32.233936592058029</v>
      </c>
      <c r="F30" s="16" t="s">
        <v>23</v>
      </c>
      <c r="G30" s="35">
        <v>0</v>
      </c>
      <c r="H30" s="8">
        <v>0</v>
      </c>
      <c r="I30" s="20">
        <v>0</v>
      </c>
      <c r="J30" s="35">
        <f t="shared" si="1"/>
        <v>0</v>
      </c>
      <c r="K30" s="8">
        <f t="shared" si="2"/>
        <v>0</v>
      </c>
      <c r="L30" s="3">
        <f t="shared" si="3"/>
        <v>0</v>
      </c>
      <c r="M30" s="3">
        <f t="shared" si="4"/>
        <v>0</v>
      </c>
      <c r="N30" s="3">
        <v>10</v>
      </c>
      <c r="O30" s="41">
        <v>2</v>
      </c>
      <c r="P30" s="41">
        <v>10</v>
      </c>
    </row>
    <row r="31" spans="1:16" x14ac:dyDescent="0.25">
      <c r="A31" s="16" t="s">
        <v>24</v>
      </c>
      <c r="B31" s="5">
        <v>230.82</v>
      </c>
      <c r="C31" s="5">
        <v>94.6</v>
      </c>
      <c r="D31" s="33">
        <f t="shared" si="0"/>
        <v>40.984316783640928</v>
      </c>
      <c r="F31" s="16" t="s">
        <v>24</v>
      </c>
      <c r="G31" s="35">
        <v>0</v>
      </c>
      <c r="H31" s="8">
        <v>0</v>
      </c>
      <c r="I31" s="20">
        <v>0</v>
      </c>
      <c r="J31" s="35">
        <f t="shared" si="1"/>
        <v>0</v>
      </c>
      <c r="K31" s="8">
        <f t="shared" si="2"/>
        <v>0</v>
      </c>
      <c r="L31" s="3">
        <f t="shared" si="3"/>
        <v>0</v>
      </c>
      <c r="M31" s="3">
        <f t="shared" si="4"/>
        <v>0</v>
      </c>
      <c r="N31" s="3">
        <v>10</v>
      </c>
      <c r="O31" s="41">
        <v>2</v>
      </c>
      <c r="P31" s="41">
        <v>10</v>
      </c>
    </row>
    <row r="32" spans="1:16" x14ac:dyDescent="0.25">
      <c r="A32" s="15" t="s">
        <v>25</v>
      </c>
      <c r="B32" s="11">
        <v>367.08</v>
      </c>
      <c r="C32" s="11">
        <v>440.75</v>
      </c>
      <c r="D32" s="34">
        <f t="shared" si="0"/>
        <v>120.06919472594531</v>
      </c>
      <c r="F32" s="15" t="s">
        <v>25</v>
      </c>
      <c r="G32" s="17">
        <v>0</v>
      </c>
      <c r="H32" s="9">
        <v>0</v>
      </c>
      <c r="I32" s="13">
        <v>0</v>
      </c>
      <c r="J32" s="17">
        <f t="shared" si="1"/>
        <v>0</v>
      </c>
      <c r="K32" s="9">
        <f t="shared" si="2"/>
        <v>0</v>
      </c>
      <c r="L32" s="9">
        <f t="shared" si="3"/>
        <v>0</v>
      </c>
      <c r="M32" s="9">
        <f t="shared" si="4"/>
        <v>0</v>
      </c>
      <c r="N32" s="9">
        <v>10</v>
      </c>
      <c r="O32" s="40">
        <v>2</v>
      </c>
      <c r="P32" s="40">
        <v>10</v>
      </c>
    </row>
    <row r="35" spans="1:21" x14ac:dyDescent="0.25">
      <c r="A35" s="1" t="s">
        <v>52</v>
      </c>
    </row>
    <row r="36" spans="1:21" x14ac:dyDescent="0.25">
      <c r="A36" s="14"/>
      <c r="B36" s="10" t="s">
        <v>26</v>
      </c>
      <c r="C36" s="10" t="s">
        <v>30</v>
      </c>
      <c r="D36" s="10" t="s">
        <v>31</v>
      </c>
      <c r="E36" s="10" t="s">
        <v>32</v>
      </c>
      <c r="F36" s="10" t="s">
        <v>33</v>
      </c>
      <c r="G36" s="10" t="s">
        <v>34</v>
      </c>
      <c r="H36" s="10" t="s">
        <v>35</v>
      </c>
      <c r="I36" s="10" t="s">
        <v>36</v>
      </c>
      <c r="J36" s="10" t="s">
        <v>37</v>
      </c>
      <c r="K36" s="10" t="s">
        <v>38</v>
      </c>
      <c r="L36" s="10" t="s">
        <v>39</v>
      </c>
      <c r="M36" s="12" t="s">
        <v>40</v>
      </c>
      <c r="N36" s="19" t="s">
        <v>50</v>
      </c>
      <c r="O36" s="19" t="s">
        <v>53</v>
      </c>
      <c r="P36" s="19" t="s">
        <v>54</v>
      </c>
      <c r="Q36" s="19" t="s">
        <v>55</v>
      </c>
      <c r="R36" s="19" t="s">
        <v>57</v>
      </c>
      <c r="S36" s="21"/>
      <c r="T36" s="22" t="s">
        <v>54</v>
      </c>
      <c r="U36" s="22" t="s">
        <v>55</v>
      </c>
    </row>
    <row r="37" spans="1:21" x14ac:dyDescent="0.25">
      <c r="A37" s="15"/>
      <c r="B37" s="9" t="s">
        <v>45</v>
      </c>
      <c r="C37" s="9" t="s">
        <v>45</v>
      </c>
      <c r="D37" s="9" t="s">
        <v>45</v>
      </c>
      <c r="E37" s="9" t="s">
        <v>45</v>
      </c>
      <c r="F37" s="9" t="s">
        <v>45</v>
      </c>
      <c r="G37" s="9" t="s">
        <v>45</v>
      </c>
      <c r="H37" s="9" t="s">
        <v>45</v>
      </c>
      <c r="I37" s="9" t="s">
        <v>45</v>
      </c>
      <c r="J37" s="9" t="s">
        <v>45</v>
      </c>
      <c r="K37" s="9" t="s">
        <v>45</v>
      </c>
      <c r="L37" s="9" t="s">
        <v>45</v>
      </c>
      <c r="M37" s="13" t="s">
        <v>45</v>
      </c>
      <c r="N37" s="9" t="s">
        <v>45</v>
      </c>
      <c r="O37" s="9" t="s">
        <v>45</v>
      </c>
      <c r="P37" s="9" t="s">
        <v>45</v>
      </c>
      <c r="Q37" s="9" t="s">
        <v>45</v>
      </c>
      <c r="R37" s="9" t="s">
        <v>45</v>
      </c>
      <c r="S37" s="23"/>
      <c r="T37" s="24" t="s">
        <v>45</v>
      </c>
      <c r="U37" s="24" t="s">
        <v>45</v>
      </c>
    </row>
    <row r="38" spans="1:21" x14ac:dyDescent="0.25">
      <c r="A38" s="16" t="s">
        <v>0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20">
        <v>0</v>
      </c>
      <c r="N38" s="3">
        <f t="shared" ref="N38:N63" si="5">AVERAGE(B38:M38)</f>
        <v>0</v>
      </c>
      <c r="O38" s="3">
        <f t="shared" ref="O38:O63" si="6">STDEV(B38:M38)</f>
        <v>0</v>
      </c>
      <c r="P38" s="3">
        <f>N38+3*O38</f>
        <v>0</v>
      </c>
      <c r="Q38" s="3">
        <f>N38+10*O38</f>
        <v>0</v>
      </c>
      <c r="R38" s="3">
        <v>10</v>
      </c>
      <c r="S38" s="25" t="s">
        <v>0</v>
      </c>
      <c r="T38" s="26">
        <v>2</v>
      </c>
      <c r="U38" s="26">
        <v>10</v>
      </c>
    </row>
    <row r="39" spans="1:21" x14ac:dyDescent="0.25">
      <c r="A39" s="16" t="s">
        <v>1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20">
        <v>0</v>
      </c>
      <c r="N39" s="3">
        <f t="shared" si="5"/>
        <v>0</v>
      </c>
      <c r="O39" s="3">
        <f t="shared" si="6"/>
        <v>0</v>
      </c>
      <c r="P39" s="3">
        <f t="shared" ref="P39:P63" si="7">N39+3*O39</f>
        <v>0</v>
      </c>
      <c r="Q39" s="3">
        <f t="shared" ref="Q39:Q63" si="8">N39+10*O39</f>
        <v>0</v>
      </c>
      <c r="R39" s="3">
        <v>100</v>
      </c>
      <c r="S39" s="25" t="s">
        <v>1</v>
      </c>
      <c r="T39" s="26">
        <v>20</v>
      </c>
      <c r="U39" s="26">
        <v>100</v>
      </c>
    </row>
    <row r="40" spans="1:21" x14ac:dyDescent="0.25">
      <c r="A40" s="16" t="s">
        <v>2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20">
        <v>0</v>
      </c>
      <c r="N40" s="3">
        <f t="shared" si="5"/>
        <v>0</v>
      </c>
      <c r="O40" s="3">
        <f t="shared" si="6"/>
        <v>0</v>
      </c>
      <c r="P40" s="3">
        <f t="shared" si="7"/>
        <v>0</v>
      </c>
      <c r="Q40" s="3">
        <f t="shared" si="8"/>
        <v>0</v>
      </c>
      <c r="R40" s="3">
        <v>50</v>
      </c>
      <c r="S40" s="25" t="s">
        <v>2</v>
      </c>
      <c r="T40" s="26">
        <v>10</v>
      </c>
      <c r="U40" s="26">
        <v>50</v>
      </c>
    </row>
    <row r="41" spans="1:21" x14ac:dyDescent="0.25">
      <c r="A41" s="16" t="s">
        <v>3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20">
        <v>0</v>
      </c>
      <c r="N41" s="3">
        <f t="shared" si="5"/>
        <v>0</v>
      </c>
      <c r="O41" s="3">
        <f t="shared" si="6"/>
        <v>0</v>
      </c>
      <c r="P41" s="3">
        <f t="shared" si="7"/>
        <v>0</v>
      </c>
      <c r="Q41" s="3">
        <f t="shared" si="8"/>
        <v>0</v>
      </c>
      <c r="R41" s="3">
        <v>10</v>
      </c>
      <c r="S41" s="25" t="s">
        <v>3</v>
      </c>
      <c r="T41" s="26">
        <v>2</v>
      </c>
      <c r="U41" s="26">
        <v>10</v>
      </c>
    </row>
    <row r="42" spans="1:21" x14ac:dyDescent="0.25">
      <c r="A42" s="16" t="s">
        <v>4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20">
        <v>0</v>
      </c>
      <c r="N42" s="3">
        <f t="shared" si="5"/>
        <v>0</v>
      </c>
      <c r="O42" s="3">
        <f t="shared" si="6"/>
        <v>0</v>
      </c>
      <c r="P42" s="3">
        <f t="shared" si="7"/>
        <v>0</v>
      </c>
      <c r="Q42" s="3">
        <f t="shared" si="8"/>
        <v>0</v>
      </c>
      <c r="R42" s="3">
        <v>20</v>
      </c>
      <c r="S42" s="25" t="s">
        <v>4</v>
      </c>
      <c r="T42" s="26">
        <v>4</v>
      </c>
      <c r="U42" s="26">
        <v>20</v>
      </c>
    </row>
    <row r="43" spans="1:21" x14ac:dyDescent="0.25">
      <c r="A43" s="16" t="s">
        <v>5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20">
        <v>0</v>
      </c>
      <c r="N43" s="3">
        <f t="shared" si="5"/>
        <v>0</v>
      </c>
      <c r="O43" s="3">
        <f t="shared" si="6"/>
        <v>0</v>
      </c>
      <c r="P43" s="3">
        <f t="shared" si="7"/>
        <v>0</v>
      </c>
      <c r="Q43" s="3">
        <f t="shared" si="8"/>
        <v>0</v>
      </c>
      <c r="R43" s="3">
        <v>20</v>
      </c>
      <c r="S43" s="25" t="s">
        <v>5</v>
      </c>
      <c r="T43" s="26">
        <v>4</v>
      </c>
      <c r="U43" s="26">
        <v>20</v>
      </c>
    </row>
    <row r="44" spans="1:21" x14ac:dyDescent="0.25">
      <c r="A44" s="16" t="s">
        <v>6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20">
        <v>0</v>
      </c>
      <c r="N44" s="3">
        <f t="shared" si="5"/>
        <v>0</v>
      </c>
      <c r="O44" s="3">
        <f t="shared" si="6"/>
        <v>0</v>
      </c>
      <c r="P44" s="3">
        <f t="shared" si="7"/>
        <v>0</v>
      </c>
      <c r="Q44" s="3">
        <f t="shared" si="8"/>
        <v>0</v>
      </c>
      <c r="R44" s="3">
        <v>10</v>
      </c>
      <c r="S44" s="25" t="s">
        <v>6</v>
      </c>
      <c r="T44" s="26">
        <v>2</v>
      </c>
      <c r="U44" s="26">
        <v>10</v>
      </c>
    </row>
    <row r="45" spans="1:21" x14ac:dyDescent="0.25">
      <c r="A45" s="16" t="s">
        <v>7</v>
      </c>
      <c r="B45" s="3">
        <v>2.2799999999999998</v>
      </c>
      <c r="C45" s="3">
        <v>2.0499999999999998</v>
      </c>
      <c r="D45" s="3">
        <v>1.93</v>
      </c>
      <c r="E45" s="3">
        <v>2.33</v>
      </c>
      <c r="F45" s="3">
        <v>1.96</v>
      </c>
      <c r="G45" s="3">
        <v>3.55</v>
      </c>
      <c r="H45" s="3">
        <v>1.53</v>
      </c>
      <c r="I45" s="3">
        <v>1.69</v>
      </c>
      <c r="J45" s="3">
        <v>1.95</v>
      </c>
      <c r="K45" s="3">
        <v>2.0299999999999998</v>
      </c>
      <c r="L45" s="3">
        <v>2.14</v>
      </c>
      <c r="M45" s="20">
        <v>1.83</v>
      </c>
      <c r="N45" s="4">
        <f t="shared" si="5"/>
        <v>2.1058333333333334</v>
      </c>
      <c r="O45" s="4">
        <f t="shared" si="6"/>
        <v>0.5075154871498686</v>
      </c>
      <c r="P45" s="4">
        <f t="shared" si="7"/>
        <v>3.6283797947829393</v>
      </c>
      <c r="Q45" s="4">
        <f t="shared" si="8"/>
        <v>7.1809882048320191</v>
      </c>
      <c r="R45" s="3">
        <v>10</v>
      </c>
      <c r="S45" s="25" t="s">
        <v>7</v>
      </c>
      <c r="T45" s="26">
        <v>3.8</v>
      </c>
      <c r="U45" s="26">
        <v>10</v>
      </c>
    </row>
    <row r="46" spans="1:21" x14ac:dyDescent="0.25">
      <c r="A46" s="16" t="s">
        <v>8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20">
        <v>0</v>
      </c>
      <c r="N46" s="3">
        <f t="shared" si="5"/>
        <v>0</v>
      </c>
      <c r="O46" s="3">
        <f t="shared" si="6"/>
        <v>0</v>
      </c>
      <c r="P46" s="3">
        <f t="shared" si="7"/>
        <v>0</v>
      </c>
      <c r="Q46" s="3">
        <f t="shared" si="8"/>
        <v>0</v>
      </c>
      <c r="R46" s="3">
        <v>10</v>
      </c>
      <c r="S46" s="25" t="s">
        <v>8</v>
      </c>
      <c r="T46" s="26">
        <v>2</v>
      </c>
      <c r="U46" s="26">
        <v>10</v>
      </c>
    </row>
    <row r="47" spans="1:21" x14ac:dyDescent="0.25">
      <c r="A47" s="16" t="s">
        <v>9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20">
        <v>0</v>
      </c>
      <c r="N47" s="3">
        <f t="shared" si="5"/>
        <v>0</v>
      </c>
      <c r="O47" s="3">
        <f t="shared" si="6"/>
        <v>0</v>
      </c>
      <c r="P47" s="3">
        <f t="shared" si="7"/>
        <v>0</v>
      </c>
      <c r="Q47" s="3">
        <f t="shared" si="8"/>
        <v>0</v>
      </c>
      <c r="R47" s="3">
        <v>10</v>
      </c>
      <c r="S47" s="25" t="s">
        <v>9</v>
      </c>
      <c r="T47" s="26">
        <v>2</v>
      </c>
      <c r="U47" s="26">
        <v>10</v>
      </c>
    </row>
    <row r="48" spans="1:21" x14ac:dyDescent="0.25">
      <c r="A48" s="16" t="s">
        <v>10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20">
        <v>0</v>
      </c>
      <c r="N48" s="3">
        <f t="shared" si="5"/>
        <v>0</v>
      </c>
      <c r="O48" s="3">
        <f t="shared" si="6"/>
        <v>0</v>
      </c>
      <c r="P48" s="3">
        <f t="shared" si="7"/>
        <v>0</v>
      </c>
      <c r="Q48" s="3">
        <f t="shared" si="8"/>
        <v>0</v>
      </c>
      <c r="R48" s="3">
        <v>10</v>
      </c>
      <c r="S48" s="25" t="s">
        <v>10</v>
      </c>
      <c r="T48" s="26">
        <v>2</v>
      </c>
      <c r="U48" s="26">
        <v>10</v>
      </c>
    </row>
    <row r="49" spans="1:21" x14ac:dyDescent="0.25">
      <c r="A49" s="16" t="s">
        <v>11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20">
        <v>0</v>
      </c>
      <c r="N49" s="3">
        <f t="shared" si="5"/>
        <v>0</v>
      </c>
      <c r="O49" s="3">
        <f t="shared" si="6"/>
        <v>0</v>
      </c>
      <c r="P49" s="3">
        <f t="shared" si="7"/>
        <v>0</v>
      </c>
      <c r="Q49" s="3">
        <f t="shared" si="8"/>
        <v>0</v>
      </c>
      <c r="R49" s="3">
        <v>10</v>
      </c>
      <c r="S49" s="25" t="s">
        <v>11</v>
      </c>
      <c r="T49" s="26">
        <v>2</v>
      </c>
      <c r="U49" s="26">
        <v>10</v>
      </c>
    </row>
    <row r="50" spans="1:21" x14ac:dyDescent="0.25">
      <c r="A50" s="16" t="s">
        <v>12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20">
        <v>0</v>
      </c>
      <c r="N50" s="3">
        <f t="shared" si="5"/>
        <v>0</v>
      </c>
      <c r="O50" s="3">
        <f t="shared" si="6"/>
        <v>0</v>
      </c>
      <c r="P50" s="3">
        <f t="shared" si="7"/>
        <v>0</v>
      </c>
      <c r="Q50" s="3">
        <f t="shared" si="8"/>
        <v>0</v>
      </c>
      <c r="R50" s="3">
        <v>20</v>
      </c>
      <c r="S50" s="25" t="s">
        <v>12</v>
      </c>
      <c r="T50" s="26">
        <v>4</v>
      </c>
      <c r="U50" s="26">
        <v>20</v>
      </c>
    </row>
    <row r="51" spans="1:21" x14ac:dyDescent="0.25">
      <c r="A51" s="16" t="s">
        <v>13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20">
        <v>0</v>
      </c>
      <c r="N51" s="3">
        <f t="shared" si="5"/>
        <v>0</v>
      </c>
      <c r="O51" s="3">
        <f t="shared" si="6"/>
        <v>0</v>
      </c>
      <c r="P51" s="3">
        <f t="shared" si="7"/>
        <v>0</v>
      </c>
      <c r="Q51" s="3">
        <f t="shared" si="8"/>
        <v>0</v>
      </c>
      <c r="R51" s="3">
        <v>10</v>
      </c>
      <c r="S51" s="25" t="s">
        <v>13</v>
      </c>
      <c r="T51" s="26">
        <v>2</v>
      </c>
      <c r="U51" s="26">
        <v>10</v>
      </c>
    </row>
    <row r="52" spans="1:21" x14ac:dyDescent="0.25">
      <c r="A52" s="16" t="s">
        <v>14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20">
        <v>0</v>
      </c>
      <c r="N52" s="3">
        <f t="shared" si="5"/>
        <v>0</v>
      </c>
      <c r="O52" s="3">
        <f t="shared" si="6"/>
        <v>0</v>
      </c>
      <c r="P52" s="3">
        <f t="shared" si="7"/>
        <v>0</v>
      </c>
      <c r="Q52" s="3">
        <f t="shared" si="8"/>
        <v>0</v>
      </c>
      <c r="R52" s="3">
        <v>50</v>
      </c>
      <c r="S52" s="25" t="s">
        <v>14</v>
      </c>
      <c r="T52" s="26">
        <v>10</v>
      </c>
      <c r="U52" s="26">
        <v>50</v>
      </c>
    </row>
    <row r="53" spans="1:21" x14ac:dyDescent="0.25">
      <c r="A53" s="16" t="s">
        <v>15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20">
        <v>0</v>
      </c>
      <c r="N53" s="3">
        <f t="shared" si="5"/>
        <v>0</v>
      </c>
      <c r="O53" s="3">
        <f t="shared" si="6"/>
        <v>0</v>
      </c>
      <c r="P53" s="3">
        <f t="shared" si="7"/>
        <v>0</v>
      </c>
      <c r="Q53" s="3">
        <f t="shared" si="8"/>
        <v>0</v>
      </c>
      <c r="R53" s="3">
        <v>10</v>
      </c>
      <c r="S53" s="25" t="s">
        <v>15</v>
      </c>
      <c r="T53" s="26">
        <v>2</v>
      </c>
      <c r="U53" s="26">
        <v>10</v>
      </c>
    </row>
    <row r="54" spans="1:21" x14ac:dyDescent="0.25">
      <c r="A54" s="16" t="s">
        <v>16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20">
        <v>0</v>
      </c>
      <c r="N54" s="3">
        <f t="shared" si="5"/>
        <v>0</v>
      </c>
      <c r="O54" s="3">
        <f t="shared" si="6"/>
        <v>0</v>
      </c>
      <c r="P54" s="3">
        <f t="shared" si="7"/>
        <v>0</v>
      </c>
      <c r="Q54" s="3">
        <f t="shared" si="8"/>
        <v>0</v>
      </c>
      <c r="R54" s="3">
        <v>10</v>
      </c>
      <c r="S54" s="25" t="s">
        <v>16</v>
      </c>
      <c r="T54" s="26">
        <v>2</v>
      </c>
      <c r="U54" s="26">
        <v>10</v>
      </c>
    </row>
    <row r="55" spans="1:21" x14ac:dyDescent="0.25">
      <c r="A55" s="16" t="s">
        <v>17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20">
        <v>0</v>
      </c>
      <c r="N55" s="3">
        <f t="shared" si="5"/>
        <v>0</v>
      </c>
      <c r="O55" s="3">
        <f t="shared" si="6"/>
        <v>0</v>
      </c>
      <c r="P55" s="3">
        <f t="shared" si="7"/>
        <v>0</v>
      </c>
      <c r="Q55" s="3">
        <f t="shared" si="8"/>
        <v>0</v>
      </c>
      <c r="R55" s="3">
        <v>10</v>
      </c>
      <c r="S55" s="25" t="s">
        <v>17</v>
      </c>
      <c r="T55" s="26">
        <v>2</v>
      </c>
      <c r="U55" s="26">
        <v>10</v>
      </c>
    </row>
    <row r="56" spans="1:21" x14ac:dyDescent="0.25">
      <c r="A56" s="16" t="s">
        <v>18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20">
        <v>0</v>
      </c>
      <c r="N56" s="3">
        <f t="shared" si="5"/>
        <v>0</v>
      </c>
      <c r="O56" s="3">
        <f t="shared" si="6"/>
        <v>0</v>
      </c>
      <c r="P56" s="3">
        <f t="shared" si="7"/>
        <v>0</v>
      </c>
      <c r="Q56" s="3">
        <f t="shared" si="8"/>
        <v>0</v>
      </c>
      <c r="R56" s="3">
        <v>10</v>
      </c>
      <c r="S56" s="25" t="s">
        <v>18</v>
      </c>
      <c r="T56" s="26">
        <v>2</v>
      </c>
      <c r="U56" s="26">
        <v>10</v>
      </c>
    </row>
    <row r="57" spans="1:21" x14ac:dyDescent="0.25">
      <c r="A57" s="16" t="s">
        <v>19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20">
        <v>0</v>
      </c>
      <c r="N57" s="3">
        <f t="shared" si="5"/>
        <v>0</v>
      </c>
      <c r="O57" s="3">
        <f t="shared" si="6"/>
        <v>0</v>
      </c>
      <c r="P57" s="3">
        <f t="shared" si="7"/>
        <v>0</v>
      </c>
      <c r="Q57" s="3">
        <f t="shared" si="8"/>
        <v>0</v>
      </c>
      <c r="R57" s="3">
        <v>10</v>
      </c>
      <c r="S57" s="25" t="s">
        <v>19</v>
      </c>
      <c r="T57" s="26">
        <v>2</v>
      </c>
      <c r="U57" s="26">
        <v>10</v>
      </c>
    </row>
    <row r="58" spans="1:21" x14ac:dyDescent="0.25">
      <c r="A58" s="16" t="s">
        <v>20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20">
        <v>0</v>
      </c>
      <c r="N58" s="3">
        <f t="shared" si="5"/>
        <v>0</v>
      </c>
      <c r="O58" s="3">
        <f t="shared" si="6"/>
        <v>0</v>
      </c>
      <c r="P58" s="3">
        <f t="shared" si="7"/>
        <v>0</v>
      </c>
      <c r="Q58" s="3">
        <f t="shared" si="8"/>
        <v>0</v>
      </c>
      <c r="R58" s="3">
        <v>50</v>
      </c>
      <c r="S58" s="25" t="s">
        <v>20</v>
      </c>
      <c r="T58" s="26">
        <v>10</v>
      </c>
      <c r="U58" s="26">
        <v>50</v>
      </c>
    </row>
    <row r="59" spans="1:21" x14ac:dyDescent="0.25">
      <c r="A59" s="16" t="s">
        <v>21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20">
        <v>0</v>
      </c>
      <c r="N59" s="3">
        <f t="shared" si="5"/>
        <v>0</v>
      </c>
      <c r="O59" s="3">
        <f t="shared" si="6"/>
        <v>0</v>
      </c>
      <c r="P59" s="3">
        <f t="shared" si="7"/>
        <v>0</v>
      </c>
      <c r="Q59" s="3">
        <f t="shared" si="8"/>
        <v>0</v>
      </c>
      <c r="R59" s="3">
        <v>10</v>
      </c>
      <c r="S59" s="25" t="s">
        <v>21</v>
      </c>
      <c r="T59" s="26">
        <v>2</v>
      </c>
      <c r="U59" s="26">
        <v>10</v>
      </c>
    </row>
    <row r="60" spans="1:21" x14ac:dyDescent="0.25">
      <c r="A60" s="16" t="s">
        <v>22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20">
        <v>0</v>
      </c>
      <c r="N60" s="3">
        <f t="shared" si="5"/>
        <v>0</v>
      </c>
      <c r="O60" s="3">
        <f t="shared" si="6"/>
        <v>0</v>
      </c>
      <c r="P60" s="3">
        <f t="shared" si="7"/>
        <v>0</v>
      </c>
      <c r="Q60" s="3">
        <f t="shared" si="8"/>
        <v>0</v>
      </c>
      <c r="R60" s="3">
        <v>20</v>
      </c>
      <c r="S60" s="25" t="s">
        <v>22</v>
      </c>
      <c r="T60" s="26">
        <v>4</v>
      </c>
      <c r="U60" s="26">
        <v>20</v>
      </c>
    </row>
    <row r="61" spans="1:21" x14ac:dyDescent="0.25">
      <c r="A61" s="16" t="s">
        <v>23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20">
        <v>0</v>
      </c>
      <c r="N61" s="3">
        <f t="shared" si="5"/>
        <v>0</v>
      </c>
      <c r="O61" s="3">
        <f t="shared" si="6"/>
        <v>0</v>
      </c>
      <c r="P61" s="3">
        <f t="shared" si="7"/>
        <v>0</v>
      </c>
      <c r="Q61" s="3">
        <f t="shared" si="8"/>
        <v>0</v>
      </c>
      <c r="R61" s="3">
        <v>10</v>
      </c>
      <c r="S61" s="25" t="s">
        <v>23</v>
      </c>
      <c r="T61" s="27">
        <v>2</v>
      </c>
      <c r="U61" s="28">
        <v>10</v>
      </c>
    </row>
    <row r="62" spans="1:21" x14ac:dyDescent="0.25">
      <c r="A62" s="16" t="s">
        <v>24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20">
        <v>0</v>
      </c>
      <c r="N62" s="3">
        <f t="shared" si="5"/>
        <v>0</v>
      </c>
      <c r="O62" s="3">
        <f t="shared" si="6"/>
        <v>0</v>
      </c>
      <c r="P62" s="3">
        <f t="shared" si="7"/>
        <v>0</v>
      </c>
      <c r="Q62" s="3">
        <f t="shared" si="8"/>
        <v>0</v>
      </c>
      <c r="R62" s="3">
        <v>10</v>
      </c>
      <c r="S62" s="25" t="s">
        <v>24</v>
      </c>
      <c r="T62" s="27">
        <v>2</v>
      </c>
      <c r="U62" s="28">
        <v>10</v>
      </c>
    </row>
    <row r="63" spans="1:21" x14ac:dyDescent="0.25">
      <c r="A63" s="15" t="s">
        <v>25</v>
      </c>
      <c r="B63" s="17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13">
        <v>0</v>
      </c>
      <c r="N63" s="9">
        <f t="shared" si="5"/>
        <v>0</v>
      </c>
      <c r="O63" s="9">
        <f t="shared" si="6"/>
        <v>0</v>
      </c>
      <c r="P63" s="9">
        <f t="shared" si="7"/>
        <v>0</v>
      </c>
      <c r="Q63" s="9">
        <f t="shared" si="8"/>
        <v>0</v>
      </c>
      <c r="R63" s="9">
        <v>10</v>
      </c>
      <c r="S63" s="23" t="s">
        <v>25</v>
      </c>
      <c r="T63" s="29">
        <v>2</v>
      </c>
      <c r="U63" s="24">
        <v>10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zoomScale="80" zoomScaleNormal="80" workbookViewId="0">
      <selection activeCell="K1" sqref="K1"/>
    </sheetView>
  </sheetViews>
  <sheetFormatPr defaultRowHeight="15" x14ac:dyDescent="0.25"/>
  <cols>
    <col min="1" max="1" width="23.5703125" customWidth="1"/>
    <col min="2" max="3" width="9.85546875" customWidth="1"/>
    <col min="11" max="11" width="23" customWidth="1"/>
  </cols>
  <sheetData>
    <row r="1" spans="1:15" ht="18.75" x14ac:dyDescent="0.3">
      <c r="A1" s="2" t="s">
        <v>68</v>
      </c>
    </row>
    <row r="2" spans="1:15" x14ac:dyDescent="0.25">
      <c r="A2" s="1" t="s">
        <v>56</v>
      </c>
    </row>
    <row r="3" spans="1:15" x14ac:dyDescent="0.25">
      <c r="K3" s="1" t="s">
        <v>62</v>
      </c>
    </row>
    <row r="4" spans="1:15" x14ac:dyDescent="0.25">
      <c r="A4" s="14"/>
      <c r="B4" s="10" t="s">
        <v>43</v>
      </c>
      <c r="C4" s="10" t="s">
        <v>44</v>
      </c>
      <c r="E4" s="18" t="s">
        <v>60</v>
      </c>
      <c r="G4" s="3" t="s">
        <v>54</v>
      </c>
      <c r="H4" s="3" t="s">
        <v>55</v>
      </c>
      <c r="K4" s="14"/>
      <c r="L4" s="10" t="s">
        <v>43</v>
      </c>
      <c r="M4" s="10" t="s">
        <v>44</v>
      </c>
      <c r="N4" s="19" t="s">
        <v>54</v>
      </c>
      <c r="O4" s="19" t="s">
        <v>55</v>
      </c>
    </row>
    <row r="5" spans="1:15" x14ac:dyDescent="0.25">
      <c r="A5" s="15"/>
      <c r="B5" s="9" t="s">
        <v>58</v>
      </c>
      <c r="C5" s="9" t="s">
        <v>58</v>
      </c>
      <c r="E5" s="30" t="s">
        <v>61</v>
      </c>
      <c r="G5" s="3" t="s">
        <v>45</v>
      </c>
      <c r="H5" s="3" t="s">
        <v>45</v>
      </c>
      <c r="K5" s="15"/>
      <c r="L5" s="9" t="s">
        <v>63</v>
      </c>
      <c r="M5" s="9" t="s">
        <v>63</v>
      </c>
      <c r="N5" s="30" t="s">
        <v>63</v>
      </c>
      <c r="O5" s="30" t="s">
        <v>63</v>
      </c>
    </row>
    <row r="6" spans="1:15" x14ac:dyDescent="0.25">
      <c r="A6" s="16" t="s">
        <v>0</v>
      </c>
      <c r="B6" s="3">
        <v>0</v>
      </c>
      <c r="C6" s="3">
        <v>0</v>
      </c>
      <c r="E6" s="6">
        <v>6.0999999999999999E-2</v>
      </c>
      <c r="G6" s="3">
        <v>2</v>
      </c>
      <c r="H6" s="3">
        <v>10</v>
      </c>
      <c r="K6" s="16" t="s">
        <v>0</v>
      </c>
      <c r="L6" s="5">
        <f>B6/E6/$B$33</f>
        <v>0</v>
      </c>
      <c r="M6" s="5">
        <f>C6/E6/$C$33</f>
        <v>0</v>
      </c>
      <c r="N6" s="7">
        <f>G6/E6/$G$33</f>
        <v>0.79968012794882037</v>
      </c>
      <c r="O6" s="4">
        <f>H6/E6/$G$33</f>
        <v>3.9984006397441028</v>
      </c>
    </row>
    <row r="7" spans="1:15" x14ac:dyDescent="0.25">
      <c r="A7" s="16" t="s">
        <v>1</v>
      </c>
      <c r="B7" s="3">
        <v>0</v>
      </c>
      <c r="C7" s="3">
        <v>0</v>
      </c>
      <c r="E7" s="6">
        <v>0.22</v>
      </c>
      <c r="G7" s="3">
        <v>20</v>
      </c>
      <c r="H7" s="3">
        <v>100</v>
      </c>
      <c r="K7" s="16" t="s">
        <v>1</v>
      </c>
      <c r="L7" s="5">
        <f>B7/E7/$B$33</f>
        <v>0</v>
      </c>
      <c r="M7" s="5">
        <f>C7/E7/$C$33</f>
        <v>0</v>
      </c>
      <c r="N7" s="4">
        <f>G7/E7/$G$33</f>
        <v>2.2172949002217295</v>
      </c>
      <c r="O7" s="5">
        <f>H7/E7/$G$33</f>
        <v>11.086474501108647</v>
      </c>
    </row>
    <row r="8" spans="1:15" x14ac:dyDescent="0.25">
      <c r="A8" s="16" t="s">
        <v>2</v>
      </c>
      <c r="B8" s="3">
        <v>27.75</v>
      </c>
      <c r="C8" s="3">
        <v>8.24</v>
      </c>
      <c r="E8" s="6">
        <v>0.26</v>
      </c>
      <c r="G8" s="3">
        <v>10</v>
      </c>
      <c r="H8" s="3">
        <v>50</v>
      </c>
      <c r="K8" s="16" t="s">
        <v>2</v>
      </c>
      <c r="L8" s="4">
        <f>B8/E8/$B$33</f>
        <v>2.6031894934333959</v>
      </c>
      <c r="M8" s="4">
        <f>C8/E8/$C$33</f>
        <v>0.77298311444652912</v>
      </c>
      <c r="N8" s="4">
        <f>G8/E8/$G$33</f>
        <v>0.9380863039399624</v>
      </c>
      <c r="O8" s="4">
        <f>H8/E8/$G$33</f>
        <v>4.6904315196998123</v>
      </c>
    </row>
    <row r="9" spans="1:15" x14ac:dyDescent="0.25">
      <c r="A9" s="16" t="s">
        <v>3</v>
      </c>
      <c r="B9" s="3">
        <v>0</v>
      </c>
      <c r="C9" s="3">
        <v>0</v>
      </c>
      <c r="E9" s="6">
        <v>5.0999999999999997E-2</v>
      </c>
      <c r="G9" s="3">
        <v>2</v>
      </c>
      <c r="H9" s="3">
        <v>10</v>
      </c>
      <c r="K9" s="16" t="s">
        <v>3</v>
      </c>
      <c r="L9" s="5">
        <f>B9/E9/$B$33</f>
        <v>0</v>
      </c>
      <c r="M9" s="5">
        <f>C9/E9/$C$33</f>
        <v>0</v>
      </c>
      <c r="N9" s="4">
        <f>G9/E9/$G$33</f>
        <v>0.95648015303682454</v>
      </c>
      <c r="O9" s="4">
        <f>H9/E9/$G$33</f>
        <v>4.7824007651841232</v>
      </c>
    </row>
    <row r="10" spans="1:15" x14ac:dyDescent="0.25">
      <c r="A10" s="16" t="s">
        <v>4</v>
      </c>
      <c r="B10" s="3">
        <v>0</v>
      </c>
      <c r="C10" s="3">
        <v>0</v>
      </c>
      <c r="E10" s="6">
        <v>0.50600000000000001</v>
      </c>
      <c r="G10" s="3">
        <v>2</v>
      </c>
      <c r="H10" s="3">
        <v>10</v>
      </c>
      <c r="K10" s="16" t="s">
        <v>4</v>
      </c>
      <c r="L10" s="5">
        <f>B10/E10/$B$33</f>
        <v>0</v>
      </c>
      <c r="M10" s="5">
        <f>C10/E10/$C$33</f>
        <v>0</v>
      </c>
      <c r="N10" s="7">
        <f>G10/E10/$G$33</f>
        <v>9.6404126096596932E-2</v>
      </c>
      <c r="O10" s="4">
        <f>H10/E10/$G$33</f>
        <v>0.48202063048298466</v>
      </c>
    </row>
    <row r="11" spans="1:15" x14ac:dyDescent="0.25">
      <c r="A11" s="16" t="s">
        <v>5</v>
      </c>
      <c r="B11" s="3">
        <v>0</v>
      </c>
      <c r="C11" s="3">
        <v>0</v>
      </c>
      <c r="E11" s="6">
        <v>0.22</v>
      </c>
      <c r="G11" s="3">
        <v>2</v>
      </c>
      <c r="H11" s="3">
        <v>10</v>
      </c>
      <c r="K11" s="16" t="s">
        <v>5</v>
      </c>
      <c r="L11" s="5">
        <f>B11/E11/$B$33</f>
        <v>0</v>
      </c>
      <c r="M11" s="5">
        <f>C11/E11/$C$33</f>
        <v>0</v>
      </c>
      <c r="N11" s="7">
        <f>G11/E11/$G$33</f>
        <v>0.22172949002217296</v>
      </c>
      <c r="O11" s="4">
        <f>H11/E11/$G$33</f>
        <v>1.1086474501108647</v>
      </c>
    </row>
    <row r="12" spans="1:15" x14ac:dyDescent="0.25">
      <c r="A12" s="16" t="s">
        <v>6</v>
      </c>
      <c r="B12" s="3">
        <v>6.6</v>
      </c>
      <c r="C12" s="3">
        <v>0</v>
      </c>
      <c r="E12" s="6">
        <v>0.45300000000000001</v>
      </c>
      <c r="G12" s="3">
        <v>2</v>
      </c>
      <c r="H12" s="3">
        <v>10</v>
      </c>
      <c r="K12" s="16" t="s">
        <v>6</v>
      </c>
      <c r="L12" s="4">
        <f>B12/E12/$B$33</f>
        <v>0.35535454692295265</v>
      </c>
      <c r="M12" s="5">
        <f>C12/E12/$C$33</f>
        <v>0</v>
      </c>
      <c r="N12" s="7">
        <f>G12/E12/$G$33</f>
        <v>0.10768319603725837</v>
      </c>
      <c r="O12" s="7">
        <f>H12/E12/$G$33</f>
        <v>0.53841598018629189</v>
      </c>
    </row>
    <row r="13" spans="1:15" x14ac:dyDescent="0.25">
      <c r="A13" s="16" t="s">
        <v>7</v>
      </c>
      <c r="B13" s="3">
        <v>55.73</v>
      </c>
      <c r="C13" s="3">
        <v>26.59</v>
      </c>
      <c r="E13" s="6">
        <v>0.24</v>
      </c>
      <c r="G13" s="3">
        <v>2.2999999999999998</v>
      </c>
      <c r="H13" s="3">
        <v>10</v>
      </c>
      <c r="K13" s="16" t="s">
        <v>7</v>
      </c>
      <c r="L13" s="4">
        <f>B13/E13/$B$33</f>
        <v>5.6636178861788622</v>
      </c>
      <c r="M13" s="4">
        <f>C13/E13/$C$33</f>
        <v>2.7022357723577235</v>
      </c>
      <c r="N13" s="7">
        <f>G13/E13/$G$33</f>
        <v>0.23373983739837395</v>
      </c>
      <c r="O13" s="4">
        <f>H13/E13/$G$33</f>
        <v>1.0162601626016261</v>
      </c>
    </row>
    <row r="14" spans="1:15" x14ac:dyDescent="0.25">
      <c r="A14" s="16" t="s">
        <v>8</v>
      </c>
      <c r="B14" s="3">
        <v>0</v>
      </c>
      <c r="C14" s="3">
        <v>0</v>
      </c>
      <c r="E14" s="6">
        <v>0.22850000000000001</v>
      </c>
      <c r="G14" s="3">
        <v>2</v>
      </c>
      <c r="H14" s="3">
        <v>10</v>
      </c>
      <c r="K14" s="16" t="s">
        <v>8</v>
      </c>
      <c r="L14" s="5">
        <f>B14/E14/$B$33</f>
        <v>0</v>
      </c>
      <c r="M14" s="5">
        <f>C14/E14/$C$33</f>
        <v>0</v>
      </c>
      <c r="N14" s="7">
        <f>G14/E14/$G$33</f>
        <v>0.21348134706729999</v>
      </c>
      <c r="O14" s="4">
        <f>H14/E14/$G$33</f>
        <v>1.0674067353365</v>
      </c>
    </row>
    <row r="15" spans="1:15" x14ac:dyDescent="0.25">
      <c r="A15" s="16" t="s">
        <v>9</v>
      </c>
      <c r="B15" s="3">
        <v>0</v>
      </c>
      <c r="C15" s="3">
        <v>0</v>
      </c>
      <c r="E15" s="6">
        <v>0.28000000000000003</v>
      </c>
      <c r="G15" s="3">
        <v>2</v>
      </c>
      <c r="H15" s="3">
        <v>10</v>
      </c>
      <c r="K15" s="16" t="s">
        <v>9</v>
      </c>
      <c r="L15" s="5">
        <f>B15/E15/$B$33</f>
        <v>0</v>
      </c>
      <c r="M15" s="5">
        <f>C15/E15/$C$33</f>
        <v>0</v>
      </c>
      <c r="N15" s="7">
        <f>G15/E15/$G$33</f>
        <v>0.17421602787456444</v>
      </c>
      <c r="O15" s="4">
        <f>H15/E15/$G$33</f>
        <v>0.87108013937282214</v>
      </c>
    </row>
    <row r="16" spans="1:15" x14ac:dyDescent="0.25">
      <c r="A16" s="16" t="s">
        <v>10</v>
      </c>
      <c r="B16" s="3">
        <v>0</v>
      </c>
      <c r="C16" s="3">
        <v>0</v>
      </c>
      <c r="E16" s="6">
        <v>5.7000000000000002E-2</v>
      </c>
      <c r="G16" s="3">
        <v>2</v>
      </c>
      <c r="H16" s="3">
        <v>10</v>
      </c>
      <c r="K16" s="16" t="s">
        <v>10</v>
      </c>
      <c r="L16" s="5">
        <f>B16/E16/$B$33</f>
        <v>0</v>
      </c>
      <c r="M16" s="5">
        <f>C16/E16/$C$33</f>
        <v>0</v>
      </c>
      <c r="N16" s="4">
        <f>G16/E16/$G$33</f>
        <v>0.85579803166452706</v>
      </c>
      <c r="O16" s="4">
        <f>H16/E16/$G$33</f>
        <v>4.2789901583226353</v>
      </c>
    </row>
    <row r="17" spans="1:15" x14ac:dyDescent="0.25">
      <c r="A17" s="16" t="s">
        <v>11</v>
      </c>
      <c r="B17" s="3">
        <v>0</v>
      </c>
      <c r="C17" s="3">
        <v>0</v>
      </c>
      <c r="E17" s="6">
        <v>0.42399999999999999</v>
      </c>
      <c r="G17" s="3">
        <v>2</v>
      </c>
      <c r="H17" s="3">
        <v>10</v>
      </c>
      <c r="K17" s="16" t="s">
        <v>11</v>
      </c>
      <c r="L17" s="5">
        <f>B17/E17/$B$33</f>
        <v>0</v>
      </c>
      <c r="M17" s="5">
        <f>C17/E17/$C$33</f>
        <v>0</v>
      </c>
      <c r="N17" s="7">
        <f>G17/E17/$G$33</f>
        <v>0.11504832029452371</v>
      </c>
      <c r="O17" s="7">
        <f>H17/E17/$G$33</f>
        <v>0.57524160147261849</v>
      </c>
    </row>
    <row r="18" spans="1:15" x14ac:dyDescent="0.25">
      <c r="A18" s="16" t="s">
        <v>12</v>
      </c>
      <c r="B18" s="3">
        <v>0</v>
      </c>
      <c r="C18" s="3">
        <v>0</v>
      </c>
      <c r="E18" s="6">
        <v>0.16800000000000001</v>
      </c>
      <c r="G18" s="3">
        <v>2</v>
      </c>
      <c r="H18" s="3">
        <v>10</v>
      </c>
      <c r="K18" s="16" t="s">
        <v>12</v>
      </c>
      <c r="L18" s="5">
        <f>B18/E18/$B$33</f>
        <v>0</v>
      </c>
      <c r="M18" s="5">
        <f>C18/E18/$C$33</f>
        <v>0</v>
      </c>
      <c r="N18" s="7">
        <f>G18/E18/$G$33</f>
        <v>0.29036004645760738</v>
      </c>
      <c r="O18" s="4">
        <f>H18/E18/$G$33</f>
        <v>1.451800232288037</v>
      </c>
    </row>
    <row r="19" spans="1:15" x14ac:dyDescent="0.25">
      <c r="A19" s="16" t="s">
        <v>13</v>
      </c>
      <c r="B19" s="3">
        <v>0</v>
      </c>
      <c r="C19" s="3">
        <v>0</v>
      </c>
      <c r="E19" s="6">
        <v>0.40300000000000002</v>
      </c>
      <c r="G19" s="3">
        <v>2</v>
      </c>
      <c r="H19" s="3">
        <v>10</v>
      </c>
      <c r="K19" s="16" t="s">
        <v>13</v>
      </c>
      <c r="L19" s="5">
        <f>B19/E19/$B$33</f>
        <v>0</v>
      </c>
      <c r="M19" s="5">
        <f>C19/E19/$C$33</f>
        <v>0</v>
      </c>
      <c r="N19" s="7">
        <f>G19/E19/$G$33</f>
        <v>0.12104339405676935</v>
      </c>
      <c r="O19" s="7">
        <f>H19/E19/$G$33</f>
        <v>0.60521697028384669</v>
      </c>
    </row>
    <row r="20" spans="1:15" x14ac:dyDescent="0.25">
      <c r="A20" s="16" t="s">
        <v>14</v>
      </c>
      <c r="B20" s="3">
        <v>0</v>
      </c>
      <c r="C20" s="3">
        <v>0</v>
      </c>
      <c r="E20" s="6">
        <v>0.122</v>
      </c>
      <c r="G20" s="3">
        <v>2</v>
      </c>
      <c r="H20" s="3">
        <v>10</v>
      </c>
      <c r="K20" s="16" t="s">
        <v>14</v>
      </c>
      <c r="L20" s="5">
        <f>B20/E20/$B$33</f>
        <v>0</v>
      </c>
      <c r="M20" s="5">
        <f>C20/E20/$C$33</f>
        <v>0</v>
      </c>
      <c r="N20" s="4">
        <f>G20/E20/$G$33</f>
        <v>0.39984006397441019</v>
      </c>
      <c r="O20" s="5">
        <f>H20/E20/$G$33</f>
        <v>1.9992003198720514</v>
      </c>
    </row>
    <row r="21" spans="1:15" x14ac:dyDescent="0.25">
      <c r="A21" s="16" t="s">
        <v>15</v>
      </c>
      <c r="B21" s="3">
        <v>0</v>
      </c>
      <c r="C21" s="3">
        <v>0</v>
      </c>
      <c r="E21" s="6">
        <v>0.378</v>
      </c>
      <c r="G21" s="3">
        <v>2</v>
      </c>
      <c r="H21" s="3">
        <v>10</v>
      </c>
      <c r="K21" s="16" t="s">
        <v>15</v>
      </c>
      <c r="L21" s="5">
        <f>B21/E21/$B$33</f>
        <v>0</v>
      </c>
      <c r="M21" s="5">
        <f>C21/E21/$C$33</f>
        <v>0</v>
      </c>
      <c r="N21" s="7">
        <f>G21/E21/$G$33</f>
        <v>0.12904890953671441</v>
      </c>
      <c r="O21" s="7">
        <f>H21/E21/$G$33</f>
        <v>0.64524454768357209</v>
      </c>
    </row>
    <row r="22" spans="1:15" x14ac:dyDescent="0.25">
      <c r="A22" s="16" t="s">
        <v>16</v>
      </c>
      <c r="B22" s="3">
        <v>0</v>
      </c>
      <c r="C22" s="3">
        <v>0</v>
      </c>
      <c r="E22" s="6">
        <v>0.33700000000000002</v>
      </c>
      <c r="G22" s="3">
        <v>2</v>
      </c>
      <c r="H22" s="3">
        <v>10</v>
      </c>
      <c r="K22" s="16" t="s">
        <v>16</v>
      </c>
      <c r="L22" s="5">
        <f>B22/E22/$B$33</f>
        <v>0</v>
      </c>
      <c r="M22" s="5">
        <f>C22/E22/$C$33</f>
        <v>0</v>
      </c>
      <c r="N22" s="7">
        <f>G22/E22/$G$33</f>
        <v>0.14474922197293189</v>
      </c>
      <c r="O22" s="7">
        <f>H22/E22/$G$33</f>
        <v>0.72374610986465948</v>
      </c>
    </row>
    <row r="23" spans="1:15" x14ac:dyDescent="0.25">
      <c r="A23" s="16" t="s">
        <v>17</v>
      </c>
      <c r="B23" s="3">
        <v>0</v>
      </c>
      <c r="C23" s="3">
        <v>0</v>
      </c>
      <c r="E23" s="6">
        <v>0.33900000000000002</v>
      </c>
      <c r="G23" s="3">
        <v>2</v>
      </c>
      <c r="H23" s="3">
        <v>10</v>
      </c>
      <c r="K23" s="16" t="s">
        <v>17</v>
      </c>
      <c r="L23" s="5">
        <f>B23/E23/$B$33</f>
        <v>0</v>
      </c>
      <c r="M23" s="5">
        <f>C23/E23/$C$33</f>
        <v>0</v>
      </c>
      <c r="N23" s="7">
        <f>G23/E23/$G$33</f>
        <v>0.14389524426217712</v>
      </c>
      <c r="O23" s="7">
        <f>H23/E23/$G$33</f>
        <v>0.71947622131088562</v>
      </c>
    </row>
    <row r="24" spans="1:15" x14ac:dyDescent="0.25">
      <c r="A24" s="16" t="s">
        <v>18</v>
      </c>
      <c r="B24" s="3">
        <v>0</v>
      </c>
      <c r="C24" s="3">
        <v>0</v>
      </c>
      <c r="E24" s="6">
        <v>0.29799999999999999</v>
      </c>
      <c r="G24" s="3">
        <v>2</v>
      </c>
      <c r="H24" s="3">
        <v>10</v>
      </c>
      <c r="K24" s="16" t="s">
        <v>18</v>
      </c>
      <c r="L24" s="5">
        <f>B24/E24/$B$33</f>
        <v>0</v>
      </c>
      <c r="M24" s="5">
        <f>C24/E24/$C$33</f>
        <v>0</v>
      </c>
      <c r="N24" s="7">
        <f>G24/E24/$G$33</f>
        <v>0.1636929120969062</v>
      </c>
      <c r="O24" s="7">
        <f>H24/E24/$G$33</f>
        <v>0.81846456048453109</v>
      </c>
    </row>
    <row r="25" spans="1:15" x14ac:dyDescent="0.25">
      <c r="A25" s="16" t="s">
        <v>19</v>
      </c>
      <c r="B25" s="3">
        <v>0</v>
      </c>
      <c r="C25" s="3">
        <v>0</v>
      </c>
      <c r="E25" s="6">
        <v>0.32300000000000001</v>
      </c>
      <c r="G25" s="3">
        <v>2</v>
      </c>
      <c r="H25" s="3">
        <v>10</v>
      </c>
      <c r="K25" s="16" t="s">
        <v>19</v>
      </c>
      <c r="L25" s="5">
        <f>B25/E25/$B$33</f>
        <v>0</v>
      </c>
      <c r="M25" s="5">
        <f>C25/E25/$C$33</f>
        <v>0</v>
      </c>
      <c r="N25" s="7">
        <f>G25/E25/$G$33</f>
        <v>0.15102318205844595</v>
      </c>
      <c r="O25" s="7">
        <f>H25/E25/$G$33</f>
        <v>0.7551159102922298</v>
      </c>
    </row>
    <row r="26" spans="1:15" x14ac:dyDescent="0.25">
      <c r="A26" s="16" t="s">
        <v>20</v>
      </c>
      <c r="B26" s="3">
        <v>0</v>
      </c>
      <c r="C26" s="3">
        <v>0</v>
      </c>
      <c r="E26" s="6">
        <v>5.0000000000000001E-3</v>
      </c>
      <c r="G26" s="3">
        <v>2</v>
      </c>
      <c r="H26" s="3">
        <v>10</v>
      </c>
      <c r="K26" s="16" t="s">
        <v>20</v>
      </c>
      <c r="L26" s="5">
        <f>B26/E26/$B$33</f>
        <v>0</v>
      </c>
      <c r="M26" s="5">
        <f>C26/E26/$C$33</f>
        <v>0</v>
      </c>
      <c r="N26" s="5">
        <f>G26/E26/$G$33</f>
        <v>9.7560975609756095</v>
      </c>
      <c r="O26" s="5">
        <f>H26/E26/$G$33</f>
        <v>48.780487804878049</v>
      </c>
    </row>
    <row r="27" spans="1:15" x14ac:dyDescent="0.25">
      <c r="A27" s="16" t="s">
        <v>21</v>
      </c>
      <c r="B27" s="3">
        <v>30.77</v>
      </c>
      <c r="C27" s="3">
        <v>26.28</v>
      </c>
      <c r="E27" s="6">
        <v>0.44</v>
      </c>
      <c r="G27" s="3">
        <v>2</v>
      </c>
      <c r="H27" s="3">
        <v>10</v>
      </c>
      <c r="K27" s="16" t="s">
        <v>21</v>
      </c>
      <c r="L27" s="4">
        <f>B27/E27/$B$33</f>
        <v>1.7056541019955656</v>
      </c>
      <c r="M27" s="4">
        <f>C27/E27/$C$33</f>
        <v>1.4567627494456763</v>
      </c>
      <c r="N27" s="7">
        <f>G27/E27/$G$33</f>
        <v>0.11086474501108648</v>
      </c>
      <c r="O27" s="7">
        <f>H27/E27/$G$33</f>
        <v>0.55432372505543237</v>
      </c>
    </row>
    <row r="28" spans="1:15" x14ac:dyDescent="0.25">
      <c r="A28" s="16" t="s">
        <v>22</v>
      </c>
      <c r="B28" s="3">
        <v>0</v>
      </c>
      <c r="C28" s="3">
        <v>0</v>
      </c>
      <c r="E28" s="6">
        <v>5.2999999999999999E-2</v>
      </c>
      <c r="G28" s="3">
        <v>2</v>
      </c>
      <c r="H28" s="3">
        <v>10</v>
      </c>
      <c r="K28" s="16" t="s">
        <v>22</v>
      </c>
      <c r="L28" s="5">
        <f>B28/E28/$B$33</f>
        <v>0</v>
      </c>
      <c r="M28" s="5">
        <f>C28/E28/$C$33</f>
        <v>0</v>
      </c>
      <c r="N28" s="4">
        <f>G28/E28/$G$33</f>
        <v>0.92038656235618965</v>
      </c>
      <c r="O28" s="5">
        <f>H28/E28/$G$33</f>
        <v>4.6019328117809479</v>
      </c>
    </row>
    <row r="29" spans="1:15" x14ac:dyDescent="0.25">
      <c r="A29" s="16" t="s">
        <v>23</v>
      </c>
      <c r="B29" s="3">
        <v>0</v>
      </c>
      <c r="C29" s="3">
        <v>0</v>
      </c>
      <c r="E29" s="6">
        <v>5.8000000000000003E-2</v>
      </c>
      <c r="G29" s="3">
        <v>2</v>
      </c>
      <c r="H29" s="3">
        <v>10</v>
      </c>
      <c r="K29" s="16" t="s">
        <v>23</v>
      </c>
      <c r="L29" s="5">
        <f>B29/E29/$B$33</f>
        <v>0</v>
      </c>
      <c r="M29" s="5">
        <f>C29/E29/$C$33</f>
        <v>0</v>
      </c>
      <c r="N29" s="4">
        <f>G29/E29/$G$33</f>
        <v>0.84104289318755243</v>
      </c>
      <c r="O29" s="4">
        <f>H29/E29/$G$33</f>
        <v>4.2052144659377619</v>
      </c>
    </row>
    <row r="30" spans="1:15" x14ac:dyDescent="0.25">
      <c r="A30" s="16" t="s">
        <v>24</v>
      </c>
      <c r="B30" s="8">
        <v>0</v>
      </c>
      <c r="C30" s="8">
        <v>0</v>
      </c>
      <c r="E30" s="6">
        <v>0.26</v>
      </c>
      <c r="G30" s="3">
        <v>2</v>
      </c>
      <c r="H30" s="3">
        <v>10</v>
      </c>
      <c r="K30" s="16" t="s">
        <v>24</v>
      </c>
      <c r="L30" s="5">
        <f>B30/E30/$B$33</f>
        <v>0</v>
      </c>
      <c r="M30" s="5">
        <f>C30/E30/$C$33</f>
        <v>0</v>
      </c>
      <c r="N30" s="7">
        <f>G30/E30/$G$33</f>
        <v>0.18761726078799248</v>
      </c>
      <c r="O30" s="4">
        <f>H30/E30/$G$33</f>
        <v>0.9380863039399624</v>
      </c>
    </row>
    <row r="31" spans="1:15" x14ac:dyDescent="0.25">
      <c r="A31" s="15" t="s">
        <v>25</v>
      </c>
      <c r="B31" s="9">
        <v>0</v>
      </c>
      <c r="C31" s="9">
        <v>0</v>
      </c>
      <c r="E31" s="6">
        <v>5.1999999999999998E-2</v>
      </c>
      <c r="G31" s="3">
        <v>2</v>
      </c>
      <c r="H31" s="3">
        <v>10</v>
      </c>
      <c r="K31" s="15" t="s">
        <v>25</v>
      </c>
      <c r="L31" s="11">
        <f>B31/E31/$B$33</f>
        <v>0</v>
      </c>
      <c r="M31" s="11">
        <f>C31/E31/$C$33</f>
        <v>0</v>
      </c>
      <c r="N31" s="31">
        <f>G31/E31/$G$33</f>
        <v>0.9380863039399624</v>
      </c>
      <c r="O31" s="31">
        <f>H31/E31/$G$33</f>
        <v>4.6904315196998123</v>
      </c>
    </row>
    <row r="33" spans="1:7" x14ac:dyDescent="0.25">
      <c r="A33" t="s">
        <v>59</v>
      </c>
      <c r="B33" s="3">
        <v>41</v>
      </c>
      <c r="C33" s="3">
        <v>41</v>
      </c>
      <c r="E33" t="s">
        <v>64</v>
      </c>
      <c r="G33" s="3">
        <v>41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</vt:lpstr>
      <vt:lpstr>QC</vt:lpstr>
      <vt:lpstr>field</vt:lpstr>
    </vt:vector>
  </TitlesOfParts>
  <Company>USGS Enterprise Version - CERC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da-admin</dc:creator>
  <cp:lastModifiedBy>DEP_employee</cp:lastModifiedBy>
  <dcterms:created xsi:type="dcterms:W3CDTF">2011-04-21T17:53:57Z</dcterms:created>
  <dcterms:modified xsi:type="dcterms:W3CDTF">2014-04-29T20:29:45Z</dcterms:modified>
</cp:coreProperties>
</file>