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065" yWindow="-15" windowWidth="19125" windowHeight="11865"/>
  </bookViews>
  <sheets>
    <sheet name="raw" sheetId="1" r:id="rId1"/>
    <sheet name="Spikes" sheetId="2" r:id="rId2"/>
    <sheet name="Blanks" sheetId="3" r:id="rId3"/>
    <sheet name="PRC" sheetId="4" r:id="rId4"/>
    <sheet name="Field" sheetId="5" r:id="rId5"/>
  </sheets>
  <calcPr calcId="145621"/>
</workbook>
</file>

<file path=xl/calcChain.xml><?xml version="1.0" encoding="utf-8"?>
<calcChain xmlns="http://schemas.openxmlformats.org/spreadsheetml/2006/main">
  <c r="I21" i="2" l="1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I8" i="2"/>
  <c r="H8" i="2"/>
  <c r="I7" i="2"/>
  <c r="H7" i="2"/>
  <c r="I6" i="2"/>
  <c r="H6" i="2"/>
  <c r="G19" i="4" l="1"/>
  <c r="F19" i="4"/>
  <c r="E19" i="4"/>
  <c r="D19" i="4"/>
  <c r="C19" i="4"/>
  <c r="B19" i="4"/>
  <c r="G10" i="4" l="1"/>
  <c r="F10" i="4"/>
  <c r="E10" i="4"/>
  <c r="D10" i="4"/>
  <c r="C10" i="4"/>
  <c r="B10" i="4"/>
  <c r="H17" i="4" l="1"/>
  <c r="H15" i="4"/>
  <c r="H18" i="4"/>
  <c r="H16" i="4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F11" i="2"/>
  <c r="G10" i="2"/>
  <c r="F10" i="2"/>
  <c r="G9" i="2"/>
  <c r="F9" i="2"/>
  <c r="G8" i="2"/>
  <c r="F8" i="2"/>
  <c r="G7" i="2"/>
  <c r="F7" i="2"/>
  <c r="G6" i="2"/>
  <c r="F6" i="2"/>
  <c r="J8" i="3" l="1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J7" i="3"/>
  <c r="I7" i="3"/>
</calcChain>
</file>

<file path=xl/sharedStrings.xml><?xml version="1.0" encoding="utf-8"?>
<sst xmlns="http://schemas.openxmlformats.org/spreadsheetml/2006/main" count="349" uniqueCount="108">
  <si>
    <t>Naphthalene</t>
  </si>
  <si>
    <t>Benzo[b]thiophene</t>
  </si>
  <si>
    <t>2-methylnaphthalene</t>
  </si>
  <si>
    <t>1-methylnaphthalene</t>
  </si>
  <si>
    <t>Biphenyl</t>
  </si>
  <si>
    <t>1-ethylnaphthalene</t>
  </si>
  <si>
    <t>Acenaphthylene-d10</t>
  </si>
  <si>
    <t>Acenaphthylene</t>
  </si>
  <si>
    <t>1,2-dimethylnaphthalene</t>
  </si>
  <si>
    <t>Acenaphthene-d10</t>
  </si>
  <si>
    <t>Acenaphthene</t>
  </si>
  <si>
    <t>4-methylbiphenyl</t>
  </si>
  <si>
    <t>2,3,5-trimethylnaphthalene</t>
  </si>
  <si>
    <t>Fluorene-d10</t>
  </si>
  <si>
    <t>Fluorene</t>
  </si>
  <si>
    <t>1-methylfluorene</t>
  </si>
  <si>
    <t>Dibenzothiophene</t>
  </si>
  <si>
    <t>Phenanthrene-d10</t>
  </si>
  <si>
    <t>Phenanthrene</t>
  </si>
  <si>
    <t>Anthracene</t>
  </si>
  <si>
    <t>2-methylphenanthrene</t>
  </si>
  <si>
    <t>9-methylanthracene</t>
  </si>
  <si>
    <t>3,6-dimethylphenanthrene</t>
  </si>
  <si>
    <t>Fluoranthene</t>
  </si>
  <si>
    <t>Pyrene-d10</t>
  </si>
  <si>
    <t>Pyrene</t>
  </si>
  <si>
    <t>2-methylfluoranthene</t>
  </si>
  <si>
    <t>Benzo[b]naphtho[2,1-d]thiophene</t>
  </si>
  <si>
    <t>Benz[a]anthracene</t>
  </si>
  <si>
    <t>Chrysene</t>
  </si>
  <si>
    <t>Benzo[b]fluoranthene</t>
  </si>
  <si>
    <t>Benzo[k]fluoranthene</t>
  </si>
  <si>
    <t>Benzo[e]pyrene</t>
  </si>
  <si>
    <t>Benzo[a]pyrene</t>
  </si>
  <si>
    <t>Perylene</t>
  </si>
  <si>
    <t>3-methylcholanthrene</t>
  </si>
  <si>
    <t>Indeno[i,2,3-c,d]pyrene</t>
  </si>
  <si>
    <t>Dibenz[a,h]anthracene-d14</t>
  </si>
  <si>
    <t>Dibenz[a,h]anthracene</t>
  </si>
  <si>
    <t>Benzo[g,h,i]perylene</t>
  </si>
  <si>
    <t>Date Acquired</t>
  </si>
  <si>
    <t>Data File Name</t>
  </si>
  <si>
    <t>Sample Name</t>
  </si>
  <si>
    <t>5/2/2011 15:37</t>
  </si>
  <si>
    <t>PAH006.D</t>
  </si>
  <si>
    <t>PAH SV #1</t>
  </si>
  <si>
    <t>5/2/2011 16:30</t>
  </si>
  <si>
    <t>PAH007.D</t>
  </si>
  <si>
    <t>PAH SV #2</t>
  </si>
  <si>
    <t>5/2/2011 17:24</t>
  </si>
  <si>
    <t>PAH008.D</t>
  </si>
  <si>
    <t>PAH Spike #1</t>
  </si>
  <si>
    <t>5/2/2011 18:18</t>
  </si>
  <si>
    <t>PAH009.D</t>
  </si>
  <si>
    <t>PAH Spike #2</t>
  </si>
  <si>
    <t>5/2/2011 19:12</t>
  </si>
  <si>
    <t>PAH010.D</t>
  </si>
  <si>
    <t>5/2/2011 20:06</t>
  </si>
  <si>
    <t>PAH011.D</t>
  </si>
  <si>
    <t>5/2/2011 21:00</t>
  </si>
  <si>
    <t>PAH012.D</t>
  </si>
  <si>
    <t>5/2/2011 21:54</t>
  </si>
  <si>
    <t>PAH013.D</t>
  </si>
  <si>
    <t>5/2/2011 22:48</t>
  </si>
  <si>
    <t>PAH014.D</t>
  </si>
  <si>
    <t>Fab Blank</t>
  </si>
  <si>
    <t>5/2/2011 23:42</t>
  </si>
  <si>
    <t>PAH015.D</t>
  </si>
  <si>
    <t>5/3/2011 12:36</t>
  </si>
  <si>
    <t>PAH016.D</t>
  </si>
  <si>
    <t>5/3/2011 1:30</t>
  </si>
  <si>
    <t>PAH017.D</t>
  </si>
  <si>
    <t>5/3/2011 2:24</t>
  </si>
  <si>
    <t>PAH018.D</t>
  </si>
  <si>
    <t>ng/mL</t>
  </si>
  <si>
    <t>SV #1</t>
  </si>
  <si>
    <t>SV #2</t>
  </si>
  <si>
    <t>Spike #1</t>
  </si>
  <si>
    <t>Spike #2</t>
  </si>
  <si>
    <t>ave % Rec</t>
  </si>
  <si>
    <t>%RSD</t>
  </si>
  <si>
    <t>ng/SPMD</t>
  </si>
  <si>
    <t>%</t>
  </si>
  <si>
    <t>Corrected for low std</t>
  </si>
  <si>
    <t>ave</t>
  </si>
  <si>
    <t>std dev</t>
  </si>
  <si>
    <t>MDL</t>
  </si>
  <si>
    <t>MQL</t>
  </si>
  <si>
    <t>low std</t>
  </si>
  <si>
    <t>average</t>
  </si>
  <si>
    <t>% recovery</t>
  </si>
  <si>
    <t>Photolysis of PAHs likely occurred</t>
  </si>
  <si>
    <t>Estimated Water Concentrations</t>
  </si>
  <si>
    <t>pg/L</t>
  </si>
  <si>
    <t>PAH Spike Recovery</t>
  </si>
  <si>
    <t>SPMD PAH Raw Data</t>
  </si>
  <si>
    <t>Site 1</t>
  </si>
  <si>
    <t>Site 2</t>
  </si>
  <si>
    <t>Site 3</t>
  </si>
  <si>
    <t>Site 4</t>
  </si>
  <si>
    <t>Site 1 FB</t>
  </si>
  <si>
    <t>Site 2 FB</t>
  </si>
  <si>
    <t>Site 3 FB</t>
  </si>
  <si>
    <t>Site 4 FB</t>
  </si>
  <si>
    <t>SPMD PAH Blanks</t>
  </si>
  <si>
    <t>SPMD PAH PRC data</t>
  </si>
  <si>
    <t>SPMD PAH Field Data</t>
  </si>
  <si>
    <t>ng/SPMD concentrations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</si>
</sst>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5" xfId="0" applyBorder="1"/>
    <xf numFmtId="0" fontId="0" fillId="0" borderId="3" xfId="0" applyBorder="1"/>
    <xf numFmtId="0" fontId="0" fillId="0" borderId="8" xfId="0" applyBorder="1"/>
    <xf numFmtId="1" fontId="0" fillId="0" borderId="0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4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7" xfId="0" applyBorder="1"/>
    <xf numFmtId="1" fontId="0" fillId="0" borderId="5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1" fontId="0" fillId="2" borderId="5" xfId="0" applyNumberForma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" fontId="2" fillId="0" borderId="6" xfId="0" applyNumberFormat="1" applyFont="1" applyFill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" fontId="2" fillId="3" borderId="0" xfId="0" applyNumberFormat="1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1" fontId="2" fillId="3" borderId="7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7" sqref="A7"/>
      <selection pane="bottomRight" activeCell="B20" sqref="B20"/>
    </sheetView>
  </sheetViews>
  <sheetFormatPr defaultRowHeight="15" x14ac:dyDescent="0.25"/>
  <cols>
    <col min="2" max="2" width="16.5703125" bestFit="1" customWidth="1"/>
    <col min="3" max="3" width="23" bestFit="1" customWidth="1"/>
  </cols>
  <sheetData>
    <row r="1" spans="1:43" ht="18.75" x14ac:dyDescent="0.3">
      <c r="A1" s="1" t="s">
        <v>95</v>
      </c>
    </row>
    <row r="3" spans="1:43" x14ac:dyDescent="0.25">
      <c r="D3" t="s">
        <v>6</v>
      </c>
      <c r="E3" t="s">
        <v>9</v>
      </c>
      <c r="F3" t="s">
        <v>13</v>
      </c>
      <c r="G3" t="s">
        <v>17</v>
      </c>
      <c r="H3" t="s">
        <v>24</v>
      </c>
      <c r="I3" t="s">
        <v>37</v>
      </c>
      <c r="J3" t="s">
        <v>0</v>
      </c>
      <c r="K3" t="s">
        <v>7</v>
      </c>
      <c r="L3" t="s">
        <v>10</v>
      </c>
      <c r="M3" t="s">
        <v>14</v>
      </c>
      <c r="N3" t="s">
        <v>18</v>
      </c>
      <c r="O3" t="s">
        <v>19</v>
      </c>
      <c r="P3" t="s">
        <v>23</v>
      </c>
      <c r="Q3" t="s">
        <v>25</v>
      </c>
      <c r="R3" t="s">
        <v>28</v>
      </c>
      <c r="S3" t="s">
        <v>29</v>
      </c>
      <c r="T3" t="s">
        <v>30</v>
      </c>
      <c r="U3" t="s">
        <v>31</v>
      </c>
      <c r="V3" t="s">
        <v>33</v>
      </c>
      <c r="W3" t="s">
        <v>36</v>
      </c>
      <c r="X3" t="s">
        <v>38</v>
      </c>
      <c r="Y3" t="s">
        <v>39</v>
      </c>
      <c r="Z3" t="s">
        <v>1</v>
      </c>
      <c r="AA3" t="s">
        <v>2</v>
      </c>
      <c r="AB3" t="s">
        <v>3</v>
      </c>
      <c r="AC3" t="s">
        <v>4</v>
      </c>
      <c r="AD3" t="s">
        <v>5</v>
      </c>
      <c r="AE3" t="s">
        <v>8</v>
      </c>
      <c r="AF3" t="s">
        <v>11</v>
      </c>
      <c r="AG3" t="s">
        <v>12</v>
      </c>
      <c r="AH3" t="s">
        <v>15</v>
      </c>
      <c r="AI3" t="s">
        <v>16</v>
      </c>
      <c r="AJ3" t="s">
        <v>20</v>
      </c>
      <c r="AK3" t="s">
        <v>21</v>
      </c>
      <c r="AL3" t="s">
        <v>22</v>
      </c>
      <c r="AM3" t="s">
        <v>26</v>
      </c>
      <c r="AN3" t="s">
        <v>27</v>
      </c>
      <c r="AO3" t="s">
        <v>32</v>
      </c>
      <c r="AP3" t="s">
        <v>34</v>
      </c>
      <c r="AQ3" t="s">
        <v>35</v>
      </c>
    </row>
    <row r="4" spans="1:43" x14ac:dyDescent="0.25">
      <c r="A4" t="s">
        <v>40</v>
      </c>
      <c r="B4" t="s">
        <v>41</v>
      </c>
      <c r="C4" t="s">
        <v>42</v>
      </c>
      <c r="D4" t="s">
        <v>74</v>
      </c>
      <c r="E4" t="s">
        <v>74</v>
      </c>
      <c r="F4" t="s">
        <v>74</v>
      </c>
      <c r="G4" t="s">
        <v>74</v>
      </c>
      <c r="H4" t="s">
        <v>74</v>
      </c>
      <c r="I4" t="s">
        <v>74</v>
      </c>
      <c r="J4" t="s">
        <v>74</v>
      </c>
      <c r="K4" t="s">
        <v>74</v>
      </c>
      <c r="L4" t="s">
        <v>74</v>
      </c>
      <c r="M4" t="s">
        <v>74</v>
      </c>
      <c r="N4" t="s">
        <v>74</v>
      </c>
      <c r="O4" t="s">
        <v>74</v>
      </c>
      <c r="P4" t="s">
        <v>74</v>
      </c>
      <c r="Q4" t="s">
        <v>74</v>
      </c>
      <c r="R4" t="s">
        <v>74</v>
      </c>
      <c r="S4" t="s">
        <v>74</v>
      </c>
      <c r="T4" t="s">
        <v>74</v>
      </c>
      <c r="U4" t="s">
        <v>74</v>
      </c>
      <c r="V4" t="s">
        <v>74</v>
      </c>
      <c r="W4" t="s">
        <v>74</v>
      </c>
      <c r="X4" t="s">
        <v>74</v>
      </c>
      <c r="Y4" t="s">
        <v>74</v>
      </c>
      <c r="Z4" t="s">
        <v>74</v>
      </c>
      <c r="AA4" t="s">
        <v>74</v>
      </c>
      <c r="AB4" t="s">
        <v>74</v>
      </c>
      <c r="AC4" t="s">
        <v>74</v>
      </c>
      <c r="AD4" t="s">
        <v>74</v>
      </c>
      <c r="AE4" t="s">
        <v>74</v>
      </c>
      <c r="AF4" t="s">
        <v>74</v>
      </c>
      <c r="AG4" t="s">
        <v>74</v>
      </c>
      <c r="AH4" t="s">
        <v>74</v>
      </c>
      <c r="AI4" t="s">
        <v>74</v>
      </c>
      <c r="AJ4" t="s">
        <v>74</v>
      </c>
      <c r="AK4" t="s">
        <v>74</v>
      </c>
      <c r="AL4" t="s">
        <v>74</v>
      </c>
      <c r="AM4" t="s">
        <v>74</v>
      </c>
      <c r="AN4" t="s">
        <v>74</v>
      </c>
      <c r="AO4" t="s">
        <v>74</v>
      </c>
      <c r="AP4" t="s">
        <v>74</v>
      </c>
      <c r="AQ4" t="s">
        <v>74</v>
      </c>
    </row>
    <row r="5" spans="1:43" x14ac:dyDescent="0.25">
      <c r="A5" t="s">
        <v>43</v>
      </c>
      <c r="B5" t="s">
        <v>44</v>
      </c>
      <c r="C5" t="s">
        <v>45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2373.2600000000002</v>
      </c>
      <c r="K5">
        <v>2059.7600000000002</v>
      </c>
      <c r="L5">
        <v>2229.33</v>
      </c>
      <c r="M5">
        <v>2159.89</v>
      </c>
      <c r="N5">
        <v>2232.98</v>
      </c>
      <c r="O5">
        <v>2092.1</v>
      </c>
      <c r="P5">
        <v>2166.52</v>
      </c>
      <c r="Q5">
        <v>2159.17</v>
      </c>
      <c r="R5">
        <v>2010.25</v>
      </c>
      <c r="S5">
        <v>2169.12</v>
      </c>
      <c r="T5">
        <v>2124.88</v>
      </c>
      <c r="U5">
        <v>2198.31</v>
      </c>
      <c r="V5">
        <v>1920.11</v>
      </c>
      <c r="W5">
        <v>2072.69</v>
      </c>
      <c r="X5">
        <v>2207.34</v>
      </c>
      <c r="Y5">
        <v>2239.61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</row>
    <row r="6" spans="1:43" x14ac:dyDescent="0.25">
      <c r="A6" t="s">
        <v>46</v>
      </c>
      <c r="B6" t="s">
        <v>47</v>
      </c>
      <c r="C6" t="s">
        <v>48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2375.64</v>
      </c>
      <c r="K6">
        <v>2046.53</v>
      </c>
      <c r="L6">
        <v>2236.3200000000002</v>
      </c>
      <c r="M6">
        <v>2166.62</v>
      </c>
      <c r="N6">
        <v>2241.79</v>
      </c>
      <c r="O6">
        <v>2097.42</v>
      </c>
      <c r="P6">
        <v>2166.71</v>
      </c>
      <c r="Q6">
        <v>2160.83</v>
      </c>
      <c r="R6">
        <v>2001.85</v>
      </c>
      <c r="S6">
        <v>2225.12</v>
      </c>
      <c r="T6">
        <v>2099.2199999999998</v>
      </c>
      <c r="U6">
        <v>2204.36</v>
      </c>
      <c r="V6">
        <v>1914.44</v>
      </c>
      <c r="W6">
        <v>2044.38</v>
      </c>
      <c r="X6">
        <v>2148.63</v>
      </c>
      <c r="Y6">
        <v>2219.13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</row>
    <row r="7" spans="1:43" x14ac:dyDescent="0.25">
      <c r="A7" t="s">
        <v>49</v>
      </c>
      <c r="B7" t="s">
        <v>50</v>
      </c>
      <c r="C7" t="s">
        <v>51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939.34</v>
      </c>
      <c r="K7">
        <v>1078.8800000000001</v>
      </c>
      <c r="L7">
        <v>1214.74</v>
      </c>
      <c r="M7">
        <v>1289.28</v>
      </c>
      <c r="N7">
        <v>1481.48</v>
      </c>
      <c r="O7">
        <v>1401.94</v>
      </c>
      <c r="P7">
        <v>1673.17</v>
      </c>
      <c r="Q7">
        <v>1687.98</v>
      </c>
      <c r="R7">
        <v>1732.09</v>
      </c>
      <c r="S7">
        <v>1738.56</v>
      </c>
      <c r="T7">
        <v>1772.88</v>
      </c>
      <c r="U7">
        <v>1735.85</v>
      </c>
      <c r="V7">
        <v>1547.26</v>
      </c>
      <c r="W7">
        <v>1635.83</v>
      </c>
      <c r="X7">
        <v>1701.81</v>
      </c>
      <c r="Y7">
        <v>1699.35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</row>
    <row r="8" spans="1:43" x14ac:dyDescent="0.25">
      <c r="A8" t="s">
        <v>52</v>
      </c>
      <c r="B8" t="s">
        <v>53</v>
      </c>
      <c r="C8" t="s">
        <v>54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757.93</v>
      </c>
      <c r="K8">
        <v>907.04</v>
      </c>
      <c r="L8">
        <v>1041.97</v>
      </c>
      <c r="M8">
        <v>1120.6099999999999</v>
      </c>
      <c r="N8">
        <v>1312.08</v>
      </c>
      <c r="O8">
        <v>1237.46</v>
      </c>
      <c r="P8">
        <v>1475.21</v>
      </c>
      <c r="Q8">
        <v>1481.57</v>
      </c>
      <c r="R8">
        <v>1541.19</v>
      </c>
      <c r="S8">
        <v>1515.77</v>
      </c>
      <c r="T8">
        <v>1527.39</v>
      </c>
      <c r="U8">
        <v>1491.08</v>
      </c>
      <c r="V8">
        <v>1345.34</v>
      </c>
      <c r="W8">
        <v>1410.45</v>
      </c>
      <c r="X8">
        <v>1475.89</v>
      </c>
      <c r="Y8">
        <v>1453.64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</row>
    <row r="9" spans="1:43" x14ac:dyDescent="0.25">
      <c r="A9" t="s">
        <v>55</v>
      </c>
      <c r="B9" t="s">
        <v>56</v>
      </c>
      <c r="C9" t="s">
        <v>96</v>
      </c>
      <c r="D9">
        <v>17.940000000000001</v>
      </c>
      <c r="E9">
        <v>0</v>
      </c>
      <c r="F9">
        <v>0</v>
      </c>
      <c r="G9">
        <v>1.07</v>
      </c>
      <c r="H9">
        <v>29.52</v>
      </c>
      <c r="I9">
        <v>339.62</v>
      </c>
      <c r="J9">
        <v>9.98</v>
      </c>
      <c r="K9">
        <v>23.03</v>
      </c>
      <c r="L9">
        <v>9.5299999999999994</v>
      </c>
      <c r="M9">
        <v>15.33</v>
      </c>
      <c r="N9">
        <v>141.35</v>
      </c>
      <c r="O9">
        <v>7.39</v>
      </c>
      <c r="P9">
        <v>255.71</v>
      </c>
      <c r="Q9">
        <v>200.79</v>
      </c>
      <c r="R9">
        <v>26.55</v>
      </c>
      <c r="S9">
        <v>134.06</v>
      </c>
      <c r="T9">
        <v>32.909999999999997</v>
      </c>
      <c r="U9">
        <v>14.15</v>
      </c>
      <c r="V9">
        <v>4.54</v>
      </c>
      <c r="W9">
        <v>0</v>
      </c>
      <c r="X9">
        <v>2.0499999999999998</v>
      </c>
      <c r="Y9">
        <v>5.34</v>
      </c>
      <c r="Z9">
        <v>0</v>
      </c>
      <c r="AA9">
        <v>8</v>
      </c>
      <c r="AB9">
        <v>9.64</v>
      </c>
      <c r="AC9">
        <v>0</v>
      </c>
      <c r="AD9">
        <v>0</v>
      </c>
      <c r="AE9">
        <v>0</v>
      </c>
      <c r="AF9">
        <v>8.51</v>
      </c>
      <c r="AG9">
        <v>16.3</v>
      </c>
      <c r="AH9">
        <v>19.329999999999998</v>
      </c>
      <c r="AI9">
        <v>8.59</v>
      </c>
      <c r="AJ9">
        <v>31.77</v>
      </c>
      <c r="AK9">
        <v>0</v>
      </c>
      <c r="AL9">
        <v>30.11</v>
      </c>
      <c r="AM9">
        <v>27.81</v>
      </c>
      <c r="AN9">
        <v>15.69</v>
      </c>
      <c r="AO9">
        <v>33.880000000000003</v>
      </c>
      <c r="AP9">
        <v>0</v>
      </c>
      <c r="AQ9">
        <v>0</v>
      </c>
    </row>
    <row r="10" spans="1:43" x14ac:dyDescent="0.25">
      <c r="A10" t="s">
        <v>57</v>
      </c>
      <c r="B10" t="s">
        <v>58</v>
      </c>
      <c r="C10" t="s">
        <v>97</v>
      </c>
      <c r="D10">
        <v>0</v>
      </c>
      <c r="E10">
        <v>0</v>
      </c>
      <c r="F10">
        <v>1.03</v>
      </c>
      <c r="G10">
        <v>16.940000000000001</v>
      </c>
      <c r="H10">
        <v>205.05</v>
      </c>
      <c r="I10">
        <v>304.11</v>
      </c>
      <c r="J10">
        <v>16.52</v>
      </c>
      <c r="K10">
        <v>2.76</v>
      </c>
      <c r="L10">
        <v>0</v>
      </c>
      <c r="M10">
        <v>7.42</v>
      </c>
      <c r="N10">
        <v>24.51</v>
      </c>
      <c r="O10">
        <v>3.59</v>
      </c>
      <c r="P10">
        <v>84.37</v>
      </c>
      <c r="Q10">
        <v>51.23</v>
      </c>
      <c r="R10">
        <v>3.73</v>
      </c>
      <c r="S10">
        <v>24.95</v>
      </c>
      <c r="T10">
        <v>0</v>
      </c>
      <c r="U10">
        <v>0</v>
      </c>
      <c r="V10">
        <v>0</v>
      </c>
      <c r="W10">
        <v>0</v>
      </c>
      <c r="X10">
        <v>0</v>
      </c>
      <c r="Y10">
        <v>4.3099999999999996</v>
      </c>
      <c r="Z10">
        <v>0</v>
      </c>
      <c r="AA10">
        <v>45.65</v>
      </c>
      <c r="AB10">
        <v>21.39</v>
      </c>
      <c r="AC10">
        <v>4.87</v>
      </c>
      <c r="AD10">
        <v>0</v>
      </c>
      <c r="AE10">
        <v>0</v>
      </c>
      <c r="AF10">
        <v>15.48</v>
      </c>
      <c r="AG10">
        <v>13.05</v>
      </c>
      <c r="AH10">
        <v>14.06</v>
      </c>
      <c r="AI10">
        <v>0</v>
      </c>
      <c r="AJ10">
        <v>9.7899999999999991</v>
      </c>
      <c r="AK10">
        <v>0</v>
      </c>
      <c r="AL10">
        <v>10.88</v>
      </c>
      <c r="AM10">
        <v>0</v>
      </c>
      <c r="AN10">
        <v>0</v>
      </c>
      <c r="AO10">
        <v>13.31</v>
      </c>
      <c r="AP10">
        <v>4.46</v>
      </c>
      <c r="AQ10">
        <v>0</v>
      </c>
    </row>
    <row r="11" spans="1:43" x14ac:dyDescent="0.25">
      <c r="A11" t="s">
        <v>59</v>
      </c>
      <c r="B11" t="s">
        <v>60</v>
      </c>
      <c r="C11" t="s">
        <v>98</v>
      </c>
      <c r="D11">
        <v>3.48</v>
      </c>
      <c r="E11">
        <v>33.67</v>
      </c>
      <c r="F11">
        <v>18.36</v>
      </c>
      <c r="G11">
        <v>66.25</v>
      </c>
      <c r="H11">
        <v>284.77999999999997</v>
      </c>
      <c r="I11">
        <v>324.20999999999998</v>
      </c>
      <c r="J11">
        <v>10.52</v>
      </c>
      <c r="K11">
        <v>0</v>
      </c>
      <c r="L11">
        <v>0</v>
      </c>
      <c r="M11">
        <v>6.05</v>
      </c>
      <c r="N11">
        <v>17.29</v>
      </c>
      <c r="O11">
        <v>2.46</v>
      </c>
      <c r="P11">
        <v>55.95</v>
      </c>
      <c r="Q11">
        <v>58.67</v>
      </c>
      <c r="R11">
        <v>3.55</v>
      </c>
      <c r="S11">
        <v>22.46</v>
      </c>
      <c r="T11">
        <v>0</v>
      </c>
      <c r="U11">
        <v>0</v>
      </c>
      <c r="V11">
        <v>2.38</v>
      </c>
      <c r="W11">
        <v>0</v>
      </c>
      <c r="X11">
        <v>0</v>
      </c>
      <c r="Y11">
        <v>5.82</v>
      </c>
      <c r="Z11">
        <v>0</v>
      </c>
      <c r="AA11">
        <v>14.74</v>
      </c>
      <c r="AB11">
        <v>7.67</v>
      </c>
      <c r="AC11">
        <v>3.96</v>
      </c>
      <c r="AD11">
        <v>0</v>
      </c>
      <c r="AE11">
        <v>0</v>
      </c>
      <c r="AF11">
        <v>8.69</v>
      </c>
      <c r="AG11">
        <v>9.9700000000000006</v>
      </c>
      <c r="AH11">
        <v>9.4</v>
      </c>
      <c r="AI11">
        <v>0</v>
      </c>
      <c r="AJ11">
        <v>8.06</v>
      </c>
      <c r="AK11">
        <v>0</v>
      </c>
      <c r="AL11">
        <v>0</v>
      </c>
      <c r="AM11">
        <v>5.14</v>
      </c>
      <c r="AN11">
        <v>0</v>
      </c>
      <c r="AO11">
        <v>18.510000000000002</v>
      </c>
      <c r="AP11">
        <v>7.02</v>
      </c>
      <c r="AQ11">
        <v>0</v>
      </c>
    </row>
    <row r="12" spans="1:43" x14ac:dyDescent="0.25">
      <c r="A12" t="s">
        <v>61</v>
      </c>
      <c r="B12" t="s">
        <v>62</v>
      </c>
      <c r="C12" t="s">
        <v>99</v>
      </c>
      <c r="D12">
        <v>0</v>
      </c>
      <c r="E12">
        <v>0</v>
      </c>
      <c r="F12">
        <v>0</v>
      </c>
      <c r="G12">
        <v>0</v>
      </c>
      <c r="H12">
        <v>16.260000000000002</v>
      </c>
      <c r="I12">
        <v>94.55</v>
      </c>
      <c r="J12">
        <v>10.02</v>
      </c>
      <c r="K12">
        <v>0</v>
      </c>
      <c r="L12">
        <v>4.68</v>
      </c>
      <c r="M12">
        <v>4.22</v>
      </c>
      <c r="N12">
        <v>36.9</v>
      </c>
      <c r="O12">
        <v>4.21</v>
      </c>
      <c r="P12">
        <v>67.459999999999994</v>
      </c>
      <c r="Q12">
        <v>72.8</v>
      </c>
      <c r="R12">
        <v>0</v>
      </c>
      <c r="S12">
        <v>77.27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9.02</v>
      </c>
      <c r="AB12">
        <v>6.57</v>
      </c>
      <c r="AC12">
        <v>0</v>
      </c>
      <c r="AD12">
        <v>0</v>
      </c>
      <c r="AE12">
        <v>0</v>
      </c>
      <c r="AF12">
        <v>7.1</v>
      </c>
      <c r="AG12">
        <v>0</v>
      </c>
      <c r="AH12">
        <v>0</v>
      </c>
      <c r="AI12">
        <v>3.32</v>
      </c>
      <c r="AJ12">
        <v>21.97</v>
      </c>
      <c r="AK12">
        <v>0</v>
      </c>
      <c r="AL12">
        <v>14.49</v>
      </c>
      <c r="AM12">
        <v>0</v>
      </c>
      <c r="AN12">
        <v>10.76</v>
      </c>
      <c r="AO12">
        <v>15.59</v>
      </c>
      <c r="AP12">
        <v>0</v>
      </c>
      <c r="AQ12">
        <v>0</v>
      </c>
    </row>
    <row r="13" spans="1:43" x14ac:dyDescent="0.25">
      <c r="A13" t="s">
        <v>63</v>
      </c>
      <c r="B13" t="s">
        <v>64</v>
      </c>
      <c r="C13" t="s">
        <v>65</v>
      </c>
      <c r="D13">
        <v>288.45</v>
      </c>
      <c r="E13">
        <v>780.09</v>
      </c>
      <c r="F13">
        <v>244.82</v>
      </c>
      <c r="G13">
        <v>335.55</v>
      </c>
      <c r="H13">
        <v>574.61</v>
      </c>
      <c r="I13">
        <v>439.88</v>
      </c>
      <c r="J13">
        <v>0</v>
      </c>
      <c r="K13">
        <v>0</v>
      </c>
      <c r="L13">
        <v>0</v>
      </c>
      <c r="M13">
        <v>0</v>
      </c>
      <c r="N13">
        <v>9.9700000000000006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8.0500000000000007</v>
      </c>
      <c r="AG13">
        <v>0</v>
      </c>
      <c r="AH13">
        <v>-0.12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</row>
    <row r="14" spans="1:43" x14ac:dyDescent="0.25">
      <c r="A14" t="s">
        <v>66</v>
      </c>
      <c r="B14" t="s">
        <v>67</v>
      </c>
      <c r="C14" t="s">
        <v>100</v>
      </c>
      <c r="D14">
        <v>141.01</v>
      </c>
      <c r="E14">
        <v>414.92</v>
      </c>
      <c r="F14">
        <v>137.09</v>
      </c>
      <c r="G14">
        <v>201.48</v>
      </c>
      <c r="H14">
        <v>292.45999999999998</v>
      </c>
      <c r="I14">
        <v>178.97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</row>
    <row r="15" spans="1:43" x14ac:dyDescent="0.25">
      <c r="A15" t="s">
        <v>68</v>
      </c>
      <c r="B15" t="s">
        <v>69</v>
      </c>
      <c r="C15" t="s">
        <v>101</v>
      </c>
      <c r="D15">
        <v>257.16000000000003</v>
      </c>
      <c r="E15">
        <v>706.52</v>
      </c>
      <c r="F15">
        <v>243.68</v>
      </c>
      <c r="G15">
        <v>340.01</v>
      </c>
      <c r="H15">
        <v>479.08</v>
      </c>
      <c r="I15">
        <v>362.29</v>
      </c>
      <c r="J15">
        <v>4.82</v>
      </c>
      <c r="K15">
        <v>0</v>
      </c>
      <c r="L15">
        <v>0</v>
      </c>
      <c r="M15">
        <v>0</v>
      </c>
      <c r="N15">
        <v>6.35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7.32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</row>
    <row r="16" spans="1:43" x14ac:dyDescent="0.25">
      <c r="A16" t="s">
        <v>70</v>
      </c>
      <c r="B16" t="s">
        <v>71</v>
      </c>
      <c r="C16" t="s">
        <v>102</v>
      </c>
      <c r="D16">
        <v>244.43</v>
      </c>
      <c r="E16">
        <v>684.79</v>
      </c>
      <c r="F16">
        <v>226.4</v>
      </c>
      <c r="G16">
        <v>304.89999999999998</v>
      </c>
      <c r="H16">
        <v>416.62</v>
      </c>
      <c r="I16">
        <v>293.26</v>
      </c>
      <c r="J16">
        <v>5.23</v>
      </c>
      <c r="K16">
        <v>0</v>
      </c>
      <c r="L16">
        <v>0</v>
      </c>
      <c r="M16">
        <v>0</v>
      </c>
      <c r="N16">
        <v>8.34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</row>
    <row r="17" spans="1:43" x14ac:dyDescent="0.25">
      <c r="A17" t="s">
        <v>72</v>
      </c>
      <c r="B17" t="s">
        <v>73</v>
      </c>
      <c r="C17" t="s">
        <v>103</v>
      </c>
      <c r="D17">
        <v>322.62</v>
      </c>
      <c r="E17">
        <v>867.35</v>
      </c>
      <c r="F17">
        <v>287.26</v>
      </c>
      <c r="G17">
        <v>378.51</v>
      </c>
      <c r="H17">
        <v>484.63</v>
      </c>
      <c r="I17">
        <v>351.14</v>
      </c>
      <c r="J17">
        <v>4.88</v>
      </c>
      <c r="K17">
        <v>0</v>
      </c>
      <c r="L17">
        <v>0</v>
      </c>
      <c r="M17">
        <v>0</v>
      </c>
      <c r="N17">
        <v>10.65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7.48</v>
      </c>
      <c r="AG17">
        <v>0</v>
      </c>
      <c r="AH17">
        <v>-0.49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90" zoomScaleNormal="90" workbookViewId="0">
      <selection activeCell="C24" sqref="C24"/>
    </sheetView>
  </sheetViews>
  <sheetFormatPr defaultRowHeight="15" x14ac:dyDescent="0.25"/>
  <cols>
    <col min="1" max="1" width="22.5703125" customWidth="1"/>
  </cols>
  <sheetData>
    <row r="1" spans="1:9" ht="18.75" x14ac:dyDescent="0.3">
      <c r="A1" s="1" t="s">
        <v>94</v>
      </c>
    </row>
    <row r="4" spans="1:9" x14ac:dyDescent="0.25">
      <c r="A4" s="19"/>
      <c r="B4" s="66" t="s">
        <v>75</v>
      </c>
      <c r="C4" s="40" t="s">
        <v>76</v>
      </c>
      <c r="D4" s="40" t="s">
        <v>77</v>
      </c>
      <c r="E4" s="35" t="s">
        <v>78</v>
      </c>
      <c r="F4" s="40" t="s">
        <v>77</v>
      </c>
      <c r="G4" s="35" t="s">
        <v>78</v>
      </c>
      <c r="H4" s="67" t="s">
        <v>79</v>
      </c>
      <c r="I4" s="68" t="s">
        <v>80</v>
      </c>
    </row>
    <row r="5" spans="1:9" x14ac:dyDescent="0.25">
      <c r="A5" s="20"/>
      <c r="B5" s="8" t="s">
        <v>81</v>
      </c>
      <c r="C5" s="9" t="s">
        <v>81</v>
      </c>
      <c r="D5" s="9" t="s">
        <v>81</v>
      </c>
      <c r="E5" s="10" t="s">
        <v>81</v>
      </c>
      <c r="F5" s="9" t="s">
        <v>82</v>
      </c>
      <c r="G5" s="10" t="s">
        <v>82</v>
      </c>
      <c r="H5" s="11" t="s">
        <v>82</v>
      </c>
      <c r="I5" s="12" t="s">
        <v>82</v>
      </c>
    </row>
    <row r="6" spans="1:9" x14ac:dyDescent="0.25">
      <c r="A6" s="18" t="s">
        <v>0</v>
      </c>
      <c r="B6" s="17">
        <v>2254.27</v>
      </c>
      <c r="C6" s="17">
        <v>2312.7399999999998</v>
      </c>
      <c r="D6" s="17">
        <v>1106.93</v>
      </c>
      <c r="E6" s="38">
        <v>1243.46</v>
      </c>
      <c r="F6" s="13">
        <f>D6/(AVERAGE(B6:C6))*100</f>
        <v>48.475041657452032</v>
      </c>
      <c r="G6" s="14">
        <f>E6/(AVERAGE(B6:C6))*100</f>
        <v>54.454008202303037</v>
      </c>
      <c r="H6" s="60">
        <f>AVERAGE(F6,G6)</f>
        <v>51.464524929877534</v>
      </c>
      <c r="I6" s="61">
        <f>(STDEV(F6,G6))/H6*100</f>
        <v>8.2149165743046293</v>
      </c>
    </row>
    <row r="7" spans="1:9" x14ac:dyDescent="0.25">
      <c r="A7" s="18" t="s">
        <v>7</v>
      </c>
      <c r="B7" s="17">
        <v>2097.63</v>
      </c>
      <c r="C7" s="17">
        <v>2169.2800000000002</v>
      </c>
      <c r="D7" s="17">
        <v>1424.22</v>
      </c>
      <c r="E7" s="38">
        <v>1420.94</v>
      </c>
      <c r="F7" s="13">
        <f t="shared" ref="F7:F21" si="0">D7/(AVERAGE(B7:C7))*100</f>
        <v>66.756505293057515</v>
      </c>
      <c r="G7" s="14">
        <f t="shared" ref="G7:G21" si="1">E7/(AVERAGE(B7:C7))*100</f>
        <v>66.60276406111214</v>
      </c>
      <c r="H7" s="62">
        <f t="shared" ref="H7:H21" si="2">AVERAGE(F7,G7)</f>
        <v>66.679634677084834</v>
      </c>
      <c r="I7" s="63">
        <f t="shared" ref="I7:I21" si="3">(STDEV(F7,G7))/H7*100</f>
        <v>0.16303548779625876</v>
      </c>
    </row>
    <row r="8" spans="1:9" x14ac:dyDescent="0.25">
      <c r="A8" s="18" t="s">
        <v>10</v>
      </c>
      <c r="B8" s="17">
        <v>2270.9</v>
      </c>
      <c r="C8" s="17">
        <v>2343.29</v>
      </c>
      <c r="D8" s="17">
        <v>1545.19</v>
      </c>
      <c r="E8" s="38">
        <v>1552.66</v>
      </c>
      <c r="F8" s="13">
        <f t="shared" si="0"/>
        <v>66.975568843068885</v>
      </c>
      <c r="G8" s="14">
        <f t="shared" si="1"/>
        <v>67.299352649110673</v>
      </c>
      <c r="H8" s="62">
        <f t="shared" si="2"/>
        <v>67.137460746089772</v>
      </c>
      <c r="I8" s="63">
        <f t="shared" si="3"/>
        <v>0.3410163600860836</v>
      </c>
    </row>
    <row r="9" spans="1:9" x14ac:dyDescent="0.25">
      <c r="A9" s="18" t="s">
        <v>14</v>
      </c>
      <c r="B9" s="17">
        <v>2110.64</v>
      </c>
      <c r="C9" s="17">
        <v>2174.73</v>
      </c>
      <c r="D9" s="17">
        <v>1553.15</v>
      </c>
      <c r="E9" s="38">
        <v>1587.47</v>
      </c>
      <c r="F9" s="13">
        <f t="shared" si="0"/>
        <v>72.4861563878965</v>
      </c>
      <c r="G9" s="14">
        <f t="shared" si="1"/>
        <v>74.087885060099836</v>
      </c>
      <c r="H9" s="62">
        <f t="shared" si="2"/>
        <v>73.287020723998168</v>
      </c>
      <c r="I9" s="63">
        <f t="shared" si="3"/>
        <v>1.5454212690693141</v>
      </c>
    </row>
    <row r="10" spans="1:9" x14ac:dyDescent="0.25">
      <c r="A10" s="18" t="s">
        <v>18</v>
      </c>
      <c r="B10" s="17">
        <v>2179.13</v>
      </c>
      <c r="C10" s="17">
        <v>2242.7800000000002</v>
      </c>
      <c r="D10" s="17">
        <v>1705.39</v>
      </c>
      <c r="E10" s="38">
        <v>1761.98</v>
      </c>
      <c r="F10" s="13">
        <f t="shared" si="0"/>
        <v>77.133636822097245</v>
      </c>
      <c r="G10" s="14">
        <f t="shared" si="1"/>
        <v>79.693164266120291</v>
      </c>
      <c r="H10" s="62">
        <f t="shared" si="2"/>
        <v>78.413400544108768</v>
      </c>
      <c r="I10" s="63">
        <f t="shared" si="3"/>
        <v>2.3080993806456505</v>
      </c>
    </row>
    <row r="11" spans="1:9" x14ac:dyDescent="0.25">
      <c r="A11" s="18" t="s">
        <v>19</v>
      </c>
      <c r="B11" s="17">
        <v>2045.8</v>
      </c>
      <c r="C11" s="17">
        <v>2230.2399999999998</v>
      </c>
      <c r="D11" s="17">
        <v>1720.64</v>
      </c>
      <c r="E11" s="38">
        <v>1788.33</v>
      </c>
      <c r="F11" s="13">
        <f t="shared" si="0"/>
        <v>80.478199455571044</v>
      </c>
      <c r="G11" s="14">
        <f t="shared" si="1"/>
        <v>83.644212869851543</v>
      </c>
      <c r="H11" s="62">
        <f t="shared" si="2"/>
        <v>82.061206162711301</v>
      </c>
      <c r="I11" s="63">
        <f t="shared" si="3"/>
        <v>2.7280973059625673</v>
      </c>
    </row>
    <row r="12" spans="1:9" x14ac:dyDescent="0.25">
      <c r="A12" s="18" t="s">
        <v>23</v>
      </c>
      <c r="B12" s="17">
        <v>2158.41</v>
      </c>
      <c r="C12" s="17">
        <v>2202.61</v>
      </c>
      <c r="D12" s="17">
        <v>1829.12</v>
      </c>
      <c r="E12" s="38">
        <v>1854.53</v>
      </c>
      <c r="F12" s="13">
        <f t="shared" si="0"/>
        <v>83.884962692214188</v>
      </c>
      <c r="G12" s="14">
        <f t="shared" si="1"/>
        <v>85.050286400887856</v>
      </c>
      <c r="H12" s="62">
        <f t="shared" si="2"/>
        <v>84.467624546551022</v>
      </c>
      <c r="I12" s="63">
        <f t="shared" si="3"/>
        <v>0.97553151412052264</v>
      </c>
    </row>
    <row r="13" spans="1:9" x14ac:dyDescent="0.25">
      <c r="A13" s="18" t="s">
        <v>25</v>
      </c>
      <c r="B13" s="17">
        <v>2167.87</v>
      </c>
      <c r="C13" s="17">
        <v>2226.89</v>
      </c>
      <c r="D13" s="17">
        <v>1875.74</v>
      </c>
      <c r="E13" s="38">
        <v>1938.72</v>
      </c>
      <c r="F13" s="13">
        <f t="shared" si="0"/>
        <v>85.362568149341485</v>
      </c>
      <c r="G13" s="14">
        <f t="shared" si="1"/>
        <v>88.228708734947986</v>
      </c>
      <c r="H13" s="62">
        <f t="shared" si="2"/>
        <v>86.795638442144735</v>
      </c>
      <c r="I13" s="63">
        <f t="shared" si="3"/>
        <v>2.3349876563984875</v>
      </c>
    </row>
    <row r="14" spans="1:9" x14ac:dyDescent="0.25">
      <c r="A14" s="18" t="s">
        <v>28</v>
      </c>
      <c r="B14" s="17">
        <v>2108.0100000000002</v>
      </c>
      <c r="C14" s="17">
        <v>2152.58</v>
      </c>
      <c r="D14" s="17">
        <v>1885.28</v>
      </c>
      <c r="E14" s="38">
        <v>1869.39</v>
      </c>
      <c r="F14" s="13">
        <f t="shared" si="0"/>
        <v>88.498541281841241</v>
      </c>
      <c r="G14" s="14">
        <f t="shared" si="1"/>
        <v>87.752635198411483</v>
      </c>
      <c r="H14" s="62">
        <f t="shared" si="2"/>
        <v>88.125588240126362</v>
      </c>
      <c r="I14" s="63">
        <f t="shared" si="3"/>
        <v>0.59850408973647373</v>
      </c>
    </row>
    <row r="15" spans="1:9" x14ac:dyDescent="0.25">
      <c r="A15" s="18" t="s">
        <v>29</v>
      </c>
      <c r="B15" s="17">
        <v>2238.0700000000002</v>
      </c>
      <c r="C15" s="17">
        <v>2193.56</v>
      </c>
      <c r="D15" s="17">
        <v>2007.59</v>
      </c>
      <c r="E15" s="38">
        <v>1965.73</v>
      </c>
      <c r="F15" s="13">
        <f t="shared" si="0"/>
        <v>90.602780466780843</v>
      </c>
      <c r="G15" s="14">
        <f t="shared" si="1"/>
        <v>88.713633584031157</v>
      </c>
      <c r="H15" s="62">
        <f t="shared" si="2"/>
        <v>89.658207025406</v>
      </c>
      <c r="I15" s="63">
        <f t="shared" si="3"/>
        <v>1.4899122074471141</v>
      </c>
    </row>
    <row r="16" spans="1:9" x14ac:dyDescent="0.25">
      <c r="A16" s="18" t="s">
        <v>30</v>
      </c>
      <c r="B16" s="17">
        <v>2102.27</v>
      </c>
      <c r="C16" s="17">
        <v>2190.35</v>
      </c>
      <c r="D16" s="17">
        <v>1852.16</v>
      </c>
      <c r="E16" s="38">
        <v>1896.65</v>
      </c>
      <c r="F16" s="13">
        <f t="shared" si="0"/>
        <v>86.295083189287666</v>
      </c>
      <c r="G16" s="14">
        <f t="shared" si="1"/>
        <v>88.367943120984393</v>
      </c>
      <c r="H16" s="62">
        <f t="shared" si="2"/>
        <v>87.331513155136037</v>
      </c>
      <c r="I16" s="63">
        <f t="shared" si="3"/>
        <v>1.6783555685665319</v>
      </c>
    </row>
    <row r="17" spans="1:9" x14ac:dyDescent="0.25">
      <c r="A17" s="18" t="s">
        <v>31</v>
      </c>
      <c r="B17" s="17">
        <v>2266.9499999999998</v>
      </c>
      <c r="C17" s="17">
        <v>2367.0500000000002</v>
      </c>
      <c r="D17" s="17">
        <v>1973.75</v>
      </c>
      <c r="E17" s="38">
        <v>1930.66</v>
      </c>
      <c r="F17" s="13">
        <f t="shared" si="0"/>
        <v>85.185584807941311</v>
      </c>
      <c r="G17" s="14">
        <f t="shared" si="1"/>
        <v>83.325852395338813</v>
      </c>
      <c r="H17" s="62">
        <f t="shared" si="2"/>
        <v>84.255718601640069</v>
      </c>
      <c r="I17" s="63">
        <f t="shared" si="3"/>
        <v>1.5607598178125879</v>
      </c>
    </row>
    <row r="18" spans="1:9" x14ac:dyDescent="0.25">
      <c r="A18" s="18" t="s">
        <v>33</v>
      </c>
      <c r="B18" s="17">
        <v>2008.68</v>
      </c>
      <c r="C18" s="17">
        <v>2043.19</v>
      </c>
      <c r="D18" s="17">
        <v>1743.74</v>
      </c>
      <c r="E18" s="38">
        <v>1677.24</v>
      </c>
      <c r="F18" s="13">
        <f t="shared" si="0"/>
        <v>86.070875916552112</v>
      </c>
      <c r="G18" s="14">
        <f t="shared" si="1"/>
        <v>82.788440892723614</v>
      </c>
      <c r="H18" s="62">
        <f t="shared" si="2"/>
        <v>84.429658404637863</v>
      </c>
      <c r="I18" s="63">
        <f t="shared" si="3"/>
        <v>2.7490719588483605</v>
      </c>
    </row>
    <row r="19" spans="1:9" x14ac:dyDescent="0.25">
      <c r="A19" s="18" t="s">
        <v>36</v>
      </c>
      <c r="B19" s="17">
        <v>2219.94</v>
      </c>
      <c r="C19" s="17">
        <v>2275.36</v>
      </c>
      <c r="D19" s="17">
        <v>1903.36</v>
      </c>
      <c r="E19" s="38">
        <v>1838.23</v>
      </c>
      <c r="F19" s="13">
        <f t="shared" si="0"/>
        <v>84.682223655818291</v>
      </c>
      <c r="G19" s="14">
        <f t="shared" si="1"/>
        <v>81.784530509643403</v>
      </c>
      <c r="H19" s="62">
        <f t="shared" si="2"/>
        <v>83.23337708273084</v>
      </c>
      <c r="I19" s="63">
        <f t="shared" si="3"/>
        <v>2.461726948098522</v>
      </c>
    </row>
    <row r="20" spans="1:9" x14ac:dyDescent="0.25">
      <c r="A20" s="18" t="s">
        <v>38</v>
      </c>
      <c r="B20" s="21">
        <v>2257.73</v>
      </c>
      <c r="C20" s="21">
        <v>2339.54</v>
      </c>
      <c r="D20" s="21">
        <v>1936.58</v>
      </c>
      <c r="E20" s="38">
        <v>1841.03</v>
      </c>
      <c r="F20" s="13">
        <f t="shared" si="0"/>
        <v>84.249130462209081</v>
      </c>
      <c r="G20" s="14">
        <f t="shared" si="1"/>
        <v>80.092315656900709</v>
      </c>
      <c r="H20" s="62">
        <f t="shared" si="2"/>
        <v>82.170723059554888</v>
      </c>
      <c r="I20" s="63">
        <f t="shared" si="3"/>
        <v>3.5770793142952657</v>
      </c>
    </row>
    <row r="21" spans="1:9" x14ac:dyDescent="0.25">
      <c r="A21" s="20" t="s">
        <v>39</v>
      </c>
      <c r="B21" s="22">
        <v>2335.5100000000002</v>
      </c>
      <c r="C21" s="22">
        <v>2310.19</v>
      </c>
      <c r="D21" s="22">
        <v>1968.27</v>
      </c>
      <c r="E21" s="39">
        <v>1816.14</v>
      </c>
      <c r="F21" s="23">
        <f t="shared" si="0"/>
        <v>84.735131411843199</v>
      </c>
      <c r="G21" s="24">
        <f t="shared" si="1"/>
        <v>78.185849279979323</v>
      </c>
      <c r="H21" s="64">
        <f t="shared" si="2"/>
        <v>81.460490345911268</v>
      </c>
      <c r="I21" s="65">
        <f t="shared" si="3"/>
        <v>5.6850158741737555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="90" zoomScaleNormal="90" workbookViewId="0">
      <selection activeCell="E2" sqref="E2"/>
    </sheetView>
  </sheetViews>
  <sheetFormatPr defaultRowHeight="15" x14ac:dyDescent="0.25"/>
  <cols>
    <col min="1" max="1" width="31" customWidth="1"/>
    <col min="2" max="2" width="9.7109375" bestFit="1" customWidth="1"/>
    <col min="3" max="4" width="14" bestFit="1" customWidth="1"/>
    <col min="5" max="5" width="19.5703125" bestFit="1" customWidth="1"/>
    <col min="6" max="6" width="13.42578125" bestFit="1" customWidth="1"/>
    <col min="12" max="13" width="10.42578125" customWidth="1"/>
  </cols>
  <sheetData>
    <row r="1" spans="1:13" ht="18.75" x14ac:dyDescent="0.3">
      <c r="A1" s="1" t="s">
        <v>104</v>
      </c>
    </row>
    <row r="4" spans="1:13" x14ac:dyDescent="0.25">
      <c r="A4" s="19"/>
      <c r="B4" s="25"/>
      <c r="C4" s="59"/>
      <c r="D4" s="57"/>
      <c r="E4" s="57"/>
      <c r="F4" s="58"/>
      <c r="G4" s="26"/>
      <c r="H4" s="2"/>
      <c r="I4" s="2"/>
      <c r="J4" s="2"/>
      <c r="K4" s="2"/>
      <c r="L4" s="70" t="s">
        <v>83</v>
      </c>
      <c r="M4" s="70"/>
    </row>
    <row r="5" spans="1:13" x14ac:dyDescent="0.25">
      <c r="A5" s="18"/>
      <c r="B5" s="27" t="s">
        <v>65</v>
      </c>
      <c r="C5" s="3" t="s">
        <v>100</v>
      </c>
      <c r="D5" s="4" t="s">
        <v>101</v>
      </c>
      <c r="E5" s="4" t="s">
        <v>102</v>
      </c>
      <c r="F5" s="5" t="s">
        <v>103</v>
      </c>
      <c r="G5" s="28" t="s">
        <v>84</v>
      </c>
      <c r="H5" s="7" t="s">
        <v>85</v>
      </c>
      <c r="I5" s="6" t="s">
        <v>86</v>
      </c>
      <c r="J5" s="6" t="s">
        <v>87</v>
      </c>
      <c r="K5" s="7" t="s">
        <v>88</v>
      </c>
      <c r="L5" s="71" t="s">
        <v>86</v>
      </c>
      <c r="M5" s="71" t="s">
        <v>87</v>
      </c>
    </row>
    <row r="6" spans="1:13" x14ac:dyDescent="0.25">
      <c r="A6" s="20"/>
      <c r="B6" s="29" t="s">
        <v>81</v>
      </c>
      <c r="C6" s="8" t="s">
        <v>81</v>
      </c>
      <c r="D6" s="9" t="s">
        <v>81</v>
      </c>
      <c r="E6" s="9" t="s">
        <v>81</v>
      </c>
      <c r="F6" s="10" t="s">
        <v>81</v>
      </c>
      <c r="G6" s="30" t="s">
        <v>81</v>
      </c>
      <c r="H6" s="12" t="s">
        <v>81</v>
      </c>
      <c r="I6" s="31" t="s">
        <v>81</v>
      </c>
      <c r="J6" s="31" t="s">
        <v>81</v>
      </c>
      <c r="K6" s="12" t="s">
        <v>81</v>
      </c>
      <c r="L6" s="72" t="s">
        <v>81</v>
      </c>
      <c r="M6" s="72" t="s">
        <v>81</v>
      </c>
    </row>
    <row r="7" spans="1:13" x14ac:dyDescent="0.25">
      <c r="A7" s="19" t="s">
        <v>0</v>
      </c>
      <c r="B7" s="34">
        <v>0</v>
      </c>
      <c r="C7" s="16">
        <v>0</v>
      </c>
      <c r="D7" s="16">
        <v>4.82</v>
      </c>
      <c r="E7" s="16">
        <v>5.23</v>
      </c>
      <c r="F7" s="35">
        <v>4.88</v>
      </c>
      <c r="G7" s="17">
        <f>AVERAGE(B7:F7)</f>
        <v>2.9859999999999998</v>
      </c>
      <c r="H7" s="17">
        <f>STDEV(B7:F7)</f>
        <v>2.7303259878629875</v>
      </c>
      <c r="I7" s="33">
        <f>G7+3*H7</f>
        <v>11.176977963588964</v>
      </c>
      <c r="J7" s="33">
        <f>G7+10*H7</f>
        <v>30.289259878629874</v>
      </c>
      <c r="K7" s="16">
        <v>10</v>
      </c>
      <c r="L7" s="73">
        <v>11</v>
      </c>
      <c r="M7" s="73">
        <v>30</v>
      </c>
    </row>
    <row r="8" spans="1:13" x14ac:dyDescent="0.25">
      <c r="A8" s="18" t="s">
        <v>7</v>
      </c>
      <c r="B8" s="32">
        <v>0</v>
      </c>
      <c r="C8" s="16">
        <v>0</v>
      </c>
      <c r="D8" s="16">
        <v>0</v>
      </c>
      <c r="E8" s="16">
        <v>0</v>
      </c>
      <c r="F8" s="5">
        <v>0</v>
      </c>
      <c r="G8" s="17">
        <f>AVERAGE(B8:F8)</f>
        <v>0</v>
      </c>
      <c r="H8" s="17">
        <f>STDEV(B8:F8)</f>
        <v>0</v>
      </c>
      <c r="I8" s="36">
        <f t="shared" ref="I8:I40" si="0">G8+3*H8</f>
        <v>0</v>
      </c>
      <c r="J8" s="33">
        <f t="shared" ref="J8:J40" si="1">G8+10*H8</f>
        <v>0</v>
      </c>
      <c r="K8" s="16">
        <v>10</v>
      </c>
      <c r="L8" s="74">
        <v>2</v>
      </c>
      <c r="M8" s="75">
        <v>10</v>
      </c>
    </row>
    <row r="9" spans="1:13" x14ac:dyDescent="0.25">
      <c r="A9" s="18" t="s">
        <v>10</v>
      </c>
      <c r="B9" s="32">
        <v>0</v>
      </c>
      <c r="C9" s="16">
        <v>0</v>
      </c>
      <c r="D9" s="16">
        <v>0</v>
      </c>
      <c r="E9" s="16">
        <v>0</v>
      </c>
      <c r="F9" s="5">
        <v>0</v>
      </c>
      <c r="G9" s="17">
        <f>AVERAGE(B9:F9)</f>
        <v>0</v>
      </c>
      <c r="H9" s="17">
        <f>STDEV(B9:F9)</f>
        <v>0</v>
      </c>
      <c r="I9" s="33">
        <f t="shared" si="0"/>
        <v>0</v>
      </c>
      <c r="J9" s="33">
        <f t="shared" si="1"/>
        <v>0</v>
      </c>
      <c r="K9" s="16">
        <v>10</v>
      </c>
      <c r="L9" s="74">
        <v>2</v>
      </c>
      <c r="M9" s="75">
        <v>10</v>
      </c>
    </row>
    <row r="10" spans="1:13" x14ac:dyDescent="0.25">
      <c r="A10" s="18" t="s">
        <v>14</v>
      </c>
      <c r="B10" s="32">
        <v>0</v>
      </c>
      <c r="C10" s="16">
        <v>0</v>
      </c>
      <c r="D10" s="16">
        <v>0</v>
      </c>
      <c r="E10" s="16">
        <v>0</v>
      </c>
      <c r="F10" s="5">
        <v>0</v>
      </c>
      <c r="G10" s="17">
        <f>AVERAGE(B10:F10)</f>
        <v>0</v>
      </c>
      <c r="H10" s="17">
        <f>STDEV(B10:F10)</f>
        <v>0</v>
      </c>
      <c r="I10" s="36">
        <f t="shared" si="0"/>
        <v>0</v>
      </c>
      <c r="J10" s="33">
        <f t="shared" si="1"/>
        <v>0</v>
      </c>
      <c r="K10" s="16">
        <v>10</v>
      </c>
      <c r="L10" s="74">
        <v>2</v>
      </c>
      <c r="M10" s="75">
        <v>10</v>
      </c>
    </row>
    <row r="11" spans="1:13" x14ac:dyDescent="0.25">
      <c r="A11" s="18" t="s">
        <v>18</v>
      </c>
      <c r="B11" s="32">
        <v>9.9700000000000006</v>
      </c>
      <c r="C11" s="16">
        <v>0</v>
      </c>
      <c r="D11" s="16">
        <v>6.35</v>
      </c>
      <c r="E11" s="16">
        <v>8.34</v>
      </c>
      <c r="F11" s="5">
        <v>10.65</v>
      </c>
      <c r="G11" s="17">
        <f>AVERAGE(B11:F11)</f>
        <v>7.0620000000000003</v>
      </c>
      <c r="H11" s="17">
        <f>STDEV(B11:F11)</f>
        <v>4.2820053713184425</v>
      </c>
      <c r="I11" s="33">
        <f t="shared" si="0"/>
        <v>19.908016113955327</v>
      </c>
      <c r="J11" s="33">
        <f t="shared" si="1"/>
        <v>49.882053713184419</v>
      </c>
      <c r="K11" s="16">
        <v>10</v>
      </c>
      <c r="L11" s="73">
        <v>20</v>
      </c>
      <c r="M11" s="73">
        <v>50</v>
      </c>
    </row>
    <row r="12" spans="1:13" x14ac:dyDescent="0.25">
      <c r="A12" s="18" t="s">
        <v>19</v>
      </c>
      <c r="B12" s="32">
        <v>0</v>
      </c>
      <c r="C12" s="16">
        <v>0</v>
      </c>
      <c r="D12" s="16">
        <v>0</v>
      </c>
      <c r="E12" s="16">
        <v>0</v>
      </c>
      <c r="F12" s="5">
        <v>0</v>
      </c>
      <c r="G12" s="17">
        <f>AVERAGE(B12:F12)</f>
        <v>0</v>
      </c>
      <c r="H12" s="17">
        <f>STDEV(B12:F12)</f>
        <v>0</v>
      </c>
      <c r="I12" s="36">
        <f t="shared" si="0"/>
        <v>0</v>
      </c>
      <c r="J12" s="33">
        <f t="shared" si="1"/>
        <v>0</v>
      </c>
      <c r="K12" s="16">
        <v>10</v>
      </c>
      <c r="L12" s="74">
        <v>2</v>
      </c>
      <c r="M12" s="75">
        <v>10</v>
      </c>
    </row>
    <row r="13" spans="1:13" x14ac:dyDescent="0.25">
      <c r="A13" s="18" t="s">
        <v>23</v>
      </c>
      <c r="B13" s="32">
        <v>0</v>
      </c>
      <c r="C13" s="16">
        <v>0</v>
      </c>
      <c r="D13" s="16">
        <v>0</v>
      </c>
      <c r="E13" s="16">
        <v>0</v>
      </c>
      <c r="F13" s="5">
        <v>0</v>
      </c>
      <c r="G13" s="17">
        <f>AVERAGE(B13:F13)</f>
        <v>0</v>
      </c>
      <c r="H13" s="17">
        <f>STDEV(B13:F13)</f>
        <v>0</v>
      </c>
      <c r="I13" s="33">
        <f t="shared" si="0"/>
        <v>0</v>
      </c>
      <c r="J13" s="33">
        <f t="shared" si="1"/>
        <v>0</v>
      </c>
      <c r="K13" s="16">
        <v>10</v>
      </c>
      <c r="L13" s="74">
        <v>2</v>
      </c>
      <c r="M13" s="75">
        <v>10</v>
      </c>
    </row>
    <row r="14" spans="1:13" x14ac:dyDescent="0.25">
      <c r="A14" s="18" t="s">
        <v>25</v>
      </c>
      <c r="B14" s="32">
        <v>0</v>
      </c>
      <c r="C14" s="16">
        <v>0</v>
      </c>
      <c r="D14" s="16">
        <v>0</v>
      </c>
      <c r="E14" s="16">
        <v>0</v>
      </c>
      <c r="F14" s="5">
        <v>0</v>
      </c>
      <c r="G14" s="17">
        <f>AVERAGE(B14:F14)</f>
        <v>0</v>
      </c>
      <c r="H14" s="17">
        <f>STDEV(B14:F14)</f>
        <v>0</v>
      </c>
      <c r="I14" s="33">
        <f t="shared" si="0"/>
        <v>0</v>
      </c>
      <c r="J14" s="33">
        <f t="shared" si="1"/>
        <v>0</v>
      </c>
      <c r="K14" s="16">
        <v>10</v>
      </c>
      <c r="L14" s="74">
        <v>2</v>
      </c>
      <c r="M14" s="75">
        <v>10</v>
      </c>
    </row>
    <row r="15" spans="1:13" x14ac:dyDescent="0.25">
      <c r="A15" s="18" t="s">
        <v>28</v>
      </c>
      <c r="B15" s="32">
        <v>0</v>
      </c>
      <c r="C15" s="16">
        <v>0</v>
      </c>
      <c r="D15" s="16">
        <v>0</v>
      </c>
      <c r="E15" s="16">
        <v>0</v>
      </c>
      <c r="F15" s="5">
        <v>0</v>
      </c>
      <c r="G15" s="17">
        <f>AVERAGE(B15:F15)</f>
        <v>0</v>
      </c>
      <c r="H15" s="17">
        <f>STDEV(B15:F15)</f>
        <v>0</v>
      </c>
      <c r="I15" s="33">
        <f t="shared" si="0"/>
        <v>0</v>
      </c>
      <c r="J15" s="33">
        <f t="shared" si="1"/>
        <v>0</v>
      </c>
      <c r="K15" s="16">
        <v>10</v>
      </c>
      <c r="L15" s="74">
        <v>2</v>
      </c>
      <c r="M15" s="75">
        <v>10</v>
      </c>
    </row>
    <row r="16" spans="1:13" x14ac:dyDescent="0.25">
      <c r="A16" s="18" t="s">
        <v>29</v>
      </c>
      <c r="B16" s="32">
        <v>0</v>
      </c>
      <c r="C16" s="16">
        <v>0</v>
      </c>
      <c r="D16" s="16">
        <v>0</v>
      </c>
      <c r="E16" s="16">
        <v>0</v>
      </c>
      <c r="F16" s="5">
        <v>0</v>
      </c>
      <c r="G16" s="17">
        <f>AVERAGE(B16:F16)</f>
        <v>0</v>
      </c>
      <c r="H16" s="17">
        <f>STDEV(B16:F16)</f>
        <v>0</v>
      </c>
      <c r="I16" s="33">
        <f t="shared" si="0"/>
        <v>0</v>
      </c>
      <c r="J16" s="33">
        <f t="shared" si="1"/>
        <v>0</v>
      </c>
      <c r="K16" s="16">
        <v>10</v>
      </c>
      <c r="L16" s="74">
        <v>2</v>
      </c>
      <c r="M16" s="75">
        <v>10</v>
      </c>
    </row>
    <row r="17" spans="1:13" x14ac:dyDescent="0.25">
      <c r="A17" s="18" t="s">
        <v>30</v>
      </c>
      <c r="B17" s="32">
        <v>0</v>
      </c>
      <c r="C17" s="16">
        <v>0</v>
      </c>
      <c r="D17" s="16">
        <v>0</v>
      </c>
      <c r="E17" s="16">
        <v>0</v>
      </c>
      <c r="F17" s="5">
        <v>0</v>
      </c>
      <c r="G17" s="17">
        <f>AVERAGE(B17:F17)</f>
        <v>0</v>
      </c>
      <c r="H17" s="17">
        <f>STDEV(B17:F17)</f>
        <v>0</v>
      </c>
      <c r="I17" s="33">
        <f t="shared" si="0"/>
        <v>0</v>
      </c>
      <c r="J17" s="33">
        <f t="shared" si="1"/>
        <v>0</v>
      </c>
      <c r="K17" s="16">
        <v>10</v>
      </c>
      <c r="L17" s="74">
        <v>2</v>
      </c>
      <c r="M17" s="75">
        <v>10</v>
      </c>
    </row>
    <row r="18" spans="1:13" x14ac:dyDescent="0.25">
      <c r="A18" s="18" t="s">
        <v>31</v>
      </c>
      <c r="B18" s="32">
        <v>0</v>
      </c>
      <c r="C18" s="16">
        <v>0</v>
      </c>
      <c r="D18" s="16">
        <v>0</v>
      </c>
      <c r="E18" s="16">
        <v>0</v>
      </c>
      <c r="F18" s="5">
        <v>0</v>
      </c>
      <c r="G18" s="17">
        <f>AVERAGE(B18:F18)</f>
        <v>0</v>
      </c>
      <c r="H18" s="17">
        <f>STDEV(B18:F18)</f>
        <v>0</v>
      </c>
      <c r="I18" s="36">
        <f t="shared" si="0"/>
        <v>0</v>
      </c>
      <c r="J18" s="33">
        <f t="shared" si="1"/>
        <v>0</v>
      </c>
      <c r="K18" s="16">
        <v>10</v>
      </c>
      <c r="L18" s="74">
        <v>2</v>
      </c>
      <c r="M18" s="75">
        <v>10</v>
      </c>
    </row>
    <row r="19" spans="1:13" x14ac:dyDescent="0.25">
      <c r="A19" s="18" t="s">
        <v>33</v>
      </c>
      <c r="B19" s="32">
        <v>0</v>
      </c>
      <c r="C19" s="16">
        <v>0</v>
      </c>
      <c r="D19" s="16">
        <v>0</v>
      </c>
      <c r="E19" s="16">
        <v>0</v>
      </c>
      <c r="F19" s="5">
        <v>0</v>
      </c>
      <c r="G19" s="17">
        <f>AVERAGE(B19:F19)</f>
        <v>0</v>
      </c>
      <c r="H19" s="17">
        <f>STDEV(B19:F19)</f>
        <v>0</v>
      </c>
      <c r="I19" s="33">
        <f t="shared" si="0"/>
        <v>0</v>
      </c>
      <c r="J19" s="33">
        <f t="shared" si="1"/>
        <v>0</v>
      </c>
      <c r="K19" s="16">
        <v>10</v>
      </c>
      <c r="L19" s="74">
        <v>2</v>
      </c>
      <c r="M19" s="75">
        <v>10</v>
      </c>
    </row>
    <row r="20" spans="1:13" x14ac:dyDescent="0.25">
      <c r="A20" s="18" t="s">
        <v>36</v>
      </c>
      <c r="B20" s="32">
        <v>0</v>
      </c>
      <c r="C20" s="16">
        <v>0</v>
      </c>
      <c r="D20" s="16">
        <v>0</v>
      </c>
      <c r="E20" s="16">
        <v>0</v>
      </c>
      <c r="F20" s="5">
        <v>0</v>
      </c>
      <c r="G20" s="17">
        <f>AVERAGE(B20:F20)</f>
        <v>0</v>
      </c>
      <c r="H20" s="17">
        <f>STDEV(B20:F20)</f>
        <v>0</v>
      </c>
      <c r="I20" s="33">
        <f t="shared" si="0"/>
        <v>0</v>
      </c>
      <c r="J20" s="33">
        <f t="shared" si="1"/>
        <v>0</v>
      </c>
      <c r="K20" s="16">
        <v>10</v>
      </c>
      <c r="L20" s="74">
        <v>2</v>
      </c>
      <c r="M20" s="75">
        <v>10</v>
      </c>
    </row>
    <row r="21" spans="1:13" x14ac:dyDescent="0.25">
      <c r="A21" s="18" t="s">
        <v>38</v>
      </c>
      <c r="B21" s="32">
        <v>0</v>
      </c>
      <c r="C21" s="16">
        <v>0</v>
      </c>
      <c r="D21" s="16">
        <v>0</v>
      </c>
      <c r="E21" s="16">
        <v>0</v>
      </c>
      <c r="F21" s="5">
        <v>0</v>
      </c>
      <c r="G21" s="17">
        <f>AVERAGE(B21:F21)</f>
        <v>0</v>
      </c>
      <c r="H21" s="17">
        <f>STDEV(B21:F21)</f>
        <v>0</v>
      </c>
      <c r="I21" s="36">
        <f t="shared" si="0"/>
        <v>0</v>
      </c>
      <c r="J21" s="33">
        <f t="shared" si="1"/>
        <v>0</v>
      </c>
      <c r="K21" s="16">
        <v>10</v>
      </c>
      <c r="L21" s="74">
        <v>2</v>
      </c>
      <c r="M21" s="75">
        <v>10</v>
      </c>
    </row>
    <row r="22" spans="1:13" x14ac:dyDescent="0.25">
      <c r="A22" s="18" t="s">
        <v>39</v>
      </c>
      <c r="B22" s="32">
        <v>0</v>
      </c>
      <c r="C22" s="16">
        <v>0</v>
      </c>
      <c r="D22" s="16">
        <v>0</v>
      </c>
      <c r="E22" s="16">
        <v>0</v>
      </c>
      <c r="F22" s="5">
        <v>0</v>
      </c>
      <c r="G22" s="17">
        <f>AVERAGE(B22:F22)</f>
        <v>0</v>
      </c>
      <c r="H22" s="17">
        <f>STDEV(B22:F22)</f>
        <v>0</v>
      </c>
      <c r="I22" s="36">
        <f t="shared" si="0"/>
        <v>0</v>
      </c>
      <c r="J22" s="33">
        <f t="shared" si="1"/>
        <v>0</v>
      </c>
      <c r="K22" s="16">
        <v>10</v>
      </c>
      <c r="L22" s="74">
        <v>2</v>
      </c>
      <c r="M22" s="75">
        <v>10</v>
      </c>
    </row>
    <row r="23" spans="1:13" x14ac:dyDescent="0.25">
      <c r="A23" s="18" t="s">
        <v>1</v>
      </c>
      <c r="B23" s="32">
        <v>0</v>
      </c>
      <c r="C23" s="16">
        <v>0</v>
      </c>
      <c r="D23" s="16">
        <v>0</v>
      </c>
      <c r="E23" s="16">
        <v>0</v>
      </c>
      <c r="F23" s="5">
        <v>0</v>
      </c>
      <c r="G23" s="17">
        <f>AVERAGE(B23:F23)</f>
        <v>0</v>
      </c>
      <c r="H23" s="17">
        <f>STDEV(B23:F23)</f>
        <v>0</v>
      </c>
      <c r="I23" s="36">
        <f t="shared" si="0"/>
        <v>0</v>
      </c>
      <c r="J23" s="33">
        <f t="shared" si="1"/>
        <v>0</v>
      </c>
      <c r="K23" s="16">
        <v>10</v>
      </c>
      <c r="L23" s="74">
        <v>2</v>
      </c>
      <c r="M23" s="75">
        <v>10</v>
      </c>
    </row>
    <row r="24" spans="1:13" x14ac:dyDescent="0.25">
      <c r="A24" s="18" t="s">
        <v>2</v>
      </c>
      <c r="B24" s="32">
        <v>0</v>
      </c>
      <c r="C24" s="16">
        <v>0</v>
      </c>
      <c r="D24" s="16">
        <v>0</v>
      </c>
      <c r="E24" s="16">
        <v>0</v>
      </c>
      <c r="F24" s="5">
        <v>0</v>
      </c>
      <c r="G24" s="17">
        <f>AVERAGE(B24:F24)</f>
        <v>0</v>
      </c>
      <c r="H24" s="17">
        <f>STDEV(B24:F24)</f>
        <v>0</v>
      </c>
      <c r="I24" s="33">
        <f t="shared" si="0"/>
        <v>0</v>
      </c>
      <c r="J24" s="33">
        <f t="shared" si="1"/>
        <v>0</v>
      </c>
      <c r="K24" s="16">
        <v>10</v>
      </c>
      <c r="L24" s="74">
        <v>2</v>
      </c>
      <c r="M24" s="75">
        <v>10</v>
      </c>
    </row>
    <row r="25" spans="1:13" x14ac:dyDescent="0.25">
      <c r="A25" s="18" t="s">
        <v>3</v>
      </c>
      <c r="B25" s="32">
        <v>0</v>
      </c>
      <c r="C25" s="16">
        <v>0</v>
      </c>
      <c r="D25" s="16">
        <v>0</v>
      </c>
      <c r="E25" s="16">
        <v>0</v>
      </c>
      <c r="F25" s="5">
        <v>0</v>
      </c>
      <c r="G25" s="17">
        <f>AVERAGE(B25:F25)</f>
        <v>0</v>
      </c>
      <c r="H25" s="17">
        <f>STDEV(B25:F25)</f>
        <v>0</v>
      </c>
      <c r="I25" s="33">
        <f t="shared" si="0"/>
        <v>0</v>
      </c>
      <c r="J25" s="33">
        <f t="shared" si="1"/>
        <v>0</v>
      </c>
      <c r="K25" s="16">
        <v>10</v>
      </c>
      <c r="L25" s="74">
        <v>2</v>
      </c>
      <c r="M25" s="75">
        <v>10</v>
      </c>
    </row>
    <row r="26" spans="1:13" x14ac:dyDescent="0.25">
      <c r="A26" s="18" t="s">
        <v>4</v>
      </c>
      <c r="B26" s="32">
        <v>0</v>
      </c>
      <c r="C26" s="16">
        <v>0</v>
      </c>
      <c r="D26" s="16">
        <v>0</v>
      </c>
      <c r="E26" s="16">
        <v>0</v>
      </c>
      <c r="F26" s="5">
        <v>0</v>
      </c>
      <c r="G26" s="17">
        <f>AVERAGE(B26:F26)</f>
        <v>0</v>
      </c>
      <c r="H26" s="17">
        <f>STDEV(B26:F26)</f>
        <v>0</v>
      </c>
      <c r="I26" s="36">
        <f t="shared" si="0"/>
        <v>0</v>
      </c>
      <c r="J26" s="33">
        <f t="shared" si="1"/>
        <v>0</v>
      </c>
      <c r="K26" s="16">
        <v>10</v>
      </c>
      <c r="L26" s="74">
        <v>2</v>
      </c>
      <c r="M26" s="75">
        <v>10</v>
      </c>
    </row>
    <row r="27" spans="1:13" x14ac:dyDescent="0.25">
      <c r="A27" s="18" t="s">
        <v>5</v>
      </c>
      <c r="B27" s="32">
        <v>0</v>
      </c>
      <c r="C27" s="16">
        <v>0</v>
      </c>
      <c r="D27" s="16">
        <v>0</v>
      </c>
      <c r="E27" s="16">
        <v>0</v>
      </c>
      <c r="F27" s="5">
        <v>0</v>
      </c>
      <c r="G27" s="17">
        <f>AVERAGE(B27:F27)</f>
        <v>0</v>
      </c>
      <c r="H27" s="17">
        <f>STDEV(B27:F27)</f>
        <v>0</v>
      </c>
      <c r="I27" s="33">
        <f t="shared" si="0"/>
        <v>0</v>
      </c>
      <c r="J27" s="33">
        <f t="shared" si="1"/>
        <v>0</v>
      </c>
      <c r="K27" s="16">
        <v>10</v>
      </c>
      <c r="L27" s="74">
        <v>2</v>
      </c>
      <c r="M27" s="75">
        <v>10</v>
      </c>
    </row>
    <row r="28" spans="1:13" x14ac:dyDescent="0.25">
      <c r="A28" s="18" t="s">
        <v>8</v>
      </c>
      <c r="B28" s="32">
        <v>0</v>
      </c>
      <c r="C28" s="16">
        <v>0</v>
      </c>
      <c r="D28" s="16">
        <v>0</v>
      </c>
      <c r="E28" s="16">
        <v>0</v>
      </c>
      <c r="F28" s="5">
        <v>0</v>
      </c>
      <c r="G28" s="17">
        <f>AVERAGE(B28:F28)</f>
        <v>0</v>
      </c>
      <c r="H28" s="17">
        <f>STDEV(B28:F28)</f>
        <v>0</v>
      </c>
      <c r="I28" s="33">
        <f t="shared" si="0"/>
        <v>0</v>
      </c>
      <c r="J28" s="33">
        <f t="shared" si="1"/>
        <v>0</v>
      </c>
      <c r="K28" s="16">
        <v>10</v>
      </c>
      <c r="L28" s="74">
        <v>2</v>
      </c>
      <c r="M28" s="75">
        <v>10</v>
      </c>
    </row>
    <row r="29" spans="1:13" x14ac:dyDescent="0.25">
      <c r="A29" s="18" t="s">
        <v>11</v>
      </c>
      <c r="B29" s="32">
        <v>8.0500000000000007</v>
      </c>
      <c r="C29" s="16">
        <v>0</v>
      </c>
      <c r="D29" s="16">
        <v>7.32</v>
      </c>
      <c r="E29" s="16">
        <v>0</v>
      </c>
      <c r="F29" s="5">
        <v>7.48</v>
      </c>
      <c r="G29" s="17">
        <f>AVERAGE(B29:F29)</f>
        <v>4.57</v>
      </c>
      <c r="H29" s="17">
        <f>STDEV(B29:F29)</f>
        <v>4.1806339232226497</v>
      </c>
      <c r="I29" s="33">
        <f t="shared" si="0"/>
        <v>17.111901769667949</v>
      </c>
      <c r="J29" s="33">
        <f t="shared" si="1"/>
        <v>46.376339232226499</v>
      </c>
      <c r="K29" s="16">
        <v>10</v>
      </c>
      <c r="L29" s="73">
        <v>17</v>
      </c>
      <c r="M29" s="73">
        <v>46</v>
      </c>
    </row>
    <row r="30" spans="1:13" x14ac:dyDescent="0.25">
      <c r="A30" s="18" t="s">
        <v>12</v>
      </c>
      <c r="B30" s="32">
        <v>0</v>
      </c>
      <c r="C30" s="16">
        <v>0</v>
      </c>
      <c r="D30" s="16">
        <v>0</v>
      </c>
      <c r="E30" s="16">
        <v>0</v>
      </c>
      <c r="F30" s="5">
        <v>0</v>
      </c>
      <c r="G30" s="17">
        <f>AVERAGE(B30:F30)</f>
        <v>0</v>
      </c>
      <c r="H30" s="17">
        <f>STDEV(B30:F30)</f>
        <v>0</v>
      </c>
      <c r="I30" s="33">
        <f t="shared" si="0"/>
        <v>0</v>
      </c>
      <c r="J30" s="33">
        <f t="shared" si="1"/>
        <v>0</v>
      </c>
      <c r="K30" s="16">
        <v>10</v>
      </c>
      <c r="L30" s="74">
        <v>2</v>
      </c>
      <c r="M30" s="73">
        <v>10</v>
      </c>
    </row>
    <row r="31" spans="1:13" x14ac:dyDescent="0.25">
      <c r="A31" s="18" t="s">
        <v>15</v>
      </c>
      <c r="B31" s="32">
        <v>-0.12</v>
      </c>
      <c r="C31" s="16">
        <v>0</v>
      </c>
      <c r="D31" s="16">
        <v>0</v>
      </c>
      <c r="E31" s="16">
        <v>0</v>
      </c>
      <c r="F31" s="5">
        <v>0</v>
      </c>
      <c r="G31" s="17">
        <f>AVERAGE(B31:F31)</f>
        <v>-2.4E-2</v>
      </c>
      <c r="H31" s="17">
        <f>STDEV(B31:F31)</f>
        <v>5.366563145999495E-2</v>
      </c>
      <c r="I31" s="36">
        <f t="shared" si="0"/>
        <v>0.13699689437998486</v>
      </c>
      <c r="J31" s="33">
        <f t="shared" si="1"/>
        <v>0.51265631459994943</v>
      </c>
      <c r="K31" s="16">
        <v>10</v>
      </c>
      <c r="L31" s="74">
        <v>2</v>
      </c>
      <c r="M31" s="75">
        <v>10</v>
      </c>
    </row>
    <row r="32" spans="1:13" x14ac:dyDescent="0.25">
      <c r="A32" s="18" t="s">
        <v>16</v>
      </c>
      <c r="B32" s="32">
        <v>0</v>
      </c>
      <c r="C32" s="16">
        <v>0</v>
      </c>
      <c r="D32" s="16">
        <v>0</v>
      </c>
      <c r="E32" s="16">
        <v>0</v>
      </c>
      <c r="F32" s="5">
        <v>0</v>
      </c>
      <c r="G32" s="17">
        <f>AVERAGE(B32:F32)</f>
        <v>0</v>
      </c>
      <c r="H32" s="17">
        <f>STDEV(B32:F32)</f>
        <v>0</v>
      </c>
      <c r="I32" s="33">
        <f t="shared" si="0"/>
        <v>0</v>
      </c>
      <c r="J32" s="33">
        <f t="shared" si="1"/>
        <v>0</v>
      </c>
      <c r="K32" s="16">
        <v>10</v>
      </c>
      <c r="L32" s="74">
        <v>2</v>
      </c>
      <c r="M32" s="73">
        <v>10</v>
      </c>
    </row>
    <row r="33" spans="1:13" x14ac:dyDescent="0.25">
      <c r="A33" s="18" t="s">
        <v>20</v>
      </c>
      <c r="B33" s="32">
        <v>0</v>
      </c>
      <c r="C33" s="16">
        <v>0</v>
      </c>
      <c r="D33" s="16">
        <v>0</v>
      </c>
      <c r="E33" s="16">
        <v>0</v>
      </c>
      <c r="F33" s="5">
        <v>0</v>
      </c>
      <c r="G33" s="17">
        <f>AVERAGE(B33:F33)</f>
        <v>0</v>
      </c>
      <c r="H33" s="17">
        <f>STDEV(B33:F33)</f>
        <v>0</v>
      </c>
      <c r="I33" s="36">
        <f t="shared" si="0"/>
        <v>0</v>
      </c>
      <c r="J33" s="33">
        <f t="shared" si="1"/>
        <v>0</v>
      </c>
      <c r="K33" s="16">
        <v>10</v>
      </c>
      <c r="L33" s="74">
        <v>2</v>
      </c>
      <c r="M33" s="73">
        <v>10</v>
      </c>
    </row>
    <row r="34" spans="1:13" x14ac:dyDescent="0.25">
      <c r="A34" s="18" t="s">
        <v>21</v>
      </c>
      <c r="B34" s="32">
        <v>0</v>
      </c>
      <c r="C34" s="16">
        <v>0</v>
      </c>
      <c r="D34" s="16">
        <v>0</v>
      </c>
      <c r="E34" s="16">
        <v>0</v>
      </c>
      <c r="F34" s="5">
        <v>0</v>
      </c>
      <c r="G34" s="17">
        <f>AVERAGE(B34:F34)</f>
        <v>0</v>
      </c>
      <c r="H34" s="17">
        <f>STDEV(B34:F34)</f>
        <v>0</v>
      </c>
      <c r="I34" s="33">
        <f t="shared" si="0"/>
        <v>0</v>
      </c>
      <c r="J34" s="33">
        <f t="shared" si="1"/>
        <v>0</v>
      </c>
      <c r="K34" s="16">
        <v>10</v>
      </c>
      <c r="L34" s="74">
        <v>2</v>
      </c>
      <c r="M34" s="73">
        <v>10</v>
      </c>
    </row>
    <row r="35" spans="1:13" x14ac:dyDescent="0.25">
      <c r="A35" s="18" t="s">
        <v>22</v>
      </c>
      <c r="B35" s="32">
        <v>0</v>
      </c>
      <c r="C35" s="16">
        <v>0</v>
      </c>
      <c r="D35" s="16">
        <v>0</v>
      </c>
      <c r="E35" s="16">
        <v>0</v>
      </c>
      <c r="F35" s="5">
        <v>0</v>
      </c>
      <c r="G35" s="17">
        <f>AVERAGE(B35:F35)</f>
        <v>0</v>
      </c>
      <c r="H35" s="17">
        <f>STDEV(B35:F35)</f>
        <v>0</v>
      </c>
      <c r="I35" s="33">
        <f t="shared" si="0"/>
        <v>0</v>
      </c>
      <c r="J35" s="33">
        <f t="shared" si="1"/>
        <v>0</v>
      </c>
      <c r="K35" s="16">
        <v>10</v>
      </c>
      <c r="L35" s="74">
        <v>2</v>
      </c>
      <c r="M35" s="73">
        <v>10</v>
      </c>
    </row>
    <row r="36" spans="1:13" x14ac:dyDescent="0.25">
      <c r="A36" s="18" t="s">
        <v>26</v>
      </c>
      <c r="B36" s="32">
        <v>0</v>
      </c>
      <c r="C36" s="16">
        <v>0</v>
      </c>
      <c r="D36" s="16">
        <v>0</v>
      </c>
      <c r="E36" s="16">
        <v>0</v>
      </c>
      <c r="F36" s="5">
        <v>0</v>
      </c>
      <c r="G36" s="17">
        <f>AVERAGE(B36:F36)</f>
        <v>0</v>
      </c>
      <c r="H36" s="17">
        <f>STDEV(B36:F36)</f>
        <v>0</v>
      </c>
      <c r="I36" s="33">
        <f t="shared" si="0"/>
        <v>0</v>
      </c>
      <c r="J36" s="33">
        <f t="shared" si="1"/>
        <v>0</v>
      </c>
      <c r="K36" s="16">
        <v>10</v>
      </c>
      <c r="L36" s="74">
        <v>2</v>
      </c>
      <c r="M36" s="73">
        <v>10</v>
      </c>
    </row>
    <row r="37" spans="1:13" x14ac:dyDescent="0.25">
      <c r="A37" s="18" t="s">
        <v>27</v>
      </c>
      <c r="B37" s="32">
        <v>0</v>
      </c>
      <c r="C37" s="16">
        <v>0</v>
      </c>
      <c r="D37" s="16">
        <v>0</v>
      </c>
      <c r="E37" s="16">
        <v>0</v>
      </c>
      <c r="F37" s="5">
        <v>0</v>
      </c>
      <c r="G37" s="17">
        <f>AVERAGE(B37:F37)</f>
        <v>0</v>
      </c>
      <c r="H37" s="17">
        <f>STDEV(B37:F37)</f>
        <v>0</v>
      </c>
      <c r="I37" s="33">
        <f t="shared" si="0"/>
        <v>0</v>
      </c>
      <c r="J37" s="33">
        <f t="shared" si="1"/>
        <v>0</v>
      </c>
      <c r="K37" s="16">
        <v>10</v>
      </c>
      <c r="L37" s="74">
        <v>2</v>
      </c>
      <c r="M37" s="73">
        <v>10</v>
      </c>
    </row>
    <row r="38" spans="1:13" x14ac:dyDescent="0.25">
      <c r="A38" s="18" t="s">
        <v>32</v>
      </c>
      <c r="B38" s="32">
        <v>0</v>
      </c>
      <c r="C38" s="16">
        <v>0</v>
      </c>
      <c r="D38" s="16">
        <v>0</v>
      </c>
      <c r="E38" s="16">
        <v>0</v>
      </c>
      <c r="F38" s="5">
        <v>0</v>
      </c>
      <c r="G38" s="17">
        <f>AVERAGE(B38:F38)</f>
        <v>0</v>
      </c>
      <c r="H38" s="17">
        <f>STDEV(B38:F38)</f>
        <v>0</v>
      </c>
      <c r="I38" s="36">
        <f t="shared" si="0"/>
        <v>0</v>
      </c>
      <c r="J38" s="33">
        <f t="shared" si="1"/>
        <v>0</v>
      </c>
      <c r="K38" s="16">
        <v>10</v>
      </c>
      <c r="L38" s="74">
        <v>2</v>
      </c>
      <c r="M38" s="73">
        <v>10</v>
      </c>
    </row>
    <row r="39" spans="1:13" x14ac:dyDescent="0.25">
      <c r="A39" s="18" t="s">
        <v>34</v>
      </c>
      <c r="B39" s="32">
        <v>0</v>
      </c>
      <c r="C39" s="16">
        <v>0</v>
      </c>
      <c r="D39" s="16">
        <v>0</v>
      </c>
      <c r="E39" s="16">
        <v>0</v>
      </c>
      <c r="F39" s="5">
        <v>0</v>
      </c>
      <c r="G39" s="17">
        <f>AVERAGE(B39:F39)</f>
        <v>0</v>
      </c>
      <c r="H39" s="17">
        <f>STDEV(B39:F39)</f>
        <v>0</v>
      </c>
      <c r="I39" s="33">
        <f t="shared" si="0"/>
        <v>0</v>
      </c>
      <c r="J39" s="33">
        <f t="shared" si="1"/>
        <v>0</v>
      </c>
      <c r="K39" s="16">
        <v>10</v>
      </c>
      <c r="L39" s="74">
        <v>2</v>
      </c>
      <c r="M39" s="73">
        <v>10</v>
      </c>
    </row>
    <row r="40" spans="1:13" x14ac:dyDescent="0.25">
      <c r="A40" s="20" t="s">
        <v>35</v>
      </c>
      <c r="B40" s="29">
        <v>0</v>
      </c>
      <c r="C40" s="9">
        <v>0</v>
      </c>
      <c r="D40" s="9">
        <v>0</v>
      </c>
      <c r="E40" s="9">
        <v>0</v>
      </c>
      <c r="F40" s="10">
        <v>0</v>
      </c>
      <c r="G40" s="22">
        <f>AVERAGE(B40:F40)</f>
        <v>0</v>
      </c>
      <c r="H40" s="22">
        <f>STDEV(B40:F40)</f>
        <v>0</v>
      </c>
      <c r="I40" s="69">
        <f t="shared" si="0"/>
        <v>0</v>
      </c>
      <c r="J40" s="69">
        <f t="shared" si="1"/>
        <v>0</v>
      </c>
      <c r="K40" s="9">
        <v>10</v>
      </c>
      <c r="L40" s="76">
        <v>2</v>
      </c>
      <c r="M40" s="77">
        <v>10</v>
      </c>
    </row>
  </sheetData>
  <mergeCells count="2">
    <mergeCell ref="C4:F4"/>
    <mergeCell ref="L4:M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="90" zoomScaleNormal="90" workbookViewId="0">
      <selection activeCell="D1" sqref="D1"/>
    </sheetView>
  </sheetViews>
  <sheetFormatPr defaultRowHeight="15" x14ac:dyDescent="0.25"/>
  <cols>
    <col min="1" max="1" width="23.7109375" customWidth="1"/>
    <col min="2" max="2" width="19.7109375" bestFit="1" customWidth="1"/>
    <col min="3" max="3" width="18.140625" bestFit="1" customWidth="1"/>
    <col min="4" max="4" width="12.85546875" bestFit="1" customWidth="1"/>
    <col min="5" max="5" width="17.85546875" bestFit="1" customWidth="1"/>
    <col min="6" max="6" width="11.140625" bestFit="1" customWidth="1"/>
    <col min="7" max="7" width="25.7109375" bestFit="1" customWidth="1"/>
    <col min="8" max="8" width="10.7109375" bestFit="1" customWidth="1"/>
  </cols>
  <sheetData>
    <row r="1" spans="1:11" ht="18.75" x14ac:dyDescent="0.3">
      <c r="A1" s="1" t="s">
        <v>105</v>
      </c>
    </row>
    <row r="3" spans="1:11" x14ac:dyDescent="0.25">
      <c r="B3" s="16" t="s">
        <v>6</v>
      </c>
      <c r="C3" s="16" t="s">
        <v>9</v>
      </c>
      <c r="D3" s="16" t="s">
        <v>13</v>
      </c>
      <c r="E3" s="16" t="s">
        <v>17</v>
      </c>
      <c r="F3" s="5" t="s">
        <v>24</v>
      </c>
      <c r="G3" s="16" t="s">
        <v>37</v>
      </c>
    </row>
    <row r="4" spans="1:11" x14ac:dyDescent="0.25">
      <c r="A4" s="37"/>
      <c r="B4" s="9" t="s">
        <v>81</v>
      </c>
      <c r="C4" s="9" t="s">
        <v>81</v>
      </c>
      <c r="D4" s="9" t="s">
        <v>81</v>
      </c>
      <c r="E4" s="9" t="s">
        <v>81</v>
      </c>
      <c r="F4" s="10" t="s">
        <v>81</v>
      </c>
      <c r="G4" s="9" t="s">
        <v>81</v>
      </c>
    </row>
    <row r="5" spans="1:11" x14ac:dyDescent="0.25">
      <c r="A5" t="s">
        <v>65</v>
      </c>
      <c r="B5" s="17">
        <v>288.45</v>
      </c>
      <c r="C5" s="17">
        <v>780.09</v>
      </c>
      <c r="D5" s="17">
        <v>244.82</v>
      </c>
      <c r="E5" s="17">
        <v>335.55</v>
      </c>
      <c r="F5" s="38">
        <v>574.61</v>
      </c>
      <c r="G5" s="17">
        <v>439.88</v>
      </c>
    </row>
    <row r="6" spans="1:11" x14ac:dyDescent="0.25">
      <c r="A6" t="s">
        <v>100</v>
      </c>
      <c r="B6" s="17">
        <v>141.01</v>
      </c>
      <c r="C6" s="17">
        <v>414.92</v>
      </c>
      <c r="D6" s="17">
        <v>137.09</v>
      </c>
      <c r="E6" s="17">
        <v>201.48</v>
      </c>
      <c r="F6" s="38">
        <v>292.45999999999998</v>
      </c>
      <c r="G6" s="17">
        <v>178.97</v>
      </c>
    </row>
    <row r="7" spans="1:11" x14ac:dyDescent="0.25">
      <c r="A7" t="s">
        <v>101</v>
      </c>
      <c r="B7" s="17">
        <v>257.16000000000003</v>
      </c>
      <c r="C7" s="17">
        <v>706.52</v>
      </c>
      <c r="D7" s="17">
        <v>243.68</v>
      </c>
      <c r="E7" s="17">
        <v>340.01</v>
      </c>
      <c r="F7" s="38">
        <v>479.08</v>
      </c>
      <c r="G7" s="17">
        <v>362.29</v>
      </c>
    </row>
    <row r="8" spans="1:11" x14ac:dyDescent="0.25">
      <c r="A8" t="s">
        <v>102</v>
      </c>
      <c r="B8" s="17">
        <v>244.43</v>
      </c>
      <c r="C8" s="17">
        <v>684.79</v>
      </c>
      <c r="D8" s="17">
        <v>226.4</v>
      </c>
      <c r="E8" s="17">
        <v>304.89999999999998</v>
      </c>
      <c r="F8" s="38">
        <v>416.62</v>
      </c>
      <c r="G8" s="17">
        <v>293.26</v>
      </c>
    </row>
    <row r="9" spans="1:11" x14ac:dyDescent="0.25">
      <c r="A9" s="37" t="s">
        <v>103</v>
      </c>
      <c r="B9" s="22">
        <v>322.62</v>
      </c>
      <c r="C9" s="22">
        <v>867.35</v>
      </c>
      <c r="D9" s="22">
        <v>287.26</v>
      </c>
      <c r="E9" s="22">
        <v>378.51</v>
      </c>
      <c r="F9" s="39">
        <v>484.63</v>
      </c>
      <c r="G9" s="22">
        <v>351.14</v>
      </c>
    </row>
    <row r="10" spans="1:11" x14ac:dyDescent="0.25">
      <c r="A10" t="s">
        <v>89</v>
      </c>
      <c r="B10" s="17">
        <f>AVERAGE(B5:B9)</f>
        <v>250.73400000000001</v>
      </c>
      <c r="C10" s="17">
        <f>AVERAGE(C5:C9)</f>
        <v>690.73399999999992</v>
      </c>
      <c r="D10" s="17">
        <f>AVERAGE(D5:D9)</f>
        <v>227.85</v>
      </c>
      <c r="E10" s="17">
        <f>AVERAGE(E5:E9)</f>
        <v>312.09000000000003</v>
      </c>
      <c r="F10" s="38">
        <f>AVERAGE(F5:F9)</f>
        <v>449.48</v>
      </c>
      <c r="G10" s="17">
        <f>AVERAGE(G5:G9)</f>
        <v>325.108</v>
      </c>
    </row>
    <row r="11" spans="1:11" x14ac:dyDescent="0.25">
      <c r="B11" s="16"/>
      <c r="C11" s="16"/>
      <c r="D11" s="16"/>
      <c r="E11" s="16"/>
      <c r="F11" s="16"/>
      <c r="G11" s="16"/>
    </row>
    <row r="12" spans="1:11" x14ac:dyDescent="0.25">
      <c r="B12" s="16"/>
      <c r="C12" s="16"/>
      <c r="D12" s="16"/>
      <c r="E12" s="16"/>
      <c r="F12" s="16"/>
      <c r="G12" s="16"/>
    </row>
    <row r="13" spans="1:11" x14ac:dyDescent="0.25">
      <c r="B13" s="16" t="s">
        <v>6</v>
      </c>
      <c r="C13" s="16" t="s">
        <v>9</v>
      </c>
      <c r="D13" s="16" t="s">
        <v>13</v>
      </c>
      <c r="E13" s="16" t="s">
        <v>17</v>
      </c>
      <c r="F13" s="5" t="s">
        <v>24</v>
      </c>
      <c r="G13" s="82" t="s">
        <v>37</v>
      </c>
      <c r="H13" s="81"/>
    </row>
    <row r="14" spans="1:11" x14ac:dyDescent="0.25">
      <c r="A14" s="37"/>
      <c r="B14" s="9" t="s">
        <v>81</v>
      </c>
      <c r="C14" s="9" t="s">
        <v>81</v>
      </c>
      <c r="D14" s="9" t="s">
        <v>81</v>
      </c>
      <c r="E14" s="9" t="s">
        <v>81</v>
      </c>
      <c r="F14" s="10" t="s">
        <v>81</v>
      </c>
      <c r="G14" s="9" t="s">
        <v>81</v>
      </c>
      <c r="H14" s="12" t="s">
        <v>90</v>
      </c>
      <c r="I14" s="78"/>
      <c r="J14" s="78"/>
      <c r="K14" s="78"/>
    </row>
    <row r="15" spans="1:11" x14ac:dyDescent="0.25">
      <c r="A15" s="41" t="s">
        <v>96</v>
      </c>
      <c r="B15" s="17">
        <v>17.940000000000001</v>
      </c>
      <c r="C15" s="17">
        <v>0</v>
      </c>
      <c r="D15" s="17">
        <v>0</v>
      </c>
      <c r="E15" s="17">
        <v>1.07</v>
      </c>
      <c r="F15" s="38">
        <v>29.52</v>
      </c>
      <c r="G15" s="17">
        <v>339.62</v>
      </c>
      <c r="H15" s="17">
        <f>G15/$G$10*100</f>
        <v>104.46374743162272</v>
      </c>
      <c r="I15" s="78"/>
      <c r="J15" s="78"/>
      <c r="K15" s="78"/>
    </row>
    <row r="16" spans="1:11" x14ac:dyDescent="0.25">
      <c r="A16" s="42" t="s">
        <v>97</v>
      </c>
      <c r="B16" s="17">
        <v>0</v>
      </c>
      <c r="C16" s="17">
        <v>0</v>
      </c>
      <c r="D16" s="17">
        <v>1.03</v>
      </c>
      <c r="E16" s="17">
        <v>16.940000000000001</v>
      </c>
      <c r="F16" s="38">
        <v>205.05</v>
      </c>
      <c r="G16" s="17">
        <v>304.11</v>
      </c>
      <c r="H16" s="17">
        <f t="shared" ref="H16:H18" si="0">G16/$G$10*100</f>
        <v>93.541223224282405</v>
      </c>
    </row>
    <row r="17" spans="1:9" x14ac:dyDescent="0.25">
      <c r="A17" s="79" t="s">
        <v>98</v>
      </c>
      <c r="B17" s="15">
        <v>3.48</v>
      </c>
      <c r="C17" s="15">
        <v>33.67</v>
      </c>
      <c r="D17" s="15">
        <v>18.36</v>
      </c>
      <c r="E17" s="15">
        <v>66.25</v>
      </c>
      <c r="F17" s="14">
        <v>284.77999999999997</v>
      </c>
      <c r="G17" s="15">
        <v>324.20999999999998</v>
      </c>
      <c r="H17" s="17">
        <f t="shared" si="0"/>
        <v>99.723784096361811</v>
      </c>
    </row>
    <row r="18" spans="1:9" x14ac:dyDescent="0.25">
      <c r="A18" s="80" t="s">
        <v>99</v>
      </c>
      <c r="B18" s="55">
        <v>0</v>
      </c>
      <c r="C18" s="55">
        <v>0</v>
      </c>
      <c r="D18" s="55">
        <v>0</v>
      </c>
      <c r="E18" s="55">
        <v>0</v>
      </c>
      <c r="F18" s="56">
        <v>16.260000000000002</v>
      </c>
      <c r="G18" s="55">
        <v>94.55</v>
      </c>
      <c r="H18" s="55">
        <f t="shared" si="0"/>
        <v>29.082643306224394</v>
      </c>
      <c r="I18" s="44" t="s">
        <v>91</v>
      </c>
    </row>
    <row r="19" spans="1:9" x14ac:dyDescent="0.25">
      <c r="A19" t="s">
        <v>89</v>
      </c>
      <c r="B19" s="17">
        <f>AVERAGE(B15:B16)</f>
        <v>8.9700000000000006</v>
      </c>
      <c r="C19" s="17">
        <f t="shared" ref="C19:G19" si="1">AVERAGE(C15:C16)</f>
        <v>0</v>
      </c>
      <c r="D19" s="17">
        <f t="shared" si="1"/>
        <v>0.51500000000000001</v>
      </c>
      <c r="E19" s="17">
        <f t="shared" si="1"/>
        <v>9.0050000000000008</v>
      </c>
      <c r="F19" s="38">
        <f t="shared" si="1"/>
        <v>117.28500000000001</v>
      </c>
      <c r="G19" s="17">
        <f t="shared" si="1"/>
        <v>321.86500000000001</v>
      </c>
      <c r="H19" s="17"/>
    </row>
    <row r="20" spans="1:9" x14ac:dyDescent="0.25">
      <c r="A20" s="42"/>
      <c r="B20" s="17"/>
      <c r="C20" s="17"/>
      <c r="D20" s="17"/>
      <c r="E20" s="17"/>
      <c r="F20" s="38"/>
      <c r="G20" s="17"/>
      <c r="H20" s="17"/>
    </row>
  </sheetData>
  <mergeCells count="1">
    <mergeCell ref="G13:H13"/>
  </mergeCells>
  <pageMargins left="0.7" right="0.7" top="0.75" bottom="0.75" header="0.3" footer="0.3"/>
  <ignoredErrors>
    <ignoredError sqref="B19:G1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zoomScale="90" zoomScaleNormal="90" workbookViewId="0">
      <selection activeCell="H1" sqref="H1"/>
    </sheetView>
  </sheetViews>
  <sheetFormatPr defaultRowHeight="15" x14ac:dyDescent="0.25"/>
  <cols>
    <col min="1" max="1" width="31.28515625" customWidth="1"/>
    <col min="2" max="3" width="13.28515625" style="16" bestFit="1" customWidth="1"/>
    <col min="4" max="5" width="13.85546875" bestFit="1" customWidth="1"/>
    <col min="6" max="6" width="16.85546875" bestFit="1" customWidth="1"/>
    <col min="7" max="7" width="10.7109375" bestFit="1" customWidth="1"/>
    <col min="9" max="9" width="32.28515625" bestFit="1" customWidth="1"/>
  </cols>
  <sheetData>
    <row r="1" spans="1:15" ht="18.75" x14ac:dyDescent="0.3">
      <c r="A1" s="1" t="s">
        <v>106</v>
      </c>
      <c r="B1" s="45"/>
      <c r="C1" s="45"/>
    </row>
    <row r="3" spans="1:15" ht="18.75" x14ac:dyDescent="0.3">
      <c r="A3" s="83" t="s">
        <v>107</v>
      </c>
      <c r="I3" s="83" t="s">
        <v>92</v>
      </c>
    </row>
    <row r="4" spans="1:15" x14ac:dyDescent="0.25">
      <c r="A4" s="19"/>
      <c r="B4" s="46" t="s">
        <v>86</v>
      </c>
      <c r="C4" s="51" t="s">
        <v>87</v>
      </c>
      <c r="D4" s="40" t="s">
        <v>96</v>
      </c>
      <c r="E4" s="40" t="s">
        <v>97</v>
      </c>
      <c r="F4" s="40" t="s">
        <v>98</v>
      </c>
      <c r="G4" s="40" t="s">
        <v>99</v>
      </c>
      <c r="I4" s="19"/>
      <c r="J4" s="46" t="s">
        <v>86</v>
      </c>
      <c r="K4" s="51" t="s">
        <v>87</v>
      </c>
      <c r="L4" s="40" t="s">
        <v>96</v>
      </c>
      <c r="M4" s="40" t="s">
        <v>97</v>
      </c>
      <c r="N4" s="40" t="s">
        <v>98</v>
      </c>
      <c r="O4" s="40" t="s">
        <v>99</v>
      </c>
    </row>
    <row r="5" spans="1:15" x14ac:dyDescent="0.25">
      <c r="A5" s="20"/>
      <c r="B5" s="47" t="s">
        <v>81</v>
      </c>
      <c r="C5" s="52" t="s">
        <v>81</v>
      </c>
      <c r="D5" s="9" t="s">
        <v>81</v>
      </c>
      <c r="E5" s="9" t="s">
        <v>81</v>
      </c>
      <c r="F5" s="9" t="s">
        <v>81</v>
      </c>
      <c r="G5" s="9" t="s">
        <v>81</v>
      </c>
      <c r="I5" s="20"/>
      <c r="J5" s="47" t="s">
        <v>93</v>
      </c>
      <c r="K5" s="52" t="s">
        <v>93</v>
      </c>
      <c r="L5" s="9" t="s">
        <v>93</v>
      </c>
      <c r="M5" s="9" t="s">
        <v>93</v>
      </c>
      <c r="N5" s="9" t="s">
        <v>93</v>
      </c>
      <c r="O5" s="9" t="s">
        <v>93</v>
      </c>
    </row>
    <row r="6" spans="1:15" x14ac:dyDescent="0.25">
      <c r="A6" s="19" t="s">
        <v>0</v>
      </c>
      <c r="B6" s="48">
        <v>11</v>
      </c>
      <c r="C6" s="53">
        <v>30</v>
      </c>
      <c r="D6" s="16">
        <v>9.98</v>
      </c>
      <c r="E6" s="16">
        <v>16.52</v>
      </c>
      <c r="F6" s="16">
        <v>10.52</v>
      </c>
      <c r="G6" s="16">
        <v>10.02</v>
      </c>
      <c r="I6" s="19" t="s">
        <v>0</v>
      </c>
      <c r="J6" s="50">
        <v>750.17397316372455</v>
      </c>
      <c r="K6" s="43">
        <v>2045.9290177192488</v>
      </c>
      <c r="L6" s="17">
        <v>680.61237701473692</v>
      </c>
      <c r="M6" s="16"/>
      <c r="N6" s="16"/>
      <c r="O6" s="16"/>
    </row>
    <row r="7" spans="1:15" x14ac:dyDescent="0.25">
      <c r="A7" s="18" t="s">
        <v>7</v>
      </c>
      <c r="B7" s="48">
        <v>2</v>
      </c>
      <c r="C7" s="53">
        <v>10</v>
      </c>
      <c r="D7" s="16">
        <v>23.03</v>
      </c>
      <c r="E7" s="16">
        <v>2.76</v>
      </c>
      <c r="F7" s="16">
        <v>0</v>
      </c>
      <c r="G7" s="16">
        <v>0</v>
      </c>
      <c r="I7" s="18" t="s">
        <v>7</v>
      </c>
      <c r="J7" s="50">
        <v>27.588239376762562</v>
      </c>
      <c r="K7" s="43">
        <v>137.94119688381281</v>
      </c>
      <c r="L7" s="17">
        <v>317.36246061651423</v>
      </c>
      <c r="M7" s="16"/>
      <c r="N7" s="16"/>
      <c r="O7" s="16"/>
    </row>
    <row r="8" spans="1:15" x14ac:dyDescent="0.25">
      <c r="A8" s="18" t="s">
        <v>10</v>
      </c>
      <c r="B8" s="50">
        <v>2</v>
      </c>
      <c r="C8" s="43">
        <v>10</v>
      </c>
      <c r="D8" s="16">
        <v>9.5299999999999994</v>
      </c>
      <c r="E8" s="16">
        <v>0</v>
      </c>
      <c r="F8" s="16">
        <v>0</v>
      </c>
      <c r="G8" s="16">
        <v>4.68</v>
      </c>
      <c r="I8" s="18" t="s">
        <v>10</v>
      </c>
      <c r="J8" s="50">
        <v>20.203964869613007</v>
      </c>
      <c r="K8" s="43">
        <v>101.01982434806503</v>
      </c>
      <c r="L8" s="17">
        <v>95.950734296648335</v>
      </c>
      <c r="M8" s="16"/>
      <c r="N8" s="16"/>
      <c r="O8" s="16"/>
    </row>
    <row r="9" spans="1:15" x14ac:dyDescent="0.25">
      <c r="A9" s="18" t="s">
        <v>14</v>
      </c>
      <c r="B9" s="49">
        <v>2</v>
      </c>
      <c r="C9" s="43">
        <v>10</v>
      </c>
      <c r="D9" s="16">
        <v>15.33</v>
      </c>
      <c r="E9" s="16">
        <v>7.42</v>
      </c>
      <c r="F9" s="16">
        <v>6.05</v>
      </c>
      <c r="G9" s="16">
        <v>4.22</v>
      </c>
      <c r="I9" s="18" t="s">
        <v>14</v>
      </c>
      <c r="J9" s="50">
        <v>14.516127240897049</v>
      </c>
      <c r="K9" s="43">
        <v>72.580636204485259</v>
      </c>
      <c r="L9" s="17">
        <v>110.21731560612629</v>
      </c>
      <c r="M9" s="16"/>
      <c r="N9" s="16"/>
      <c r="O9" s="16"/>
    </row>
    <row r="10" spans="1:15" x14ac:dyDescent="0.25">
      <c r="A10" s="18" t="s">
        <v>18</v>
      </c>
      <c r="B10" s="50">
        <v>20</v>
      </c>
      <c r="C10" s="43">
        <v>50</v>
      </c>
      <c r="D10" s="16">
        <v>141.35</v>
      </c>
      <c r="E10" s="16">
        <v>24.51</v>
      </c>
      <c r="F10" s="16">
        <v>17.29</v>
      </c>
      <c r="G10" s="16">
        <v>36.9</v>
      </c>
      <c r="I10" s="18" t="s">
        <v>18</v>
      </c>
      <c r="J10" s="50">
        <v>124.53420192871741</v>
      </c>
      <c r="K10" s="43">
        <v>311.33550482179351</v>
      </c>
      <c r="L10" s="17">
        <v>867.66184377934076</v>
      </c>
      <c r="M10" s="16"/>
      <c r="N10" s="16"/>
      <c r="O10" s="16"/>
    </row>
    <row r="11" spans="1:15" x14ac:dyDescent="0.25">
      <c r="A11" s="18" t="s">
        <v>19</v>
      </c>
      <c r="B11" s="49">
        <v>2</v>
      </c>
      <c r="C11" s="43">
        <v>10</v>
      </c>
      <c r="D11" s="16">
        <v>7.39</v>
      </c>
      <c r="E11" s="16">
        <v>3.59</v>
      </c>
      <c r="F11" s="16">
        <v>2.46</v>
      </c>
      <c r="G11" s="16">
        <v>4.21</v>
      </c>
      <c r="I11" s="18" t="s">
        <v>19</v>
      </c>
      <c r="J11" s="50">
        <v>10.781480025335009</v>
      </c>
      <c r="K11" s="43">
        <v>53.90740012667505</v>
      </c>
      <c r="L11" s="17">
        <v>39.0374540874936</v>
      </c>
      <c r="M11" s="16"/>
      <c r="N11" s="16"/>
      <c r="O11" s="16"/>
    </row>
    <row r="12" spans="1:15" x14ac:dyDescent="0.25">
      <c r="A12" s="18" t="s">
        <v>23</v>
      </c>
      <c r="B12" s="50">
        <v>2</v>
      </c>
      <c r="C12" s="43">
        <v>10</v>
      </c>
      <c r="D12" s="16">
        <v>255.71</v>
      </c>
      <c r="E12" s="16">
        <v>84.37</v>
      </c>
      <c r="F12" s="16">
        <v>55.95</v>
      </c>
      <c r="G12" s="16">
        <v>67.459999999999994</v>
      </c>
      <c r="I12" s="18" t="s">
        <v>23</v>
      </c>
      <c r="J12" s="50">
        <v>4.8633787501507966</v>
      </c>
      <c r="K12" s="43">
        <v>24.316893750753984</v>
      </c>
      <c r="L12" s="17">
        <v>568.14605666201703</v>
      </c>
      <c r="M12" s="16"/>
      <c r="N12" s="16"/>
      <c r="O12" s="16"/>
    </row>
    <row r="13" spans="1:15" x14ac:dyDescent="0.25">
      <c r="A13" s="18" t="s">
        <v>25</v>
      </c>
      <c r="B13" s="50">
        <v>2</v>
      </c>
      <c r="C13" s="43">
        <v>10</v>
      </c>
      <c r="D13" s="16">
        <v>200.79</v>
      </c>
      <c r="E13" s="16">
        <v>51.23</v>
      </c>
      <c r="F13" s="16">
        <v>58.67</v>
      </c>
      <c r="G13" s="16">
        <v>72.8</v>
      </c>
      <c r="I13" s="18" t="s">
        <v>25</v>
      </c>
      <c r="J13" s="50">
        <v>4.5722776987507743</v>
      </c>
      <c r="K13" s="43">
        <v>22.861388493753875</v>
      </c>
      <c r="L13" s="17">
        <v>415.36150310972897</v>
      </c>
      <c r="M13" s="16"/>
      <c r="N13" s="16"/>
      <c r="O13" s="16"/>
    </row>
    <row r="14" spans="1:15" x14ac:dyDescent="0.25">
      <c r="A14" s="18" t="s">
        <v>28</v>
      </c>
      <c r="B14" s="49">
        <v>2</v>
      </c>
      <c r="C14" s="53">
        <v>10</v>
      </c>
      <c r="D14" s="16">
        <v>26.55</v>
      </c>
      <c r="E14" s="16">
        <v>3.73</v>
      </c>
      <c r="F14" s="16">
        <v>3.55</v>
      </c>
      <c r="G14" s="16">
        <v>0</v>
      </c>
      <c r="I14" s="18" t="s">
        <v>28</v>
      </c>
      <c r="J14" s="50">
        <v>4.026411252663344</v>
      </c>
      <c r="K14" s="43">
        <v>20.132056263316716</v>
      </c>
      <c r="L14" s="17">
        <v>46.390232802151417</v>
      </c>
      <c r="M14" s="16"/>
      <c r="N14" s="16"/>
      <c r="O14" s="16"/>
    </row>
    <row r="15" spans="1:15" x14ac:dyDescent="0.25">
      <c r="A15" s="18" t="s">
        <v>29</v>
      </c>
      <c r="B15" s="49">
        <v>2</v>
      </c>
      <c r="C15" s="53">
        <v>10</v>
      </c>
      <c r="D15" s="16">
        <v>134.06</v>
      </c>
      <c r="E15" s="16">
        <v>24.95</v>
      </c>
      <c r="F15" s="16">
        <v>22.46</v>
      </c>
      <c r="G15" s="16">
        <v>77.27</v>
      </c>
      <c r="I15" s="18" t="s">
        <v>29</v>
      </c>
      <c r="J15" s="50">
        <v>4.0875882615374781</v>
      </c>
      <c r="K15" s="43">
        <v>20.437941307687389</v>
      </c>
      <c r="L15" s="17">
        <v>241.84254503559285</v>
      </c>
      <c r="M15" s="16"/>
      <c r="N15" s="16"/>
      <c r="O15" s="16"/>
    </row>
    <row r="16" spans="1:15" x14ac:dyDescent="0.25">
      <c r="A16" s="18" t="s">
        <v>30</v>
      </c>
      <c r="B16" s="49">
        <v>2</v>
      </c>
      <c r="C16" s="53">
        <v>10</v>
      </c>
      <c r="D16" s="16">
        <v>32.909999999999997</v>
      </c>
      <c r="E16" s="16">
        <v>0</v>
      </c>
      <c r="F16" s="16">
        <v>0</v>
      </c>
      <c r="G16" s="16">
        <v>0</v>
      </c>
      <c r="I16" s="18" t="s">
        <v>30</v>
      </c>
      <c r="J16" s="50">
        <v>4.0136244011402686</v>
      </c>
      <c r="K16" s="43">
        <v>20.068122005701344</v>
      </c>
      <c r="L16" s="17">
        <v>57.696034922156805</v>
      </c>
      <c r="M16" s="16"/>
      <c r="N16" s="16"/>
      <c r="O16" s="16"/>
    </row>
    <row r="17" spans="1:15" x14ac:dyDescent="0.25">
      <c r="A17" s="18" t="s">
        <v>31</v>
      </c>
      <c r="B17" s="49">
        <v>2</v>
      </c>
      <c r="C17" s="53">
        <v>10</v>
      </c>
      <c r="D17" s="16">
        <v>14.15</v>
      </c>
      <c r="E17" s="16">
        <v>0</v>
      </c>
      <c r="F17" s="16">
        <v>0</v>
      </c>
      <c r="G17" s="16">
        <v>0</v>
      </c>
      <c r="I17" s="18" t="s">
        <v>31</v>
      </c>
      <c r="J17" s="50">
        <v>4.2407752822854423</v>
      </c>
      <c r="K17" s="43">
        <v>21.20387641142721</v>
      </c>
      <c r="L17" s="17">
        <v>25.752795210132504</v>
      </c>
      <c r="M17" s="16"/>
      <c r="N17" s="16"/>
      <c r="O17" s="16"/>
    </row>
    <row r="18" spans="1:15" x14ac:dyDescent="0.25">
      <c r="A18" s="18" t="s">
        <v>33</v>
      </c>
      <c r="B18" s="49">
        <v>2</v>
      </c>
      <c r="C18" s="53">
        <v>10</v>
      </c>
      <c r="D18" s="16">
        <v>4.54</v>
      </c>
      <c r="E18" s="16">
        <v>0</v>
      </c>
      <c r="F18" s="16">
        <v>2.38</v>
      </c>
      <c r="G18" s="16">
        <v>0</v>
      </c>
      <c r="I18" s="18" t="s">
        <v>33</v>
      </c>
      <c r="J18" s="50">
        <v>4.4458863020445945</v>
      </c>
      <c r="K18" s="43">
        <v>22.229431510222977</v>
      </c>
      <c r="L18" s="17">
        <v>8.625697245580465</v>
      </c>
      <c r="M18" s="16"/>
      <c r="N18" s="16"/>
      <c r="O18" s="16"/>
    </row>
    <row r="19" spans="1:15" x14ac:dyDescent="0.25">
      <c r="A19" s="18" t="s">
        <v>36</v>
      </c>
      <c r="B19" s="49">
        <v>2</v>
      </c>
      <c r="C19" s="53">
        <v>10</v>
      </c>
      <c r="D19" s="16">
        <v>0</v>
      </c>
      <c r="E19" s="16">
        <v>0</v>
      </c>
      <c r="F19" s="16">
        <v>0</v>
      </c>
      <c r="G19" s="16">
        <v>0</v>
      </c>
      <c r="I19" s="18" t="s">
        <v>36</v>
      </c>
      <c r="J19" s="50">
        <v>5.3165200336741352</v>
      </c>
      <c r="K19" s="43">
        <v>26.582600168370675</v>
      </c>
      <c r="L19" s="17">
        <v>0</v>
      </c>
      <c r="M19" s="16"/>
      <c r="N19" s="16"/>
      <c r="O19" s="16"/>
    </row>
    <row r="20" spans="1:15" x14ac:dyDescent="0.25">
      <c r="A20" s="18" t="s">
        <v>38</v>
      </c>
      <c r="B20" s="49">
        <v>2</v>
      </c>
      <c r="C20" s="43">
        <v>10</v>
      </c>
      <c r="D20" s="16">
        <v>2.0499999999999998</v>
      </c>
      <c r="E20" s="16">
        <v>0</v>
      </c>
      <c r="F20" s="16">
        <v>0</v>
      </c>
      <c r="G20" s="16">
        <v>0</v>
      </c>
      <c r="I20" s="18" t="s">
        <v>38</v>
      </c>
      <c r="J20" s="50">
        <v>4.7357039550454587</v>
      </c>
      <c r="K20" s="43">
        <v>23.67851977522729</v>
      </c>
      <c r="L20" s="17">
        <v>4.1336110734837108</v>
      </c>
      <c r="M20" s="16"/>
      <c r="N20" s="16"/>
      <c r="O20" s="16"/>
    </row>
    <row r="21" spans="1:15" x14ac:dyDescent="0.25">
      <c r="A21" s="18" t="s">
        <v>39</v>
      </c>
      <c r="B21" s="49">
        <v>2</v>
      </c>
      <c r="C21" s="43">
        <v>10</v>
      </c>
      <c r="D21" s="16">
        <v>5.34</v>
      </c>
      <c r="E21" s="16">
        <v>4.3099999999999996</v>
      </c>
      <c r="F21" s="16">
        <v>5.82</v>
      </c>
      <c r="G21" s="16">
        <v>0</v>
      </c>
      <c r="I21" s="18" t="s">
        <v>39</v>
      </c>
      <c r="J21" s="50">
        <v>5.7772183073613093</v>
      </c>
      <c r="K21" s="43">
        <v>28.886091536806546</v>
      </c>
      <c r="L21" s="17">
        <v>13.055096457792175</v>
      </c>
      <c r="M21" s="16"/>
      <c r="N21" s="16"/>
      <c r="O21" s="16"/>
    </row>
    <row r="22" spans="1:15" x14ac:dyDescent="0.25">
      <c r="A22" s="18" t="s">
        <v>1</v>
      </c>
      <c r="B22" s="49">
        <v>2</v>
      </c>
      <c r="C22" s="53">
        <v>10</v>
      </c>
      <c r="D22" s="16">
        <v>0</v>
      </c>
      <c r="E22" s="16">
        <v>0</v>
      </c>
      <c r="F22" s="16">
        <v>0</v>
      </c>
      <c r="G22" s="16">
        <v>0</v>
      </c>
      <c r="I22" s="18" t="s">
        <v>1</v>
      </c>
      <c r="J22" s="50">
        <v>528.61925309418552</v>
      </c>
      <c r="K22" s="43">
        <v>2643.0962654709274</v>
      </c>
      <c r="L22" s="17">
        <v>0</v>
      </c>
      <c r="M22" s="16"/>
      <c r="N22" s="16"/>
      <c r="O22" s="16"/>
    </row>
    <row r="23" spans="1:15" x14ac:dyDescent="0.25">
      <c r="A23" s="18" t="s">
        <v>2</v>
      </c>
      <c r="B23" s="50">
        <v>2</v>
      </c>
      <c r="C23" s="43">
        <v>10</v>
      </c>
      <c r="D23" s="16">
        <v>8</v>
      </c>
      <c r="E23" s="16">
        <v>45.65</v>
      </c>
      <c r="F23" s="16">
        <v>14.74</v>
      </c>
      <c r="G23" s="16">
        <v>9.02</v>
      </c>
      <c r="I23" s="18" t="s">
        <v>2</v>
      </c>
      <c r="J23" s="50">
        <v>46.575364614046791</v>
      </c>
      <c r="K23" s="43">
        <v>232.876823070234</v>
      </c>
      <c r="L23" s="17">
        <v>186.28833541954322</v>
      </c>
      <c r="M23" s="16"/>
      <c r="N23" s="16"/>
      <c r="O23" s="16"/>
    </row>
    <row r="24" spans="1:15" x14ac:dyDescent="0.25">
      <c r="A24" s="18" t="s">
        <v>3</v>
      </c>
      <c r="B24" s="50">
        <v>2</v>
      </c>
      <c r="C24" s="43">
        <v>10</v>
      </c>
      <c r="D24" s="16">
        <v>9.64</v>
      </c>
      <c r="E24" s="16">
        <v>21.39</v>
      </c>
      <c r="F24" s="16">
        <v>7.67</v>
      </c>
      <c r="G24" s="16">
        <v>6.57</v>
      </c>
      <c r="I24" s="18" t="s">
        <v>3</v>
      </c>
      <c r="J24" s="50">
        <v>46.575364614046791</v>
      </c>
      <c r="K24" s="43">
        <v>232.876823070234</v>
      </c>
      <c r="L24" s="17">
        <v>224.47744418054958</v>
      </c>
      <c r="M24" s="16"/>
      <c r="N24" s="16"/>
      <c r="O24" s="16"/>
    </row>
    <row r="25" spans="1:15" x14ac:dyDescent="0.25">
      <c r="A25" s="18" t="s">
        <v>4</v>
      </c>
      <c r="B25" s="49">
        <v>2</v>
      </c>
      <c r="C25" s="43">
        <v>10</v>
      </c>
      <c r="D25" s="16">
        <v>0</v>
      </c>
      <c r="E25" s="16">
        <v>4.87</v>
      </c>
      <c r="F25" s="16">
        <v>3.96</v>
      </c>
      <c r="G25" s="16">
        <v>0</v>
      </c>
      <c r="I25" s="18" t="s">
        <v>4</v>
      </c>
      <c r="J25" s="50">
        <v>42.224806454235619</v>
      </c>
      <c r="K25" s="43">
        <v>211.12403227117807</v>
      </c>
      <c r="L25" s="17">
        <v>0</v>
      </c>
      <c r="M25" s="16"/>
      <c r="N25" s="16"/>
      <c r="O25" s="16"/>
    </row>
    <row r="26" spans="1:15" x14ac:dyDescent="0.25">
      <c r="A26" s="18" t="s">
        <v>5</v>
      </c>
      <c r="B26" s="49">
        <v>2</v>
      </c>
      <c r="C26" s="53">
        <v>10</v>
      </c>
      <c r="D26" s="16">
        <v>0</v>
      </c>
      <c r="E26" s="16">
        <v>0</v>
      </c>
      <c r="F26" s="16">
        <v>0</v>
      </c>
      <c r="G26" s="16">
        <v>0</v>
      </c>
      <c r="I26" s="18" t="s">
        <v>5</v>
      </c>
      <c r="J26" s="50">
        <v>14.233963100459258</v>
      </c>
      <c r="K26" s="43">
        <v>71.169815502296288</v>
      </c>
      <c r="L26" s="17">
        <v>0</v>
      </c>
      <c r="M26" s="16"/>
      <c r="N26" s="16"/>
      <c r="O26" s="16"/>
    </row>
    <row r="27" spans="1:15" x14ac:dyDescent="0.25">
      <c r="A27" s="18" t="s">
        <v>8</v>
      </c>
      <c r="B27" s="50">
        <v>2</v>
      </c>
      <c r="C27" s="43">
        <v>10</v>
      </c>
      <c r="D27" s="16">
        <v>0</v>
      </c>
      <c r="E27" s="16">
        <v>0</v>
      </c>
      <c r="F27" s="16">
        <v>0</v>
      </c>
      <c r="G27" s="16">
        <v>0</v>
      </c>
      <c r="I27" s="18" t="s">
        <v>8</v>
      </c>
      <c r="J27" s="50">
        <v>18.550048527253036</v>
      </c>
      <c r="K27" s="43">
        <v>92.750242636265185</v>
      </c>
      <c r="L27" s="17">
        <v>0</v>
      </c>
      <c r="M27" s="16"/>
      <c r="N27" s="16"/>
      <c r="O27" s="16"/>
    </row>
    <row r="28" spans="1:15" x14ac:dyDescent="0.25">
      <c r="A28" s="18" t="s">
        <v>11</v>
      </c>
      <c r="B28" s="50">
        <v>17</v>
      </c>
      <c r="C28" s="43">
        <v>46</v>
      </c>
      <c r="D28" s="16">
        <v>8.51</v>
      </c>
      <c r="E28" s="16">
        <v>15.48</v>
      </c>
      <c r="F28" s="16">
        <v>8.69</v>
      </c>
      <c r="G28" s="16">
        <v>7.1</v>
      </c>
      <c r="I28" s="18" t="s">
        <v>11</v>
      </c>
      <c r="J28" s="50">
        <v>145.02386525898004</v>
      </c>
      <c r="K28" s="43">
        <v>392.41751775959301</v>
      </c>
      <c r="L28" s="17">
        <v>72.173348713972516</v>
      </c>
      <c r="M28" s="16"/>
      <c r="N28" s="16"/>
      <c r="O28" s="16"/>
    </row>
    <row r="29" spans="1:15" x14ac:dyDescent="0.25">
      <c r="A29" s="18" t="s">
        <v>12</v>
      </c>
      <c r="B29" s="49">
        <v>2</v>
      </c>
      <c r="C29" s="53">
        <v>10</v>
      </c>
      <c r="D29" s="16">
        <v>16.3</v>
      </c>
      <c r="E29" s="16">
        <v>13.05</v>
      </c>
      <c r="F29" s="16">
        <v>9.9700000000000006</v>
      </c>
      <c r="G29" s="16">
        <v>0</v>
      </c>
      <c r="I29" s="18" t="s">
        <v>12</v>
      </c>
      <c r="J29" s="50">
        <v>6.3959536285471215</v>
      </c>
      <c r="K29" s="43">
        <v>31.979768142735608</v>
      </c>
      <c r="L29" s="17">
        <v>49.218261912955029</v>
      </c>
      <c r="M29" s="16"/>
      <c r="N29" s="16"/>
      <c r="O29" s="16"/>
    </row>
    <row r="30" spans="1:15" x14ac:dyDescent="0.25">
      <c r="A30" s="18" t="s">
        <v>15</v>
      </c>
      <c r="B30" s="49">
        <v>2</v>
      </c>
      <c r="C30" s="43">
        <v>10</v>
      </c>
      <c r="D30" s="16">
        <v>19.329999999999998</v>
      </c>
      <c r="E30" s="16">
        <v>14.06</v>
      </c>
      <c r="F30" s="16">
        <v>9.4</v>
      </c>
      <c r="G30" s="16">
        <v>0</v>
      </c>
      <c r="I30" s="18" t="s">
        <v>15</v>
      </c>
      <c r="J30" s="50">
        <v>5.9244038855000554</v>
      </c>
      <c r="K30" s="43">
        <v>29.622019427500277</v>
      </c>
      <c r="L30" s="17">
        <v>53.635631497240084</v>
      </c>
      <c r="M30" s="16"/>
      <c r="N30" s="16"/>
      <c r="O30" s="16"/>
    </row>
    <row r="31" spans="1:15" x14ac:dyDescent="0.25">
      <c r="A31" s="18" t="s">
        <v>16</v>
      </c>
      <c r="B31" s="49">
        <v>2</v>
      </c>
      <c r="C31" s="53">
        <v>10</v>
      </c>
      <c r="D31" s="16">
        <v>8.59</v>
      </c>
      <c r="E31" s="16">
        <v>0</v>
      </c>
      <c r="F31" s="16">
        <v>0</v>
      </c>
      <c r="G31" s="16">
        <v>3.32</v>
      </c>
      <c r="I31" s="18" t="s">
        <v>16</v>
      </c>
      <c r="J31" s="50">
        <v>14.516127240897049</v>
      </c>
      <c r="K31" s="43">
        <v>72.580636204485259</v>
      </c>
      <c r="L31" s="17">
        <v>61.759082913021842</v>
      </c>
      <c r="M31" s="16"/>
      <c r="N31" s="16"/>
      <c r="O31" s="16"/>
    </row>
    <row r="32" spans="1:15" x14ac:dyDescent="0.25">
      <c r="A32" s="18" t="s">
        <v>20</v>
      </c>
      <c r="B32" s="49">
        <v>2</v>
      </c>
      <c r="C32" s="53">
        <v>10</v>
      </c>
      <c r="D32" s="16">
        <v>31.77</v>
      </c>
      <c r="E32" s="16">
        <v>9.7899999999999991</v>
      </c>
      <c r="F32" s="16">
        <v>8.06</v>
      </c>
      <c r="G32" s="16">
        <v>21.97</v>
      </c>
      <c r="I32" s="18" t="s">
        <v>20</v>
      </c>
      <c r="J32" s="50">
        <v>6.4705649287093845</v>
      </c>
      <c r="K32" s="43">
        <v>32.352824643546917</v>
      </c>
      <c r="L32" s="17">
        <v>97.159942647441994</v>
      </c>
      <c r="M32" s="16"/>
      <c r="N32" s="16"/>
      <c r="O32" s="16"/>
    </row>
    <row r="33" spans="1:15" x14ac:dyDescent="0.25">
      <c r="A33" s="18" t="s">
        <v>21</v>
      </c>
      <c r="B33" s="49">
        <v>2</v>
      </c>
      <c r="C33" s="53">
        <v>10</v>
      </c>
      <c r="D33" s="16">
        <v>0</v>
      </c>
      <c r="E33" s="16">
        <v>0</v>
      </c>
      <c r="F33" s="16">
        <v>0</v>
      </c>
      <c r="G33" s="16">
        <v>0</v>
      </c>
      <c r="I33" s="18" t="s">
        <v>21</v>
      </c>
      <c r="J33" s="50">
        <v>5.3834630695335672</v>
      </c>
      <c r="K33" s="43">
        <v>26.917315347667838</v>
      </c>
      <c r="L33" s="17">
        <v>0</v>
      </c>
      <c r="M33" s="16"/>
      <c r="N33" s="16"/>
      <c r="O33" s="16"/>
    </row>
    <row r="34" spans="1:15" x14ac:dyDescent="0.25">
      <c r="A34" s="18" t="s">
        <v>22</v>
      </c>
      <c r="B34" s="49">
        <v>2</v>
      </c>
      <c r="C34" s="53">
        <v>10</v>
      </c>
      <c r="D34" s="16">
        <v>30.11</v>
      </c>
      <c r="E34" s="16">
        <v>10.88</v>
      </c>
      <c r="F34" s="16">
        <v>0</v>
      </c>
      <c r="G34" s="16">
        <v>14.49</v>
      </c>
      <c r="I34" s="18" t="s">
        <v>22</v>
      </c>
      <c r="J34" s="50">
        <v>4.2867208501729648</v>
      </c>
      <c r="K34" s="43">
        <v>21.433604250864828</v>
      </c>
      <c r="L34" s="17">
        <v>57.687260142716511</v>
      </c>
      <c r="M34" s="16"/>
      <c r="N34" s="16"/>
      <c r="O34" s="16"/>
    </row>
    <row r="35" spans="1:15" x14ac:dyDescent="0.25">
      <c r="A35" s="18" t="s">
        <v>26</v>
      </c>
      <c r="B35" s="49">
        <v>2</v>
      </c>
      <c r="C35" s="53">
        <v>10</v>
      </c>
      <c r="D35" s="16">
        <v>27.81</v>
      </c>
      <c r="E35" s="16">
        <v>0</v>
      </c>
      <c r="F35" s="16">
        <v>5.14</v>
      </c>
      <c r="G35" s="16">
        <v>0</v>
      </c>
      <c r="I35" s="18" t="s">
        <v>26</v>
      </c>
      <c r="J35" s="50">
        <v>4.2268260261060666</v>
      </c>
      <c r="K35" s="43">
        <v>21.134130130530334</v>
      </c>
      <c r="L35" s="17">
        <v>52.369216401387085</v>
      </c>
      <c r="M35" s="16"/>
      <c r="N35" s="16"/>
      <c r="O35" s="16"/>
    </row>
    <row r="36" spans="1:15" x14ac:dyDescent="0.25">
      <c r="A36" s="18" t="s">
        <v>27</v>
      </c>
      <c r="B36" s="49">
        <v>2</v>
      </c>
      <c r="C36" s="53">
        <v>10</v>
      </c>
      <c r="D36" s="16">
        <v>15.69</v>
      </c>
      <c r="E36" s="16">
        <v>0</v>
      </c>
      <c r="F36" s="16">
        <v>0</v>
      </c>
      <c r="G36" s="16">
        <v>10.76</v>
      </c>
      <c r="I36" s="18" t="s">
        <v>27</v>
      </c>
      <c r="J36" s="50">
        <v>4.4775308151218036</v>
      </c>
      <c r="K36" s="43">
        <v>22.387654075609017</v>
      </c>
      <c r="L36" s="17">
        <v>31.668170156603363</v>
      </c>
      <c r="M36" s="16"/>
      <c r="N36" s="16"/>
      <c r="O36" s="16"/>
    </row>
    <row r="37" spans="1:15" x14ac:dyDescent="0.25">
      <c r="A37" s="18" t="s">
        <v>32</v>
      </c>
      <c r="B37" s="49">
        <v>2</v>
      </c>
      <c r="C37" s="53">
        <v>10</v>
      </c>
      <c r="D37" s="16">
        <v>33.880000000000003</v>
      </c>
      <c r="E37" s="16">
        <v>13.31</v>
      </c>
      <c r="F37" s="16">
        <v>18.510000000000002</v>
      </c>
      <c r="G37" s="16">
        <v>15.59</v>
      </c>
      <c r="I37" s="18" t="s">
        <v>32</v>
      </c>
      <c r="J37" s="50">
        <v>4.5284616682846845</v>
      </c>
      <c r="K37" s="43">
        <v>22.642308341423423</v>
      </c>
      <c r="L37" s="17">
        <v>65.48464346215583</v>
      </c>
      <c r="M37" s="16"/>
      <c r="N37" s="16"/>
      <c r="O37" s="16"/>
    </row>
    <row r="38" spans="1:15" x14ac:dyDescent="0.25">
      <c r="A38" s="18" t="s">
        <v>34</v>
      </c>
      <c r="B38" s="49">
        <v>2</v>
      </c>
      <c r="C38" s="53">
        <v>10</v>
      </c>
      <c r="D38" s="16">
        <v>0</v>
      </c>
      <c r="E38" s="16">
        <v>4.46</v>
      </c>
      <c r="F38" s="16">
        <v>7.02</v>
      </c>
      <c r="G38" s="16">
        <v>0</v>
      </c>
      <c r="I38" s="18" t="s">
        <v>34</v>
      </c>
      <c r="J38" s="50">
        <v>4.148203372850487</v>
      </c>
      <c r="K38" s="43">
        <v>20.741016864252433</v>
      </c>
      <c r="L38" s="17">
        <v>0</v>
      </c>
      <c r="M38" s="16"/>
      <c r="N38" s="16"/>
      <c r="O38" s="16"/>
    </row>
    <row r="39" spans="1:15" x14ac:dyDescent="0.25">
      <c r="A39" s="20" t="s">
        <v>35</v>
      </c>
      <c r="B39" s="54">
        <v>2</v>
      </c>
      <c r="C39" s="52">
        <v>10</v>
      </c>
      <c r="D39" s="16">
        <v>0</v>
      </c>
      <c r="E39" s="16">
        <v>0</v>
      </c>
      <c r="F39" s="16">
        <v>0</v>
      </c>
      <c r="G39" s="16">
        <v>0</v>
      </c>
      <c r="I39" s="20" t="s">
        <v>35</v>
      </c>
      <c r="J39" s="55">
        <v>6.5653407556884495</v>
      </c>
      <c r="K39" s="56">
        <v>32.826703778442244</v>
      </c>
      <c r="L39" s="17">
        <v>0</v>
      </c>
      <c r="M39" s="16"/>
      <c r="N39" s="16"/>
      <c r="O39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raw</vt:lpstr>
      <vt:lpstr>Spikes</vt:lpstr>
      <vt:lpstr>Blanks</vt:lpstr>
      <vt:lpstr>PRC</vt:lpstr>
      <vt:lpstr>Field</vt:lpstr>
    </vt:vector>
  </TitlesOfParts>
  <Company>USGS Enterprise Version - CERC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da-admin</dc:creator>
  <cp:lastModifiedBy>Alvarez, David</cp:lastModifiedBy>
  <cp:lastPrinted>2012-03-01T13:27:21Z</cp:lastPrinted>
  <dcterms:created xsi:type="dcterms:W3CDTF">2012-02-23T18:38:31Z</dcterms:created>
  <dcterms:modified xsi:type="dcterms:W3CDTF">2014-04-29T02:58:03Z</dcterms:modified>
</cp:coreProperties>
</file>