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9035" windowHeight="12015" activeTab="1"/>
  </bookViews>
  <sheets>
    <sheet name="PIVOT TABLE DATA 06_09" sheetId="4" r:id="rId1"/>
    <sheet name="2006-2008" sheetId="1" r:id="rId2"/>
    <sheet name="table" sheetId="2" r:id="rId3"/>
    <sheet name="Sheet3" sheetId="3" r:id="rId4"/>
  </sheets>
  <calcPr calcId="125725"/>
  <pivotCaches>
    <pivotCache cacheId="1" r:id="rId5"/>
  </pivotCaches>
</workbook>
</file>

<file path=xl/calcChain.xml><?xml version="1.0" encoding="utf-8"?>
<calcChain xmlns="http://schemas.openxmlformats.org/spreadsheetml/2006/main">
  <c r="AC268" i="1"/>
  <c r="AC253"/>
  <c r="AD251"/>
  <c r="AC244"/>
  <c r="AD242"/>
  <c r="AC242"/>
  <c r="AC236"/>
  <c r="AC222"/>
  <c r="AC217"/>
  <c r="AC213"/>
  <c r="AC208"/>
  <c r="AC203"/>
  <c r="AC200"/>
  <c r="AC199"/>
  <c r="AC193"/>
  <c r="AC191"/>
  <c r="AC185"/>
  <c r="AC182"/>
  <c r="AC176"/>
  <c r="AC174"/>
  <c r="AC169"/>
  <c r="AD169" s="1"/>
  <c r="AC160"/>
  <c r="AD160" s="1"/>
  <c r="AC143"/>
  <c r="AC142"/>
  <c r="AC141"/>
  <c r="AC125"/>
  <c r="AC124"/>
  <c r="AC118"/>
  <c r="AC115"/>
  <c r="AC114"/>
  <c r="AC110"/>
  <c r="AC102"/>
  <c r="AC99"/>
  <c r="AC94"/>
  <c r="AC82"/>
  <c r="AC69"/>
  <c r="AC68"/>
  <c r="AC61"/>
  <c r="AC59"/>
  <c r="AC43"/>
  <c r="AC42"/>
  <c r="AC41"/>
  <c r="AD33"/>
</calcChain>
</file>

<file path=xl/sharedStrings.xml><?xml version="1.0" encoding="utf-8"?>
<sst xmlns="http://schemas.openxmlformats.org/spreadsheetml/2006/main" count="2381" uniqueCount="227">
  <si>
    <t>Station</t>
  </si>
  <si>
    <t>Date</t>
  </si>
  <si>
    <t>Yr/Month</t>
  </si>
  <si>
    <t>TOD</t>
  </si>
  <si>
    <t>Tow</t>
  </si>
  <si>
    <t>size class/ use</t>
  </si>
  <si>
    <t>Full GENSPE</t>
  </si>
  <si>
    <t>GENSPE</t>
  </si>
  <si>
    <t>L1 (mm)</t>
  </si>
  <si>
    <t>L2 (mm)</t>
  </si>
  <si>
    <t>L3 (mm)</t>
  </si>
  <si>
    <t>L4 (mm)</t>
  </si>
  <si>
    <t>L5 (mm)</t>
  </si>
  <si>
    <t>L6 (mm)</t>
  </si>
  <si>
    <t>L7 (mm)</t>
  </si>
  <si>
    <t>L8 (mm)</t>
  </si>
  <si>
    <t>L9 (mm)</t>
  </si>
  <si>
    <t>L10 (mm)</t>
  </si>
  <si>
    <t>L11 (mm)</t>
  </si>
  <si>
    <t>L12 (mm)</t>
  </si>
  <si>
    <t>L13 (mm)</t>
  </si>
  <si>
    <t>L14 (mm)</t>
  </si>
  <si>
    <t>L15 (mm)</t>
  </si>
  <si>
    <t>L16 (mm)</t>
  </si>
  <si>
    <t>L17 (mm)</t>
  </si>
  <si>
    <t>L18 (mm)</t>
  </si>
  <si>
    <t>L19 (mm)</t>
  </si>
  <si>
    <t>L20 (mm)</t>
  </si>
  <si>
    <t>Add Count</t>
  </si>
  <si>
    <t>Total</t>
  </si>
  <si>
    <t>F2A</t>
  </si>
  <si>
    <t>2008/7</t>
  </si>
  <si>
    <t>D</t>
  </si>
  <si>
    <t>Chilomycterus schoepfi</t>
  </si>
  <si>
    <t>CHISCH</t>
  </si>
  <si>
    <t>Lagodon rhomboides</t>
  </si>
  <si>
    <t>LAGRHO</t>
  </si>
  <si>
    <t>Eucinostomus harangulus</t>
  </si>
  <si>
    <t>EUCHAR</t>
  </si>
  <si>
    <t>Syngnathus scovelli</t>
  </si>
  <si>
    <t>SYNSCO</t>
  </si>
  <si>
    <t>F3</t>
  </si>
  <si>
    <t>Hyporhamphus meeki</t>
  </si>
  <si>
    <t>HYPMEE</t>
  </si>
  <si>
    <t>Spheroides nephelus</t>
  </si>
  <si>
    <t>SPHNEP</t>
  </si>
  <si>
    <t>M</t>
  </si>
  <si>
    <t>Callinectes sapidus</t>
  </si>
  <si>
    <t>CALSAP</t>
  </si>
  <si>
    <t>Monacanthus hispidus</t>
  </si>
  <si>
    <t>MONHIS</t>
  </si>
  <si>
    <t>Lucania parva</t>
  </si>
  <si>
    <t>LUCPAR</t>
  </si>
  <si>
    <t>Scomberomorus maculatus</t>
  </si>
  <si>
    <t>SCOMAC</t>
  </si>
  <si>
    <t>Harengula jaguana</t>
  </si>
  <si>
    <t>HARJAG</t>
  </si>
  <si>
    <t>UID CRAB</t>
  </si>
  <si>
    <t>UIDCRA</t>
  </si>
  <si>
    <t>F4A</t>
  </si>
  <si>
    <t>Chasmodes saburrae</t>
  </si>
  <si>
    <t>CHASAB</t>
  </si>
  <si>
    <t>F5</t>
  </si>
  <si>
    <t>Bairdiella chrysoura</t>
  </si>
  <si>
    <t>BAICHR</t>
  </si>
  <si>
    <t>Menidia spp</t>
  </si>
  <si>
    <t>MENSPP</t>
  </si>
  <si>
    <t>F1</t>
  </si>
  <si>
    <t>2006/01</t>
  </si>
  <si>
    <t/>
  </si>
  <si>
    <t>ID</t>
  </si>
  <si>
    <t>Leiostomus xanthurus</t>
  </si>
  <si>
    <t>LEIXAN</t>
  </si>
  <si>
    <t>Anchoa hepsetus</t>
  </si>
  <si>
    <t>ANCHEP</t>
  </si>
  <si>
    <t>Tozeuma carolinense</t>
  </si>
  <si>
    <t>TOZCAR</t>
  </si>
  <si>
    <t>Unidentified shrimp</t>
  </si>
  <si>
    <t>UIDSHR</t>
  </si>
  <si>
    <t>Paralichthys albigutta</t>
  </si>
  <si>
    <t>PARALB</t>
  </si>
  <si>
    <t>Eucinostomus harengulus</t>
  </si>
  <si>
    <t>F2</t>
  </si>
  <si>
    <t>Mugil cephalus</t>
  </si>
  <si>
    <t>MUGCEP</t>
  </si>
  <si>
    <t>F4</t>
  </si>
  <si>
    <t>F6</t>
  </si>
  <si>
    <t>2006/02</t>
  </si>
  <si>
    <t>F7</t>
  </si>
  <si>
    <t>Uniidentified crab</t>
  </si>
  <si>
    <t>Mugal cephalus</t>
  </si>
  <si>
    <t>F8</t>
  </si>
  <si>
    <t>Grass Shrimp species</t>
  </si>
  <si>
    <t>Brevoortia spp.</t>
  </si>
  <si>
    <t>BRESPP</t>
  </si>
  <si>
    <t>Gobionellus boleosoma</t>
  </si>
  <si>
    <t>GOBBOL</t>
  </si>
  <si>
    <t>2006/03</t>
  </si>
  <si>
    <t>Lagodon Rhomboides</t>
  </si>
  <si>
    <t>Menticirrhus Saxatilis</t>
  </si>
  <si>
    <t>MENSAX</t>
  </si>
  <si>
    <t>Monocanthus hispidus</t>
  </si>
  <si>
    <t>Menidia</t>
  </si>
  <si>
    <t>MENSPE</t>
  </si>
  <si>
    <t>Sphyraena borealis</t>
  </si>
  <si>
    <t>SPHBOR</t>
  </si>
  <si>
    <t>Calinectes sapidus</t>
  </si>
  <si>
    <t>Menidia spp.</t>
  </si>
  <si>
    <t>Orthopristis chrysoptera</t>
  </si>
  <si>
    <t>ORTCHR</t>
  </si>
  <si>
    <t>2006/04</t>
  </si>
  <si>
    <t>Sygnathus louisianae</t>
  </si>
  <si>
    <t>SYNLOU</t>
  </si>
  <si>
    <t>Lagodon rhomboides A</t>
  </si>
  <si>
    <t>Lagodon rhomboides B</t>
  </si>
  <si>
    <t>Farfantepenaeus duorarum</t>
  </si>
  <si>
    <t>FARDUO</t>
  </si>
  <si>
    <t>Calinectes sapidus F</t>
  </si>
  <si>
    <t>Farfantepenaeus spp.</t>
  </si>
  <si>
    <t>FARSPE</t>
  </si>
  <si>
    <t>Calinectes sapidus M</t>
  </si>
  <si>
    <t>Farfantepeneaus aztecus</t>
  </si>
  <si>
    <t>FARAZT</t>
  </si>
  <si>
    <t>Gobiosoma  bosc</t>
  </si>
  <si>
    <t>GOBBOS</t>
  </si>
  <si>
    <t>Farfantepeneaus duorarum</t>
  </si>
  <si>
    <t>UDISHR</t>
  </si>
  <si>
    <t>Farfantepeneaus. Spp</t>
  </si>
  <si>
    <t>2006/05</t>
  </si>
  <si>
    <t>Hypmee</t>
  </si>
  <si>
    <t>A</t>
  </si>
  <si>
    <t>B</t>
  </si>
  <si>
    <t>mud crab</t>
  </si>
  <si>
    <t>Myrophis punctatus</t>
  </si>
  <si>
    <t>MYRPUN</t>
  </si>
  <si>
    <t>Sygnathus scovelli</t>
  </si>
  <si>
    <t>SYGSCO</t>
  </si>
  <si>
    <t>Stongylura marina</t>
  </si>
  <si>
    <t>STRMAR</t>
  </si>
  <si>
    <t>Cynoscion nebulosus</t>
  </si>
  <si>
    <t>CYNNEB</t>
  </si>
  <si>
    <t>Synodus foetens</t>
  </si>
  <si>
    <t>SYNFOE</t>
  </si>
  <si>
    <t>Sphoeroides nephelus</t>
  </si>
  <si>
    <t>S.</t>
  </si>
  <si>
    <t>Sygnathus floridae</t>
  </si>
  <si>
    <t>SYGFLO</t>
  </si>
  <si>
    <t>2006/07</t>
  </si>
  <si>
    <t>Oligoplites saurus</t>
  </si>
  <si>
    <t>OLISAU</t>
  </si>
  <si>
    <t>Eucinostomous</t>
  </si>
  <si>
    <t>EUCSPP</t>
  </si>
  <si>
    <t>Strongylura notata</t>
  </si>
  <si>
    <t>Eucinostomous spp</t>
  </si>
  <si>
    <t>Grass Shrimp</t>
  </si>
  <si>
    <t>SYNFLO</t>
  </si>
  <si>
    <t>Opsanus beta</t>
  </si>
  <si>
    <t>OPSBET</t>
  </si>
  <si>
    <t>Hyporhampus meeki</t>
  </si>
  <si>
    <t>Eucinostomus spp</t>
  </si>
  <si>
    <t>AUGUST</t>
  </si>
  <si>
    <t>NO SAMPLING</t>
  </si>
  <si>
    <t>SEPTEMBER</t>
  </si>
  <si>
    <t>NOSAMPLING</t>
  </si>
  <si>
    <t>2006/10</t>
  </si>
  <si>
    <t>Lutjanus griseus</t>
  </si>
  <si>
    <t>LUTGRI</t>
  </si>
  <si>
    <t>Eucinostomus spp.</t>
  </si>
  <si>
    <t>EUCSPE</t>
  </si>
  <si>
    <t>Lutjanus synagris</t>
  </si>
  <si>
    <t>LUTSYN</t>
  </si>
  <si>
    <t>2007/3</t>
  </si>
  <si>
    <t>Grass Shrimp (Palaemonidae)</t>
  </si>
  <si>
    <t>PALspp</t>
  </si>
  <si>
    <t>Syngnathus floridae</t>
  </si>
  <si>
    <t>Microgobius gulosus</t>
  </si>
  <si>
    <t>MICGUL</t>
  </si>
  <si>
    <t>MENSpp</t>
  </si>
  <si>
    <t>Farfantepenaeus aztecus</t>
  </si>
  <si>
    <t>UID Goby</t>
  </si>
  <si>
    <t>Spider Crab</t>
  </si>
  <si>
    <t>Gobionellus  boleosoma</t>
  </si>
  <si>
    <t>Syngnathus louisiana</t>
  </si>
  <si>
    <t>Hermit crab</t>
  </si>
  <si>
    <t>2007/5</t>
  </si>
  <si>
    <t>UIDFISH</t>
  </si>
  <si>
    <t>UIDCRAB</t>
  </si>
  <si>
    <t>Hippocampus erectus</t>
  </si>
  <si>
    <t>HIPERE</t>
  </si>
  <si>
    <t>UID Shrimp</t>
  </si>
  <si>
    <t>UID FISH</t>
  </si>
  <si>
    <t>F</t>
  </si>
  <si>
    <t>2007/6</t>
  </si>
  <si>
    <t>Portunus spp.</t>
  </si>
  <si>
    <t>PORSpp</t>
  </si>
  <si>
    <t>Strongylura marina</t>
  </si>
  <si>
    <t>Hippocampus zosterae</t>
  </si>
  <si>
    <t>HIPZOS</t>
  </si>
  <si>
    <t>Chasmodes sabburae</t>
  </si>
  <si>
    <t>Grass shrimp</t>
  </si>
  <si>
    <t>Eucinostomus Spp</t>
  </si>
  <si>
    <t>EUCSpp</t>
  </si>
  <si>
    <t>2007/8</t>
  </si>
  <si>
    <t>Mycteroperca microlepis</t>
  </si>
  <si>
    <t>MYCMIC</t>
  </si>
  <si>
    <t>Farfantepanaeus aztecus</t>
  </si>
  <si>
    <t>Farfantepanaeus duorum</t>
  </si>
  <si>
    <t>Lutjanus synagrus</t>
  </si>
  <si>
    <t>Row Labels</t>
  </si>
  <si>
    <t>Grand Total</t>
  </si>
  <si>
    <t>(blank)</t>
  </si>
  <si>
    <t>Sum of Total</t>
  </si>
  <si>
    <t>*</t>
  </si>
  <si>
    <t>Gulf flounder</t>
  </si>
  <si>
    <t>Gag grouper</t>
  </si>
  <si>
    <t>Striped mullet</t>
  </si>
  <si>
    <t>Spotted Seatrout</t>
  </si>
  <si>
    <t>Lined Seahorse</t>
  </si>
  <si>
    <t>Dwarf Seahorse</t>
  </si>
  <si>
    <t>pin fish</t>
  </si>
  <si>
    <t xml:space="preserve">spot </t>
  </si>
  <si>
    <t>rainwater killifish</t>
  </si>
  <si>
    <t>Scientific Name</t>
  </si>
  <si>
    <t>Common Name</t>
  </si>
  <si>
    <t>American halfbeek</t>
  </si>
  <si>
    <t>All silversides</t>
  </si>
  <si>
    <t>Table:       Species Collected during Seine Project in SJB AP 2006-2008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</si>
</sst>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scheme val="minor"/>
    </font>
    <font>
      <sz val="12"/>
      <color indexed="57"/>
      <name val="Calibri"/>
      <family val="2"/>
    </font>
    <font>
      <sz val="12"/>
      <color indexed="46"/>
      <name val="Calibri"/>
      <family val="2"/>
    </font>
    <font>
      <sz val="12"/>
      <color indexed="51"/>
      <name val="Calibri"/>
      <family val="2"/>
    </font>
    <font>
      <sz val="12"/>
      <color indexed="14"/>
      <name val="Calibri"/>
      <family val="2"/>
    </font>
    <font>
      <sz val="12"/>
      <color indexed="8"/>
      <name val="Arial"/>
      <family val="2"/>
    </font>
    <font>
      <sz val="12"/>
      <color indexed="19"/>
      <name val="MS Sans Serif"/>
      <family val="2"/>
    </font>
    <font>
      <sz val="12"/>
      <color indexed="20"/>
      <name val="MS Sans Serif"/>
      <family val="2"/>
    </font>
    <font>
      <sz val="12"/>
      <color indexed="17"/>
      <name val="MS Sans Serif"/>
      <family val="2"/>
    </font>
    <font>
      <sz val="12"/>
      <color indexed="15"/>
      <name val="MS Sans Serif"/>
      <family val="2"/>
    </font>
    <font>
      <sz val="12"/>
      <color indexed="15"/>
      <name val="Arial"/>
      <family val="2"/>
    </font>
    <font>
      <sz val="12"/>
      <color indexed="61"/>
      <name val="MS Sans Serif"/>
      <family val="2"/>
    </font>
    <font>
      <sz val="12"/>
      <color indexed="61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2"/>
      <color indexed="57"/>
      <name val="Arial"/>
      <family val="2"/>
    </font>
    <font>
      <sz val="12"/>
      <color indexed="40"/>
      <name val="Arial"/>
      <family val="2"/>
    </font>
    <font>
      <sz val="12"/>
      <color indexed="49"/>
      <name val="Arial"/>
      <family val="2"/>
    </font>
    <font>
      <sz val="12"/>
      <color indexed="52"/>
      <name val="Arial"/>
      <family val="2"/>
    </font>
    <font>
      <sz val="12"/>
      <color indexed="20"/>
      <name val="Arial"/>
      <family val="2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1" xfId="0" applyFont="1" applyFill="1" applyBorder="1" applyAlignment="1">
      <alignment horizontal="center"/>
    </xf>
    <xf numFmtId="14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14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/>
    </xf>
    <xf numFmtId="14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wrapText="1"/>
    </xf>
    <xf numFmtId="14" fontId="7" fillId="0" borderId="1" xfId="0" applyNumberFormat="1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wrapText="1"/>
    </xf>
    <xf numFmtId="14" fontId="8" fillId="0" borderId="1" xfId="0" applyNumberFormat="1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 wrapText="1"/>
    </xf>
    <xf numFmtId="14" fontId="9" fillId="0" borderId="1" xfId="0" applyNumberFormat="1" applyFont="1" applyFill="1" applyBorder="1" applyAlignment="1">
      <alignment horizontal="center" wrapText="1"/>
    </xf>
    <xf numFmtId="0" fontId="11" fillId="0" borderId="1" xfId="0" applyFont="1" applyFill="1" applyBorder="1" applyAlignment="1">
      <alignment horizontal="center" wrapText="1"/>
    </xf>
    <xf numFmtId="14" fontId="11" fillId="0" borderId="1" xfId="0" applyNumberFormat="1" applyFont="1" applyFill="1" applyBorder="1" applyAlignment="1">
      <alignment horizontal="center" wrapText="1"/>
    </xf>
    <xf numFmtId="0" fontId="16" fillId="0" borderId="1" xfId="0" applyFont="1" applyFill="1" applyBorder="1" applyAlignment="1">
      <alignment horizontal="center"/>
    </xf>
    <xf numFmtId="14" fontId="16" fillId="0" borderId="1" xfId="0" applyNumberFormat="1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 wrapText="1"/>
    </xf>
    <xf numFmtId="0" fontId="13" fillId="0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 wrapText="1"/>
    </xf>
    <xf numFmtId="0" fontId="17" fillId="0" borderId="1" xfId="0" applyFont="1" applyFill="1" applyBorder="1" applyAlignment="1">
      <alignment horizontal="center"/>
    </xf>
    <xf numFmtId="14" fontId="17" fillId="0" borderId="1" xfId="0" applyNumberFormat="1" applyFont="1" applyFill="1" applyBorder="1" applyAlignment="1">
      <alignment horizontal="center"/>
    </xf>
    <xf numFmtId="0" fontId="18" fillId="0" borderId="1" xfId="0" applyFont="1" applyFill="1" applyBorder="1" applyAlignment="1">
      <alignment horizontal="center" wrapText="1"/>
    </xf>
    <xf numFmtId="0" fontId="18" fillId="0" borderId="1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 wrapText="1"/>
    </xf>
    <xf numFmtId="0" fontId="12" fillId="0" borderId="1" xfId="0" applyFont="1" applyFill="1" applyBorder="1" applyAlignment="1">
      <alignment horizontal="center"/>
    </xf>
    <xf numFmtId="14" fontId="12" fillId="0" borderId="1" xfId="0" applyNumberFormat="1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 wrapText="1"/>
    </xf>
    <xf numFmtId="0" fontId="0" fillId="0" borderId="0" xfId="0" pivotButton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/>
    <xf numFmtId="0" fontId="5" fillId="0" borderId="1" xfId="0" applyFont="1" applyFill="1" applyBorder="1" applyAlignment="1" applyProtection="1">
      <alignment horizontal="center" vertical="center" wrapText="1"/>
    </xf>
    <xf numFmtId="0" fontId="0" fillId="0" borderId="0" xfId="0" applyFill="1"/>
    <xf numFmtId="0" fontId="6" fillId="0" borderId="1" xfId="0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 wrapText="1"/>
    </xf>
    <xf numFmtId="0" fontId="10" fillId="0" borderId="1" xfId="0" applyFont="1" applyFill="1" applyBorder="1" applyAlignment="1">
      <alignment horizontal="center"/>
    </xf>
    <xf numFmtId="14" fontId="13" fillId="0" borderId="1" xfId="0" applyNumberFormat="1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left"/>
    </xf>
    <xf numFmtId="0" fontId="15" fillId="0" borderId="1" xfId="0" applyFont="1" applyFill="1" applyBorder="1"/>
    <xf numFmtId="14" fontId="13" fillId="0" borderId="1" xfId="0" applyNumberFormat="1" applyFont="1" applyFill="1" applyBorder="1" applyAlignment="1">
      <alignment horizontal="left"/>
    </xf>
    <xf numFmtId="0" fontId="19" fillId="0" borderId="1" xfId="0" applyFont="1" applyFill="1" applyBorder="1" applyAlignment="1">
      <alignment horizontal="center"/>
    </xf>
    <xf numFmtId="14" fontId="19" fillId="0" borderId="1" xfId="0" applyNumberFormat="1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 wrapText="1"/>
    </xf>
    <xf numFmtId="0" fontId="20" fillId="0" borderId="1" xfId="0" applyFont="1" applyFill="1" applyBorder="1" applyAlignment="1">
      <alignment horizontal="center"/>
    </xf>
    <xf numFmtId="14" fontId="20" fillId="0" borderId="1" xfId="0" applyNumberFormat="1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 wrapText="1"/>
    </xf>
    <xf numFmtId="0" fontId="20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1" xfId="0" applyBorder="1"/>
    <xf numFmtId="0" fontId="0" fillId="0" borderId="1" xfId="0" applyFill="1" applyBorder="1"/>
    <xf numFmtId="0" fontId="21" fillId="0" borderId="2" xfId="0" applyFont="1" applyBorder="1"/>
    <xf numFmtId="0" fontId="0" fillId="0" borderId="3" xfId="0" applyBorder="1"/>
    <xf numFmtId="0" fontId="0" fillId="0" borderId="4" xfId="0" applyBorder="1"/>
    <xf numFmtId="0" fontId="22" fillId="0" borderId="5" xfId="0" applyFont="1" applyBorder="1"/>
    <xf numFmtId="0" fontId="0" fillId="0" borderId="6" xfId="0" applyBorder="1"/>
    <xf numFmtId="0" fontId="0" fillId="0" borderId="5" xfId="0" applyBorder="1" applyAlignment="1">
      <alignment horizontal="left" indent="1"/>
    </xf>
    <xf numFmtId="0" fontId="0" fillId="0" borderId="5" xfId="0" applyFill="1" applyBorder="1" applyAlignment="1">
      <alignment horizontal="left" indent="1"/>
    </xf>
    <xf numFmtId="0" fontId="0" fillId="0" borderId="6" xfId="0" applyFill="1" applyBorder="1"/>
    <xf numFmtId="0" fontId="0" fillId="0" borderId="7" xfId="0" applyBorder="1" applyAlignment="1">
      <alignment horizontal="left" indent="1"/>
    </xf>
    <xf numFmtId="0" fontId="0" fillId="0" borderId="8" xfId="0" applyBorder="1"/>
    <xf numFmtId="0" fontId="0" fillId="0" borderId="9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Kim Wren" refreshedDate="40163.501616782407" createdVersion="3" refreshedVersion="3" minRefreshableVersion="3" recordCount="429">
  <cacheSource type="worksheet">
    <worksheetSource ref="A1:AD430" sheet="2006-2008"/>
  </cacheSource>
  <cacheFields count="30">
    <cacheField name="Station" numFmtId="0">
      <sharedItems containsBlank="1"/>
    </cacheField>
    <cacheField name="Date" numFmtId="0">
      <sharedItems containsDate="1" containsMixedTypes="1" minDate="2006-01-23T00:00:00" maxDate="2008-07-30T00:00:00" count="17">
        <d v="2006-01-23T00:00:00"/>
        <d v="2006-02-08T00:00:00"/>
        <d v="2006-02-22T00:00:00"/>
        <d v="2006-03-28T00:00:00"/>
        <d v="2006-04-20T00:00:00"/>
        <d v="2006-05-30T00:00:00"/>
        <d v="2006-07-11T00:00:00"/>
        <d v="2006-07-18T00:00:00"/>
        <s v="AUGUST"/>
        <s v="SEPTEMBER"/>
        <d v="2006-10-04T00:00:00"/>
        <d v="2007-03-29T00:00:00"/>
        <d v="2007-04-06T00:00:00"/>
        <d v="2007-05-04T00:00:00"/>
        <d v="2007-06-26T00:00:00"/>
        <d v="2007-08-13T00:00:00"/>
        <d v="2008-07-29T00:00:00"/>
      </sharedItems>
    </cacheField>
    <cacheField name="Yr/Month" numFmtId="0">
      <sharedItems count="14">
        <s v="2006/01"/>
        <s v="2006/02"/>
        <s v="2006/03"/>
        <s v="2006/04"/>
        <s v="2006/05"/>
        <s v="2006/07"/>
        <s v="NO SAMPLING"/>
        <s v="NOSAMPLING"/>
        <s v="2006/10"/>
        <s v="2007/3"/>
        <s v="2007/5"/>
        <s v="2007/6"/>
        <s v="2007/8"/>
        <s v="2008/7"/>
      </sharedItems>
    </cacheField>
    <cacheField name="TOD" numFmtId="0">
      <sharedItems containsBlank="1"/>
    </cacheField>
    <cacheField name="Tow" numFmtId="0">
      <sharedItems containsString="0" containsBlank="1" containsNumber="1" containsInteger="1" minValue="1" maxValue="1"/>
    </cacheField>
    <cacheField name="size class/ use" numFmtId="0">
      <sharedItems containsBlank="1"/>
    </cacheField>
    <cacheField name="Full GENSPE" numFmtId="0">
      <sharedItems containsBlank="1" count="87">
        <s v="Lagodon rhomboides"/>
        <s v="Leiostomus xanthurus"/>
        <s v="Anchoa hepsetus"/>
        <s v="Tozeuma carolinense"/>
        <s v="Unidentified shrimp"/>
        <s v="Paralichthys albigutta"/>
        <s v="Eucinostomus harengulus"/>
        <s v="Mugil cephalus"/>
        <s v="Uniidentified crab"/>
        <s v="Mugal cephalus"/>
        <s v="Grass Shrimp species"/>
        <s v="Monacanthus hispidus"/>
        <s v="Brevoortia spp."/>
        <s v="Lucania parva"/>
        <s v="Gobionellus boleosoma"/>
        <s v="Menticirrhus Saxatilis"/>
        <s v="Monocanthus hispidus"/>
        <s v="Menidia"/>
        <s v="Sphyraena borealis"/>
        <s v="Chilomycterus schoepfi"/>
        <s v="Calinectes sapidus"/>
        <s v="Menidia spp."/>
        <s v="Orthopristis chrysoptera"/>
        <s v="Sygnathus louisianae"/>
        <s v="Lagodon rhomboides A"/>
        <s v="Lagodon rhomboides B"/>
        <s v="Farfantepenaeus duorarum"/>
        <s v="Calinectes sapidus F"/>
        <s v="Farfantepenaeus spp."/>
        <s v="Calinectes sapidus M"/>
        <s v="Farfantepeneaus aztecus"/>
        <s v="Gobiosoma  bosc"/>
        <s v="Farfantepeneaus duorarum"/>
        <s v="Farfantepeneaus. Spp"/>
        <s v="Hyporhamphus meeki"/>
        <s v="mud crab"/>
        <s v="Myrophis punctatus"/>
        <s v="Sygnathus scovelli"/>
        <s v="Stongylura marina"/>
        <s v="Cynoscion nebulosus"/>
        <s v="Synodus foetens"/>
        <s v="Sphoeroides nephelus"/>
        <s v="Sygnathus floridae"/>
        <m/>
        <s v="Menidia spp"/>
        <s v="Oligoplites saurus"/>
        <s v="Eucinostomous"/>
        <s v="Strongylura notata"/>
        <s v="Eucinostomous spp"/>
        <s v="Grass Shrimp"/>
        <s v="Chasmodes saburrae"/>
        <s v="Opsanus beta"/>
        <s v="Hyporhampus meeki"/>
        <s v="Bairdiella chrysoura"/>
        <s v="Eucinostomus spp"/>
        <s v="Lutjanus griseus"/>
        <s v="Eucinostomus spp."/>
        <s v="Syngnathus scovelli"/>
        <s v="Harengula jaguana"/>
        <s v="Lutjanus synagris"/>
        <s v="Grass Shrimp (Palaemonidae)"/>
        <s v="Syngnathus floridae"/>
        <s v="Microgobius gulosus"/>
        <s v="Farfantepenaeus aztecus"/>
        <s v="UID Goby"/>
        <s v="Spider Crab"/>
        <s v="Gobionellus  boleosoma"/>
        <s v="Syngnathus louisiana"/>
        <s v="Hermit crab"/>
        <s v="UIDFISH"/>
        <s v="UIDCRAB"/>
        <s v="Hippocampus erectus"/>
        <s v="UID Shrimp"/>
        <s v="UID FISH"/>
        <s v="Callinectes sapidus"/>
        <s v="Portunus spp."/>
        <s v="Strongylura marina"/>
        <s v="Hippocampus zosterae"/>
        <s v="Chasmodes sabburae"/>
        <s v="Mycteroperca microlepis"/>
        <s v="Farfantepanaeus aztecus"/>
        <s v="Farfantepanaeus duorum"/>
        <s v="Lutjanus synagrus"/>
        <s v="Eucinostomus harangulus"/>
        <s v="Spheroides nephelus"/>
        <s v="Scomberomorus maculatus"/>
        <s v="UID CRAB"/>
      </sharedItems>
    </cacheField>
    <cacheField name="GENSPE" numFmtId="0">
      <sharedItems containsBlank="1"/>
    </cacheField>
    <cacheField name="L1 (mm)" numFmtId="0">
      <sharedItems containsBlank="1" containsMixedTypes="1" containsNumber="1" containsInteger="1" minValue="8" maxValue="332" count="124">
        <n v="20"/>
        <n v="17"/>
        <n v="24"/>
        <m/>
        <n v="55"/>
        <n v="34"/>
        <n v="22"/>
        <n v="18"/>
        <n v="15"/>
        <n v="23"/>
        <n v="21"/>
        <n v="27"/>
        <n v="26"/>
        <n v="38"/>
        <n v="29"/>
        <n v="25"/>
        <n v="36"/>
        <n v="42"/>
        <n v="46"/>
        <n v="35"/>
        <n v="101"/>
        <n v="49"/>
        <n v="150"/>
        <n v="37"/>
        <n v="154"/>
        <n v="32"/>
        <n v="80"/>
        <n v="30"/>
        <n v="84"/>
        <n v="28"/>
        <n v="155"/>
        <n v="50"/>
        <n v="129"/>
        <n v="176"/>
        <n v="121"/>
        <n v="91"/>
        <n v="62"/>
        <n v="86"/>
        <n v="19"/>
        <n v="43"/>
        <n v="76"/>
        <n v="8"/>
        <n v="110"/>
        <n v="79"/>
        <n v="44"/>
        <n v="14"/>
        <n v="72"/>
        <n v="16"/>
        <n v="10"/>
        <n v="39"/>
        <n v="52"/>
        <n v="12"/>
        <n v="122"/>
        <n v="60"/>
        <n v="127"/>
        <n v="115"/>
        <n v="93"/>
        <n v="45"/>
        <n v="173"/>
        <n v="68"/>
        <n v="85"/>
        <n v="90"/>
        <s v="S."/>
        <n v="57"/>
        <n v="105"/>
        <n v="98"/>
        <n v="47"/>
        <n v="78"/>
        <n v="56"/>
        <n v="92"/>
        <n v="172"/>
        <n v="66"/>
        <n v="67"/>
        <n v="112"/>
        <n v="59"/>
        <n v="107"/>
        <n v="148"/>
        <n v="175"/>
        <n v="70"/>
        <n v="65"/>
        <n v="102"/>
        <n v="104"/>
        <n v="51"/>
        <n v="61"/>
        <n v="180"/>
        <n v="131"/>
        <n v="135"/>
        <n v="118"/>
        <n v="41"/>
        <n v="82"/>
        <n v="54"/>
        <n v="40"/>
        <n v="163"/>
        <n v="100"/>
        <n v="151"/>
        <n v="48"/>
        <n v="120"/>
        <n v="88"/>
        <n v="136"/>
        <n v="73"/>
        <n v="31"/>
        <n v="126"/>
        <n v="190"/>
        <n v="106"/>
        <n v="111"/>
        <n v="142"/>
        <n v="160"/>
        <n v="194"/>
        <n v="123"/>
        <n v="178"/>
        <n v="103"/>
        <n v="138"/>
        <n v="332"/>
        <n v="140"/>
        <n v="113"/>
        <n v="149"/>
        <n v="58"/>
        <n v="145"/>
        <n v="165"/>
        <n v="74"/>
        <n v="210"/>
        <n v="187"/>
        <n v="75"/>
        <n v="64"/>
      </sharedItems>
    </cacheField>
    <cacheField name="L2 (mm)" numFmtId="0">
      <sharedItems containsBlank="1" containsMixedTypes="1" containsNumber="1" containsInteger="1" minValue="8" maxValue="185"/>
    </cacheField>
    <cacheField name="L3 (mm)" numFmtId="0">
      <sharedItems containsString="0" containsBlank="1" containsNumber="1" containsInteger="1" minValue="9" maxValue="153"/>
    </cacheField>
    <cacheField name="L4 (mm)" numFmtId="0">
      <sharedItems containsString="0" containsBlank="1" containsNumber="1" containsInteger="1" minValue="11" maxValue="168"/>
    </cacheField>
    <cacheField name="L5 (mm)" numFmtId="0">
      <sharedItems containsString="0" containsBlank="1" containsNumber="1" containsInteger="1" minValue="9" maxValue="158"/>
    </cacheField>
    <cacheField name="L6 (mm)" numFmtId="0">
      <sharedItems containsString="0" containsBlank="1" containsNumber="1" containsInteger="1" minValue="7" maxValue="153"/>
    </cacheField>
    <cacheField name="L7 (mm)" numFmtId="0">
      <sharedItems containsString="0" containsBlank="1" containsNumber="1" containsInteger="1" minValue="9" maxValue="153"/>
    </cacheField>
    <cacheField name="L8 (mm)" numFmtId="0">
      <sharedItems containsString="0" containsBlank="1" containsNumber="1" containsInteger="1" minValue="4" maxValue="161"/>
    </cacheField>
    <cacheField name="L9 (mm)" numFmtId="0">
      <sharedItems containsString="0" containsBlank="1" containsNumber="1" containsInteger="1" minValue="8" maxValue="147"/>
    </cacheField>
    <cacheField name="L10 (mm)" numFmtId="0">
      <sharedItems containsString="0" containsBlank="1" containsNumber="1" containsInteger="1" minValue="15" maxValue="107"/>
    </cacheField>
    <cacheField name="L11 (mm)" numFmtId="0">
      <sharedItems containsString="0" containsBlank="1" containsNumber="1" containsInteger="1" minValue="11" maxValue="83"/>
    </cacheField>
    <cacheField name="L12 (mm)" numFmtId="0">
      <sharedItems containsString="0" containsBlank="1" containsNumber="1" containsInteger="1" minValue="15" maxValue="85"/>
    </cacheField>
    <cacheField name="L13 (mm)" numFmtId="0">
      <sharedItems containsString="0" containsBlank="1" containsNumber="1" containsInteger="1" minValue="12" maxValue="89"/>
    </cacheField>
    <cacheField name="L14 (mm)" numFmtId="0">
      <sharedItems containsString="0" containsBlank="1" containsNumber="1" containsInteger="1" minValue="16" maxValue="82"/>
    </cacheField>
    <cacheField name="L15 (mm)" numFmtId="0">
      <sharedItems containsBlank="1" containsMixedTypes="1" containsNumber="1" containsInteger="1" minValue="16" maxValue="86"/>
    </cacheField>
    <cacheField name="L16 (mm)" numFmtId="0">
      <sharedItems containsBlank="1" containsMixedTypes="1" containsNumber="1" containsInteger="1" minValue="16" maxValue="81"/>
    </cacheField>
    <cacheField name="L17 (mm)" numFmtId="0">
      <sharedItems containsBlank="1" containsMixedTypes="1" containsNumber="1" containsInteger="1" minValue="16" maxValue="77"/>
    </cacheField>
    <cacheField name="L18 (mm)" numFmtId="0">
      <sharedItems containsBlank="1" containsMixedTypes="1" containsNumber="1" containsInteger="1" minValue="12" maxValue="90"/>
    </cacheField>
    <cacheField name="L19 (mm)" numFmtId="0">
      <sharedItems containsBlank="1" containsMixedTypes="1" containsNumber="1" containsInteger="1" minValue="12" maxValue="87"/>
    </cacheField>
    <cacheField name="L20 (mm)" numFmtId="0">
      <sharedItems containsBlank="1" containsMixedTypes="1" containsNumber="1" containsInteger="1" minValue="16" maxValue="73"/>
    </cacheField>
    <cacheField name="Add Count" numFmtId="0">
      <sharedItems containsString="0" containsBlank="1" containsNumber="1" containsInteger="1" minValue="0" maxValue="4735"/>
    </cacheField>
    <cacheField name="Total" numFmtId="0">
      <sharedItems containsString="0" containsBlank="1" containsNumber="1" containsInteger="1" minValue="1" maxValue="4755"/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29">
  <r>
    <s v="F1"/>
    <x v="0"/>
    <x v="0"/>
    <s v="D"/>
    <n v="1"/>
    <m/>
    <x v="0"/>
    <s v="LAGRHO"/>
    <x v="0"/>
    <n v="32"/>
    <n v="19"/>
    <n v="22"/>
    <n v="19"/>
    <n v="20"/>
    <n v="29"/>
    <n v="28"/>
    <n v="24"/>
    <n v="22"/>
    <n v="15"/>
    <n v="21"/>
    <n v="28"/>
    <n v="22"/>
    <s v=""/>
    <s v=""/>
    <s v=""/>
    <s v=""/>
    <s v=""/>
    <s v=""/>
    <n v="0"/>
    <n v="14"/>
  </r>
  <r>
    <s v="F1"/>
    <x v="0"/>
    <x v="0"/>
    <s v="D"/>
    <n v="1"/>
    <s v="ID"/>
    <x v="1"/>
    <s v="LEIXAN"/>
    <x v="1"/>
    <n v="31"/>
    <m/>
    <m/>
    <m/>
    <m/>
    <m/>
    <m/>
    <m/>
    <m/>
    <m/>
    <m/>
    <m/>
    <m/>
    <m/>
    <m/>
    <m/>
    <m/>
    <m/>
    <m/>
    <n v="0"/>
    <n v="2"/>
  </r>
  <r>
    <s v="F1"/>
    <x v="0"/>
    <x v="0"/>
    <m/>
    <m/>
    <m/>
    <x v="2"/>
    <s v="ANCHEP"/>
    <x v="2"/>
    <n v="26"/>
    <n v="25"/>
    <n v="24"/>
    <n v="24"/>
    <n v="25"/>
    <n v="25"/>
    <n v="26"/>
    <n v="23"/>
    <n v="22"/>
    <n v="24"/>
    <n v="27"/>
    <n v="25"/>
    <n v="25"/>
    <n v="25"/>
    <n v="25"/>
    <n v="25"/>
    <n v="25"/>
    <n v="27"/>
    <n v="25"/>
    <n v="26"/>
    <n v="46"/>
  </r>
  <r>
    <s v="F1"/>
    <x v="0"/>
    <x v="0"/>
    <m/>
    <m/>
    <m/>
    <x v="3"/>
    <s v="TOZCAR"/>
    <x v="3"/>
    <m/>
    <m/>
    <m/>
    <m/>
    <m/>
    <m/>
    <m/>
    <m/>
    <m/>
    <m/>
    <m/>
    <m/>
    <m/>
    <m/>
    <m/>
    <m/>
    <m/>
    <m/>
    <m/>
    <n v="0"/>
    <n v="3"/>
  </r>
  <r>
    <s v="F1"/>
    <x v="0"/>
    <x v="0"/>
    <m/>
    <m/>
    <m/>
    <x v="4"/>
    <s v="UIDSHR"/>
    <x v="3"/>
    <m/>
    <m/>
    <m/>
    <m/>
    <m/>
    <m/>
    <m/>
    <m/>
    <m/>
    <m/>
    <m/>
    <m/>
    <m/>
    <m/>
    <m/>
    <m/>
    <m/>
    <m/>
    <m/>
    <n v="0"/>
    <n v="2"/>
  </r>
  <r>
    <s v="F1"/>
    <x v="0"/>
    <x v="0"/>
    <m/>
    <m/>
    <m/>
    <x v="5"/>
    <s v="PARALB"/>
    <x v="4"/>
    <n v="26"/>
    <n v="18"/>
    <n v="14"/>
    <m/>
    <m/>
    <m/>
    <m/>
    <m/>
    <m/>
    <m/>
    <m/>
    <m/>
    <m/>
    <m/>
    <m/>
    <m/>
    <m/>
    <m/>
    <m/>
    <n v="0"/>
    <n v="4"/>
  </r>
  <r>
    <s v="F1"/>
    <x v="0"/>
    <x v="0"/>
    <m/>
    <m/>
    <m/>
    <x v="6"/>
    <s v="EUCHAR"/>
    <x v="5"/>
    <m/>
    <m/>
    <m/>
    <m/>
    <m/>
    <m/>
    <m/>
    <m/>
    <m/>
    <m/>
    <m/>
    <m/>
    <m/>
    <m/>
    <m/>
    <m/>
    <m/>
    <m/>
    <m/>
    <n v="0"/>
    <n v="1"/>
  </r>
  <r>
    <s v="F2"/>
    <x v="0"/>
    <x v="0"/>
    <m/>
    <m/>
    <m/>
    <x v="0"/>
    <s v="LAGRHO"/>
    <x v="6"/>
    <n v="15"/>
    <n v="17"/>
    <n v="16"/>
    <n v="17"/>
    <n v="22"/>
    <n v="18"/>
    <n v="18"/>
    <n v="15"/>
    <n v="23"/>
    <n v="16"/>
    <n v="18"/>
    <n v="16"/>
    <n v="16"/>
    <n v="22"/>
    <n v="22"/>
    <n v="18"/>
    <n v="18"/>
    <n v="18"/>
    <n v="19"/>
    <n v="49"/>
    <n v="69"/>
  </r>
  <r>
    <s v="F2"/>
    <x v="0"/>
    <x v="0"/>
    <m/>
    <m/>
    <m/>
    <x v="4"/>
    <s v="UIDSHR"/>
    <x v="3"/>
    <m/>
    <m/>
    <m/>
    <m/>
    <m/>
    <m/>
    <m/>
    <m/>
    <m/>
    <m/>
    <m/>
    <m/>
    <m/>
    <m/>
    <m/>
    <m/>
    <m/>
    <m/>
    <m/>
    <n v="0"/>
    <n v="7"/>
  </r>
  <r>
    <s v="F2"/>
    <x v="0"/>
    <x v="0"/>
    <m/>
    <m/>
    <m/>
    <x v="2"/>
    <s v="ANCHEP"/>
    <x v="6"/>
    <n v="17"/>
    <n v="28"/>
    <n v="24"/>
    <m/>
    <m/>
    <m/>
    <m/>
    <m/>
    <m/>
    <m/>
    <m/>
    <m/>
    <m/>
    <m/>
    <m/>
    <m/>
    <m/>
    <m/>
    <m/>
    <n v="0"/>
    <n v="4"/>
  </r>
  <r>
    <s v="F2"/>
    <x v="0"/>
    <x v="0"/>
    <m/>
    <m/>
    <m/>
    <x v="1"/>
    <s v="LEIXAN"/>
    <x v="1"/>
    <n v="16"/>
    <n v="18"/>
    <n v="18"/>
    <n v="20"/>
    <n v="16"/>
    <n v="17"/>
    <n v="16"/>
    <n v="18"/>
    <n v="20"/>
    <n v="18"/>
    <n v="18"/>
    <n v="16"/>
    <n v="18"/>
    <n v="20"/>
    <n v="17"/>
    <n v="18"/>
    <n v="16"/>
    <n v="18"/>
    <n v="18"/>
    <n v="123"/>
    <n v="143"/>
  </r>
  <r>
    <s v="F2"/>
    <x v="0"/>
    <x v="0"/>
    <m/>
    <m/>
    <m/>
    <x v="7"/>
    <s v="MUGCEP"/>
    <x v="2"/>
    <n v="25"/>
    <m/>
    <m/>
    <m/>
    <m/>
    <m/>
    <m/>
    <m/>
    <m/>
    <m/>
    <m/>
    <m/>
    <m/>
    <m/>
    <m/>
    <m/>
    <m/>
    <m/>
    <m/>
    <n v="0"/>
    <n v="2"/>
  </r>
  <r>
    <s v="F3"/>
    <x v="0"/>
    <x v="0"/>
    <m/>
    <m/>
    <m/>
    <x v="0"/>
    <s v="LAGRHO"/>
    <x v="7"/>
    <n v="16"/>
    <n v="18"/>
    <n v="19"/>
    <n v="18"/>
    <n v="18"/>
    <n v="18"/>
    <n v="17"/>
    <n v="17"/>
    <n v="17"/>
    <n v="18"/>
    <n v="19"/>
    <n v="20"/>
    <n v="19"/>
    <n v="19"/>
    <n v="18"/>
    <n v="18"/>
    <n v="18"/>
    <n v="18"/>
    <n v="17"/>
    <n v="5"/>
    <n v="25"/>
  </r>
  <r>
    <s v="F3"/>
    <x v="0"/>
    <x v="0"/>
    <m/>
    <m/>
    <m/>
    <x v="4"/>
    <s v="UIDSHR"/>
    <x v="3"/>
    <m/>
    <m/>
    <m/>
    <m/>
    <m/>
    <m/>
    <m/>
    <m/>
    <m/>
    <m/>
    <m/>
    <m/>
    <m/>
    <m/>
    <m/>
    <m/>
    <m/>
    <m/>
    <m/>
    <n v="0"/>
    <n v="2"/>
  </r>
  <r>
    <s v="F3"/>
    <x v="0"/>
    <x v="0"/>
    <m/>
    <m/>
    <m/>
    <x v="3"/>
    <s v="TOZCAR"/>
    <x v="3"/>
    <m/>
    <m/>
    <m/>
    <m/>
    <m/>
    <m/>
    <m/>
    <m/>
    <m/>
    <m/>
    <m/>
    <m/>
    <m/>
    <m/>
    <m/>
    <m/>
    <m/>
    <m/>
    <m/>
    <n v="0"/>
    <n v="19"/>
  </r>
  <r>
    <s v="F3"/>
    <x v="0"/>
    <x v="0"/>
    <m/>
    <m/>
    <m/>
    <x v="1"/>
    <s v="LEIXAN"/>
    <x v="1"/>
    <n v="16"/>
    <n v="18"/>
    <n v="18"/>
    <m/>
    <m/>
    <m/>
    <m/>
    <m/>
    <m/>
    <m/>
    <m/>
    <m/>
    <m/>
    <m/>
    <m/>
    <m/>
    <m/>
    <m/>
    <m/>
    <n v="0"/>
    <n v="4"/>
  </r>
  <r>
    <s v="F4"/>
    <x v="0"/>
    <x v="0"/>
    <m/>
    <m/>
    <m/>
    <x v="0"/>
    <s v="LAGRHO"/>
    <x v="8"/>
    <n v="17"/>
    <m/>
    <m/>
    <m/>
    <m/>
    <m/>
    <m/>
    <m/>
    <m/>
    <m/>
    <m/>
    <m/>
    <m/>
    <m/>
    <m/>
    <m/>
    <m/>
    <m/>
    <m/>
    <n v="0"/>
    <n v="2"/>
  </r>
  <r>
    <s v="F4"/>
    <x v="0"/>
    <x v="0"/>
    <m/>
    <m/>
    <m/>
    <x v="1"/>
    <s v="LEIXAN"/>
    <x v="7"/>
    <n v="19"/>
    <n v="19"/>
    <n v="20"/>
    <n v="17"/>
    <n v="18"/>
    <n v="15"/>
    <n v="18"/>
    <n v="17"/>
    <n v="17"/>
    <m/>
    <m/>
    <m/>
    <m/>
    <m/>
    <m/>
    <m/>
    <m/>
    <m/>
    <m/>
    <n v="0"/>
    <n v="10"/>
  </r>
  <r>
    <s v="F6"/>
    <x v="1"/>
    <x v="1"/>
    <m/>
    <m/>
    <m/>
    <x v="1"/>
    <s v="LEIXAN"/>
    <x v="0"/>
    <n v="16"/>
    <n v="22"/>
    <n v="20"/>
    <n v="19"/>
    <n v="15"/>
    <n v="20"/>
    <n v="22"/>
    <n v="20"/>
    <n v="17"/>
    <n v="11"/>
    <n v="22"/>
    <n v="17"/>
    <n v="18"/>
    <n v="20"/>
    <n v="20"/>
    <n v="17"/>
    <n v="12"/>
    <m/>
    <m/>
    <n v="0"/>
    <n v="18"/>
  </r>
  <r>
    <s v="F6"/>
    <x v="1"/>
    <x v="1"/>
    <m/>
    <m/>
    <m/>
    <x v="4"/>
    <s v="UIDSHR"/>
    <x v="3"/>
    <m/>
    <m/>
    <m/>
    <m/>
    <m/>
    <m/>
    <m/>
    <m/>
    <m/>
    <m/>
    <m/>
    <m/>
    <m/>
    <m/>
    <m/>
    <m/>
    <m/>
    <m/>
    <m/>
    <m/>
    <n v="3"/>
  </r>
  <r>
    <s v="F7"/>
    <x v="1"/>
    <x v="1"/>
    <m/>
    <m/>
    <m/>
    <x v="8"/>
    <s v="UIDCRA"/>
    <x v="3"/>
    <m/>
    <m/>
    <m/>
    <m/>
    <m/>
    <m/>
    <m/>
    <m/>
    <m/>
    <m/>
    <m/>
    <m/>
    <m/>
    <m/>
    <m/>
    <m/>
    <m/>
    <m/>
    <m/>
    <m/>
    <n v="1"/>
  </r>
  <r>
    <s v="F7"/>
    <x v="1"/>
    <x v="1"/>
    <m/>
    <m/>
    <m/>
    <x v="1"/>
    <s v="LEIXAN"/>
    <x v="9"/>
    <n v="18"/>
    <n v="19"/>
    <n v="19"/>
    <n v="18"/>
    <n v="20"/>
    <n v="17"/>
    <n v="16"/>
    <n v="21"/>
    <n v="16"/>
    <n v="17"/>
    <n v="22"/>
    <n v="18"/>
    <n v="21"/>
    <n v="16"/>
    <n v="22"/>
    <n v="20"/>
    <n v="20"/>
    <n v="17"/>
    <n v="17"/>
    <n v="15"/>
    <n v="35"/>
  </r>
  <r>
    <s v="F7"/>
    <x v="1"/>
    <x v="1"/>
    <m/>
    <m/>
    <m/>
    <x v="0"/>
    <s v="LAGRHO"/>
    <x v="10"/>
    <n v="20"/>
    <n v="20"/>
    <n v="16"/>
    <n v="21"/>
    <n v="19"/>
    <n v="24"/>
    <n v="22"/>
    <n v="26"/>
    <n v="22"/>
    <n v="17"/>
    <n v="22"/>
    <n v="20"/>
    <n v="30"/>
    <n v="20"/>
    <n v="20"/>
    <n v="18"/>
    <n v="20"/>
    <n v="20"/>
    <n v="17"/>
    <n v="2"/>
    <n v="22"/>
  </r>
  <r>
    <s v="F7"/>
    <x v="1"/>
    <x v="1"/>
    <m/>
    <m/>
    <m/>
    <x v="4"/>
    <s v="UIDSHR"/>
    <x v="3"/>
    <m/>
    <m/>
    <m/>
    <m/>
    <m/>
    <m/>
    <m/>
    <m/>
    <m/>
    <m/>
    <m/>
    <m/>
    <m/>
    <m/>
    <m/>
    <m/>
    <m/>
    <m/>
    <m/>
    <n v="0"/>
    <n v="62"/>
  </r>
  <r>
    <s v="F7"/>
    <x v="1"/>
    <x v="1"/>
    <m/>
    <m/>
    <m/>
    <x v="9"/>
    <s v="MUGCEP"/>
    <x v="10"/>
    <n v="22"/>
    <m/>
    <m/>
    <m/>
    <m/>
    <m/>
    <m/>
    <m/>
    <m/>
    <m/>
    <m/>
    <m/>
    <m/>
    <m/>
    <m/>
    <m/>
    <m/>
    <m/>
    <m/>
    <n v="0"/>
    <n v="2"/>
  </r>
  <r>
    <s v="F8"/>
    <x v="1"/>
    <x v="1"/>
    <m/>
    <m/>
    <m/>
    <x v="1"/>
    <s v="LEIXAN"/>
    <x v="10"/>
    <n v="17"/>
    <n v="20"/>
    <n v="24"/>
    <n v="20"/>
    <m/>
    <m/>
    <m/>
    <m/>
    <m/>
    <m/>
    <m/>
    <m/>
    <m/>
    <m/>
    <m/>
    <m/>
    <m/>
    <m/>
    <m/>
    <n v="0"/>
    <n v="5"/>
  </r>
  <r>
    <s v="F8"/>
    <x v="1"/>
    <x v="1"/>
    <m/>
    <m/>
    <m/>
    <x v="0"/>
    <s v="LAGRHO"/>
    <x v="0"/>
    <n v="24"/>
    <n v="20"/>
    <n v="17"/>
    <n v="18"/>
    <n v="19"/>
    <n v="17"/>
    <n v="24"/>
    <n v="19"/>
    <n v="20"/>
    <n v="20"/>
    <n v="20"/>
    <n v="20"/>
    <n v="21"/>
    <n v="19"/>
    <n v="18"/>
    <n v="20"/>
    <n v="21"/>
    <n v="17"/>
    <n v="18"/>
    <n v="28"/>
    <n v="48"/>
  </r>
  <r>
    <s v="F8"/>
    <x v="1"/>
    <x v="1"/>
    <m/>
    <m/>
    <m/>
    <x v="10"/>
    <s v="UIDSHR"/>
    <x v="3"/>
    <m/>
    <m/>
    <m/>
    <m/>
    <m/>
    <m/>
    <m/>
    <m/>
    <m/>
    <m/>
    <m/>
    <m/>
    <m/>
    <m/>
    <m/>
    <m/>
    <m/>
    <m/>
    <m/>
    <n v="0"/>
    <n v="53"/>
  </r>
  <r>
    <s v="F1"/>
    <x v="2"/>
    <x v="1"/>
    <m/>
    <m/>
    <m/>
    <x v="11"/>
    <s v="MONHIS"/>
    <x v="2"/>
    <n v="20"/>
    <m/>
    <m/>
    <m/>
    <m/>
    <m/>
    <m/>
    <m/>
    <m/>
    <m/>
    <m/>
    <m/>
    <m/>
    <m/>
    <m/>
    <m/>
    <m/>
    <m/>
    <m/>
    <n v="0"/>
    <n v="2"/>
  </r>
  <r>
    <s v="F1"/>
    <x v="2"/>
    <x v="1"/>
    <m/>
    <m/>
    <m/>
    <x v="1"/>
    <s v="LEIXAN"/>
    <x v="1"/>
    <m/>
    <m/>
    <m/>
    <m/>
    <m/>
    <m/>
    <m/>
    <m/>
    <m/>
    <m/>
    <m/>
    <m/>
    <m/>
    <m/>
    <m/>
    <m/>
    <m/>
    <m/>
    <m/>
    <n v="0"/>
    <n v="1"/>
  </r>
  <r>
    <s v="F1"/>
    <x v="2"/>
    <x v="1"/>
    <m/>
    <m/>
    <m/>
    <x v="12"/>
    <s v="BRESPP"/>
    <x v="11"/>
    <n v="20"/>
    <n v="23"/>
    <m/>
    <m/>
    <m/>
    <m/>
    <m/>
    <m/>
    <m/>
    <m/>
    <m/>
    <m/>
    <m/>
    <m/>
    <m/>
    <m/>
    <m/>
    <m/>
    <m/>
    <n v="0"/>
    <n v="3"/>
  </r>
  <r>
    <s v="F2"/>
    <x v="2"/>
    <x v="1"/>
    <m/>
    <m/>
    <m/>
    <x v="0"/>
    <s v="LAGRHO"/>
    <x v="1"/>
    <n v="17"/>
    <n v="20"/>
    <n v="21"/>
    <n v="24"/>
    <n v="17"/>
    <n v="22"/>
    <n v="22"/>
    <n v="22"/>
    <n v="20"/>
    <n v="16"/>
    <n v="24"/>
    <n v="18"/>
    <n v="22"/>
    <n v="18"/>
    <n v="16"/>
    <n v="16"/>
    <n v="21"/>
    <n v="16"/>
    <n v="16"/>
    <n v="252"/>
    <n v="272"/>
  </r>
  <r>
    <s v="F2"/>
    <x v="2"/>
    <x v="1"/>
    <m/>
    <m/>
    <m/>
    <x v="1"/>
    <s v="LEIXAN"/>
    <x v="7"/>
    <n v="19"/>
    <n v="18"/>
    <n v="19"/>
    <n v="18"/>
    <n v="20"/>
    <n v="16"/>
    <n v="19"/>
    <n v="19"/>
    <n v="17"/>
    <n v="25"/>
    <n v="19"/>
    <n v="17"/>
    <n v="16"/>
    <n v="19"/>
    <n v="16"/>
    <n v="17"/>
    <n v="18"/>
    <n v="19"/>
    <n v="20"/>
    <n v="28"/>
    <n v="48"/>
  </r>
  <r>
    <s v="F3"/>
    <x v="2"/>
    <x v="1"/>
    <m/>
    <m/>
    <m/>
    <x v="0"/>
    <s v="LAGRHO"/>
    <x v="12"/>
    <n v="15"/>
    <n v="14"/>
    <n v="26"/>
    <n v="16"/>
    <n v="24"/>
    <n v="24"/>
    <n v="18"/>
    <n v="22"/>
    <n v="25"/>
    <n v="17"/>
    <n v="16"/>
    <n v="18"/>
    <n v="17"/>
    <n v="22"/>
    <n v="24"/>
    <n v="17"/>
    <m/>
    <m/>
    <m/>
    <n v="0"/>
    <n v="17"/>
  </r>
  <r>
    <s v="F3"/>
    <x v="2"/>
    <x v="1"/>
    <m/>
    <m/>
    <m/>
    <x v="1"/>
    <s v="LEIXAN"/>
    <x v="6"/>
    <n v="20"/>
    <n v="19"/>
    <n v="18"/>
    <n v="18"/>
    <n v="20"/>
    <n v="21"/>
    <n v="18"/>
    <n v="15"/>
    <n v="15"/>
    <n v="16"/>
    <n v="17"/>
    <n v="17"/>
    <n v="17"/>
    <n v="17"/>
    <n v="18"/>
    <n v="21"/>
    <m/>
    <m/>
    <m/>
    <n v="0"/>
    <n v="17"/>
  </r>
  <r>
    <s v="F3"/>
    <x v="2"/>
    <x v="1"/>
    <m/>
    <m/>
    <m/>
    <x v="9"/>
    <s v="MUGCEP"/>
    <x v="9"/>
    <m/>
    <m/>
    <m/>
    <m/>
    <m/>
    <m/>
    <m/>
    <m/>
    <m/>
    <m/>
    <m/>
    <m/>
    <m/>
    <m/>
    <m/>
    <m/>
    <m/>
    <m/>
    <m/>
    <n v="0"/>
    <n v="1"/>
  </r>
  <r>
    <s v="F4"/>
    <x v="2"/>
    <x v="1"/>
    <m/>
    <m/>
    <m/>
    <x v="0"/>
    <s v="LAGRHO"/>
    <x v="7"/>
    <n v="15"/>
    <n v="21"/>
    <n v="21"/>
    <n v="22"/>
    <n v="23"/>
    <m/>
    <m/>
    <m/>
    <m/>
    <m/>
    <m/>
    <m/>
    <m/>
    <m/>
    <m/>
    <m/>
    <m/>
    <m/>
    <m/>
    <n v="0"/>
    <n v="6"/>
  </r>
  <r>
    <s v="F4"/>
    <x v="2"/>
    <x v="1"/>
    <m/>
    <m/>
    <m/>
    <x v="1"/>
    <s v="LEIXAN"/>
    <x v="0"/>
    <m/>
    <m/>
    <m/>
    <m/>
    <m/>
    <m/>
    <m/>
    <m/>
    <m/>
    <m/>
    <m/>
    <m/>
    <m/>
    <m/>
    <m/>
    <m/>
    <m/>
    <m/>
    <m/>
    <n v="0"/>
    <n v="1"/>
  </r>
  <r>
    <s v="F4"/>
    <x v="2"/>
    <x v="1"/>
    <m/>
    <m/>
    <m/>
    <x v="4"/>
    <s v="UIDSHR"/>
    <x v="3"/>
    <m/>
    <m/>
    <m/>
    <m/>
    <m/>
    <m/>
    <m/>
    <m/>
    <m/>
    <m/>
    <m/>
    <m/>
    <m/>
    <m/>
    <m/>
    <m/>
    <m/>
    <m/>
    <m/>
    <n v="0"/>
    <m/>
  </r>
  <r>
    <s v="F5"/>
    <x v="2"/>
    <x v="1"/>
    <m/>
    <m/>
    <m/>
    <x v="13"/>
    <s v="LUCPAR"/>
    <x v="13"/>
    <n v="30"/>
    <n v="29"/>
    <n v="23"/>
    <n v="30"/>
    <n v="24"/>
    <n v="36"/>
    <n v="28"/>
    <n v="31"/>
    <n v="35"/>
    <n v="22"/>
    <n v="26"/>
    <n v="30"/>
    <n v="26"/>
    <n v="31"/>
    <n v="24"/>
    <n v="27"/>
    <n v="31"/>
    <n v="27"/>
    <n v="31"/>
    <n v="489"/>
    <n v="509"/>
  </r>
  <r>
    <s v="F5"/>
    <x v="2"/>
    <x v="1"/>
    <m/>
    <m/>
    <m/>
    <x v="0"/>
    <s v="LAGRHO"/>
    <x v="7"/>
    <n v="17"/>
    <n v="21"/>
    <n v="18"/>
    <n v="21"/>
    <n v="20"/>
    <n v="20"/>
    <n v="28"/>
    <n v="16"/>
    <n v="21"/>
    <n v="18"/>
    <n v="17"/>
    <n v="21"/>
    <n v="23"/>
    <n v="20"/>
    <n v="18"/>
    <n v="19"/>
    <n v="21"/>
    <n v="20"/>
    <n v="19"/>
    <n v="613"/>
    <n v="633"/>
  </r>
  <r>
    <s v="F5"/>
    <x v="2"/>
    <x v="1"/>
    <m/>
    <m/>
    <m/>
    <x v="1"/>
    <s v="LEIXAN"/>
    <x v="6"/>
    <n v="19"/>
    <n v="20"/>
    <n v="21"/>
    <n v="20"/>
    <n v="21"/>
    <n v="21"/>
    <n v="20"/>
    <n v="19"/>
    <n v="21"/>
    <n v="25"/>
    <n v="18"/>
    <n v="24"/>
    <n v="19"/>
    <n v="20"/>
    <n v="24"/>
    <n v="18"/>
    <n v="21"/>
    <n v="18"/>
    <n v="17"/>
    <n v="32"/>
    <n v="52"/>
  </r>
  <r>
    <s v="F5"/>
    <x v="2"/>
    <x v="1"/>
    <m/>
    <m/>
    <m/>
    <x v="4"/>
    <s v="UIDSHR"/>
    <x v="3"/>
    <m/>
    <m/>
    <m/>
    <m/>
    <m/>
    <m/>
    <m/>
    <m/>
    <m/>
    <m/>
    <m/>
    <m/>
    <m/>
    <m/>
    <m/>
    <m/>
    <m/>
    <m/>
    <m/>
    <n v="0"/>
    <m/>
  </r>
  <r>
    <s v="F5"/>
    <x v="2"/>
    <x v="1"/>
    <m/>
    <m/>
    <s v="ID"/>
    <x v="12"/>
    <s v="BRESPP"/>
    <x v="14"/>
    <n v="28"/>
    <n v="28"/>
    <n v="27"/>
    <n v="29"/>
    <n v="29"/>
    <m/>
    <m/>
    <m/>
    <m/>
    <m/>
    <m/>
    <m/>
    <m/>
    <m/>
    <m/>
    <m/>
    <m/>
    <m/>
    <m/>
    <n v="0"/>
    <n v="6"/>
  </r>
  <r>
    <s v="F5"/>
    <x v="2"/>
    <x v="1"/>
    <m/>
    <m/>
    <s v="ID"/>
    <x v="7"/>
    <s v="MUGCEP"/>
    <x v="15"/>
    <n v="23"/>
    <n v="21"/>
    <n v="23"/>
    <n v="25"/>
    <n v="23"/>
    <n v="24"/>
    <n v="24"/>
    <n v="23"/>
    <n v="23"/>
    <n v="23"/>
    <n v="24"/>
    <n v="25"/>
    <n v="25"/>
    <n v="25"/>
    <n v="26"/>
    <n v="25"/>
    <n v="23"/>
    <m/>
    <m/>
    <n v="0"/>
    <n v="18"/>
  </r>
  <r>
    <s v="F5"/>
    <x v="2"/>
    <x v="1"/>
    <m/>
    <m/>
    <m/>
    <x v="14"/>
    <s v="GOBBOL"/>
    <x v="16"/>
    <m/>
    <m/>
    <m/>
    <m/>
    <m/>
    <m/>
    <m/>
    <m/>
    <m/>
    <m/>
    <m/>
    <m/>
    <m/>
    <m/>
    <m/>
    <m/>
    <m/>
    <m/>
    <m/>
    <n v="0"/>
    <n v="1"/>
  </r>
  <r>
    <s v="F1"/>
    <x v="3"/>
    <x v="2"/>
    <m/>
    <m/>
    <m/>
    <x v="0"/>
    <s v="LAGRHO"/>
    <x v="17"/>
    <n v="30"/>
    <n v="36"/>
    <n v="40"/>
    <n v="35"/>
    <n v="34"/>
    <n v="43"/>
    <n v="34"/>
    <n v="34"/>
    <n v="47"/>
    <n v="37"/>
    <n v="42"/>
    <n v="42"/>
    <n v="40"/>
    <n v="36"/>
    <n v="37"/>
    <n v="34"/>
    <n v="41"/>
    <n v="37"/>
    <n v="45"/>
    <n v="31"/>
    <n v="51"/>
  </r>
  <r>
    <s v="F1"/>
    <x v="3"/>
    <x v="2"/>
    <m/>
    <m/>
    <m/>
    <x v="15"/>
    <s v="MENSAX"/>
    <x v="18"/>
    <m/>
    <m/>
    <m/>
    <m/>
    <m/>
    <m/>
    <m/>
    <m/>
    <m/>
    <m/>
    <m/>
    <m/>
    <m/>
    <m/>
    <m/>
    <m/>
    <m/>
    <m/>
    <m/>
    <m/>
    <n v="1"/>
  </r>
  <r>
    <s v="F1"/>
    <x v="3"/>
    <x v="2"/>
    <m/>
    <m/>
    <m/>
    <x v="16"/>
    <s v="MONHIS"/>
    <x v="16"/>
    <m/>
    <m/>
    <m/>
    <m/>
    <m/>
    <m/>
    <m/>
    <m/>
    <m/>
    <m/>
    <m/>
    <m/>
    <m/>
    <m/>
    <m/>
    <m/>
    <m/>
    <m/>
    <m/>
    <m/>
    <n v="1"/>
  </r>
  <r>
    <s v="F2"/>
    <x v="3"/>
    <x v="2"/>
    <m/>
    <m/>
    <m/>
    <x v="0"/>
    <s v="LAGRHO"/>
    <x v="19"/>
    <n v="34"/>
    <m/>
    <m/>
    <m/>
    <m/>
    <m/>
    <m/>
    <m/>
    <m/>
    <m/>
    <m/>
    <m/>
    <m/>
    <m/>
    <m/>
    <m/>
    <m/>
    <m/>
    <m/>
    <m/>
    <n v="2"/>
  </r>
  <r>
    <s v="F2"/>
    <x v="3"/>
    <x v="2"/>
    <m/>
    <m/>
    <m/>
    <x v="17"/>
    <s v="MENSPE"/>
    <x v="20"/>
    <m/>
    <m/>
    <m/>
    <m/>
    <m/>
    <m/>
    <m/>
    <m/>
    <m/>
    <m/>
    <m/>
    <m/>
    <m/>
    <m/>
    <m/>
    <m/>
    <m/>
    <m/>
    <m/>
    <m/>
    <n v="1"/>
  </r>
  <r>
    <s v="F2"/>
    <x v="3"/>
    <x v="2"/>
    <m/>
    <m/>
    <m/>
    <x v="18"/>
    <s v="SPHBOR"/>
    <x v="21"/>
    <m/>
    <m/>
    <m/>
    <m/>
    <m/>
    <m/>
    <m/>
    <m/>
    <m/>
    <m/>
    <m/>
    <m/>
    <m/>
    <m/>
    <m/>
    <m/>
    <m/>
    <m/>
    <m/>
    <m/>
    <n v="1"/>
  </r>
  <r>
    <s v="F3"/>
    <x v="3"/>
    <x v="2"/>
    <m/>
    <m/>
    <m/>
    <x v="19"/>
    <s v="CHISCH"/>
    <x v="22"/>
    <m/>
    <m/>
    <m/>
    <m/>
    <m/>
    <m/>
    <m/>
    <m/>
    <m/>
    <m/>
    <m/>
    <m/>
    <m/>
    <m/>
    <m/>
    <m/>
    <m/>
    <m/>
    <m/>
    <m/>
    <n v="1"/>
  </r>
  <r>
    <s v="F3"/>
    <x v="3"/>
    <x v="2"/>
    <m/>
    <m/>
    <m/>
    <x v="0"/>
    <s v="LAGRHO"/>
    <x v="23"/>
    <n v="30"/>
    <n v="35"/>
    <n v="39"/>
    <n v="39"/>
    <n v="31"/>
    <n v="39"/>
    <n v="31"/>
    <n v="37"/>
    <n v="26"/>
    <n v="48"/>
    <n v="31"/>
    <n v="44"/>
    <n v="34"/>
    <n v="43"/>
    <n v="29"/>
    <n v="39"/>
    <n v="35"/>
    <n v="29"/>
    <n v="28"/>
    <n v="17"/>
    <n v="37"/>
  </r>
  <r>
    <s v="F4"/>
    <x v="3"/>
    <x v="2"/>
    <m/>
    <m/>
    <m/>
    <x v="19"/>
    <s v="CHISCH"/>
    <x v="24"/>
    <n v="97"/>
    <m/>
    <m/>
    <m/>
    <m/>
    <m/>
    <m/>
    <m/>
    <m/>
    <m/>
    <m/>
    <m/>
    <m/>
    <m/>
    <m/>
    <m/>
    <m/>
    <m/>
    <m/>
    <m/>
    <n v="2"/>
  </r>
  <r>
    <s v="F4"/>
    <x v="3"/>
    <x v="2"/>
    <m/>
    <m/>
    <m/>
    <x v="0"/>
    <s v="LAGRHO"/>
    <x v="25"/>
    <n v="29"/>
    <n v="26"/>
    <n v="26"/>
    <n v="33"/>
    <n v="26"/>
    <n v="29"/>
    <n v="32"/>
    <n v="20"/>
    <n v="23"/>
    <n v="23"/>
    <n v="26"/>
    <n v="27"/>
    <n v="28"/>
    <n v="22"/>
    <n v="23"/>
    <n v="20"/>
    <n v="24"/>
    <n v="24"/>
    <m/>
    <m/>
    <n v="19"/>
  </r>
  <r>
    <s v="F4"/>
    <x v="3"/>
    <x v="2"/>
    <m/>
    <m/>
    <m/>
    <x v="1"/>
    <s v="LEIXAN"/>
    <x v="7"/>
    <m/>
    <m/>
    <m/>
    <m/>
    <m/>
    <m/>
    <m/>
    <m/>
    <m/>
    <m/>
    <m/>
    <m/>
    <m/>
    <m/>
    <m/>
    <m/>
    <m/>
    <m/>
    <m/>
    <m/>
    <n v="1"/>
  </r>
  <r>
    <s v="F5"/>
    <x v="3"/>
    <x v="2"/>
    <m/>
    <m/>
    <m/>
    <x v="0"/>
    <s v="LAGRHO"/>
    <x v="15"/>
    <n v="25"/>
    <n v="26"/>
    <n v="30"/>
    <n v="27"/>
    <n v="23"/>
    <n v="19"/>
    <n v="17"/>
    <n v="20"/>
    <n v="22"/>
    <n v="21"/>
    <n v="32"/>
    <n v="20"/>
    <n v="30"/>
    <n v="25"/>
    <n v="18"/>
    <n v="32"/>
    <n v="20"/>
    <n v="30"/>
    <n v="22"/>
    <n v="1133"/>
    <n v="1153"/>
  </r>
  <r>
    <s v="F5"/>
    <x v="3"/>
    <x v="2"/>
    <m/>
    <m/>
    <m/>
    <x v="0"/>
    <s v="LAGRHO"/>
    <x v="26"/>
    <m/>
    <m/>
    <m/>
    <m/>
    <m/>
    <m/>
    <m/>
    <m/>
    <m/>
    <m/>
    <m/>
    <m/>
    <m/>
    <m/>
    <m/>
    <m/>
    <m/>
    <m/>
    <m/>
    <m/>
    <n v="1"/>
  </r>
  <r>
    <s v="F5"/>
    <x v="3"/>
    <x v="2"/>
    <m/>
    <m/>
    <m/>
    <x v="13"/>
    <s v="LUCPAR"/>
    <x v="5"/>
    <n v="32"/>
    <n v="24"/>
    <n v="33"/>
    <n v="32"/>
    <n v="32"/>
    <n v="34"/>
    <n v="35"/>
    <n v="25"/>
    <n v="24"/>
    <n v="32"/>
    <n v="35"/>
    <n v="30"/>
    <n v="28"/>
    <n v="32"/>
    <n v="35"/>
    <n v="30"/>
    <n v="35"/>
    <m/>
    <m/>
    <n v="148"/>
    <n v="166"/>
  </r>
  <r>
    <s v="F5"/>
    <x v="3"/>
    <x v="2"/>
    <m/>
    <m/>
    <s v="ID"/>
    <x v="1"/>
    <s v="LEIXAN"/>
    <x v="12"/>
    <n v="28"/>
    <n v="28"/>
    <n v="25"/>
    <n v="31"/>
    <n v="30"/>
    <n v="27"/>
    <n v="33"/>
    <n v="28"/>
    <n v="32"/>
    <n v="24"/>
    <n v="26"/>
    <n v="30"/>
    <n v="22"/>
    <n v="28"/>
    <n v="26"/>
    <n v="25"/>
    <n v="29"/>
    <m/>
    <m/>
    <m/>
    <n v="18"/>
  </r>
  <r>
    <s v="F5"/>
    <x v="3"/>
    <x v="2"/>
    <m/>
    <m/>
    <m/>
    <x v="20"/>
    <s v="CALSAP"/>
    <x v="8"/>
    <n v="8"/>
    <n v="9"/>
    <m/>
    <m/>
    <m/>
    <m/>
    <m/>
    <m/>
    <m/>
    <m/>
    <m/>
    <m/>
    <m/>
    <m/>
    <m/>
    <m/>
    <m/>
    <m/>
    <m/>
    <m/>
    <n v="3"/>
  </r>
  <r>
    <s v="F6"/>
    <x v="3"/>
    <x v="2"/>
    <m/>
    <m/>
    <m/>
    <x v="0"/>
    <s v="LAGRHO"/>
    <x v="27"/>
    <n v="25"/>
    <n v="40"/>
    <n v="27"/>
    <n v="30"/>
    <n v="30"/>
    <n v="30"/>
    <n v="32"/>
    <n v="27"/>
    <n v="26"/>
    <n v="26"/>
    <n v="27"/>
    <n v="33"/>
    <n v="36"/>
    <n v="25"/>
    <n v="25"/>
    <n v="30"/>
    <n v="29"/>
    <n v="29"/>
    <n v="35"/>
    <m/>
    <n v="20"/>
  </r>
  <r>
    <s v="F6"/>
    <x v="3"/>
    <x v="2"/>
    <m/>
    <m/>
    <m/>
    <x v="21"/>
    <s v="MENSPE"/>
    <x v="28"/>
    <n v="68"/>
    <n v="76"/>
    <n v="75"/>
    <n v="74"/>
    <n v="82"/>
    <n v="81"/>
    <n v="80"/>
    <n v="77"/>
    <n v="72"/>
    <m/>
    <m/>
    <m/>
    <m/>
    <m/>
    <m/>
    <m/>
    <m/>
    <m/>
    <m/>
    <m/>
    <n v="10"/>
  </r>
  <r>
    <s v="F6"/>
    <x v="3"/>
    <x v="2"/>
    <m/>
    <m/>
    <m/>
    <x v="13"/>
    <s v="LUCPAR"/>
    <x v="29"/>
    <n v="25"/>
    <m/>
    <m/>
    <m/>
    <m/>
    <m/>
    <m/>
    <m/>
    <m/>
    <m/>
    <m/>
    <m/>
    <m/>
    <m/>
    <m/>
    <m/>
    <m/>
    <m/>
    <m/>
    <m/>
    <n v="2"/>
  </r>
  <r>
    <s v="F7"/>
    <x v="3"/>
    <x v="2"/>
    <m/>
    <m/>
    <m/>
    <x v="19"/>
    <s v="CHISCH"/>
    <x v="30"/>
    <m/>
    <m/>
    <m/>
    <m/>
    <m/>
    <m/>
    <m/>
    <m/>
    <m/>
    <m/>
    <m/>
    <m/>
    <m/>
    <m/>
    <m/>
    <m/>
    <m/>
    <m/>
    <m/>
    <m/>
    <n v="1"/>
  </r>
  <r>
    <s v="F7"/>
    <x v="3"/>
    <x v="2"/>
    <m/>
    <m/>
    <m/>
    <x v="0"/>
    <s v="LAGRHO"/>
    <x v="25"/>
    <n v="34"/>
    <n v="35"/>
    <n v="29"/>
    <n v="25"/>
    <n v="36"/>
    <n v="39"/>
    <n v="34"/>
    <n v="31"/>
    <n v="33"/>
    <n v="28"/>
    <n v="27"/>
    <n v="30"/>
    <n v="35"/>
    <n v="31"/>
    <n v="49"/>
    <n v="31"/>
    <n v="42"/>
    <n v="38"/>
    <n v="35"/>
    <n v="289"/>
    <n v="309"/>
  </r>
  <r>
    <s v="F8"/>
    <x v="3"/>
    <x v="2"/>
    <m/>
    <m/>
    <m/>
    <x v="0"/>
    <s v="LAGRHO"/>
    <x v="12"/>
    <n v="30"/>
    <n v="31"/>
    <n v="22"/>
    <n v="30"/>
    <n v="25"/>
    <n v="34"/>
    <n v="27"/>
    <n v="33"/>
    <n v="42"/>
    <n v="21"/>
    <n v="31"/>
    <n v="25"/>
    <n v="27"/>
    <n v="31"/>
    <n v="22"/>
    <n v="25"/>
    <n v="25"/>
    <n v="35"/>
    <n v="24"/>
    <n v="312"/>
    <n v="332"/>
  </r>
  <r>
    <s v="F8"/>
    <x v="3"/>
    <x v="2"/>
    <m/>
    <m/>
    <s v="ID"/>
    <x v="22"/>
    <s v="ORTCHR"/>
    <x v="6"/>
    <n v="23"/>
    <m/>
    <m/>
    <m/>
    <m/>
    <m/>
    <m/>
    <m/>
    <m/>
    <m/>
    <m/>
    <m/>
    <m/>
    <m/>
    <m/>
    <m/>
    <m/>
    <m/>
    <m/>
    <m/>
    <n v="2"/>
  </r>
  <r>
    <s v="F8"/>
    <x v="3"/>
    <x v="2"/>
    <m/>
    <m/>
    <s v="ID"/>
    <x v="12"/>
    <s v="BRESPP"/>
    <x v="5"/>
    <m/>
    <m/>
    <m/>
    <m/>
    <m/>
    <m/>
    <m/>
    <m/>
    <m/>
    <m/>
    <m/>
    <m/>
    <m/>
    <m/>
    <m/>
    <m/>
    <m/>
    <m/>
    <m/>
    <m/>
    <n v="1"/>
  </r>
  <r>
    <s v="F1"/>
    <x v="4"/>
    <x v="3"/>
    <m/>
    <m/>
    <m/>
    <x v="0"/>
    <s v="LAGRHO"/>
    <x v="31"/>
    <n v="35"/>
    <n v="55"/>
    <n v="36"/>
    <n v="40"/>
    <n v="51"/>
    <n v="35"/>
    <n v="52"/>
    <n v="40"/>
    <n v="40"/>
    <n v="44"/>
    <n v="30"/>
    <n v="44"/>
    <n v="40"/>
    <n v="55"/>
    <n v="49"/>
    <n v="45"/>
    <n v="54"/>
    <n v="40"/>
    <n v="36"/>
    <n v="192"/>
    <n v="212"/>
  </r>
  <r>
    <s v="F1"/>
    <x v="4"/>
    <x v="3"/>
    <m/>
    <m/>
    <m/>
    <x v="19"/>
    <s v="CHISCH"/>
    <x v="32"/>
    <n v="136"/>
    <m/>
    <m/>
    <m/>
    <m/>
    <m/>
    <m/>
    <m/>
    <m/>
    <m/>
    <m/>
    <m/>
    <m/>
    <m/>
    <m/>
    <m/>
    <m/>
    <m/>
    <m/>
    <m/>
    <n v="2"/>
  </r>
  <r>
    <s v="F1"/>
    <x v="4"/>
    <x v="3"/>
    <m/>
    <m/>
    <m/>
    <x v="23"/>
    <s v="SYNLOU"/>
    <x v="33"/>
    <m/>
    <m/>
    <m/>
    <m/>
    <m/>
    <m/>
    <m/>
    <m/>
    <m/>
    <m/>
    <m/>
    <m/>
    <m/>
    <m/>
    <m/>
    <m/>
    <m/>
    <m/>
    <m/>
    <m/>
    <n v="1"/>
  </r>
  <r>
    <s v="F1"/>
    <x v="4"/>
    <x v="3"/>
    <m/>
    <m/>
    <m/>
    <x v="22"/>
    <s v="ORTCHR"/>
    <x v="25"/>
    <n v="30"/>
    <n v="35"/>
    <n v="32"/>
    <n v="26"/>
    <m/>
    <m/>
    <m/>
    <m/>
    <m/>
    <m/>
    <m/>
    <m/>
    <m/>
    <m/>
    <m/>
    <m/>
    <m/>
    <m/>
    <m/>
    <m/>
    <n v="5"/>
  </r>
  <r>
    <s v="F1"/>
    <x v="4"/>
    <x v="3"/>
    <m/>
    <m/>
    <m/>
    <x v="3"/>
    <s v="TOZCAR"/>
    <x v="3"/>
    <m/>
    <m/>
    <m/>
    <m/>
    <m/>
    <m/>
    <m/>
    <m/>
    <m/>
    <m/>
    <m/>
    <m/>
    <m/>
    <m/>
    <m/>
    <m/>
    <m/>
    <m/>
    <m/>
    <m/>
    <n v="2"/>
  </r>
  <r>
    <s v="F2"/>
    <x v="4"/>
    <x v="3"/>
    <m/>
    <m/>
    <m/>
    <x v="20"/>
    <s v="CALSAP"/>
    <x v="34"/>
    <m/>
    <m/>
    <m/>
    <m/>
    <m/>
    <m/>
    <m/>
    <m/>
    <m/>
    <m/>
    <m/>
    <m/>
    <m/>
    <m/>
    <m/>
    <m/>
    <m/>
    <m/>
    <m/>
    <m/>
    <n v="1"/>
  </r>
  <r>
    <s v="F2"/>
    <x v="4"/>
    <x v="3"/>
    <m/>
    <m/>
    <m/>
    <x v="21"/>
    <s v="MENSPE"/>
    <x v="35"/>
    <n v="95"/>
    <m/>
    <m/>
    <m/>
    <m/>
    <m/>
    <m/>
    <m/>
    <m/>
    <m/>
    <m/>
    <m/>
    <m/>
    <m/>
    <m/>
    <m/>
    <m/>
    <m/>
    <m/>
    <m/>
    <n v="2"/>
  </r>
  <r>
    <s v="F2"/>
    <x v="4"/>
    <x v="3"/>
    <m/>
    <m/>
    <m/>
    <x v="24"/>
    <s v="LAGRHO"/>
    <x v="36"/>
    <n v="50"/>
    <n v="38"/>
    <n v="49"/>
    <n v="65"/>
    <n v="59"/>
    <n v="34"/>
    <n v="43"/>
    <n v="48"/>
    <n v="35"/>
    <n v="43"/>
    <n v="54"/>
    <n v="46"/>
    <n v="39"/>
    <n v="35"/>
    <n v="41"/>
    <n v="52"/>
    <n v="27"/>
    <n v="34"/>
    <n v="38"/>
    <n v="704"/>
    <n v="194"/>
  </r>
  <r>
    <s v="F2"/>
    <x v="4"/>
    <x v="3"/>
    <m/>
    <m/>
    <m/>
    <x v="25"/>
    <s v="LAGRHO"/>
    <x v="37"/>
    <n v="90"/>
    <n v="71"/>
    <n v="71"/>
    <m/>
    <m/>
    <m/>
    <m/>
    <m/>
    <m/>
    <m/>
    <m/>
    <m/>
    <m/>
    <m/>
    <m/>
    <m/>
    <m/>
    <m/>
    <m/>
    <m/>
    <n v="4"/>
  </r>
  <r>
    <s v="F2"/>
    <x v="4"/>
    <x v="3"/>
    <m/>
    <m/>
    <m/>
    <x v="3"/>
    <s v="TOZCAR"/>
    <x v="3"/>
    <m/>
    <m/>
    <m/>
    <m/>
    <m/>
    <m/>
    <m/>
    <m/>
    <m/>
    <m/>
    <m/>
    <m/>
    <m/>
    <m/>
    <m/>
    <m/>
    <m/>
    <m/>
    <m/>
    <m/>
    <n v="2"/>
  </r>
  <r>
    <s v="F3"/>
    <x v="4"/>
    <x v="3"/>
    <m/>
    <m/>
    <m/>
    <x v="24"/>
    <s v="LAGRHO"/>
    <x v="6"/>
    <n v="36"/>
    <n v="25"/>
    <n v="32"/>
    <n v="26"/>
    <n v="29"/>
    <n v="28"/>
    <n v="26"/>
    <n v="24"/>
    <n v="32"/>
    <n v="50"/>
    <n v="34"/>
    <n v="29"/>
    <n v="30"/>
    <n v="19"/>
    <n v="26"/>
    <n v="24"/>
    <n v="30"/>
    <n v="32"/>
    <n v="36"/>
    <n v="603"/>
    <n v="623"/>
  </r>
  <r>
    <s v="F3"/>
    <x v="4"/>
    <x v="3"/>
    <m/>
    <m/>
    <m/>
    <x v="25"/>
    <s v="LAGRHO"/>
    <x v="26"/>
    <m/>
    <m/>
    <m/>
    <m/>
    <m/>
    <m/>
    <m/>
    <m/>
    <m/>
    <m/>
    <m/>
    <m/>
    <m/>
    <m/>
    <m/>
    <m/>
    <m/>
    <m/>
    <m/>
    <m/>
    <n v="1"/>
  </r>
  <r>
    <s v="F3"/>
    <x v="4"/>
    <x v="3"/>
    <m/>
    <m/>
    <m/>
    <x v="26"/>
    <s v="FARDUO"/>
    <x v="38"/>
    <n v="20"/>
    <m/>
    <m/>
    <m/>
    <m/>
    <m/>
    <m/>
    <m/>
    <m/>
    <m/>
    <m/>
    <m/>
    <m/>
    <m/>
    <m/>
    <m/>
    <m/>
    <m/>
    <m/>
    <m/>
    <n v="2"/>
  </r>
  <r>
    <s v="F3"/>
    <x v="4"/>
    <x v="3"/>
    <m/>
    <m/>
    <m/>
    <x v="1"/>
    <s v="LEIXAN"/>
    <x v="18"/>
    <n v="55"/>
    <n v="50"/>
    <n v="50"/>
    <n v="35"/>
    <n v="34"/>
    <n v="31"/>
    <m/>
    <m/>
    <m/>
    <m/>
    <m/>
    <m/>
    <m/>
    <m/>
    <m/>
    <m/>
    <m/>
    <m/>
    <m/>
    <m/>
    <n v="7"/>
  </r>
  <r>
    <s v="F3"/>
    <x v="4"/>
    <x v="3"/>
    <m/>
    <m/>
    <m/>
    <x v="27"/>
    <s v="CALSAP"/>
    <x v="4"/>
    <m/>
    <m/>
    <m/>
    <m/>
    <m/>
    <m/>
    <m/>
    <m/>
    <m/>
    <m/>
    <m/>
    <m/>
    <m/>
    <m/>
    <m/>
    <m/>
    <m/>
    <m/>
    <m/>
    <m/>
    <n v="1"/>
  </r>
  <r>
    <s v="F4"/>
    <x v="4"/>
    <x v="3"/>
    <m/>
    <m/>
    <m/>
    <x v="24"/>
    <s v="LAGRHO"/>
    <x v="39"/>
    <n v="34"/>
    <n v="46"/>
    <n v="42"/>
    <n v="35"/>
    <n v="39"/>
    <n v="39"/>
    <n v="43"/>
    <n v="42"/>
    <n v="52"/>
    <n v="39"/>
    <n v="39"/>
    <n v="42"/>
    <n v="63"/>
    <n v="34"/>
    <n v="37"/>
    <n v="44"/>
    <n v="40"/>
    <n v="32"/>
    <n v="42"/>
    <n v="1562"/>
    <n v="1584"/>
  </r>
  <r>
    <s v="F4"/>
    <x v="4"/>
    <x v="3"/>
    <m/>
    <m/>
    <m/>
    <x v="25"/>
    <s v="LAGRHO"/>
    <x v="40"/>
    <n v="72"/>
    <m/>
    <m/>
    <m/>
    <m/>
    <m/>
    <m/>
    <m/>
    <m/>
    <m/>
    <m/>
    <m/>
    <m/>
    <m/>
    <m/>
    <m/>
    <m/>
    <m/>
    <m/>
    <m/>
    <n v="2"/>
  </r>
  <r>
    <s v="F4"/>
    <x v="4"/>
    <x v="3"/>
    <m/>
    <m/>
    <m/>
    <x v="21"/>
    <s v="MENSPE"/>
    <x v="35"/>
    <n v="89"/>
    <n v="90"/>
    <m/>
    <m/>
    <m/>
    <m/>
    <m/>
    <m/>
    <m/>
    <m/>
    <m/>
    <m/>
    <m/>
    <m/>
    <m/>
    <m/>
    <m/>
    <m/>
    <m/>
    <m/>
    <n v="3"/>
  </r>
  <r>
    <s v="F4"/>
    <x v="4"/>
    <x v="3"/>
    <m/>
    <m/>
    <m/>
    <x v="1"/>
    <s v="LEIXAN"/>
    <x v="27"/>
    <m/>
    <m/>
    <m/>
    <m/>
    <m/>
    <m/>
    <m/>
    <m/>
    <m/>
    <m/>
    <m/>
    <m/>
    <m/>
    <m/>
    <m/>
    <m/>
    <m/>
    <m/>
    <m/>
    <m/>
    <n v="1"/>
  </r>
  <r>
    <s v="F5"/>
    <x v="4"/>
    <x v="3"/>
    <m/>
    <m/>
    <m/>
    <x v="13"/>
    <s v="LUCPAR"/>
    <x v="5"/>
    <n v="32"/>
    <n v="32"/>
    <n v="30"/>
    <n v="34"/>
    <n v="32"/>
    <n v="36"/>
    <n v="32"/>
    <n v="30"/>
    <n v="32"/>
    <n v="34"/>
    <n v="34"/>
    <m/>
    <m/>
    <m/>
    <m/>
    <m/>
    <m/>
    <m/>
    <m/>
    <m/>
    <n v="12"/>
  </r>
  <r>
    <s v="F5"/>
    <x v="4"/>
    <x v="3"/>
    <m/>
    <m/>
    <m/>
    <x v="28"/>
    <s v="FARSPE"/>
    <x v="41"/>
    <n v="9"/>
    <n v="9"/>
    <n v="16"/>
    <n v="10"/>
    <n v="13"/>
    <n v="9"/>
    <n v="11"/>
    <m/>
    <m/>
    <m/>
    <m/>
    <m/>
    <m/>
    <m/>
    <m/>
    <m/>
    <m/>
    <m/>
    <m/>
    <m/>
    <n v="8"/>
  </r>
  <r>
    <s v="F5"/>
    <x v="4"/>
    <x v="3"/>
    <m/>
    <m/>
    <m/>
    <x v="29"/>
    <s v="CALSAP"/>
    <x v="42"/>
    <m/>
    <m/>
    <m/>
    <m/>
    <m/>
    <m/>
    <m/>
    <m/>
    <m/>
    <m/>
    <m/>
    <m/>
    <m/>
    <m/>
    <m/>
    <m/>
    <m/>
    <m/>
    <m/>
    <m/>
    <n v="1"/>
  </r>
  <r>
    <s v="F5"/>
    <x v="4"/>
    <x v="3"/>
    <m/>
    <m/>
    <m/>
    <x v="24"/>
    <s v="LAGRHO"/>
    <x v="27"/>
    <n v="32"/>
    <n v="24"/>
    <n v="28"/>
    <n v="27"/>
    <n v="50"/>
    <n v="31"/>
    <n v="35"/>
    <n v="42"/>
    <n v="30"/>
    <n v="29"/>
    <n v="25"/>
    <n v="25"/>
    <n v="29"/>
    <n v="26"/>
    <n v="32"/>
    <n v="29"/>
    <n v="25"/>
    <n v="31"/>
    <n v="32"/>
    <n v="349"/>
    <n v="369"/>
  </r>
  <r>
    <s v="F5"/>
    <x v="4"/>
    <x v="3"/>
    <m/>
    <m/>
    <m/>
    <x v="25"/>
    <s v="LAGRHO"/>
    <x v="43"/>
    <n v="76"/>
    <m/>
    <m/>
    <m/>
    <m/>
    <m/>
    <m/>
    <m/>
    <m/>
    <m/>
    <m/>
    <m/>
    <m/>
    <m/>
    <m/>
    <m/>
    <m/>
    <m/>
    <m/>
    <m/>
    <n v="2"/>
  </r>
  <r>
    <s v="F5"/>
    <x v="4"/>
    <x v="3"/>
    <m/>
    <m/>
    <m/>
    <x v="1"/>
    <s v="LEIXAN"/>
    <x v="44"/>
    <n v="40"/>
    <m/>
    <m/>
    <m/>
    <m/>
    <m/>
    <m/>
    <m/>
    <m/>
    <m/>
    <m/>
    <m/>
    <m/>
    <m/>
    <m/>
    <m/>
    <m/>
    <m/>
    <m/>
    <m/>
    <n v="2"/>
  </r>
  <r>
    <s v="F5"/>
    <x v="4"/>
    <x v="3"/>
    <m/>
    <m/>
    <m/>
    <x v="20"/>
    <s v="CALSAP"/>
    <x v="45"/>
    <n v="9"/>
    <n v="17"/>
    <n v="11"/>
    <n v="9"/>
    <n v="7"/>
    <n v="11"/>
    <n v="4"/>
    <n v="8"/>
    <m/>
    <m/>
    <m/>
    <m/>
    <m/>
    <m/>
    <m/>
    <m/>
    <m/>
    <m/>
    <m/>
    <m/>
    <n v="9"/>
  </r>
  <r>
    <s v="F5"/>
    <x v="4"/>
    <x v="3"/>
    <m/>
    <m/>
    <m/>
    <x v="10"/>
    <s v="UIDSHR"/>
    <x v="3"/>
    <m/>
    <m/>
    <m/>
    <m/>
    <m/>
    <m/>
    <m/>
    <m/>
    <m/>
    <m/>
    <m/>
    <m/>
    <m/>
    <m/>
    <m/>
    <m/>
    <m/>
    <m/>
    <m/>
    <m/>
    <n v="16"/>
  </r>
  <r>
    <s v="F6"/>
    <x v="4"/>
    <x v="3"/>
    <m/>
    <m/>
    <m/>
    <x v="24"/>
    <s v="LAGRHO"/>
    <x v="18"/>
    <n v="59"/>
    <n v="37"/>
    <n v="42"/>
    <n v="37"/>
    <n v="47"/>
    <n v="42"/>
    <n v="40"/>
    <n v="41"/>
    <n v="49"/>
    <n v="45"/>
    <n v="44"/>
    <n v="44"/>
    <n v="36"/>
    <n v="44"/>
    <n v="37"/>
    <n v="54"/>
    <n v="41"/>
    <n v="44"/>
    <n v="44"/>
    <n v="249"/>
    <n v="229"/>
  </r>
  <r>
    <s v="F6"/>
    <x v="4"/>
    <x v="3"/>
    <m/>
    <m/>
    <m/>
    <x v="25"/>
    <s v="LAGRHO"/>
    <x v="46"/>
    <n v="78"/>
    <n v="94"/>
    <n v="88"/>
    <n v="79"/>
    <n v="76"/>
    <m/>
    <m/>
    <m/>
    <m/>
    <m/>
    <m/>
    <m/>
    <m/>
    <m/>
    <m/>
    <m/>
    <m/>
    <m/>
    <m/>
    <m/>
    <n v="6"/>
  </r>
  <r>
    <s v="F6"/>
    <x v="4"/>
    <x v="3"/>
    <m/>
    <m/>
    <m/>
    <x v="1"/>
    <s v="LEIXAN"/>
    <x v="5"/>
    <n v="32"/>
    <n v="40"/>
    <n v="41"/>
    <n v="32"/>
    <m/>
    <m/>
    <m/>
    <m/>
    <m/>
    <m/>
    <m/>
    <m/>
    <m/>
    <m/>
    <m/>
    <m/>
    <m/>
    <m/>
    <m/>
    <m/>
    <n v="5"/>
  </r>
  <r>
    <s v="F7"/>
    <x v="4"/>
    <x v="3"/>
    <m/>
    <m/>
    <m/>
    <x v="0"/>
    <s v="LAGRHO"/>
    <x v="12"/>
    <n v="37"/>
    <n v="37"/>
    <n v="43"/>
    <n v="15"/>
    <n v="21"/>
    <n v="27"/>
    <n v="25"/>
    <n v="35"/>
    <n v="40"/>
    <n v="32"/>
    <n v="38"/>
    <n v="40"/>
    <n v="38"/>
    <n v="39"/>
    <n v="44"/>
    <n v="39"/>
    <n v="39"/>
    <n v="40"/>
    <n v="52"/>
    <n v="547"/>
    <n v="567"/>
  </r>
  <r>
    <s v="F7"/>
    <x v="4"/>
    <x v="3"/>
    <m/>
    <m/>
    <m/>
    <x v="13"/>
    <s v="LUCPAR"/>
    <x v="19"/>
    <n v="39"/>
    <n v="39"/>
    <n v="22"/>
    <n v="32"/>
    <n v="38"/>
    <n v="36"/>
    <n v="26"/>
    <n v="24"/>
    <n v="20"/>
    <n v="34"/>
    <n v="28"/>
    <n v="38"/>
    <n v="35"/>
    <n v="34"/>
    <n v="30"/>
    <n v="23"/>
    <n v="27"/>
    <n v="28"/>
    <n v="22"/>
    <n v="59"/>
    <n v="19"/>
  </r>
  <r>
    <s v="F7"/>
    <x v="4"/>
    <x v="3"/>
    <m/>
    <m/>
    <m/>
    <x v="30"/>
    <s v="FARAZT"/>
    <x v="47"/>
    <m/>
    <m/>
    <m/>
    <m/>
    <m/>
    <m/>
    <m/>
    <m/>
    <m/>
    <m/>
    <m/>
    <m/>
    <m/>
    <m/>
    <m/>
    <m/>
    <m/>
    <m/>
    <m/>
    <m/>
    <n v="1"/>
  </r>
  <r>
    <s v="F7"/>
    <x v="4"/>
    <x v="3"/>
    <m/>
    <m/>
    <m/>
    <x v="1"/>
    <s v="LEIXAN"/>
    <x v="5"/>
    <n v="29"/>
    <m/>
    <m/>
    <m/>
    <m/>
    <m/>
    <m/>
    <m/>
    <m/>
    <m/>
    <m/>
    <m/>
    <m/>
    <m/>
    <m/>
    <m/>
    <m/>
    <m/>
    <m/>
    <m/>
    <n v="2"/>
  </r>
  <r>
    <s v="F7"/>
    <x v="4"/>
    <x v="3"/>
    <m/>
    <m/>
    <m/>
    <x v="31"/>
    <s v="GOBBOS"/>
    <x v="25"/>
    <n v="29"/>
    <m/>
    <m/>
    <m/>
    <m/>
    <m/>
    <m/>
    <m/>
    <m/>
    <m/>
    <m/>
    <m/>
    <m/>
    <m/>
    <m/>
    <m/>
    <m/>
    <m/>
    <m/>
    <m/>
    <n v="2"/>
  </r>
  <r>
    <s v="F7"/>
    <x v="4"/>
    <x v="3"/>
    <m/>
    <m/>
    <m/>
    <x v="32"/>
    <s v="FARDUO"/>
    <x v="7"/>
    <m/>
    <m/>
    <m/>
    <m/>
    <m/>
    <m/>
    <m/>
    <m/>
    <m/>
    <m/>
    <m/>
    <m/>
    <m/>
    <m/>
    <m/>
    <m/>
    <m/>
    <m/>
    <m/>
    <m/>
    <n v="1"/>
  </r>
  <r>
    <s v="F7"/>
    <x v="4"/>
    <x v="3"/>
    <m/>
    <m/>
    <m/>
    <x v="10"/>
    <s v="UDISHR"/>
    <x v="3"/>
    <m/>
    <m/>
    <m/>
    <m/>
    <m/>
    <m/>
    <m/>
    <m/>
    <m/>
    <m/>
    <m/>
    <m/>
    <m/>
    <m/>
    <m/>
    <m/>
    <m/>
    <m/>
    <m/>
    <m/>
    <n v="2"/>
  </r>
  <r>
    <s v="F7"/>
    <x v="4"/>
    <x v="3"/>
    <m/>
    <m/>
    <m/>
    <x v="33"/>
    <s v="FARSPE"/>
    <x v="48"/>
    <m/>
    <m/>
    <m/>
    <m/>
    <m/>
    <m/>
    <m/>
    <m/>
    <m/>
    <m/>
    <m/>
    <m/>
    <m/>
    <m/>
    <m/>
    <m/>
    <m/>
    <m/>
    <m/>
    <m/>
    <n v="1"/>
  </r>
  <r>
    <s v="F8"/>
    <x v="4"/>
    <x v="3"/>
    <m/>
    <m/>
    <m/>
    <x v="24"/>
    <s v="LAGRHO"/>
    <x v="49"/>
    <n v="47"/>
    <n v="39"/>
    <n v="35"/>
    <n v="46"/>
    <n v="47"/>
    <n v="34"/>
    <n v="34"/>
    <n v="34"/>
    <n v="35"/>
    <n v="39"/>
    <n v="37"/>
    <n v="49"/>
    <n v="35"/>
    <n v="42"/>
    <n v="35"/>
    <n v="40"/>
    <n v="51"/>
    <n v="39"/>
    <n v="35"/>
    <n v="560"/>
    <n v="580"/>
  </r>
  <r>
    <s v="F8"/>
    <x v="4"/>
    <x v="3"/>
    <m/>
    <m/>
    <m/>
    <x v="25"/>
    <s v="LAGRHO"/>
    <x v="36"/>
    <n v="85"/>
    <n v="60"/>
    <n v="75"/>
    <n v="94"/>
    <n v="82"/>
    <m/>
    <m/>
    <m/>
    <m/>
    <m/>
    <m/>
    <m/>
    <m/>
    <m/>
    <m/>
    <m/>
    <m/>
    <m/>
    <m/>
    <m/>
    <n v="6"/>
  </r>
  <r>
    <s v="F8"/>
    <x v="4"/>
    <x v="3"/>
    <m/>
    <m/>
    <m/>
    <x v="22"/>
    <s v="ORTCHR"/>
    <x v="5"/>
    <n v="34"/>
    <n v="39"/>
    <m/>
    <m/>
    <m/>
    <m/>
    <m/>
    <m/>
    <m/>
    <m/>
    <m/>
    <m/>
    <m/>
    <m/>
    <m/>
    <m/>
    <m/>
    <m/>
    <m/>
    <m/>
    <n v="3"/>
  </r>
  <r>
    <s v="F8"/>
    <x v="4"/>
    <x v="3"/>
    <m/>
    <m/>
    <m/>
    <x v="32"/>
    <s v="FARDUO"/>
    <x v="10"/>
    <m/>
    <m/>
    <m/>
    <m/>
    <m/>
    <m/>
    <m/>
    <m/>
    <m/>
    <m/>
    <m/>
    <m/>
    <m/>
    <m/>
    <m/>
    <m/>
    <m/>
    <m/>
    <m/>
    <m/>
    <n v="1"/>
  </r>
  <r>
    <s v="F1"/>
    <x v="5"/>
    <x v="4"/>
    <s v="D"/>
    <n v="1"/>
    <m/>
    <x v="0"/>
    <s v="LAGRHO"/>
    <x v="50"/>
    <n v="55"/>
    <n v="54"/>
    <n v="46"/>
    <n v="52"/>
    <n v="60"/>
    <n v="45"/>
    <n v="44"/>
    <n v="69"/>
    <n v="56"/>
    <n v="57"/>
    <n v="56"/>
    <n v="56"/>
    <n v="50"/>
    <n v="64"/>
    <n v="49"/>
    <n v="53"/>
    <n v="63"/>
    <n v="68"/>
    <n v="62"/>
    <n v="664"/>
    <n v="684"/>
  </r>
  <r>
    <s v="F2"/>
    <x v="5"/>
    <x v="4"/>
    <s v="D"/>
    <n v="1"/>
    <m/>
    <x v="0"/>
    <s v="LAGRHO"/>
    <x v="13"/>
    <n v="48"/>
    <n v="46"/>
    <n v="40"/>
    <n v="69"/>
    <n v="50"/>
    <n v="92"/>
    <n v="56"/>
    <n v="55"/>
    <n v="58"/>
    <n v="40"/>
    <n v="45"/>
    <n v="76"/>
    <n v="75"/>
    <n v="78"/>
    <n v="58"/>
    <n v="52"/>
    <n v="56"/>
    <n v="65"/>
    <n v="48"/>
    <n v="99"/>
    <n v="147"/>
  </r>
  <r>
    <s v="F3"/>
    <x v="5"/>
    <x v="4"/>
    <s v="D"/>
    <n v="1"/>
    <m/>
    <x v="19"/>
    <s v="CHISCH"/>
    <x v="51"/>
    <m/>
    <m/>
    <m/>
    <m/>
    <m/>
    <m/>
    <m/>
    <m/>
    <m/>
    <m/>
    <m/>
    <m/>
    <m/>
    <m/>
    <m/>
    <m/>
    <m/>
    <m/>
    <m/>
    <m/>
    <n v="1"/>
  </r>
  <r>
    <s v="F3"/>
    <x v="5"/>
    <x v="4"/>
    <s v="D"/>
    <n v="1"/>
    <s v="ID"/>
    <x v="34"/>
    <s v="Hypmee"/>
    <x v="52"/>
    <m/>
    <m/>
    <m/>
    <m/>
    <m/>
    <m/>
    <m/>
    <m/>
    <m/>
    <m/>
    <m/>
    <m/>
    <m/>
    <m/>
    <m/>
    <m/>
    <m/>
    <m/>
    <m/>
    <m/>
    <n v="1"/>
  </r>
  <r>
    <s v="F4"/>
    <x v="5"/>
    <x v="4"/>
    <s v="D"/>
    <n v="1"/>
    <s v="A"/>
    <x v="0"/>
    <s v="LAGRHO"/>
    <x v="53"/>
    <n v="54"/>
    <n v="46"/>
    <n v="46"/>
    <n v="62"/>
    <n v="55"/>
    <n v="45"/>
    <n v="49"/>
    <n v="50"/>
    <n v="57"/>
    <n v="47"/>
    <n v="49"/>
    <n v="65"/>
    <n v="39"/>
    <n v="66"/>
    <n v="45"/>
    <n v="57"/>
    <n v="39"/>
    <n v="51"/>
    <n v="40"/>
    <n v="99"/>
    <n v="139"/>
  </r>
  <r>
    <s v="F4"/>
    <x v="5"/>
    <x v="4"/>
    <s v="D"/>
    <n v="1"/>
    <s v="B"/>
    <x v="0"/>
    <s v="LAGRHO"/>
    <x v="54"/>
    <n v="82"/>
    <m/>
    <m/>
    <m/>
    <m/>
    <m/>
    <m/>
    <m/>
    <m/>
    <m/>
    <m/>
    <m/>
    <m/>
    <m/>
    <m/>
    <m/>
    <m/>
    <m/>
    <m/>
    <m/>
    <n v="2"/>
  </r>
  <r>
    <s v="F4"/>
    <x v="5"/>
    <x v="4"/>
    <s v="D"/>
    <n v="1"/>
    <m/>
    <x v="13"/>
    <s v="LUCPAR"/>
    <x v="29"/>
    <m/>
    <m/>
    <m/>
    <m/>
    <m/>
    <m/>
    <m/>
    <m/>
    <m/>
    <m/>
    <m/>
    <m/>
    <m/>
    <m/>
    <m/>
    <m/>
    <m/>
    <m/>
    <m/>
    <m/>
    <n v="1"/>
  </r>
  <r>
    <s v="F4"/>
    <x v="5"/>
    <x v="4"/>
    <s v="D"/>
    <n v="1"/>
    <m/>
    <x v="35"/>
    <s v="UIDCRA"/>
    <x v="8"/>
    <m/>
    <m/>
    <m/>
    <m/>
    <m/>
    <m/>
    <m/>
    <m/>
    <m/>
    <m/>
    <m/>
    <m/>
    <m/>
    <m/>
    <m/>
    <m/>
    <m/>
    <m/>
    <m/>
    <m/>
    <n v="1"/>
  </r>
  <r>
    <s v="F4"/>
    <x v="5"/>
    <x v="4"/>
    <s v="D"/>
    <n v="1"/>
    <s v="ID"/>
    <x v="36"/>
    <s v="MYRPUN"/>
    <x v="55"/>
    <m/>
    <m/>
    <m/>
    <m/>
    <m/>
    <m/>
    <m/>
    <m/>
    <m/>
    <m/>
    <m/>
    <m/>
    <m/>
    <m/>
    <m/>
    <m/>
    <m/>
    <m/>
    <m/>
    <m/>
    <n v="1"/>
  </r>
  <r>
    <s v="F4"/>
    <x v="5"/>
    <x v="4"/>
    <s v="D"/>
    <n v="1"/>
    <m/>
    <x v="37"/>
    <s v="SYGSCO"/>
    <x v="56"/>
    <m/>
    <m/>
    <m/>
    <m/>
    <m/>
    <m/>
    <m/>
    <m/>
    <m/>
    <m/>
    <m/>
    <m/>
    <m/>
    <m/>
    <m/>
    <m/>
    <m/>
    <m/>
    <m/>
    <m/>
    <n v="1"/>
  </r>
  <r>
    <s v="F5"/>
    <x v="5"/>
    <x v="4"/>
    <s v="D"/>
    <n v="1"/>
    <m/>
    <x v="0"/>
    <s v="LAGRHO"/>
    <x v="57"/>
    <n v="49"/>
    <n v="55"/>
    <n v="35"/>
    <n v="40"/>
    <n v="32"/>
    <n v="44"/>
    <n v="46"/>
    <n v="43"/>
    <n v="42"/>
    <n v="47"/>
    <n v="48"/>
    <n v="46"/>
    <n v="57"/>
    <n v="50"/>
    <n v="45"/>
    <n v="40"/>
    <n v="45"/>
    <n v="51"/>
    <n v="48"/>
    <n v="231"/>
    <n v="279"/>
  </r>
  <r>
    <s v="F5"/>
    <x v="5"/>
    <x v="4"/>
    <s v="D"/>
    <n v="1"/>
    <m/>
    <x v="13"/>
    <s v="LUCPAR"/>
    <x v="38"/>
    <n v="19"/>
    <n v="21"/>
    <n v="21"/>
    <n v="21"/>
    <n v="11"/>
    <n v="16"/>
    <n v="21"/>
    <n v="21"/>
    <n v="22"/>
    <n v="12"/>
    <n v="22"/>
    <n v="19"/>
    <n v="20"/>
    <n v="19"/>
    <n v="19"/>
    <n v="22"/>
    <n v="16"/>
    <n v="18"/>
    <n v="19"/>
    <n v="141"/>
    <n v="160"/>
  </r>
  <r>
    <s v="F5"/>
    <x v="5"/>
    <x v="4"/>
    <s v="D"/>
    <n v="1"/>
    <m/>
    <x v="38"/>
    <s v="STRMAR"/>
    <x v="58"/>
    <m/>
    <m/>
    <m/>
    <m/>
    <m/>
    <m/>
    <m/>
    <m/>
    <m/>
    <m/>
    <m/>
    <m/>
    <m/>
    <m/>
    <m/>
    <m/>
    <m/>
    <m/>
    <m/>
    <m/>
    <n v="1"/>
  </r>
  <r>
    <s v="F5"/>
    <x v="5"/>
    <x v="4"/>
    <s v="D"/>
    <n v="1"/>
    <m/>
    <x v="22"/>
    <s v="ORTCHR"/>
    <x v="59"/>
    <n v="41"/>
    <n v="47"/>
    <m/>
    <m/>
    <m/>
    <m/>
    <m/>
    <m/>
    <m/>
    <m/>
    <m/>
    <m/>
    <m/>
    <m/>
    <m/>
    <m/>
    <m/>
    <m/>
    <m/>
    <m/>
    <n v="3"/>
  </r>
  <r>
    <s v="F5"/>
    <x v="5"/>
    <x v="4"/>
    <s v="D"/>
    <n v="1"/>
    <m/>
    <x v="39"/>
    <s v="CYNNEB"/>
    <x v="25"/>
    <m/>
    <m/>
    <m/>
    <m/>
    <m/>
    <m/>
    <m/>
    <m/>
    <m/>
    <m/>
    <m/>
    <m/>
    <m/>
    <m/>
    <m/>
    <m/>
    <m/>
    <m/>
    <m/>
    <m/>
    <n v="1"/>
  </r>
  <r>
    <s v="F5"/>
    <x v="5"/>
    <x v="4"/>
    <s v="D"/>
    <n v="1"/>
    <m/>
    <x v="35"/>
    <m/>
    <x v="3"/>
    <m/>
    <m/>
    <m/>
    <m/>
    <m/>
    <m/>
    <m/>
    <m/>
    <m/>
    <m/>
    <m/>
    <m/>
    <m/>
    <m/>
    <m/>
    <m/>
    <m/>
    <m/>
    <m/>
    <m/>
    <n v="1"/>
  </r>
  <r>
    <s v="F5"/>
    <x v="5"/>
    <x v="4"/>
    <s v="D"/>
    <n v="1"/>
    <m/>
    <x v="2"/>
    <s v="ANCHEP"/>
    <x v="17"/>
    <n v="37"/>
    <n v="39"/>
    <m/>
    <m/>
    <m/>
    <m/>
    <m/>
    <m/>
    <m/>
    <m/>
    <m/>
    <m/>
    <m/>
    <m/>
    <m/>
    <m/>
    <m/>
    <m/>
    <m/>
    <m/>
    <n v="3"/>
  </r>
  <r>
    <s v="F5"/>
    <x v="5"/>
    <x v="4"/>
    <s v="D"/>
    <n v="1"/>
    <m/>
    <x v="10"/>
    <s v="UIDSHR"/>
    <x v="3"/>
    <m/>
    <m/>
    <m/>
    <m/>
    <m/>
    <m/>
    <m/>
    <m/>
    <m/>
    <m/>
    <m/>
    <m/>
    <m/>
    <m/>
    <m/>
    <m/>
    <m/>
    <m/>
    <m/>
    <m/>
    <n v="3"/>
  </r>
  <r>
    <s v="F5"/>
    <x v="5"/>
    <x v="4"/>
    <s v="D"/>
    <n v="1"/>
    <m/>
    <x v="1"/>
    <s v="LEIXAN"/>
    <x v="50"/>
    <n v="42"/>
    <m/>
    <m/>
    <m/>
    <m/>
    <m/>
    <m/>
    <m/>
    <m/>
    <m/>
    <m/>
    <m/>
    <m/>
    <m/>
    <m/>
    <m/>
    <m/>
    <m/>
    <m/>
    <m/>
    <n v="2"/>
  </r>
  <r>
    <s v="F5"/>
    <x v="5"/>
    <x v="4"/>
    <s v="D"/>
    <n v="1"/>
    <m/>
    <x v="40"/>
    <s v="SYNFOE"/>
    <x v="60"/>
    <m/>
    <m/>
    <m/>
    <m/>
    <m/>
    <m/>
    <m/>
    <m/>
    <m/>
    <m/>
    <m/>
    <m/>
    <m/>
    <m/>
    <m/>
    <m/>
    <m/>
    <m/>
    <m/>
    <m/>
    <n v="1"/>
  </r>
  <r>
    <s v="F6"/>
    <x v="5"/>
    <x v="4"/>
    <s v="D"/>
    <n v="1"/>
    <m/>
    <x v="22"/>
    <s v="ORTCHR"/>
    <x v="46"/>
    <n v="50"/>
    <n v="51"/>
    <n v="47"/>
    <n v="42"/>
    <n v="62"/>
    <m/>
    <m/>
    <m/>
    <m/>
    <m/>
    <m/>
    <m/>
    <m/>
    <m/>
    <m/>
    <m/>
    <m/>
    <m/>
    <m/>
    <m/>
    <m/>
  </r>
  <r>
    <s v="F6"/>
    <x v="5"/>
    <x v="4"/>
    <s v="D"/>
    <n v="1"/>
    <m/>
    <x v="1"/>
    <s v="LEIXAN"/>
    <x v="61"/>
    <n v="58"/>
    <n v="72"/>
    <n v="82"/>
    <m/>
    <m/>
    <m/>
    <m/>
    <m/>
    <m/>
    <m/>
    <m/>
    <m/>
    <m/>
    <m/>
    <m/>
    <m/>
    <m/>
    <m/>
    <m/>
    <m/>
    <m/>
  </r>
  <r>
    <s v="F6"/>
    <x v="5"/>
    <x v="4"/>
    <s v="D"/>
    <n v="1"/>
    <m/>
    <x v="41"/>
    <s v="SPHNEP"/>
    <x v="23"/>
    <m/>
    <m/>
    <m/>
    <m/>
    <m/>
    <m/>
    <m/>
    <m/>
    <m/>
    <m/>
    <m/>
    <m/>
    <m/>
    <m/>
    <m/>
    <m/>
    <m/>
    <m/>
    <m/>
    <m/>
    <n v="1"/>
  </r>
  <r>
    <s v="F6"/>
    <x v="5"/>
    <x v="4"/>
    <s v="D"/>
    <n v="1"/>
    <m/>
    <x v="1"/>
    <s v="LEIXAN"/>
    <x v="62"/>
    <m/>
    <m/>
    <m/>
    <m/>
    <m/>
    <m/>
    <m/>
    <m/>
    <m/>
    <m/>
    <m/>
    <m/>
    <m/>
    <m/>
    <m/>
    <m/>
    <m/>
    <m/>
    <m/>
    <m/>
    <m/>
  </r>
  <r>
    <s v="F6"/>
    <x v="5"/>
    <x v="4"/>
    <s v="D"/>
    <n v="1"/>
    <m/>
    <x v="0"/>
    <s v="LAGRHO"/>
    <x v="63"/>
    <n v="71"/>
    <n v="72"/>
    <n v="57"/>
    <n v="55"/>
    <n v="65"/>
    <n v="61"/>
    <n v="50"/>
    <n v="58"/>
    <n v="71"/>
    <n v="56"/>
    <n v="45"/>
    <n v="42"/>
    <n v="44"/>
    <n v="52"/>
    <n v="62"/>
    <n v="52"/>
    <n v="67"/>
    <n v="45"/>
    <n v="47"/>
    <n v="0"/>
    <n v="20"/>
  </r>
  <r>
    <s v="F6"/>
    <x v="5"/>
    <x v="4"/>
    <s v="D"/>
    <n v="1"/>
    <m/>
    <x v="13"/>
    <s v="LUCPAR"/>
    <x v="7"/>
    <m/>
    <m/>
    <m/>
    <m/>
    <m/>
    <m/>
    <m/>
    <m/>
    <m/>
    <m/>
    <m/>
    <m/>
    <m/>
    <m/>
    <m/>
    <m/>
    <m/>
    <m/>
    <m/>
    <m/>
    <n v="1"/>
  </r>
  <r>
    <s v="F6"/>
    <x v="5"/>
    <x v="4"/>
    <s v="D"/>
    <n v="1"/>
    <m/>
    <x v="42"/>
    <s v="SYGFLO"/>
    <x v="64"/>
    <n v="103"/>
    <m/>
    <m/>
    <m/>
    <m/>
    <m/>
    <m/>
    <m/>
    <m/>
    <m/>
    <m/>
    <m/>
    <m/>
    <m/>
    <m/>
    <m/>
    <m/>
    <m/>
    <m/>
    <m/>
    <n v="2"/>
  </r>
  <r>
    <s v="F7"/>
    <x v="5"/>
    <x v="4"/>
    <s v="D"/>
    <n v="1"/>
    <m/>
    <x v="21"/>
    <s v="MENSPP"/>
    <x v="39"/>
    <n v="45"/>
    <n v="42"/>
    <n v="46"/>
    <n v="47"/>
    <n v="42"/>
    <n v="63"/>
    <n v="77"/>
    <n v="62"/>
    <n v="49"/>
    <n v="44"/>
    <n v="46"/>
    <n v="42"/>
    <n v="40"/>
    <n v="42"/>
    <n v="63"/>
    <n v="47"/>
    <n v="48"/>
    <n v="46"/>
    <n v="42"/>
    <n v="48"/>
    <n v="90"/>
  </r>
  <r>
    <s v="F7"/>
    <x v="5"/>
    <x v="4"/>
    <s v="D"/>
    <n v="1"/>
    <m/>
    <x v="13"/>
    <s v="LUCPAR"/>
    <x v="6"/>
    <n v="20"/>
    <n v="20"/>
    <n v="20"/>
    <n v="22"/>
    <n v="22"/>
    <n v="22"/>
    <n v="19"/>
    <n v="20"/>
    <n v="20"/>
    <n v="22"/>
    <n v="30"/>
    <n v="20"/>
    <n v="32"/>
    <n v="22"/>
    <n v="18"/>
    <n v="20"/>
    <n v="20"/>
    <n v="21"/>
    <n v="18"/>
    <n v="175"/>
    <n v="195"/>
  </r>
  <r>
    <s v="F7"/>
    <x v="5"/>
    <x v="4"/>
    <s v="D"/>
    <n v="1"/>
    <m/>
    <x v="0"/>
    <s v="LAGRHO"/>
    <x v="57"/>
    <n v="56"/>
    <n v="44"/>
    <n v="47"/>
    <n v="52"/>
    <n v="45"/>
    <n v="34"/>
    <n v="45"/>
    <n v="64"/>
    <n v="49"/>
    <n v="49"/>
    <n v="51"/>
    <n v="45"/>
    <n v="49"/>
    <n v="44"/>
    <n v="46"/>
    <n v="47"/>
    <n v="46"/>
    <n v="49"/>
    <n v="42"/>
    <n v="54"/>
    <n v="96"/>
  </r>
  <r>
    <s v="F7"/>
    <x v="5"/>
    <x v="4"/>
    <s v="D"/>
    <n v="1"/>
    <m/>
    <x v="37"/>
    <s v="SYGSCO"/>
    <x v="65"/>
    <m/>
    <m/>
    <m/>
    <m/>
    <m/>
    <m/>
    <m/>
    <m/>
    <m/>
    <m/>
    <m/>
    <m/>
    <m/>
    <m/>
    <m/>
    <m/>
    <m/>
    <m/>
    <m/>
    <m/>
    <n v="1"/>
  </r>
  <r>
    <s v="F8"/>
    <x v="5"/>
    <x v="4"/>
    <s v="D"/>
    <n v="1"/>
    <m/>
    <x v="39"/>
    <s v="CYNNEB"/>
    <x v="66"/>
    <m/>
    <m/>
    <m/>
    <m/>
    <m/>
    <m/>
    <m/>
    <m/>
    <m/>
    <m/>
    <m/>
    <m/>
    <m/>
    <m/>
    <m/>
    <m/>
    <m/>
    <m/>
    <m/>
    <m/>
    <n v="1"/>
  </r>
  <r>
    <s v="F8"/>
    <x v="5"/>
    <x v="4"/>
    <s v="D"/>
    <n v="1"/>
    <m/>
    <x v="0"/>
    <s v="LAGRHO"/>
    <x v="66"/>
    <n v="31"/>
    <n v="37"/>
    <n v="37"/>
    <n v="37"/>
    <n v="37"/>
    <n v="37"/>
    <n v="28"/>
    <n v="27"/>
    <n v="30"/>
    <n v="30"/>
    <n v="35"/>
    <m/>
    <m/>
    <m/>
    <m/>
    <m/>
    <m/>
    <m/>
    <m/>
    <m/>
    <n v="7"/>
  </r>
  <r>
    <s v="F8"/>
    <x v="5"/>
    <x v="4"/>
    <s v="D"/>
    <n v="1"/>
    <m/>
    <x v="21"/>
    <s v="MENSPP"/>
    <x v="67"/>
    <m/>
    <m/>
    <m/>
    <m/>
    <m/>
    <m/>
    <m/>
    <m/>
    <m/>
    <m/>
    <m/>
    <m/>
    <m/>
    <m/>
    <m/>
    <m/>
    <m/>
    <m/>
    <m/>
    <m/>
    <n v="1"/>
  </r>
  <r>
    <s v="F8"/>
    <x v="5"/>
    <x v="4"/>
    <s v="D"/>
    <n v="1"/>
    <m/>
    <x v="13"/>
    <s v="LUCPAR"/>
    <x v="6"/>
    <n v="21"/>
    <n v="22"/>
    <n v="31"/>
    <n v="28"/>
    <n v="16"/>
    <n v="23"/>
    <n v="15"/>
    <n v="16"/>
    <m/>
    <m/>
    <m/>
    <m/>
    <m/>
    <m/>
    <m/>
    <m/>
    <m/>
    <m/>
    <m/>
    <m/>
    <n v="9"/>
  </r>
  <r>
    <s v="F8"/>
    <x v="5"/>
    <x v="4"/>
    <s v="D"/>
    <n v="1"/>
    <m/>
    <x v="10"/>
    <s v="UIDSHR"/>
    <x v="3"/>
    <m/>
    <m/>
    <m/>
    <m/>
    <m/>
    <m/>
    <m/>
    <m/>
    <m/>
    <m/>
    <m/>
    <m/>
    <m/>
    <m/>
    <m/>
    <m/>
    <m/>
    <m/>
    <m/>
    <m/>
    <n v="2"/>
  </r>
  <r>
    <s v="F8"/>
    <x v="5"/>
    <x v="4"/>
    <s v="D"/>
    <n v="1"/>
    <m/>
    <x v="43"/>
    <m/>
    <x v="3"/>
    <m/>
    <m/>
    <m/>
    <m/>
    <m/>
    <m/>
    <m/>
    <m/>
    <m/>
    <m/>
    <m/>
    <m/>
    <m/>
    <m/>
    <m/>
    <m/>
    <m/>
    <m/>
    <m/>
    <m/>
    <m/>
  </r>
  <r>
    <s v="F2"/>
    <x v="6"/>
    <x v="5"/>
    <s v="D"/>
    <n v="1"/>
    <m/>
    <x v="44"/>
    <s v="MENSPP"/>
    <x v="28"/>
    <n v="54"/>
    <n v="59"/>
    <n v="58"/>
    <n v="63"/>
    <n v="57"/>
    <n v="55"/>
    <n v="57"/>
    <n v="90"/>
    <n v="55"/>
    <n v="60"/>
    <n v="57"/>
    <n v="59"/>
    <n v="78"/>
    <n v="62"/>
    <n v="60"/>
    <n v="58"/>
    <n v="62"/>
    <n v="87"/>
    <n v="58"/>
    <n v="46"/>
    <n v="66"/>
  </r>
  <r>
    <s v="F2"/>
    <x v="6"/>
    <x v="5"/>
    <s v="D"/>
    <n v="1"/>
    <m/>
    <x v="0"/>
    <s v="LAGRHO"/>
    <x v="68"/>
    <n v="59"/>
    <n v="56"/>
    <n v="58"/>
    <n v="42"/>
    <n v="62"/>
    <m/>
    <m/>
    <m/>
    <m/>
    <m/>
    <m/>
    <m/>
    <m/>
    <m/>
    <m/>
    <m/>
    <m/>
    <m/>
    <m/>
    <m/>
    <n v="6"/>
  </r>
  <r>
    <s v="F2"/>
    <x v="6"/>
    <x v="5"/>
    <s v="D"/>
    <n v="1"/>
    <m/>
    <x v="1"/>
    <s v="LEIXAN"/>
    <x v="69"/>
    <m/>
    <m/>
    <m/>
    <m/>
    <m/>
    <m/>
    <m/>
    <m/>
    <m/>
    <m/>
    <m/>
    <m/>
    <m/>
    <m/>
    <m/>
    <m/>
    <m/>
    <m/>
    <m/>
    <m/>
    <n v="1"/>
  </r>
  <r>
    <s v="F3"/>
    <x v="6"/>
    <x v="5"/>
    <s v="D"/>
    <n v="1"/>
    <m/>
    <x v="0"/>
    <s v="LAGRHO"/>
    <x v="53"/>
    <n v="65"/>
    <n v="48"/>
    <n v="52"/>
    <n v="66"/>
    <n v="57"/>
    <n v="81"/>
    <n v="64"/>
    <n v="64"/>
    <n v="54"/>
    <n v="70"/>
    <n v="54"/>
    <n v="50"/>
    <n v="68"/>
    <n v="60"/>
    <n v="55"/>
    <n v="56"/>
    <n v="57"/>
    <n v="50"/>
    <m/>
    <m/>
    <n v="19"/>
  </r>
  <r>
    <s v="F3"/>
    <x v="6"/>
    <x v="5"/>
    <s v="D"/>
    <n v="1"/>
    <m/>
    <x v="45"/>
    <s v="OLISAU"/>
    <x v="49"/>
    <m/>
    <m/>
    <m/>
    <m/>
    <m/>
    <m/>
    <m/>
    <m/>
    <m/>
    <m/>
    <m/>
    <m/>
    <m/>
    <m/>
    <m/>
    <m/>
    <m/>
    <m/>
    <m/>
    <m/>
    <n v="1"/>
  </r>
  <r>
    <s v="F4"/>
    <x v="6"/>
    <x v="5"/>
    <s v="D"/>
    <n v="1"/>
    <m/>
    <x v="0"/>
    <s v="LAGRHO"/>
    <x v="4"/>
    <n v="56"/>
    <n v="60"/>
    <n v="65"/>
    <n v="66"/>
    <n v="50"/>
    <n v="46"/>
    <n v="57"/>
    <n v="52"/>
    <n v="58"/>
    <n v="55"/>
    <n v="54"/>
    <n v="53"/>
    <n v="46"/>
    <n v="59"/>
    <n v="81"/>
    <n v="55"/>
    <n v="59"/>
    <n v="58"/>
    <n v="49"/>
    <n v="31"/>
    <n v="51"/>
  </r>
  <r>
    <s v="F4"/>
    <x v="6"/>
    <x v="5"/>
    <s v="D"/>
    <n v="1"/>
    <m/>
    <x v="19"/>
    <s v="CHISCH"/>
    <x v="70"/>
    <n v="160"/>
    <m/>
    <m/>
    <m/>
    <m/>
    <m/>
    <m/>
    <m/>
    <m/>
    <m/>
    <m/>
    <m/>
    <m/>
    <m/>
    <m/>
    <m/>
    <m/>
    <m/>
    <m/>
    <m/>
    <n v="2"/>
  </r>
  <r>
    <s v="F4"/>
    <x v="6"/>
    <x v="5"/>
    <s v="D"/>
    <n v="1"/>
    <m/>
    <x v="22"/>
    <s v="ORTCHR"/>
    <x v="71"/>
    <n v="61"/>
    <m/>
    <m/>
    <m/>
    <m/>
    <m/>
    <m/>
    <m/>
    <m/>
    <m/>
    <m/>
    <m/>
    <m/>
    <m/>
    <m/>
    <m/>
    <m/>
    <m/>
    <m/>
    <m/>
    <n v="2"/>
  </r>
  <r>
    <s v="F4"/>
    <x v="6"/>
    <x v="5"/>
    <s v="D"/>
    <n v="1"/>
    <m/>
    <x v="46"/>
    <s v="EUCSPP"/>
    <x v="1"/>
    <n v="20"/>
    <m/>
    <m/>
    <m/>
    <m/>
    <m/>
    <m/>
    <m/>
    <m/>
    <m/>
    <m/>
    <m/>
    <m/>
    <m/>
    <m/>
    <m/>
    <m/>
    <m/>
    <m/>
    <m/>
    <n v="2"/>
  </r>
  <r>
    <s v="F5"/>
    <x v="7"/>
    <x v="5"/>
    <s v="D"/>
    <n v="1"/>
    <m/>
    <x v="13"/>
    <s v="LUCPAR"/>
    <x v="10"/>
    <n v="20"/>
    <n v="25"/>
    <n v="22"/>
    <n v="22"/>
    <n v="23"/>
    <n v="20"/>
    <n v="22"/>
    <n v="21"/>
    <n v="21"/>
    <n v="20"/>
    <n v="20"/>
    <n v="21"/>
    <n v="19"/>
    <n v="26"/>
    <n v="23"/>
    <n v="21"/>
    <n v="22"/>
    <n v="21"/>
    <n v="20"/>
    <n v="918"/>
    <n v="938"/>
  </r>
  <r>
    <s v="F5"/>
    <x v="7"/>
    <x v="5"/>
    <s v="D"/>
    <n v="1"/>
    <s v="ID"/>
    <x v="47"/>
    <m/>
    <x v="55"/>
    <n v="163"/>
    <m/>
    <m/>
    <m/>
    <m/>
    <m/>
    <m/>
    <m/>
    <m/>
    <m/>
    <m/>
    <m/>
    <m/>
    <m/>
    <m/>
    <m/>
    <m/>
    <m/>
    <m/>
    <m/>
    <n v="2"/>
  </r>
  <r>
    <s v="F5"/>
    <x v="7"/>
    <x v="5"/>
    <s v="D"/>
    <n v="1"/>
    <m/>
    <x v="44"/>
    <s v="MENSPP"/>
    <x v="63"/>
    <n v="56"/>
    <n v="62"/>
    <n v="67"/>
    <n v="65"/>
    <n v="54"/>
    <n v="52"/>
    <m/>
    <m/>
    <m/>
    <m/>
    <m/>
    <m/>
    <m/>
    <m/>
    <m/>
    <m/>
    <m/>
    <m/>
    <m/>
    <m/>
    <n v="7"/>
  </r>
  <r>
    <s v="F5"/>
    <x v="7"/>
    <x v="5"/>
    <s v="D"/>
    <n v="1"/>
    <m/>
    <x v="0"/>
    <s v="LAGRHO"/>
    <x v="57"/>
    <n v="46"/>
    <n v="46"/>
    <n v="46"/>
    <n v="54"/>
    <n v="56"/>
    <n v="62"/>
    <n v="65"/>
    <n v="66"/>
    <n v="62"/>
    <n v="64"/>
    <n v="44"/>
    <n v="45"/>
    <n v="47"/>
    <n v="52"/>
    <m/>
    <m/>
    <m/>
    <m/>
    <m/>
    <m/>
    <n v="15"/>
  </r>
  <r>
    <s v="F5"/>
    <x v="7"/>
    <x v="5"/>
    <s v="D"/>
    <n v="1"/>
    <m/>
    <x v="22"/>
    <s v="ORTCHR"/>
    <x v="51"/>
    <m/>
    <m/>
    <m/>
    <m/>
    <m/>
    <m/>
    <m/>
    <m/>
    <m/>
    <m/>
    <m/>
    <m/>
    <m/>
    <m/>
    <m/>
    <m/>
    <m/>
    <m/>
    <m/>
    <m/>
    <n v="1"/>
  </r>
  <r>
    <s v="F5"/>
    <x v="7"/>
    <x v="5"/>
    <s v="D"/>
    <n v="1"/>
    <m/>
    <x v="48"/>
    <s v="EUCSPP"/>
    <x v="47"/>
    <n v="26"/>
    <n v="16"/>
    <n v="17"/>
    <m/>
    <m/>
    <m/>
    <m/>
    <m/>
    <m/>
    <m/>
    <m/>
    <m/>
    <m/>
    <m/>
    <m/>
    <m/>
    <m/>
    <m/>
    <m/>
    <m/>
    <n v="4"/>
  </r>
  <r>
    <s v="F5"/>
    <x v="7"/>
    <x v="5"/>
    <s v="D"/>
    <n v="1"/>
    <m/>
    <x v="45"/>
    <s v="OLISAU"/>
    <x v="12"/>
    <m/>
    <m/>
    <m/>
    <m/>
    <m/>
    <m/>
    <m/>
    <m/>
    <m/>
    <m/>
    <m/>
    <m/>
    <m/>
    <m/>
    <m/>
    <m/>
    <m/>
    <m/>
    <m/>
    <m/>
    <n v="1"/>
  </r>
  <r>
    <s v="F5"/>
    <x v="7"/>
    <x v="5"/>
    <s v="D"/>
    <n v="1"/>
    <s v="ID"/>
    <x v="39"/>
    <s v="CYNNEB"/>
    <x v="15"/>
    <m/>
    <m/>
    <m/>
    <m/>
    <m/>
    <m/>
    <m/>
    <m/>
    <m/>
    <m/>
    <m/>
    <m/>
    <m/>
    <m/>
    <m/>
    <m/>
    <m/>
    <m/>
    <m/>
    <m/>
    <n v="1"/>
  </r>
  <r>
    <s v="F5"/>
    <x v="7"/>
    <x v="5"/>
    <s v="D"/>
    <n v="1"/>
    <m/>
    <x v="49"/>
    <s v="UIDSHR"/>
    <x v="3"/>
    <m/>
    <m/>
    <m/>
    <m/>
    <m/>
    <m/>
    <m/>
    <m/>
    <m/>
    <m/>
    <m/>
    <m/>
    <m/>
    <m/>
    <m/>
    <m/>
    <m/>
    <m/>
    <m/>
    <m/>
    <m/>
  </r>
  <r>
    <s v="F6"/>
    <x v="6"/>
    <x v="5"/>
    <s v="D"/>
    <n v="1"/>
    <m/>
    <x v="13"/>
    <s v="LUCPAR"/>
    <x v="10"/>
    <n v="22"/>
    <n v="26"/>
    <n v="26"/>
    <n v="28"/>
    <n v="27"/>
    <n v="23"/>
    <n v="25"/>
    <n v="23"/>
    <n v="26"/>
    <n v="24"/>
    <n v="28"/>
    <n v="20"/>
    <n v="22"/>
    <n v="22"/>
    <n v="24"/>
    <n v="21"/>
    <n v="26"/>
    <n v="21"/>
    <n v="24"/>
    <n v="538"/>
    <n v="558"/>
  </r>
  <r>
    <s v="F6"/>
    <x v="6"/>
    <x v="5"/>
    <s v="D"/>
    <n v="1"/>
    <m/>
    <x v="0"/>
    <s v="LAGRHO"/>
    <x v="72"/>
    <n v="49"/>
    <n v="68"/>
    <n v="62"/>
    <n v="59"/>
    <n v="63"/>
    <n v="60"/>
    <n v="70"/>
    <n v="57"/>
    <n v="56"/>
    <n v="58"/>
    <n v="56"/>
    <n v="59"/>
    <n v="58"/>
    <n v="67"/>
    <n v="52"/>
    <n v="56"/>
    <n v="55"/>
    <n v="58"/>
    <n v="57"/>
    <n v="34"/>
    <n v="54"/>
  </r>
  <r>
    <s v="F6"/>
    <x v="6"/>
    <x v="5"/>
    <s v="D"/>
    <n v="1"/>
    <s v="ID"/>
    <x v="50"/>
    <s v="CHASAB"/>
    <x v="16"/>
    <s v="ID"/>
    <m/>
    <m/>
    <m/>
    <m/>
    <m/>
    <m/>
    <m/>
    <m/>
    <m/>
    <m/>
    <m/>
    <m/>
    <m/>
    <m/>
    <m/>
    <m/>
    <m/>
    <m/>
    <m/>
    <n v="1"/>
  </r>
  <r>
    <s v="F6"/>
    <x v="6"/>
    <x v="5"/>
    <s v="D"/>
    <n v="1"/>
    <m/>
    <x v="48"/>
    <s v="EUCSPP"/>
    <x v="66"/>
    <n v="50"/>
    <m/>
    <m/>
    <m/>
    <m/>
    <m/>
    <m/>
    <m/>
    <m/>
    <m/>
    <m/>
    <m/>
    <m/>
    <m/>
    <m/>
    <m/>
    <m/>
    <m/>
    <m/>
    <m/>
    <n v="2"/>
  </r>
  <r>
    <s v="F6"/>
    <x v="6"/>
    <x v="5"/>
    <s v="D"/>
    <n v="1"/>
    <m/>
    <x v="42"/>
    <s v="SYNFLO"/>
    <x v="73"/>
    <m/>
    <m/>
    <m/>
    <m/>
    <m/>
    <m/>
    <m/>
    <m/>
    <m/>
    <m/>
    <m/>
    <m/>
    <m/>
    <m/>
    <m/>
    <m/>
    <m/>
    <m/>
    <m/>
    <m/>
    <n v="1"/>
  </r>
  <r>
    <s v="F7"/>
    <x v="7"/>
    <x v="5"/>
    <s v="D"/>
    <n v="1"/>
    <m/>
    <x v="13"/>
    <s v="LUCPAR"/>
    <x v="6"/>
    <n v="22"/>
    <n v="26"/>
    <n v="22"/>
    <n v="22"/>
    <n v="22"/>
    <n v="23"/>
    <n v="21"/>
    <n v="22"/>
    <n v="22"/>
    <n v="22"/>
    <n v="22"/>
    <n v="21"/>
    <n v="25"/>
    <n v="24"/>
    <n v="19"/>
    <n v="20"/>
    <n v="21"/>
    <n v="24"/>
    <n v="23"/>
    <n v="132"/>
    <n v="152"/>
  </r>
  <r>
    <s v="F7"/>
    <x v="7"/>
    <x v="5"/>
    <s v="D"/>
    <n v="1"/>
    <m/>
    <x v="0"/>
    <s v="LAGRHO"/>
    <x v="4"/>
    <n v="65"/>
    <n v="57"/>
    <n v="47"/>
    <n v="54"/>
    <m/>
    <m/>
    <m/>
    <m/>
    <m/>
    <m/>
    <m/>
    <m/>
    <m/>
    <m/>
    <m/>
    <m/>
    <m/>
    <m/>
    <m/>
    <m/>
    <n v="5"/>
  </r>
  <r>
    <s v="F7"/>
    <x v="7"/>
    <x v="5"/>
    <s v="D"/>
    <n v="1"/>
    <m/>
    <x v="44"/>
    <s v="MENSPP"/>
    <x v="74"/>
    <n v="77"/>
    <n v="58"/>
    <n v="61"/>
    <n v="74"/>
    <n v="61"/>
    <n v="60"/>
    <n v="58"/>
    <n v="58"/>
    <n v="59"/>
    <n v="61"/>
    <n v="59"/>
    <n v="58"/>
    <n v="63"/>
    <n v="62"/>
    <n v="62"/>
    <n v="61"/>
    <n v="62"/>
    <n v="59"/>
    <n v="65"/>
    <n v="79"/>
    <n v="99"/>
  </r>
  <r>
    <s v="F7"/>
    <x v="7"/>
    <x v="5"/>
    <s v="D"/>
    <n v="1"/>
    <m/>
    <x v="23"/>
    <s v="SYNLOU"/>
    <x v="42"/>
    <n v="109"/>
    <m/>
    <m/>
    <m/>
    <m/>
    <m/>
    <m/>
    <m/>
    <m/>
    <m/>
    <m/>
    <m/>
    <m/>
    <m/>
    <m/>
    <m/>
    <m/>
    <m/>
    <m/>
    <m/>
    <n v="2"/>
  </r>
  <r>
    <s v="F7"/>
    <x v="7"/>
    <x v="5"/>
    <s v="D"/>
    <n v="1"/>
    <m/>
    <x v="51"/>
    <s v="OPSBET"/>
    <x v="75"/>
    <m/>
    <m/>
    <m/>
    <m/>
    <m/>
    <m/>
    <m/>
    <m/>
    <m/>
    <m/>
    <m/>
    <m/>
    <m/>
    <m/>
    <m/>
    <m/>
    <m/>
    <m/>
    <m/>
    <m/>
    <n v="1"/>
  </r>
  <r>
    <s v="F8"/>
    <x v="7"/>
    <x v="5"/>
    <s v="D"/>
    <n v="1"/>
    <m/>
    <x v="52"/>
    <s v="HYPMEE"/>
    <x v="76"/>
    <n v="147"/>
    <n v="136"/>
    <n v="142"/>
    <n v="148"/>
    <n v="136"/>
    <n v="142"/>
    <m/>
    <m/>
    <m/>
    <m/>
    <m/>
    <m/>
    <m/>
    <m/>
    <m/>
    <m/>
    <m/>
    <m/>
    <m/>
    <m/>
    <n v="7"/>
  </r>
  <r>
    <s v="F8"/>
    <x v="7"/>
    <x v="5"/>
    <s v="D"/>
    <n v="1"/>
    <m/>
    <x v="42"/>
    <s v="SYNFLO"/>
    <x v="77"/>
    <m/>
    <m/>
    <m/>
    <m/>
    <m/>
    <m/>
    <m/>
    <m/>
    <m/>
    <m/>
    <m/>
    <m/>
    <m/>
    <m/>
    <m/>
    <m/>
    <m/>
    <m/>
    <m/>
    <m/>
    <n v="1"/>
  </r>
  <r>
    <s v="F8"/>
    <x v="7"/>
    <x v="5"/>
    <s v="D"/>
    <n v="1"/>
    <m/>
    <x v="39"/>
    <s v="CYNNEB"/>
    <x v="49"/>
    <m/>
    <m/>
    <m/>
    <m/>
    <m/>
    <m/>
    <m/>
    <m/>
    <m/>
    <m/>
    <m/>
    <m/>
    <m/>
    <m/>
    <m/>
    <m/>
    <m/>
    <m/>
    <m/>
    <m/>
    <n v="1"/>
  </r>
  <r>
    <s v="F8"/>
    <x v="7"/>
    <x v="5"/>
    <s v="D"/>
    <n v="1"/>
    <m/>
    <x v="0"/>
    <s v="LAGRHO"/>
    <x v="78"/>
    <n v="85"/>
    <n v="48"/>
    <n v="50"/>
    <n v="50"/>
    <n v="61"/>
    <n v="53"/>
    <n v="48"/>
    <n v="49"/>
    <n v="42"/>
    <n v="50"/>
    <n v="43"/>
    <n v="50"/>
    <n v="48"/>
    <n v="36"/>
    <n v="50"/>
    <n v="40"/>
    <n v="47"/>
    <n v="53"/>
    <n v="50"/>
    <n v="70"/>
    <n v="90"/>
  </r>
  <r>
    <s v="F8"/>
    <x v="7"/>
    <x v="5"/>
    <s v="D"/>
    <n v="1"/>
    <m/>
    <x v="53"/>
    <s v="BAICHR"/>
    <x v="39"/>
    <m/>
    <m/>
    <m/>
    <m/>
    <m/>
    <m/>
    <m/>
    <m/>
    <m/>
    <m/>
    <m/>
    <m/>
    <m/>
    <m/>
    <m/>
    <m/>
    <m/>
    <m/>
    <m/>
    <m/>
    <n v="1"/>
  </r>
  <r>
    <s v="F8"/>
    <x v="7"/>
    <x v="5"/>
    <s v="D"/>
    <n v="1"/>
    <m/>
    <x v="44"/>
    <s v="MENSPP"/>
    <x v="68"/>
    <n v="58"/>
    <n v="62"/>
    <n v="53"/>
    <n v="60"/>
    <n v="58"/>
    <n v="63"/>
    <n v="60"/>
    <n v="58"/>
    <m/>
    <m/>
    <m/>
    <m/>
    <m/>
    <m/>
    <m/>
    <m/>
    <m/>
    <m/>
    <m/>
    <m/>
    <n v="9"/>
  </r>
  <r>
    <s v="F8"/>
    <x v="7"/>
    <x v="5"/>
    <s v="D"/>
    <n v="1"/>
    <m/>
    <x v="13"/>
    <s v="LUCPAR"/>
    <x v="12"/>
    <n v="21"/>
    <n v="22"/>
    <n v="25"/>
    <n v="27"/>
    <n v="22"/>
    <n v="22"/>
    <n v="23"/>
    <n v="21"/>
    <n v="21"/>
    <n v="22"/>
    <n v="22"/>
    <n v="23"/>
    <n v="20"/>
    <n v="24"/>
    <n v="20"/>
    <n v="25"/>
    <n v="18"/>
    <n v="22"/>
    <n v="23"/>
    <n v="127"/>
    <n v="153"/>
  </r>
  <r>
    <s v="F8"/>
    <x v="7"/>
    <x v="5"/>
    <s v="D"/>
    <n v="1"/>
    <m/>
    <x v="54"/>
    <s v="EUCSPP"/>
    <x v="1"/>
    <n v="22"/>
    <n v="18"/>
    <m/>
    <m/>
    <m/>
    <m/>
    <m/>
    <m/>
    <m/>
    <m/>
    <m/>
    <m/>
    <m/>
    <m/>
    <m/>
    <m/>
    <m/>
    <m/>
    <m/>
    <m/>
    <n v="3"/>
  </r>
  <r>
    <s v="F8"/>
    <x v="7"/>
    <x v="5"/>
    <s v="D"/>
    <n v="1"/>
    <m/>
    <x v="19"/>
    <s v="CHISCH"/>
    <x v="79"/>
    <m/>
    <m/>
    <m/>
    <m/>
    <m/>
    <m/>
    <m/>
    <m/>
    <m/>
    <m/>
    <m/>
    <m/>
    <m/>
    <m/>
    <m/>
    <m/>
    <m/>
    <m/>
    <m/>
    <m/>
    <n v="1"/>
  </r>
  <r>
    <s v="F8"/>
    <x v="7"/>
    <x v="5"/>
    <s v="D"/>
    <n v="1"/>
    <m/>
    <x v="0"/>
    <s v="LAGRHO"/>
    <x v="80"/>
    <n v="89"/>
    <n v="87"/>
    <n v="80"/>
    <n v="81"/>
    <n v="91"/>
    <n v="76"/>
    <n v="80"/>
    <n v="72"/>
    <n v="77"/>
    <n v="68"/>
    <n v="72"/>
    <n v="72"/>
    <n v="69"/>
    <n v="65"/>
    <n v="70"/>
    <n v="66"/>
    <n v="68"/>
    <m/>
    <m/>
    <m/>
    <n v="18"/>
  </r>
  <r>
    <m/>
    <x v="8"/>
    <x v="6"/>
    <m/>
    <m/>
    <m/>
    <x v="43"/>
    <m/>
    <x v="3"/>
    <m/>
    <m/>
    <m/>
    <m/>
    <m/>
    <m/>
    <m/>
    <m/>
    <m/>
    <m/>
    <m/>
    <m/>
    <m/>
    <m/>
    <m/>
    <m/>
    <m/>
    <m/>
    <m/>
    <m/>
    <m/>
  </r>
  <r>
    <m/>
    <x v="9"/>
    <x v="7"/>
    <m/>
    <m/>
    <m/>
    <x v="43"/>
    <m/>
    <x v="3"/>
    <m/>
    <m/>
    <m/>
    <m/>
    <m/>
    <m/>
    <m/>
    <m/>
    <m/>
    <m/>
    <m/>
    <m/>
    <m/>
    <m/>
    <m/>
    <m/>
    <m/>
    <m/>
    <m/>
    <m/>
    <m/>
  </r>
  <r>
    <s v="F2"/>
    <x v="10"/>
    <x v="8"/>
    <s v="D"/>
    <n v="1"/>
    <m/>
    <x v="0"/>
    <s v="LAGRHO"/>
    <x v="46"/>
    <n v="52"/>
    <n v="64"/>
    <n v="63"/>
    <n v="62"/>
    <n v="63"/>
    <n v="76"/>
    <n v="59"/>
    <n v="68"/>
    <n v="70"/>
    <n v="65"/>
    <n v="74"/>
    <n v="55"/>
    <n v="73"/>
    <n v="60"/>
    <n v="64"/>
    <n v="56"/>
    <n v="63"/>
    <n v="62"/>
    <n v="70"/>
    <n v="45"/>
    <n v="65"/>
  </r>
  <r>
    <s v="F2"/>
    <x v="10"/>
    <x v="8"/>
    <s v="D"/>
    <n v="1"/>
    <m/>
    <x v="55"/>
    <s v="LUTGRI"/>
    <x v="29"/>
    <m/>
    <m/>
    <m/>
    <m/>
    <m/>
    <m/>
    <m/>
    <m/>
    <m/>
    <m/>
    <m/>
    <m/>
    <m/>
    <m/>
    <m/>
    <m/>
    <m/>
    <m/>
    <m/>
    <m/>
    <n v="1"/>
  </r>
  <r>
    <s v="F2"/>
    <x v="10"/>
    <x v="8"/>
    <s v="D"/>
    <n v="1"/>
    <m/>
    <x v="56"/>
    <s v="EUCSPE"/>
    <x v="21"/>
    <n v="49"/>
    <n v="36"/>
    <n v="21"/>
    <n v="35"/>
    <n v="28"/>
    <n v="27"/>
    <n v="25"/>
    <n v="22"/>
    <n v="20"/>
    <n v="39"/>
    <n v="15"/>
    <n v="45"/>
    <n v="39"/>
    <n v="46"/>
    <n v="20"/>
    <n v="41"/>
    <n v="22"/>
    <n v="21"/>
    <n v="38"/>
    <n v="19"/>
    <n v="39"/>
  </r>
  <r>
    <s v="F3"/>
    <x v="10"/>
    <x v="8"/>
    <s v="D"/>
    <n v="1"/>
    <m/>
    <x v="53"/>
    <s v="BAICHR"/>
    <x v="81"/>
    <n v="108"/>
    <m/>
    <m/>
    <m/>
    <m/>
    <m/>
    <m/>
    <m/>
    <m/>
    <m/>
    <m/>
    <m/>
    <m/>
    <m/>
    <m/>
    <m/>
    <m/>
    <m/>
    <m/>
    <m/>
    <n v="2"/>
  </r>
  <r>
    <s v="F3"/>
    <x v="10"/>
    <x v="8"/>
    <s v="D"/>
    <n v="1"/>
    <m/>
    <x v="0"/>
    <s v="LAGRHO"/>
    <x v="78"/>
    <n v="55"/>
    <n v="56"/>
    <n v="63"/>
    <n v="67"/>
    <n v="89"/>
    <n v="60"/>
    <n v="61"/>
    <n v="68"/>
    <n v="72"/>
    <n v="75"/>
    <m/>
    <m/>
    <m/>
    <m/>
    <m/>
    <m/>
    <m/>
    <m/>
    <m/>
    <m/>
    <n v="11"/>
  </r>
  <r>
    <s v="F3"/>
    <x v="10"/>
    <x v="8"/>
    <s v="D"/>
    <n v="1"/>
    <m/>
    <x v="19"/>
    <s v="CHISCH"/>
    <x v="49"/>
    <m/>
    <m/>
    <m/>
    <m/>
    <m/>
    <m/>
    <m/>
    <m/>
    <m/>
    <m/>
    <m/>
    <m/>
    <m/>
    <m/>
    <m/>
    <m/>
    <m/>
    <m/>
    <m/>
    <m/>
    <n v="1"/>
  </r>
  <r>
    <s v="F3"/>
    <x v="10"/>
    <x v="8"/>
    <s v="D"/>
    <n v="1"/>
    <m/>
    <x v="3"/>
    <s v="TOZCAR"/>
    <x v="3"/>
    <m/>
    <m/>
    <m/>
    <m/>
    <m/>
    <m/>
    <m/>
    <m/>
    <m/>
    <m/>
    <m/>
    <m/>
    <m/>
    <m/>
    <m/>
    <m/>
    <m/>
    <m/>
    <m/>
    <m/>
    <n v="1"/>
  </r>
  <r>
    <s v="F4"/>
    <x v="10"/>
    <x v="8"/>
    <s v="D"/>
    <n v="1"/>
    <m/>
    <x v="0"/>
    <s v="LAGRHO"/>
    <x v="36"/>
    <n v="55"/>
    <n v="70"/>
    <n v="64"/>
    <m/>
    <m/>
    <m/>
    <m/>
    <m/>
    <m/>
    <m/>
    <m/>
    <m/>
    <m/>
    <m/>
    <m/>
    <m/>
    <m/>
    <m/>
    <m/>
    <m/>
    <n v="4"/>
  </r>
  <r>
    <s v="F4"/>
    <x v="10"/>
    <x v="8"/>
    <s v="D"/>
    <n v="1"/>
    <m/>
    <x v="13"/>
    <s v="LUCPAR"/>
    <x v="6"/>
    <n v="21"/>
    <n v="25"/>
    <n v="25"/>
    <n v="24"/>
    <n v="26"/>
    <n v="25"/>
    <n v="20"/>
    <n v="26"/>
    <n v="28"/>
    <n v="29"/>
    <n v="27"/>
    <n v="30"/>
    <n v="21"/>
    <n v="25"/>
    <n v="24"/>
    <n v="26"/>
    <n v="27"/>
    <n v="26"/>
    <n v="25"/>
    <n v="442"/>
    <n v="462"/>
  </r>
  <r>
    <s v="F4"/>
    <x v="10"/>
    <x v="8"/>
    <s v="D"/>
    <n v="1"/>
    <m/>
    <x v="21"/>
    <s v="MENSPE"/>
    <x v="74"/>
    <n v="60"/>
    <n v="59"/>
    <n v="60"/>
    <n v="61"/>
    <n v="62"/>
    <n v="58"/>
    <n v="57"/>
    <n v="55"/>
    <n v="59"/>
    <n v="58"/>
    <n v="64"/>
    <n v="65"/>
    <n v="60"/>
    <n v="62"/>
    <n v="67"/>
    <n v="58"/>
    <n v="64"/>
    <n v="60"/>
    <n v="67"/>
    <n v="29"/>
    <n v="49"/>
  </r>
  <r>
    <s v="F4"/>
    <x v="10"/>
    <x v="8"/>
    <s v="D"/>
    <n v="1"/>
    <m/>
    <x v="3"/>
    <s v="TOZCAR"/>
    <x v="3"/>
    <m/>
    <m/>
    <m/>
    <m/>
    <m/>
    <m/>
    <m/>
    <m/>
    <m/>
    <m/>
    <m/>
    <m/>
    <m/>
    <m/>
    <m/>
    <m/>
    <m/>
    <m/>
    <m/>
    <m/>
    <n v="1"/>
  </r>
  <r>
    <s v="F4"/>
    <x v="10"/>
    <x v="8"/>
    <s v="D"/>
    <n v="1"/>
    <m/>
    <x v="57"/>
    <s v="SYNSCO"/>
    <x v="52"/>
    <m/>
    <m/>
    <m/>
    <m/>
    <m/>
    <m/>
    <m/>
    <m/>
    <m/>
    <m/>
    <m/>
    <m/>
    <m/>
    <m/>
    <m/>
    <m/>
    <m/>
    <m/>
    <m/>
    <m/>
    <n v="1"/>
  </r>
  <r>
    <s v="F5"/>
    <x v="10"/>
    <x v="8"/>
    <s v="D"/>
    <n v="1"/>
    <m/>
    <x v="13"/>
    <s v="LUCPAR"/>
    <x v="15"/>
    <n v="25"/>
    <n v="28"/>
    <n v="24"/>
    <n v="25"/>
    <n v="27"/>
    <n v="28"/>
    <n v="23"/>
    <n v="28"/>
    <n v="24"/>
    <n v="26"/>
    <n v="30"/>
    <n v="26"/>
    <n v="20"/>
    <n v="24"/>
    <n v="20"/>
    <n v="26"/>
    <n v="25"/>
    <n v="27"/>
    <n v="25"/>
    <n v="434"/>
    <n v="454"/>
  </r>
  <r>
    <s v="F5"/>
    <x v="10"/>
    <x v="8"/>
    <s v="D"/>
    <n v="1"/>
    <m/>
    <x v="56"/>
    <s v="EUCSPE"/>
    <x v="82"/>
    <n v="25"/>
    <n v="18"/>
    <n v="14"/>
    <n v="22"/>
    <n v="16"/>
    <n v="51"/>
    <n v="22"/>
    <n v="21"/>
    <m/>
    <m/>
    <m/>
    <m/>
    <m/>
    <m/>
    <m/>
    <m/>
    <m/>
    <m/>
    <m/>
    <m/>
    <n v="9"/>
  </r>
  <r>
    <s v="F5"/>
    <x v="10"/>
    <x v="8"/>
    <s v="D"/>
    <n v="1"/>
    <m/>
    <x v="0"/>
    <s v="LAGRHO"/>
    <x v="83"/>
    <n v="62"/>
    <n v="72"/>
    <n v="65"/>
    <n v="66"/>
    <m/>
    <m/>
    <m/>
    <m/>
    <m/>
    <m/>
    <m/>
    <m/>
    <m/>
    <m/>
    <m/>
    <m/>
    <m/>
    <m/>
    <m/>
    <m/>
    <n v="5"/>
  </r>
  <r>
    <s v="F5"/>
    <x v="10"/>
    <x v="8"/>
    <s v="D"/>
    <n v="1"/>
    <m/>
    <x v="39"/>
    <s v="CYNNEB"/>
    <x v="38"/>
    <m/>
    <m/>
    <m/>
    <m/>
    <m/>
    <m/>
    <m/>
    <m/>
    <m/>
    <m/>
    <m/>
    <m/>
    <m/>
    <m/>
    <m/>
    <m/>
    <m/>
    <m/>
    <m/>
    <m/>
    <n v="1"/>
  </r>
  <r>
    <s v="F6"/>
    <x v="10"/>
    <x v="8"/>
    <s v="D"/>
    <n v="1"/>
    <m/>
    <x v="0"/>
    <s v="LAGRHO"/>
    <x v="40"/>
    <n v="65"/>
    <n v="64"/>
    <n v="63"/>
    <n v="68"/>
    <n v="70"/>
    <n v="69"/>
    <n v="66"/>
    <m/>
    <m/>
    <m/>
    <m/>
    <m/>
    <m/>
    <m/>
    <m/>
    <m/>
    <m/>
    <m/>
    <m/>
    <m/>
    <n v="8"/>
  </r>
  <r>
    <s v="F6"/>
    <x v="10"/>
    <x v="8"/>
    <s v="D"/>
    <n v="1"/>
    <m/>
    <x v="13"/>
    <s v="LUCPAR"/>
    <x v="25"/>
    <n v="30"/>
    <n v="29"/>
    <n v="33"/>
    <n v="28"/>
    <n v="31"/>
    <n v="26"/>
    <n v="29"/>
    <n v="32"/>
    <n v="24"/>
    <n v="29"/>
    <n v="28"/>
    <n v="33"/>
    <n v="28"/>
    <n v="30"/>
    <n v="30"/>
    <n v="30"/>
    <n v="26"/>
    <n v="25"/>
    <n v="25"/>
    <n v="162"/>
    <n v="182"/>
  </r>
  <r>
    <s v="F6"/>
    <x v="10"/>
    <x v="8"/>
    <s v="D"/>
    <n v="1"/>
    <m/>
    <x v="19"/>
    <s v="CHISCH"/>
    <x v="55"/>
    <m/>
    <m/>
    <m/>
    <m/>
    <m/>
    <m/>
    <m/>
    <m/>
    <m/>
    <m/>
    <m/>
    <m/>
    <m/>
    <m/>
    <m/>
    <m/>
    <m/>
    <m/>
    <m/>
    <m/>
    <n v="1"/>
  </r>
  <r>
    <s v="F6"/>
    <x v="10"/>
    <x v="8"/>
    <s v="D"/>
    <n v="1"/>
    <m/>
    <x v="50"/>
    <s v="CHASAB"/>
    <x v="17"/>
    <n v="44"/>
    <n v="52"/>
    <m/>
    <m/>
    <m/>
    <m/>
    <m/>
    <m/>
    <m/>
    <m/>
    <m/>
    <m/>
    <m/>
    <m/>
    <m/>
    <m/>
    <m/>
    <m/>
    <m/>
    <m/>
    <n v="3"/>
  </r>
  <r>
    <s v="F6"/>
    <x v="10"/>
    <x v="8"/>
    <s v="D"/>
    <n v="1"/>
    <m/>
    <x v="56"/>
    <s v="EUCSPE"/>
    <x v="19"/>
    <m/>
    <m/>
    <m/>
    <m/>
    <m/>
    <m/>
    <m/>
    <m/>
    <m/>
    <m/>
    <m/>
    <m/>
    <m/>
    <m/>
    <m/>
    <m/>
    <m/>
    <m/>
    <m/>
    <m/>
    <n v="1"/>
  </r>
  <r>
    <s v="F6"/>
    <x v="10"/>
    <x v="8"/>
    <s v="D"/>
    <n v="1"/>
    <m/>
    <x v="58"/>
    <s v="HARJAG"/>
    <x v="71"/>
    <m/>
    <m/>
    <m/>
    <m/>
    <m/>
    <m/>
    <m/>
    <m/>
    <m/>
    <m/>
    <m/>
    <m/>
    <m/>
    <m/>
    <m/>
    <m/>
    <m/>
    <m/>
    <m/>
    <m/>
    <n v="1"/>
  </r>
  <r>
    <s v="F7"/>
    <x v="10"/>
    <x v="8"/>
    <s v="D"/>
    <n v="1"/>
    <m/>
    <x v="56"/>
    <s v="EUCSPE"/>
    <x v="21"/>
    <n v="24"/>
    <n v="11"/>
    <n v="22"/>
    <n v="17"/>
    <n v="22"/>
    <n v="23"/>
    <n v="16"/>
    <n v="20"/>
    <n v="16"/>
    <n v="15"/>
    <n v="17"/>
    <n v="19"/>
    <n v="25"/>
    <n v="16"/>
    <n v="17"/>
    <n v="16"/>
    <n v="16"/>
    <n v="12"/>
    <n v="21"/>
    <n v="28"/>
    <n v="48"/>
  </r>
  <r>
    <s v="F7"/>
    <x v="10"/>
    <x v="8"/>
    <s v="D"/>
    <n v="1"/>
    <m/>
    <x v="34"/>
    <s v="HYPMEE"/>
    <x v="84"/>
    <m/>
    <m/>
    <m/>
    <m/>
    <m/>
    <m/>
    <m/>
    <m/>
    <m/>
    <m/>
    <m/>
    <m/>
    <m/>
    <m/>
    <m/>
    <m/>
    <m/>
    <m/>
    <m/>
    <m/>
    <n v="1"/>
  </r>
  <r>
    <s v="F7"/>
    <x v="10"/>
    <x v="8"/>
    <s v="D"/>
    <n v="1"/>
    <m/>
    <x v="0"/>
    <s v="LAGRHO"/>
    <x v="46"/>
    <n v="67"/>
    <n v="62"/>
    <n v="61"/>
    <n v="59"/>
    <n v="59"/>
    <n v="62"/>
    <n v="62"/>
    <n v="63"/>
    <n v="59"/>
    <n v="75"/>
    <n v="60"/>
    <n v="65"/>
    <n v="61"/>
    <n v="55"/>
    <n v="59"/>
    <n v="65"/>
    <n v="66"/>
    <n v="58"/>
    <n v="59"/>
    <n v="8"/>
    <n v="28"/>
  </r>
  <r>
    <s v="F7"/>
    <x v="10"/>
    <x v="8"/>
    <s v="D"/>
    <n v="1"/>
    <m/>
    <x v="55"/>
    <s v="LUTGRI"/>
    <x v="17"/>
    <n v="41"/>
    <m/>
    <m/>
    <m/>
    <m/>
    <m/>
    <m/>
    <m/>
    <m/>
    <m/>
    <m/>
    <m/>
    <m/>
    <m/>
    <m/>
    <m/>
    <m/>
    <m/>
    <m/>
    <m/>
    <n v="2"/>
  </r>
  <r>
    <s v="F7"/>
    <x v="10"/>
    <x v="8"/>
    <s v="D"/>
    <n v="1"/>
    <m/>
    <x v="13"/>
    <s v="LUCPAR"/>
    <x v="27"/>
    <n v="25"/>
    <n v="26"/>
    <n v="25"/>
    <n v="26"/>
    <n v="28"/>
    <n v="25"/>
    <n v="20"/>
    <n v="24"/>
    <n v="27"/>
    <n v="32"/>
    <n v="24"/>
    <n v="25"/>
    <n v="29"/>
    <n v="28"/>
    <n v="22"/>
    <n v="23"/>
    <n v="29"/>
    <n v="19"/>
    <n v="28"/>
    <n v="25"/>
    <n v="45"/>
  </r>
  <r>
    <s v="F7"/>
    <x v="10"/>
    <x v="8"/>
    <s v="D"/>
    <n v="1"/>
    <m/>
    <x v="21"/>
    <s v="MENSPE"/>
    <x v="72"/>
    <m/>
    <m/>
    <m/>
    <m/>
    <m/>
    <m/>
    <m/>
    <m/>
    <m/>
    <m/>
    <m/>
    <m/>
    <m/>
    <m/>
    <m/>
    <m/>
    <m/>
    <m/>
    <m/>
    <m/>
    <n v="1"/>
  </r>
  <r>
    <s v="F7"/>
    <x v="10"/>
    <x v="8"/>
    <s v="D"/>
    <n v="1"/>
    <m/>
    <x v="3"/>
    <s v="TOZCAR"/>
    <x v="3"/>
    <m/>
    <m/>
    <m/>
    <m/>
    <m/>
    <m/>
    <m/>
    <m/>
    <m/>
    <m/>
    <m/>
    <m/>
    <m/>
    <m/>
    <m/>
    <m/>
    <m/>
    <m/>
    <m/>
    <m/>
    <n v="104"/>
  </r>
  <r>
    <s v="F7"/>
    <x v="10"/>
    <x v="8"/>
    <s v="D"/>
    <n v="1"/>
    <m/>
    <x v="39"/>
    <s v="CYNNEB"/>
    <x v="15"/>
    <m/>
    <m/>
    <m/>
    <m/>
    <m/>
    <m/>
    <m/>
    <m/>
    <m/>
    <m/>
    <m/>
    <m/>
    <m/>
    <m/>
    <m/>
    <m/>
    <m/>
    <m/>
    <m/>
    <m/>
    <n v="1"/>
  </r>
  <r>
    <s v="F7"/>
    <x v="10"/>
    <x v="8"/>
    <s v="D"/>
    <n v="1"/>
    <m/>
    <x v="50"/>
    <s v="CHASAB"/>
    <x v="19"/>
    <n v="39"/>
    <m/>
    <m/>
    <m/>
    <m/>
    <m/>
    <m/>
    <m/>
    <m/>
    <m/>
    <m/>
    <m/>
    <m/>
    <m/>
    <m/>
    <m/>
    <m/>
    <m/>
    <m/>
    <m/>
    <n v="2"/>
  </r>
  <r>
    <s v="F8"/>
    <x v="10"/>
    <x v="8"/>
    <s v="D"/>
    <n v="1"/>
    <m/>
    <x v="13"/>
    <s v="LUCPAR"/>
    <x v="29"/>
    <n v="25"/>
    <n v="29"/>
    <n v="25"/>
    <n v="25"/>
    <n v="22"/>
    <n v="22"/>
    <n v="24"/>
    <n v="26"/>
    <n v="24"/>
    <n v="24"/>
    <n v="24"/>
    <n v="25"/>
    <n v="24"/>
    <n v="26"/>
    <n v="26"/>
    <n v="21"/>
    <n v="23"/>
    <n v="26"/>
    <n v="23"/>
    <n v="414"/>
    <n v="434"/>
  </r>
  <r>
    <s v="F8"/>
    <x v="10"/>
    <x v="8"/>
    <s v="D"/>
    <n v="1"/>
    <m/>
    <x v="21"/>
    <s v="MENSPE"/>
    <x v="79"/>
    <n v="65"/>
    <n v="59"/>
    <n v="63"/>
    <n v="62"/>
    <n v="61"/>
    <n v="62"/>
    <n v="60"/>
    <n v="58"/>
    <n v="63"/>
    <n v="60"/>
    <n v="62"/>
    <n v="60"/>
    <n v="60"/>
    <n v="64"/>
    <n v="66"/>
    <n v="64"/>
    <n v="60"/>
    <n v="60"/>
    <n v="60"/>
    <m/>
    <n v="20"/>
  </r>
  <r>
    <s v="F8"/>
    <x v="10"/>
    <x v="8"/>
    <s v="D"/>
    <n v="1"/>
    <m/>
    <x v="58"/>
    <s v="HARJAG"/>
    <x v="36"/>
    <n v="64"/>
    <n v="57"/>
    <n v="60"/>
    <n v="62"/>
    <n v="62"/>
    <n v="62"/>
    <n v="60"/>
    <n v="64"/>
    <n v="60"/>
    <n v="67"/>
    <n v="58"/>
    <n v="62"/>
    <n v="62"/>
    <n v="62"/>
    <n v="57"/>
    <n v="68"/>
    <n v="62"/>
    <m/>
    <m/>
    <m/>
    <n v="18"/>
  </r>
  <r>
    <s v="F8"/>
    <x v="10"/>
    <x v="8"/>
    <s v="D"/>
    <n v="1"/>
    <m/>
    <x v="0"/>
    <s v="LAGRHO"/>
    <x v="79"/>
    <n v="49"/>
    <n v="45"/>
    <n v="48"/>
    <n v="44"/>
    <n v="49"/>
    <n v="78"/>
    <n v="74"/>
    <n v="54"/>
    <n v="55"/>
    <n v="43"/>
    <n v="56"/>
    <n v="67"/>
    <n v="58"/>
    <n v="43"/>
    <n v="58"/>
    <n v="48"/>
    <n v="55"/>
    <n v="63"/>
    <n v="54"/>
    <n v="31"/>
    <n v="51"/>
  </r>
  <r>
    <s v="F8"/>
    <x v="10"/>
    <x v="8"/>
    <s v="D"/>
    <n v="1"/>
    <m/>
    <x v="39"/>
    <s v="CYNNEB"/>
    <x v="15"/>
    <n v="32"/>
    <n v="31"/>
    <m/>
    <m/>
    <m/>
    <m/>
    <m/>
    <m/>
    <m/>
    <m/>
    <m/>
    <m/>
    <m/>
    <m/>
    <m/>
    <m/>
    <m/>
    <m/>
    <m/>
    <m/>
    <n v="3"/>
  </r>
  <r>
    <s v="F8"/>
    <x v="10"/>
    <x v="8"/>
    <s v="D"/>
    <n v="1"/>
    <m/>
    <x v="56"/>
    <s v="EUCSPE"/>
    <x v="7"/>
    <n v="21"/>
    <n v="18"/>
    <n v="17"/>
    <n v="17"/>
    <n v="39"/>
    <n v="18"/>
    <n v="45"/>
    <n v="14"/>
    <n v="15"/>
    <n v="15"/>
    <n v="22"/>
    <m/>
    <m/>
    <m/>
    <m/>
    <m/>
    <m/>
    <m/>
    <m/>
    <m/>
    <n v="12"/>
  </r>
  <r>
    <s v="F8"/>
    <x v="10"/>
    <x v="8"/>
    <s v="D"/>
    <n v="1"/>
    <m/>
    <x v="41"/>
    <s v="SPHNEP"/>
    <x v="52"/>
    <m/>
    <m/>
    <m/>
    <m/>
    <m/>
    <m/>
    <m/>
    <m/>
    <m/>
    <m/>
    <m/>
    <m/>
    <m/>
    <m/>
    <m/>
    <m/>
    <m/>
    <m/>
    <m/>
    <m/>
    <n v="1"/>
  </r>
  <r>
    <s v="F8"/>
    <x v="10"/>
    <x v="8"/>
    <s v="D"/>
    <n v="1"/>
    <m/>
    <x v="55"/>
    <s v="LUTGRI"/>
    <x v="17"/>
    <n v="36"/>
    <n v="38"/>
    <n v="56"/>
    <n v="50"/>
    <m/>
    <m/>
    <m/>
    <m/>
    <m/>
    <m/>
    <m/>
    <m/>
    <m/>
    <m/>
    <m/>
    <m/>
    <m/>
    <m/>
    <m/>
    <m/>
    <n v="5"/>
  </r>
  <r>
    <s v="F8"/>
    <x v="10"/>
    <x v="8"/>
    <s v="D"/>
    <n v="1"/>
    <m/>
    <x v="59"/>
    <s v="LUTSYN"/>
    <x v="29"/>
    <m/>
    <m/>
    <m/>
    <m/>
    <m/>
    <m/>
    <m/>
    <m/>
    <m/>
    <m/>
    <m/>
    <m/>
    <m/>
    <m/>
    <m/>
    <m/>
    <m/>
    <m/>
    <m/>
    <m/>
    <n v="1"/>
  </r>
  <r>
    <s v="F2"/>
    <x v="11"/>
    <x v="9"/>
    <s v="D"/>
    <n v="1"/>
    <m/>
    <x v="0"/>
    <s v="LAGRHO"/>
    <x v="6"/>
    <n v="24"/>
    <n v="20"/>
    <n v="20"/>
    <n v="39"/>
    <n v="23"/>
    <n v="24"/>
    <n v="24"/>
    <n v="18"/>
    <n v="22"/>
    <n v="26"/>
    <n v="18"/>
    <n v="20"/>
    <n v="28"/>
    <n v="28"/>
    <n v="31"/>
    <n v="22"/>
    <n v="20"/>
    <n v="25"/>
    <n v="24"/>
    <n v="877"/>
    <n v="897"/>
  </r>
  <r>
    <s v="F2"/>
    <x v="11"/>
    <x v="9"/>
    <s v="D"/>
    <n v="1"/>
    <m/>
    <x v="19"/>
    <s v="CHISCH"/>
    <x v="85"/>
    <n v="136"/>
    <n v="113"/>
    <m/>
    <m/>
    <m/>
    <m/>
    <m/>
    <m/>
    <m/>
    <m/>
    <m/>
    <m/>
    <m/>
    <m/>
    <m/>
    <m/>
    <m/>
    <m/>
    <m/>
    <m/>
    <n v="3"/>
  </r>
  <r>
    <s v="F2"/>
    <x v="11"/>
    <x v="9"/>
    <s v="D"/>
    <n v="1"/>
    <m/>
    <x v="3"/>
    <s v="TOZCAR"/>
    <x v="3"/>
    <m/>
    <m/>
    <m/>
    <m/>
    <m/>
    <m/>
    <m/>
    <m/>
    <m/>
    <m/>
    <m/>
    <m/>
    <m/>
    <m/>
    <m/>
    <m/>
    <m/>
    <m/>
    <m/>
    <n v="5"/>
    <n v="5"/>
  </r>
  <r>
    <s v="F2"/>
    <x v="11"/>
    <x v="9"/>
    <s v="D"/>
    <n v="1"/>
    <m/>
    <x v="1"/>
    <s v="LEIXAN"/>
    <x v="14"/>
    <n v="31"/>
    <n v="22"/>
    <n v="28"/>
    <n v="20"/>
    <n v="24"/>
    <n v="25"/>
    <n v="29"/>
    <m/>
    <m/>
    <m/>
    <m/>
    <m/>
    <m/>
    <m/>
    <m/>
    <m/>
    <m/>
    <m/>
    <m/>
    <m/>
    <n v="8"/>
  </r>
  <r>
    <s v="F2"/>
    <x v="11"/>
    <x v="9"/>
    <s v="D"/>
    <n v="1"/>
    <m/>
    <x v="60"/>
    <s v="PALspp"/>
    <x v="3"/>
    <m/>
    <m/>
    <m/>
    <m/>
    <m/>
    <m/>
    <m/>
    <m/>
    <m/>
    <m/>
    <m/>
    <m/>
    <m/>
    <m/>
    <m/>
    <m/>
    <m/>
    <m/>
    <m/>
    <n v="2"/>
    <n v="2"/>
  </r>
  <r>
    <s v="F3"/>
    <x v="11"/>
    <x v="9"/>
    <s v="D"/>
    <n v="1"/>
    <m/>
    <x v="0"/>
    <s v="LAGRHO"/>
    <x v="25"/>
    <n v="26"/>
    <n v="29"/>
    <n v="26"/>
    <n v="17"/>
    <n v="31"/>
    <n v="30"/>
    <n v="24"/>
    <n v="26"/>
    <n v="17"/>
    <n v="21"/>
    <n v="24"/>
    <n v="32"/>
    <n v="31"/>
    <n v="25"/>
    <n v="18"/>
    <n v="24"/>
    <n v="18"/>
    <n v="25"/>
    <n v="28"/>
    <n v="1378"/>
    <n v="1398"/>
  </r>
  <r>
    <s v="F3"/>
    <x v="11"/>
    <x v="9"/>
    <s v="D"/>
    <n v="1"/>
    <m/>
    <x v="61"/>
    <s v="SYNFLO"/>
    <x v="86"/>
    <n v="123"/>
    <n v="140"/>
    <n v="114"/>
    <n v="106"/>
    <m/>
    <m/>
    <m/>
    <m/>
    <m/>
    <m/>
    <m/>
    <m/>
    <m/>
    <m/>
    <m/>
    <m/>
    <m/>
    <m/>
    <m/>
    <m/>
    <n v="5"/>
  </r>
  <r>
    <s v="F3"/>
    <x v="11"/>
    <x v="9"/>
    <s v="D"/>
    <n v="1"/>
    <m/>
    <x v="3"/>
    <s v="TOZCAR"/>
    <x v="3"/>
    <m/>
    <m/>
    <m/>
    <m/>
    <m/>
    <m/>
    <m/>
    <m/>
    <m/>
    <m/>
    <m/>
    <m/>
    <m/>
    <m/>
    <m/>
    <m/>
    <m/>
    <m/>
    <m/>
    <n v="10"/>
    <n v="10"/>
  </r>
  <r>
    <s v="F3"/>
    <x v="11"/>
    <x v="9"/>
    <s v="D"/>
    <n v="1"/>
    <m/>
    <x v="19"/>
    <s v="CHISCH"/>
    <x v="52"/>
    <m/>
    <m/>
    <m/>
    <m/>
    <m/>
    <m/>
    <m/>
    <m/>
    <m/>
    <m/>
    <m/>
    <m/>
    <m/>
    <m/>
    <m/>
    <m/>
    <m/>
    <m/>
    <m/>
    <m/>
    <n v="1"/>
  </r>
  <r>
    <s v="F3"/>
    <x v="11"/>
    <x v="9"/>
    <s v="D"/>
    <n v="1"/>
    <m/>
    <x v="62"/>
    <s v="MICGUL"/>
    <x v="29"/>
    <m/>
    <m/>
    <m/>
    <m/>
    <m/>
    <m/>
    <m/>
    <m/>
    <m/>
    <m/>
    <m/>
    <m/>
    <m/>
    <m/>
    <m/>
    <m/>
    <m/>
    <m/>
    <m/>
    <m/>
    <n v="1"/>
  </r>
  <r>
    <s v="F3"/>
    <x v="11"/>
    <x v="9"/>
    <s v="D"/>
    <n v="1"/>
    <m/>
    <x v="49"/>
    <s v="UIDSHR"/>
    <x v="3"/>
    <m/>
    <m/>
    <m/>
    <m/>
    <m/>
    <m/>
    <m/>
    <m/>
    <m/>
    <m/>
    <m/>
    <m/>
    <m/>
    <m/>
    <m/>
    <m/>
    <m/>
    <m/>
    <m/>
    <m/>
    <n v="1"/>
  </r>
  <r>
    <s v="F5"/>
    <x v="11"/>
    <x v="9"/>
    <s v="D"/>
    <n v="1"/>
    <s v="A"/>
    <x v="0"/>
    <s v="LAGRHO"/>
    <x v="15"/>
    <n v="18"/>
    <n v="21"/>
    <n v="16"/>
    <n v="18"/>
    <n v="17"/>
    <n v="17"/>
    <n v="21"/>
    <n v="19"/>
    <n v="17"/>
    <n v="17"/>
    <n v="18"/>
    <n v="17"/>
    <n v="17"/>
    <n v="20"/>
    <n v="20"/>
    <n v="22"/>
    <n v="18"/>
    <n v="31"/>
    <n v="28"/>
    <n v="1844"/>
    <n v="1864"/>
  </r>
  <r>
    <s v="F5"/>
    <x v="11"/>
    <x v="9"/>
    <s v="D"/>
    <n v="1"/>
    <s v="B"/>
    <x v="0"/>
    <s v="LAGRHO"/>
    <x v="78"/>
    <n v="39"/>
    <n v="48"/>
    <n v="39"/>
    <n v="37"/>
    <m/>
    <m/>
    <m/>
    <m/>
    <m/>
    <m/>
    <m/>
    <m/>
    <m/>
    <m/>
    <m/>
    <m/>
    <m/>
    <m/>
    <m/>
    <m/>
    <n v="5"/>
  </r>
  <r>
    <s v="F5"/>
    <x v="11"/>
    <x v="9"/>
    <s v="D"/>
    <n v="1"/>
    <m/>
    <x v="13"/>
    <s v="LUCPAR"/>
    <x v="38"/>
    <n v="25"/>
    <n v="30"/>
    <n v="29"/>
    <n v="27"/>
    <n v="28"/>
    <n v="29"/>
    <n v="27"/>
    <n v="25"/>
    <n v="27"/>
    <n v="22"/>
    <n v="30"/>
    <n v="35"/>
    <n v="26"/>
    <n v="25"/>
    <n v="22"/>
    <n v="25"/>
    <n v="29"/>
    <n v="28"/>
    <n v="30"/>
    <n v="320"/>
    <n v="340"/>
  </r>
  <r>
    <s v="F5"/>
    <x v="11"/>
    <x v="9"/>
    <s v="D"/>
    <n v="1"/>
    <m/>
    <x v="61"/>
    <s v="SYNFLO"/>
    <x v="87"/>
    <n v="104"/>
    <m/>
    <m/>
    <m/>
    <m/>
    <m/>
    <m/>
    <m/>
    <m/>
    <m/>
    <m/>
    <m/>
    <m/>
    <m/>
    <m/>
    <m/>
    <m/>
    <m/>
    <m/>
    <m/>
    <n v="2"/>
  </r>
  <r>
    <s v="F5"/>
    <x v="11"/>
    <x v="9"/>
    <s v="D"/>
    <n v="1"/>
    <m/>
    <x v="44"/>
    <s v="MENSpp"/>
    <x v="61"/>
    <n v="79"/>
    <n v="90"/>
    <n v="72"/>
    <n v="76"/>
    <n v="78"/>
    <n v="72"/>
    <n v="66"/>
    <n v="87"/>
    <n v="65"/>
    <n v="83"/>
    <m/>
    <m/>
    <m/>
    <m/>
    <m/>
    <m/>
    <m/>
    <m/>
    <m/>
    <m/>
    <n v="11"/>
  </r>
  <r>
    <s v="F5"/>
    <x v="11"/>
    <x v="9"/>
    <s v="D"/>
    <n v="1"/>
    <m/>
    <x v="14"/>
    <s v="GOBBOL"/>
    <x v="88"/>
    <n v="42"/>
    <m/>
    <m/>
    <m/>
    <m/>
    <m/>
    <m/>
    <m/>
    <m/>
    <m/>
    <m/>
    <m/>
    <m/>
    <m/>
    <m/>
    <m/>
    <m/>
    <m/>
    <m/>
    <m/>
    <n v="2"/>
  </r>
  <r>
    <s v="F5"/>
    <x v="11"/>
    <x v="9"/>
    <s v="D"/>
    <n v="1"/>
    <m/>
    <x v="51"/>
    <s v="OPSBET"/>
    <x v="18"/>
    <m/>
    <m/>
    <m/>
    <m/>
    <m/>
    <m/>
    <m/>
    <m/>
    <m/>
    <m/>
    <m/>
    <m/>
    <m/>
    <m/>
    <m/>
    <m/>
    <m/>
    <m/>
    <m/>
    <m/>
    <n v="1"/>
  </r>
  <r>
    <s v="F5"/>
    <x v="11"/>
    <x v="9"/>
    <s v="D"/>
    <n v="1"/>
    <m/>
    <x v="3"/>
    <s v="TOZCAR"/>
    <x v="3"/>
    <m/>
    <m/>
    <m/>
    <m/>
    <m/>
    <m/>
    <m/>
    <m/>
    <m/>
    <m/>
    <m/>
    <m/>
    <m/>
    <m/>
    <m/>
    <m/>
    <m/>
    <m/>
    <m/>
    <m/>
    <n v="1"/>
  </r>
  <r>
    <s v="F5"/>
    <x v="11"/>
    <x v="9"/>
    <s v="D"/>
    <n v="1"/>
    <m/>
    <x v="63"/>
    <s v="FARAZT"/>
    <x v="3"/>
    <m/>
    <m/>
    <m/>
    <m/>
    <m/>
    <m/>
    <m/>
    <m/>
    <m/>
    <m/>
    <m/>
    <m/>
    <m/>
    <m/>
    <m/>
    <m/>
    <m/>
    <m/>
    <m/>
    <m/>
    <n v="2"/>
  </r>
  <r>
    <s v="F5"/>
    <x v="11"/>
    <x v="9"/>
    <s v="D"/>
    <n v="1"/>
    <m/>
    <x v="60"/>
    <m/>
    <x v="3"/>
    <m/>
    <m/>
    <m/>
    <m/>
    <m/>
    <m/>
    <m/>
    <m/>
    <m/>
    <m/>
    <m/>
    <m/>
    <m/>
    <m/>
    <m/>
    <m/>
    <m/>
    <m/>
    <m/>
    <m/>
    <n v="42"/>
  </r>
  <r>
    <s v="F6"/>
    <x v="11"/>
    <x v="9"/>
    <s v="D"/>
    <n v="1"/>
    <m/>
    <x v="61"/>
    <s v="SYNFLO"/>
    <x v="40"/>
    <n v="106"/>
    <n v="110"/>
    <n v="112"/>
    <n v="99"/>
    <n v="123"/>
    <n v="151"/>
    <n v="108"/>
    <n v="97"/>
    <n v="107"/>
    <m/>
    <m/>
    <m/>
    <m/>
    <m/>
    <m/>
    <m/>
    <m/>
    <m/>
    <m/>
    <m/>
    <n v="10"/>
  </r>
  <r>
    <s v="F6"/>
    <x v="11"/>
    <x v="9"/>
    <s v="D"/>
    <n v="1"/>
    <s v="A"/>
    <x v="0"/>
    <s v="LAGRHO"/>
    <x v="38"/>
    <n v="20"/>
    <n v="26"/>
    <n v="29"/>
    <n v="26"/>
    <n v="28"/>
    <n v="21"/>
    <n v="27"/>
    <n v="22"/>
    <n v="29"/>
    <n v="21"/>
    <n v="25"/>
    <n v="20"/>
    <n v="24"/>
    <n v="23"/>
    <n v="20"/>
    <n v="25"/>
    <n v="27"/>
    <n v="19"/>
    <n v="21"/>
    <n v="2119"/>
    <n v="2139"/>
  </r>
  <r>
    <s v="F6"/>
    <x v="11"/>
    <x v="9"/>
    <s v="D"/>
    <n v="1"/>
    <s v="B"/>
    <x v="0"/>
    <s v="LAGRHO"/>
    <x v="89"/>
    <n v="77"/>
    <n v="85"/>
    <n v="75"/>
    <n v="75"/>
    <n v="67"/>
    <n v="70"/>
    <m/>
    <m/>
    <m/>
    <m/>
    <m/>
    <m/>
    <m/>
    <m/>
    <m/>
    <m/>
    <m/>
    <m/>
    <m/>
    <m/>
    <n v="7"/>
  </r>
  <r>
    <s v="F6"/>
    <x v="11"/>
    <x v="9"/>
    <s v="D"/>
    <n v="1"/>
    <m/>
    <x v="13"/>
    <s v="LUCPAR"/>
    <x v="15"/>
    <n v="34"/>
    <n v="30"/>
    <n v="32"/>
    <n v="27"/>
    <n v="25"/>
    <n v="34"/>
    <n v="26"/>
    <n v="28"/>
    <n v="25"/>
    <n v="32"/>
    <n v="30"/>
    <n v="27"/>
    <n v="25"/>
    <n v="37"/>
    <n v="32"/>
    <n v="38"/>
    <n v="28"/>
    <n v="35"/>
    <n v="30"/>
    <n v="5"/>
    <n v="25"/>
  </r>
  <r>
    <s v="F6"/>
    <x v="11"/>
    <x v="9"/>
    <s v="D"/>
    <n v="1"/>
    <m/>
    <x v="3"/>
    <s v="TOZCAR"/>
    <x v="3"/>
    <m/>
    <m/>
    <m/>
    <m/>
    <m/>
    <m/>
    <m/>
    <m/>
    <m/>
    <m/>
    <m/>
    <m/>
    <m/>
    <m/>
    <m/>
    <m/>
    <m/>
    <m/>
    <m/>
    <m/>
    <n v="4"/>
  </r>
  <r>
    <s v="F6"/>
    <x v="11"/>
    <x v="9"/>
    <s v="D"/>
    <n v="1"/>
    <m/>
    <x v="60"/>
    <s v="PALspp"/>
    <x v="3"/>
    <m/>
    <m/>
    <m/>
    <m/>
    <m/>
    <m/>
    <m/>
    <m/>
    <m/>
    <m/>
    <m/>
    <m/>
    <m/>
    <m/>
    <m/>
    <m/>
    <m/>
    <m/>
    <m/>
    <m/>
    <n v="8"/>
  </r>
  <r>
    <s v="F6"/>
    <x v="11"/>
    <x v="9"/>
    <s v="D"/>
    <n v="1"/>
    <m/>
    <x v="44"/>
    <s v="MENSpp"/>
    <x v="28"/>
    <n v="75"/>
    <n v="78"/>
    <n v="84"/>
    <m/>
    <m/>
    <m/>
    <m/>
    <m/>
    <m/>
    <m/>
    <m/>
    <m/>
    <m/>
    <m/>
    <m/>
    <m/>
    <m/>
    <m/>
    <m/>
    <m/>
    <n v="4"/>
  </r>
  <r>
    <s v="F6"/>
    <x v="11"/>
    <x v="9"/>
    <s v="D"/>
    <n v="1"/>
    <m/>
    <x v="64"/>
    <m/>
    <x v="90"/>
    <m/>
    <m/>
    <m/>
    <m/>
    <m/>
    <m/>
    <m/>
    <m/>
    <m/>
    <m/>
    <m/>
    <m/>
    <m/>
    <m/>
    <m/>
    <m/>
    <m/>
    <m/>
    <m/>
    <m/>
    <n v="1"/>
  </r>
  <r>
    <s v="F6"/>
    <x v="11"/>
    <x v="9"/>
    <s v="D"/>
    <n v="1"/>
    <m/>
    <x v="65"/>
    <m/>
    <x v="78"/>
    <m/>
    <m/>
    <m/>
    <m/>
    <m/>
    <m/>
    <m/>
    <m/>
    <m/>
    <m/>
    <m/>
    <m/>
    <m/>
    <m/>
    <m/>
    <m/>
    <m/>
    <m/>
    <m/>
    <m/>
    <n v="1"/>
  </r>
  <r>
    <s v="F7"/>
    <x v="12"/>
    <x v="9"/>
    <s v="D"/>
    <n v="1"/>
    <s v="A"/>
    <x v="0"/>
    <s v="LAGRHO"/>
    <x v="47"/>
    <n v="21"/>
    <n v="32"/>
    <n v="19"/>
    <n v="20"/>
    <n v="29"/>
    <n v="31"/>
    <n v="35"/>
    <n v="21"/>
    <n v="22"/>
    <n v="23"/>
    <n v="23"/>
    <n v="21"/>
    <n v="31"/>
    <n v="24"/>
    <n v="22"/>
    <n v="36"/>
    <n v="20"/>
    <n v="22"/>
    <m/>
    <n v="394"/>
    <n v="413"/>
  </r>
  <r>
    <s v="F7"/>
    <x v="12"/>
    <x v="9"/>
    <s v="D"/>
    <n v="1"/>
    <s v="B"/>
    <x v="0"/>
    <s v="LAGRHO"/>
    <x v="40"/>
    <n v="86"/>
    <n v="121"/>
    <m/>
    <m/>
    <m/>
    <m/>
    <m/>
    <m/>
    <m/>
    <m/>
    <m/>
    <m/>
    <m/>
    <m/>
    <m/>
    <m/>
    <m/>
    <m/>
    <m/>
    <m/>
    <n v="3"/>
  </r>
  <r>
    <s v="F7"/>
    <x v="12"/>
    <x v="9"/>
    <s v="D"/>
    <n v="1"/>
    <m/>
    <x v="1"/>
    <s v="LEIXAN"/>
    <x v="91"/>
    <n v="50"/>
    <n v="40"/>
    <n v="25"/>
    <n v="18"/>
    <m/>
    <m/>
    <m/>
    <m/>
    <m/>
    <m/>
    <m/>
    <m/>
    <m/>
    <m/>
    <m/>
    <m/>
    <m/>
    <m/>
    <m/>
    <m/>
    <n v="5"/>
  </r>
  <r>
    <s v="F7"/>
    <x v="12"/>
    <x v="9"/>
    <s v="D"/>
    <n v="1"/>
    <m/>
    <x v="13"/>
    <s v="LUCPAR"/>
    <x v="15"/>
    <n v="28"/>
    <n v="28"/>
    <n v="28"/>
    <n v="26"/>
    <m/>
    <m/>
    <m/>
    <m/>
    <m/>
    <m/>
    <m/>
    <m/>
    <m/>
    <m/>
    <m/>
    <m/>
    <m/>
    <m/>
    <m/>
    <m/>
    <n v="5"/>
  </r>
  <r>
    <s v="F7"/>
    <x v="12"/>
    <x v="9"/>
    <s v="D"/>
    <n v="1"/>
    <m/>
    <x v="66"/>
    <s v="GOBBOL"/>
    <x v="88"/>
    <n v="35"/>
    <m/>
    <m/>
    <m/>
    <m/>
    <m/>
    <m/>
    <m/>
    <m/>
    <m/>
    <m/>
    <m/>
    <m/>
    <m/>
    <m/>
    <m/>
    <m/>
    <m/>
    <m/>
    <m/>
    <n v="2"/>
  </r>
  <r>
    <s v="F7"/>
    <x v="12"/>
    <x v="9"/>
    <s v="D"/>
    <n v="1"/>
    <m/>
    <x v="57"/>
    <s v="SYNSCO"/>
    <x v="64"/>
    <n v="114"/>
    <n v="116"/>
    <m/>
    <m/>
    <m/>
    <m/>
    <m/>
    <m/>
    <m/>
    <m/>
    <m/>
    <m/>
    <m/>
    <m/>
    <m/>
    <m/>
    <m/>
    <m/>
    <m/>
    <m/>
    <n v="3"/>
  </r>
  <r>
    <s v="F8"/>
    <x v="12"/>
    <x v="9"/>
    <s v="D"/>
    <n v="1"/>
    <m/>
    <x v="67"/>
    <s v="SYNLOU"/>
    <x v="92"/>
    <n v="180"/>
    <m/>
    <m/>
    <m/>
    <m/>
    <m/>
    <m/>
    <m/>
    <m/>
    <m/>
    <m/>
    <m/>
    <m/>
    <m/>
    <m/>
    <m/>
    <m/>
    <m/>
    <m/>
    <m/>
    <n v="2"/>
  </r>
  <r>
    <s v="F8"/>
    <x v="12"/>
    <x v="9"/>
    <s v="D"/>
    <n v="1"/>
    <m/>
    <x v="0"/>
    <s v="LAGRHO"/>
    <x v="10"/>
    <n v="31"/>
    <n v="34"/>
    <n v="32"/>
    <n v="21"/>
    <n v="21"/>
    <n v="22"/>
    <n v="21"/>
    <n v="24"/>
    <n v="30"/>
    <n v="25"/>
    <n v="28"/>
    <n v="23"/>
    <n v="24"/>
    <n v="20"/>
    <n v="22"/>
    <n v="29"/>
    <n v="21"/>
    <n v="24"/>
    <n v="24"/>
    <n v="899"/>
    <n v="919"/>
  </r>
  <r>
    <s v="F8"/>
    <x v="12"/>
    <x v="9"/>
    <s v="D"/>
    <n v="1"/>
    <m/>
    <x v="1"/>
    <s v="LEIXAN"/>
    <x v="0"/>
    <m/>
    <m/>
    <m/>
    <m/>
    <m/>
    <m/>
    <m/>
    <m/>
    <m/>
    <m/>
    <m/>
    <m/>
    <m/>
    <m/>
    <m/>
    <m/>
    <m/>
    <m/>
    <m/>
    <m/>
    <n v="1"/>
  </r>
  <r>
    <s v="F8"/>
    <x v="12"/>
    <x v="9"/>
    <s v="D"/>
    <n v="1"/>
    <m/>
    <x v="3"/>
    <s v="TOZCAR"/>
    <x v="3"/>
    <m/>
    <m/>
    <m/>
    <m/>
    <m/>
    <m/>
    <m/>
    <m/>
    <m/>
    <m/>
    <m/>
    <m/>
    <m/>
    <m/>
    <m/>
    <m/>
    <m/>
    <m/>
    <m/>
    <n v="8"/>
    <n v="8"/>
  </r>
  <r>
    <s v="F8"/>
    <x v="12"/>
    <x v="9"/>
    <s v="D"/>
    <n v="1"/>
    <m/>
    <x v="26"/>
    <s v="FARDUO"/>
    <x v="93"/>
    <m/>
    <m/>
    <m/>
    <m/>
    <m/>
    <m/>
    <m/>
    <m/>
    <m/>
    <m/>
    <m/>
    <m/>
    <m/>
    <m/>
    <m/>
    <m/>
    <m/>
    <m/>
    <m/>
    <m/>
    <n v="1"/>
  </r>
  <r>
    <s v="F8"/>
    <x v="12"/>
    <x v="9"/>
    <s v="D"/>
    <n v="1"/>
    <m/>
    <x v="68"/>
    <m/>
    <x v="3"/>
    <m/>
    <m/>
    <m/>
    <m/>
    <m/>
    <m/>
    <m/>
    <m/>
    <m/>
    <m/>
    <m/>
    <m/>
    <m/>
    <m/>
    <m/>
    <m/>
    <m/>
    <m/>
    <m/>
    <m/>
    <n v="6"/>
  </r>
  <r>
    <s v="F8"/>
    <x v="12"/>
    <x v="9"/>
    <s v="D"/>
    <n v="1"/>
    <m/>
    <x v="44"/>
    <s v="MENSpp"/>
    <x v="26"/>
    <n v="97"/>
    <n v="84"/>
    <n v="86"/>
    <n v="85"/>
    <n v="76"/>
    <n v="73"/>
    <n v="74"/>
    <n v="51"/>
    <n v="81"/>
    <n v="80"/>
    <n v="85"/>
    <n v="89"/>
    <n v="82"/>
    <n v="86"/>
    <n v="72"/>
    <n v="77"/>
    <n v="81"/>
    <m/>
    <m/>
    <m/>
    <n v="4"/>
  </r>
  <r>
    <s v="F8"/>
    <x v="12"/>
    <x v="9"/>
    <s v="D"/>
    <n v="1"/>
    <m/>
    <x v="57"/>
    <s v="SYNSCO"/>
    <x v="81"/>
    <m/>
    <m/>
    <m/>
    <m/>
    <m/>
    <m/>
    <m/>
    <m/>
    <m/>
    <m/>
    <m/>
    <m/>
    <m/>
    <m/>
    <m/>
    <m/>
    <m/>
    <m/>
    <m/>
    <m/>
    <n v="1"/>
  </r>
  <r>
    <s v="F8"/>
    <x v="12"/>
    <x v="9"/>
    <s v="D"/>
    <n v="1"/>
    <m/>
    <x v="60"/>
    <s v="PALspp"/>
    <x v="3"/>
    <m/>
    <m/>
    <m/>
    <m/>
    <m/>
    <m/>
    <m/>
    <m/>
    <m/>
    <m/>
    <m/>
    <m/>
    <m/>
    <m/>
    <m/>
    <m/>
    <m/>
    <m/>
    <m/>
    <n v="13"/>
    <n v="13"/>
  </r>
  <r>
    <s v="F2A"/>
    <x v="13"/>
    <x v="10"/>
    <s v="D"/>
    <n v="1"/>
    <m/>
    <x v="19"/>
    <s v="CHISCH"/>
    <x v="94"/>
    <m/>
    <m/>
    <m/>
    <m/>
    <m/>
    <m/>
    <m/>
    <m/>
    <m/>
    <m/>
    <m/>
    <m/>
    <m/>
    <m/>
    <m/>
    <m/>
    <m/>
    <m/>
    <m/>
    <m/>
    <m/>
  </r>
  <r>
    <s v="F2A"/>
    <x v="13"/>
    <x v="10"/>
    <s v="D"/>
    <n v="1"/>
    <s v="A"/>
    <x v="0"/>
    <s v="LAGRHO"/>
    <x v="95"/>
    <n v="30"/>
    <n v="28"/>
    <n v="31"/>
    <n v="30"/>
    <n v="29"/>
    <n v="22"/>
    <n v="23"/>
    <n v="22"/>
    <n v="20"/>
    <n v="18"/>
    <n v="27"/>
    <n v="20"/>
    <n v="20"/>
    <n v="19"/>
    <n v="20"/>
    <n v="18"/>
    <n v="20"/>
    <n v="26"/>
    <n v="19"/>
    <n v="1590"/>
    <n v="1610"/>
  </r>
  <r>
    <s v="F2A"/>
    <x v="13"/>
    <x v="10"/>
    <s v="D"/>
    <n v="1"/>
    <m/>
    <x v="22"/>
    <s v="ORTCHR"/>
    <x v="2"/>
    <n v="22"/>
    <n v="20"/>
    <n v="20"/>
    <n v="18"/>
    <n v="20"/>
    <n v="18"/>
    <n v="26"/>
    <n v="23"/>
    <n v="20"/>
    <n v="20"/>
    <n v="22"/>
    <n v="20"/>
    <n v="18"/>
    <n v="19"/>
    <n v="22"/>
    <n v="23"/>
    <n v="23"/>
    <n v="21"/>
    <n v="18"/>
    <n v="569"/>
    <n v="589"/>
  </r>
  <r>
    <s v="F2A"/>
    <x v="13"/>
    <x v="10"/>
    <s v="D"/>
    <n v="1"/>
    <m/>
    <x v="57"/>
    <s v="SYNSCO"/>
    <x v="96"/>
    <n v="106"/>
    <n v="136"/>
    <m/>
    <m/>
    <m/>
    <m/>
    <m/>
    <m/>
    <m/>
    <m/>
    <m/>
    <m/>
    <m/>
    <m/>
    <m/>
    <m/>
    <m/>
    <m/>
    <m/>
    <m/>
    <m/>
  </r>
  <r>
    <s v="F2A"/>
    <x v="13"/>
    <x v="10"/>
    <s v="D"/>
    <n v="1"/>
    <s v="B"/>
    <x v="0"/>
    <s v="LAGRHO"/>
    <x v="89"/>
    <n v="85"/>
    <m/>
    <m/>
    <m/>
    <m/>
    <m/>
    <m/>
    <m/>
    <m/>
    <m/>
    <m/>
    <m/>
    <m/>
    <m/>
    <m/>
    <m/>
    <m/>
    <m/>
    <m/>
    <m/>
    <m/>
  </r>
  <r>
    <s v="F2A"/>
    <x v="13"/>
    <x v="10"/>
    <s v="D"/>
    <n v="1"/>
    <m/>
    <x v="69"/>
    <s v="SPHBOR"/>
    <x v="97"/>
    <m/>
    <m/>
    <m/>
    <m/>
    <m/>
    <m/>
    <m/>
    <m/>
    <m/>
    <m/>
    <m/>
    <m/>
    <m/>
    <m/>
    <m/>
    <m/>
    <m/>
    <m/>
    <m/>
    <m/>
    <m/>
  </r>
  <r>
    <s v="F2A"/>
    <x v="13"/>
    <x v="10"/>
    <s v="D"/>
    <n v="1"/>
    <m/>
    <x v="70"/>
    <m/>
    <x v="3"/>
    <m/>
    <m/>
    <m/>
    <m/>
    <m/>
    <m/>
    <m/>
    <m/>
    <m/>
    <m/>
    <m/>
    <m/>
    <m/>
    <m/>
    <m/>
    <m/>
    <m/>
    <m/>
    <m/>
    <m/>
    <m/>
  </r>
  <r>
    <s v="F2A"/>
    <x v="13"/>
    <x v="10"/>
    <s v="D"/>
    <n v="1"/>
    <m/>
    <x v="60"/>
    <s v="PALspp"/>
    <x v="3"/>
    <m/>
    <m/>
    <m/>
    <m/>
    <m/>
    <m/>
    <m/>
    <m/>
    <m/>
    <m/>
    <m/>
    <m/>
    <m/>
    <m/>
    <m/>
    <m/>
    <m/>
    <m/>
    <m/>
    <n v="7"/>
    <n v="7"/>
  </r>
  <r>
    <s v="F2A"/>
    <x v="13"/>
    <x v="10"/>
    <s v="D"/>
    <n v="1"/>
    <m/>
    <x v="3"/>
    <s v="TOZCAR"/>
    <x v="3"/>
    <m/>
    <m/>
    <m/>
    <m/>
    <m/>
    <m/>
    <m/>
    <m/>
    <m/>
    <m/>
    <m/>
    <m/>
    <m/>
    <m/>
    <m/>
    <m/>
    <m/>
    <m/>
    <m/>
    <n v="14"/>
    <n v="14"/>
  </r>
  <r>
    <s v="F3"/>
    <x v="13"/>
    <x v="10"/>
    <s v="D"/>
    <n v="1"/>
    <s v="A"/>
    <x v="0"/>
    <s v="LAGRHO"/>
    <x v="14"/>
    <n v="45"/>
    <n v="22"/>
    <n v="23"/>
    <n v="42"/>
    <n v="21"/>
    <n v="26"/>
    <n v="35"/>
    <n v="36"/>
    <n v="32"/>
    <n v="26"/>
    <n v="27"/>
    <n v="22"/>
    <n v="50"/>
    <n v="32"/>
    <n v="31"/>
    <n v="22"/>
    <n v="27"/>
    <n v="43"/>
    <n v="23"/>
    <n v="4735"/>
    <n v="4755"/>
  </r>
  <r>
    <s v="F3"/>
    <x v="13"/>
    <x v="10"/>
    <s v="D"/>
    <n v="1"/>
    <s v="B"/>
    <x v="0"/>
    <s v="LAGRHO"/>
    <x v="28"/>
    <n v="81"/>
    <n v="97"/>
    <n v="84"/>
    <n v="81"/>
    <n v="83"/>
    <n v="85"/>
    <n v="67"/>
    <m/>
    <m/>
    <m/>
    <m/>
    <m/>
    <m/>
    <m/>
    <m/>
    <m/>
    <m/>
    <m/>
    <m/>
    <m/>
    <n v="8"/>
  </r>
  <r>
    <s v="F3"/>
    <x v="13"/>
    <x v="10"/>
    <s v="D"/>
    <n v="1"/>
    <m/>
    <x v="19"/>
    <s v="CHISCH"/>
    <x v="1"/>
    <m/>
    <m/>
    <m/>
    <m/>
    <m/>
    <m/>
    <m/>
    <m/>
    <m/>
    <m/>
    <m/>
    <m/>
    <m/>
    <m/>
    <m/>
    <m/>
    <m/>
    <m/>
    <m/>
    <m/>
    <n v="1"/>
  </r>
  <r>
    <s v="F3"/>
    <x v="13"/>
    <x v="10"/>
    <s v="D"/>
    <n v="1"/>
    <m/>
    <x v="57"/>
    <s v="SYNSCO"/>
    <x v="98"/>
    <n v="142"/>
    <n v="146"/>
    <n v="125"/>
    <n v="108"/>
    <n v="102"/>
    <n v="146"/>
    <n v="114"/>
    <m/>
    <m/>
    <m/>
    <m/>
    <m/>
    <m/>
    <m/>
    <m/>
    <m/>
    <m/>
    <m/>
    <m/>
    <m/>
    <n v="8"/>
  </r>
  <r>
    <s v="F3"/>
    <x v="13"/>
    <x v="10"/>
    <s v="D"/>
    <n v="1"/>
    <m/>
    <x v="22"/>
    <s v="ORTCHR"/>
    <x v="29"/>
    <n v="28"/>
    <n v="31"/>
    <n v="20"/>
    <n v="19"/>
    <n v="23"/>
    <n v="30"/>
    <n v="32"/>
    <n v="30"/>
    <n v="25"/>
    <n v="22"/>
    <n v="28"/>
    <n v="28"/>
    <n v="28"/>
    <n v="17"/>
    <n v="31"/>
    <n v="29"/>
    <n v="18"/>
    <n v="28"/>
    <n v="29"/>
    <n v="193"/>
    <n v="213"/>
  </r>
  <r>
    <s v="F3"/>
    <x v="13"/>
    <x v="10"/>
    <s v="D"/>
    <n v="1"/>
    <m/>
    <x v="71"/>
    <s v="HIPERE"/>
    <x v="44"/>
    <m/>
    <m/>
    <m/>
    <m/>
    <m/>
    <m/>
    <m/>
    <m/>
    <m/>
    <m/>
    <m/>
    <m/>
    <m/>
    <m/>
    <m/>
    <m/>
    <m/>
    <m/>
    <m/>
    <m/>
    <m/>
  </r>
  <r>
    <s v="F3"/>
    <x v="13"/>
    <x v="10"/>
    <s v="D"/>
    <n v="1"/>
    <m/>
    <x v="3"/>
    <s v="TOZCAR"/>
    <x v="3"/>
    <m/>
    <m/>
    <m/>
    <m/>
    <m/>
    <m/>
    <m/>
    <m/>
    <m/>
    <m/>
    <m/>
    <m/>
    <m/>
    <m/>
    <m/>
    <m/>
    <m/>
    <m/>
    <m/>
    <n v="2"/>
    <n v="2"/>
  </r>
  <r>
    <s v="F5"/>
    <x v="13"/>
    <x v="10"/>
    <s v="D"/>
    <n v="1"/>
    <s v="A"/>
    <x v="0"/>
    <s v="LAGRHO"/>
    <x v="27"/>
    <n v="19"/>
    <n v="23"/>
    <n v="24"/>
    <n v="31"/>
    <n v="20"/>
    <n v="21"/>
    <n v="20"/>
    <n v="30"/>
    <n v="19"/>
    <n v="21"/>
    <n v="23"/>
    <n v="40"/>
    <n v="18"/>
    <n v="22"/>
    <n v="50"/>
    <n v="24"/>
    <n v="28"/>
    <n v="18"/>
    <n v="24"/>
    <n v="600"/>
    <n v="620"/>
  </r>
  <r>
    <s v="F5"/>
    <x v="13"/>
    <x v="10"/>
    <s v="D"/>
    <n v="1"/>
    <s v="B"/>
    <x v="0"/>
    <s v="LAGRHO"/>
    <x v="99"/>
    <m/>
    <m/>
    <m/>
    <m/>
    <m/>
    <m/>
    <m/>
    <m/>
    <m/>
    <m/>
    <m/>
    <m/>
    <m/>
    <m/>
    <m/>
    <m/>
    <m/>
    <m/>
    <m/>
    <m/>
    <m/>
  </r>
  <r>
    <s v="F5"/>
    <x v="13"/>
    <x v="10"/>
    <s v="D"/>
    <n v="1"/>
    <m/>
    <x v="22"/>
    <s v="ORTCHR"/>
    <x v="29"/>
    <n v="23"/>
    <n v="25"/>
    <n v="30"/>
    <n v="27"/>
    <n v="29"/>
    <n v="28"/>
    <n v="27"/>
    <n v="22"/>
    <n v="19"/>
    <n v="21"/>
    <n v="21"/>
    <n v="23"/>
    <n v="27"/>
    <n v="24"/>
    <n v="22"/>
    <n v="25"/>
    <n v="26"/>
    <n v="32"/>
    <n v="29"/>
    <n v="10"/>
    <n v="30"/>
  </r>
  <r>
    <s v="F5"/>
    <x v="13"/>
    <x v="10"/>
    <s v="D"/>
    <n v="1"/>
    <m/>
    <x v="13"/>
    <s v="LUCPAR"/>
    <x v="14"/>
    <n v="25"/>
    <n v="29"/>
    <n v="28"/>
    <n v="30"/>
    <n v="28"/>
    <n v="31"/>
    <n v="25"/>
    <n v="30"/>
    <n v="23"/>
    <n v="28"/>
    <n v="29"/>
    <n v="30"/>
    <n v="26"/>
    <n v="25"/>
    <n v="27"/>
    <n v="24"/>
    <n v="30"/>
    <n v="25"/>
    <n v="32"/>
    <n v="267"/>
    <n v="287"/>
  </r>
  <r>
    <s v="F5"/>
    <x v="13"/>
    <x v="10"/>
    <s v="D"/>
    <n v="1"/>
    <m/>
    <x v="62"/>
    <s v="MICGUL"/>
    <x v="57"/>
    <m/>
    <m/>
    <m/>
    <m/>
    <m/>
    <m/>
    <m/>
    <m/>
    <m/>
    <m/>
    <m/>
    <m/>
    <m/>
    <m/>
    <m/>
    <m/>
    <m/>
    <m/>
    <m/>
    <n v="1"/>
    <n v="1"/>
  </r>
  <r>
    <s v="F5"/>
    <x v="13"/>
    <x v="10"/>
    <s v="D"/>
    <n v="1"/>
    <m/>
    <x v="72"/>
    <m/>
    <x v="3"/>
    <m/>
    <m/>
    <m/>
    <m/>
    <m/>
    <m/>
    <m/>
    <m/>
    <m/>
    <m/>
    <m/>
    <m/>
    <m/>
    <m/>
    <m/>
    <m/>
    <m/>
    <m/>
    <m/>
    <m/>
    <m/>
  </r>
  <r>
    <s v="F5"/>
    <x v="13"/>
    <x v="10"/>
    <s v="D"/>
    <n v="1"/>
    <m/>
    <x v="73"/>
    <s v="MICGUL"/>
    <x v="44"/>
    <m/>
    <m/>
    <m/>
    <m/>
    <m/>
    <m/>
    <m/>
    <m/>
    <m/>
    <m/>
    <m/>
    <m/>
    <m/>
    <m/>
    <m/>
    <m/>
    <m/>
    <m/>
    <m/>
    <m/>
    <m/>
  </r>
  <r>
    <s v="F6"/>
    <x v="13"/>
    <x v="10"/>
    <s v="D"/>
    <n v="1"/>
    <s v="A"/>
    <x v="0"/>
    <s v="LAGRHO"/>
    <x v="90"/>
    <n v="30"/>
    <n v="29"/>
    <n v="30"/>
    <n v="29"/>
    <n v="31"/>
    <n v="30"/>
    <n v="30"/>
    <n v="32"/>
    <n v="25"/>
    <n v="30"/>
    <n v="31"/>
    <n v="32"/>
    <n v="29"/>
    <n v="30"/>
    <n v="29"/>
    <n v="26"/>
    <n v="28"/>
    <n v="30"/>
    <n v="27"/>
    <n v="926"/>
    <n v="946"/>
  </r>
  <r>
    <s v="F6"/>
    <x v="13"/>
    <x v="10"/>
    <s v="D"/>
    <n v="1"/>
    <s v="B"/>
    <x v="0"/>
    <s v="LAGRHO"/>
    <x v="67"/>
    <n v="82"/>
    <n v="113"/>
    <n v="80"/>
    <n v="74"/>
    <n v="75"/>
    <n v="85"/>
    <m/>
    <m/>
    <m/>
    <m/>
    <m/>
    <m/>
    <m/>
    <m/>
    <m/>
    <m/>
    <m/>
    <m/>
    <m/>
    <m/>
    <n v="7"/>
  </r>
  <r>
    <s v="F6"/>
    <x v="13"/>
    <x v="10"/>
    <s v="D"/>
    <n v="1"/>
    <m/>
    <x v="22"/>
    <s v="ORTCHR"/>
    <x v="100"/>
    <n v="18"/>
    <n v="22"/>
    <n v="40"/>
    <n v="34"/>
    <n v="38"/>
    <m/>
    <m/>
    <m/>
    <m/>
    <m/>
    <m/>
    <m/>
    <m/>
    <m/>
    <m/>
    <m/>
    <m/>
    <m/>
    <m/>
    <m/>
    <n v="6"/>
  </r>
  <r>
    <s v="F6"/>
    <x v="13"/>
    <x v="10"/>
    <s v="D"/>
    <n v="1"/>
    <m/>
    <x v="57"/>
    <s v="SYNSCO"/>
    <x v="101"/>
    <n v="111"/>
    <n v="111"/>
    <n v="104"/>
    <n v="111"/>
    <m/>
    <m/>
    <m/>
    <m/>
    <m/>
    <m/>
    <m/>
    <m/>
    <m/>
    <m/>
    <m/>
    <m/>
    <m/>
    <m/>
    <m/>
    <m/>
    <n v="5"/>
  </r>
  <r>
    <s v="F6"/>
    <x v="13"/>
    <x v="10"/>
    <s v="D"/>
    <n v="1"/>
    <m/>
    <x v="67"/>
    <s v="SYNLOU"/>
    <x v="102"/>
    <n v="185"/>
    <m/>
    <m/>
    <m/>
    <m/>
    <m/>
    <m/>
    <m/>
    <m/>
    <m/>
    <m/>
    <m/>
    <m/>
    <m/>
    <m/>
    <m/>
    <m/>
    <m/>
    <m/>
    <m/>
    <n v="2"/>
  </r>
  <r>
    <s v="F6"/>
    <x v="13"/>
    <x v="10"/>
    <s v="D"/>
    <n v="1"/>
    <m/>
    <x v="3"/>
    <s v="TOZCAR"/>
    <x v="3"/>
    <m/>
    <m/>
    <m/>
    <m/>
    <m/>
    <m/>
    <m/>
    <m/>
    <m/>
    <m/>
    <m/>
    <m/>
    <m/>
    <m/>
    <m/>
    <m/>
    <m/>
    <m/>
    <m/>
    <m/>
    <n v="1"/>
  </r>
  <r>
    <s v="F7"/>
    <x v="13"/>
    <x v="10"/>
    <s v="D"/>
    <n v="1"/>
    <s v="A"/>
    <x v="0"/>
    <s v="LAGRHO"/>
    <x v="6"/>
    <n v="16"/>
    <n v="32"/>
    <n v="22"/>
    <n v="28"/>
    <n v="26"/>
    <n v="20"/>
    <n v="22"/>
    <n v="18"/>
    <n v="22"/>
    <n v="40"/>
    <n v="33"/>
    <n v="20"/>
    <n v="36"/>
    <n v="34"/>
    <n v="22"/>
    <n v="26"/>
    <n v="23"/>
    <n v="26"/>
    <n v="18"/>
    <n v="248"/>
    <n v="268"/>
  </r>
  <r>
    <s v="F7"/>
    <x v="13"/>
    <x v="10"/>
    <s v="D"/>
    <n v="1"/>
    <s v="B"/>
    <x v="0"/>
    <s v="LAGRHO"/>
    <x v="69"/>
    <n v="74"/>
    <n v="80"/>
    <n v="81"/>
    <n v="70"/>
    <n v="60"/>
    <m/>
    <m/>
    <m/>
    <m/>
    <m/>
    <m/>
    <m/>
    <m/>
    <m/>
    <m/>
    <m/>
    <m/>
    <m/>
    <m/>
    <m/>
    <n v="6"/>
  </r>
  <r>
    <s v="F7"/>
    <x v="13"/>
    <x v="10"/>
    <s v="D"/>
    <n v="1"/>
    <m/>
    <x v="71"/>
    <s v="HIPERE"/>
    <x v="57"/>
    <m/>
    <m/>
    <m/>
    <m/>
    <m/>
    <m/>
    <m/>
    <m/>
    <m/>
    <m/>
    <m/>
    <m/>
    <m/>
    <m/>
    <m/>
    <m/>
    <m/>
    <m/>
    <m/>
    <m/>
    <n v="1"/>
  </r>
  <r>
    <s v="F7"/>
    <x v="13"/>
    <x v="10"/>
    <s v="D"/>
    <n v="1"/>
    <m/>
    <x v="57"/>
    <s v="SYNSCO"/>
    <x v="87"/>
    <n v="120"/>
    <n v="112"/>
    <n v="105"/>
    <m/>
    <m/>
    <m/>
    <m/>
    <m/>
    <m/>
    <m/>
    <m/>
    <m/>
    <m/>
    <m/>
    <m/>
    <m/>
    <m/>
    <m/>
    <m/>
    <m/>
    <n v="4"/>
  </r>
  <r>
    <s v="F7"/>
    <x v="13"/>
    <x v="10"/>
    <s v="D"/>
    <n v="1"/>
    <m/>
    <x v="41"/>
    <s v="SPHNEP"/>
    <x v="96"/>
    <m/>
    <m/>
    <m/>
    <m/>
    <m/>
    <m/>
    <m/>
    <m/>
    <m/>
    <m/>
    <m/>
    <m/>
    <m/>
    <m/>
    <m/>
    <m/>
    <m/>
    <m/>
    <m/>
    <m/>
    <n v="1"/>
  </r>
  <r>
    <s v="F7"/>
    <x v="13"/>
    <x v="10"/>
    <s v="D"/>
    <n v="1"/>
    <m/>
    <x v="22"/>
    <s v="ORTCHR"/>
    <x v="10"/>
    <n v="30"/>
    <n v="28"/>
    <n v="37"/>
    <n v="21"/>
    <n v="32"/>
    <n v="21"/>
    <n v="18"/>
    <n v="30"/>
    <n v="30"/>
    <n v="28"/>
    <n v="30"/>
    <n v="12"/>
    <n v="20"/>
    <n v="20"/>
    <n v="21"/>
    <n v="20"/>
    <n v="16"/>
    <n v="18"/>
    <n v="20"/>
    <n v="126"/>
    <n v="146"/>
  </r>
  <r>
    <s v="F7"/>
    <x v="13"/>
    <x v="10"/>
    <s v="D"/>
    <n v="1"/>
    <m/>
    <x v="13"/>
    <s v="LUCPAR"/>
    <x v="27"/>
    <n v="29"/>
    <n v="30"/>
    <n v="24"/>
    <n v="22"/>
    <n v="24"/>
    <n v="29"/>
    <n v="28"/>
    <n v="25"/>
    <n v="20"/>
    <m/>
    <m/>
    <m/>
    <m/>
    <m/>
    <m/>
    <m/>
    <m/>
    <m/>
    <m/>
    <m/>
    <n v="10"/>
  </r>
  <r>
    <s v="F7"/>
    <x v="13"/>
    <x v="10"/>
    <s v="D"/>
    <n v="1"/>
    <s v="F"/>
    <x v="74"/>
    <s v="CALSAP"/>
    <x v="103"/>
    <m/>
    <m/>
    <m/>
    <m/>
    <m/>
    <m/>
    <m/>
    <m/>
    <m/>
    <m/>
    <m/>
    <m/>
    <m/>
    <m/>
    <m/>
    <m/>
    <m/>
    <m/>
    <m/>
    <m/>
    <n v="1"/>
  </r>
  <r>
    <s v="F7"/>
    <x v="13"/>
    <x v="10"/>
    <s v="D"/>
    <n v="1"/>
    <m/>
    <x v="72"/>
    <m/>
    <x v="3"/>
    <m/>
    <m/>
    <m/>
    <m/>
    <m/>
    <m/>
    <m/>
    <m/>
    <m/>
    <m/>
    <m/>
    <m/>
    <m/>
    <m/>
    <m/>
    <m/>
    <m/>
    <m/>
    <m/>
    <m/>
    <n v="2"/>
  </r>
  <r>
    <s v="F8"/>
    <x v="13"/>
    <x v="10"/>
    <s v="D"/>
    <n v="1"/>
    <s v="A"/>
    <x v="0"/>
    <s v="LAGRHO"/>
    <x v="25"/>
    <n v="26"/>
    <n v="25"/>
    <n v="20"/>
    <n v="34"/>
    <n v="35"/>
    <n v="23"/>
    <n v="22"/>
    <n v="19"/>
    <n v="20"/>
    <n v="27"/>
    <n v="22"/>
    <n v="22"/>
    <n v="20"/>
    <n v="28"/>
    <n v="28"/>
    <n v="30"/>
    <n v="44"/>
    <n v="32"/>
    <n v="37"/>
    <n v="288"/>
    <n v="308"/>
  </r>
  <r>
    <s v="F8"/>
    <x v="13"/>
    <x v="10"/>
    <s v="D"/>
    <n v="1"/>
    <s v="B"/>
    <x v="0"/>
    <s v="LAGRHO"/>
    <x v="53"/>
    <n v="82"/>
    <n v="77"/>
    <m/>
    <m/>
    <m/>
    <m/>
    <m/>
    <m/>
    <m/>
    <m/>
    <m/>
    <m/>
    <m/>
    <m/>
    <m/>
    <m/>
    <m/>
    <m/>
    <m/>
    <m/>
    <n v="3"/>
  </r>
  <r>
    <s v="F8"/>
    <x v="13"/>
    <x v="10"/>
    <s v="D"/>
    <n v="1"/>
    <m/>
    <x v="13"/>
    <s v="LUCPAR"/>
    <x v="12"/>
    <n v="24"/>
    <n v="28"/>
    <n v="32"/>
    <n v="27"/>
    <n v="28"/>
    <n v="27"/>
    <n v="31"/>
    <n v="28"/>
    <n v="28"/>
    <n v="27"/>
    <n v="25"/>
    <n v="30"/>
    <n v="25"/>
    <n v="28"/>
    <n v="29"/>
    <n v="25"/>
    <n v="27"/>
    <n v="25"/>
    <n v="29"/>
    <n v="222"/>
    <n v="242"/>
  </r>
  <r>
    <s v="F8"/>
    <x v="13"/>
    <x v="10"/>
    <s v="D"/>
    <n v="1"/>
    <m/>
    <x v="57"/>
    <s v="SYNSCO"/>
    <x v="20"/>
    <n v="123"/>
    <m/>
    <m/>
    <m/>
    <m/>
    <m/>
    <m/>
    <m/>
    <m/>
    <m/>
    <m/>
    <m/>
    <m/>
    <m/>
    <m/>
    <m/>
    <m/>
    <m/>
    <m/>
    <m/>
    <n v="2"/>
  </r>
  <r>
    <s v="F8"/>
    <x v="13"/>
    <x v="10"/>
    <s v="D"/>
    <n v="1"/>
    <m/>
    <x v="72"/>
    <m/>
    <x v="3"/>
    <m/>
    <m/>
    <m/>
    <m/>
    <m/>
    <m/>
    <m/>
    <m/>
    <m/>
    <m/>
    <m/>
    <m/>
    <m/>
    <m/>
    <m/>
    <m/>
    <m/>
    <m/>
    <m/>
    <m/>
    <n v="3"/>
  </r>
  <r>
    <s v="F3"/>
    <x v="14"/>
    <x v="11"/>
    <s v="D"/>
    <n v="1"/>
    <s v="A"/>
    <x v="0"/>
    <s v="LAGRHO"/>
    <x v="25"/>
    <n v="31"/>
    <n v="44"/>
    <n v="41"/>
    <n v="32"/>
    <n v="34"/>
    <n v="32"/>
    <n v="32"/>
    <n v="28"/>
    <n v="34"/>
    <n v="40"/>
    <n v="37"/>
    <n v="29"/>
    <n v="32"/>
    <n v="42"/>
    <n v="28"/>
    <n v="30"/>
    <n v="33"/>
    <n v="31"/>
    <n v="38"/>
    <n v="424"/>
    <n v="444"/>
  </r>
  <r>
    <s v="F3"/>
    <x v="14"/>
    <x v="11"/>
    <s v="D"/>
    <n v="1"/>
    <s v="B"/>
    <x v="0"/>
    <s v="LAGRHO"/>
    <x v="104"/>
    <n v="77"/>
    <m/>
    <m/>
    <m/>
    <m/>
    <m/>
    <m/>
    <m/>
    <m/>
    <m/>
    <m/>
    <m/>
    <m/>
    <m/>
    <m/>
    <m/>
    <m/>
    <m/>
    <m/>
    <m/>
    <n v="2"/>
  </r>
  <r>
    <s v="F3"/>
    <x v="14"/>
    <x v="11"/>
    <s v="D"/>
    <n v="1"/>
    <m/>
    <x v="19"/>
    <s v="CHISCH"/>
    <x v="105"/>
    <n v="163"/>
    <n v="15"/>
    <m/>
    <m/>
    <m/>
    <m/>
    <m/>
    <m/>
    <m/>
    <m/>
    <m/>
    <m/>
    <m/>
    <m/>
    <m/>
    <m/>
    <m/>
    <m/>
    <m/>
    <m/>
    <n v="3"/>
  </r>
  <r>
    <s v="F3"/>
    <x v="14"/>
    <x v="11"/>
    <s v="D"/>
    <n v="1"/>
    <m/>
    <x v="22"/>
    <s v="ORTCHR"/>
    <x v="91"/>
    <n v="71"/>
    <n v="46"/>
    <n v="52"/>
    <m/>
    <m/>
    <m/>
    <m/>
    <m/>
    <m/>
    <m/>
    <m/>
    <m/>
    <m/>
    <m/>
    <m/>
    <m/>
    <m/>
    <m/>
    <m/>
    <m/>
    <n v="4"/>
  </r>
  <r>
    <s v="F3"/>
    <x v="14"/>
    <x v="11"/>
    <s v="D"/>
    <n v="1"/>
    <m/>
    <x v="67"/>
    <s v="SYNLOU"/>
    <x v="106"/>
    <m/>
    <m/>
    <m/>
    <m/>
    <m/>
    <m/>
    <m/>
    <m/>
    <m/>
    <m/>
    <m/>
    <m/>
    <m/>
    <m/>
    <m/>
    <m/>
    <m/>
    <m/>
    <m/>
    <m/>
    <n v="1"/>
  </r>
  <r>
    <s v="F3"/>
    <x v="14"/>
    <x v="11"/>
    <s v="D"/>
    <n v="1"/>
    <m/>
    <x v="11"/>
    <s v="MONHIS"/>
    <x v="5"/>
    <m/>
    <m/>
    <m/>
    <m/>
    <m/>
    <m/>
    <m/>
    <m/>
    <m/>
    <m/>
    <m/>
    <m/>
    <m/>
    <m/>
    <m/>
    <m/>
    <m/>
    <m/>
    <m/>
    <m/>
    <n v="1"/>
  </r>
  <r>
    <s v="F3"/>
    <x v="14"/>
    <x v="11"/>
    <s v="D"/>
    <n v="1"/>
    <s v="F"/>
    <x v="75"/>
    <s v="PORSpp"/>
    <x v="0"/>
    <m/>
    <m/>
    <m/>
    <m/>
    <m/>
    <m/>
    <m/>
    <m/>
    <m/>
    <m/>
    <m/>
    <m/>
    <m/>
    <m/>
    <m/>
    <m/>
    <m/>
    <m/>
    <m/>
    <m/>
    <m/>
  </r>
  <r>
    <s v="F3"/>
    <x v="14"/>
    <x v="11"/>
    <s v="D"/>
    <n v="1"/>
    <m/>
    <x v="49"/>
    <m/>
    <x v="3"/>
    <m/>
    <m/>
    <m/>
    <m/>
    <m/>
    <m/>
    <m/>
    <m/>
    <m/>
    <m/>
    <m/>
    <m/>
    <m/>
    <m/>
    <m/>
    <m/>
    <m/>
    <m/>
    <m/>
    <m/>
    <n v="1"/>
  </r>
  <r>
    <s v="F4A"/>
    <x v="14"/>
    <x v="11"/>
    <s v="D"/>
    <n v="1"/>
    <m/>
    <x v="67"/>
    <s v="SYNLOU"/>
    <x v="107"/>
    <n v="138"/>
    <m/>
    <m/>
    <m/>
    <m/>
    <m/>
    <m/>
    <m/>
    <m/>
    <m/>
    <m/>
    <m/>
    <m/>
    <m/>
    <m/>
    <m/>
    <m/>
    <m/>
    <m/>
    <m/>
    <n v="2"/>
  </r>
  <r>
    <s v="F4A"/>
    <x v="14"/>
    <x v="11"/>
    <s v="D"/>
    <n v="1"/>
    <m/>
    <x v="57"/>
    <s v="SYNSCO"/>
    <x v="96"/>
    <n v="121"/>
    <n v="108"/>
    <m/>
    <m/>
    <m/>
    <m/>
    <m/>
    <m/>
    <m/>
    <m/>
    <m/>
    <m/>
    <m/>
    <m/>
    <m/>
    <m/>
    <m/>
    <m/>
    <m/>
    <m/>
    <n v="3"/>
  </r>
  <r>
    <s v="F4A"/>
    <x v="14"/>
    <x v="11"/>
    <s v="D"/>
    <n v="1"/>
    <m/>
    <x v="41"/>
    <s v="SPHNEP"/>
    <x v="73"/>
    <m/>
    <m/>
    <m/>
    <m/>
    <m/>
    <m/>
    <m/>
    <m/>
    <m/>
    <m/>
    <m/>
    <m/>
    <m/>
    <m/>
    <m/>
    <m/>
    <m/>
    <m/>
    <m/>
    <m/>
    <n v="1"/>
  </r>
  <r>
    <s v="F4A"/>
    <x v="14"/>
    <x v="11"/>
    <s v="D"/>
    <n v="1"/>
    <m/>
    <x v="53"/>
    <s v="BAICHR"/>
    <x v="13"/>
    <n v="20"/>
    <n v="26"/>
    <m/>
    <m/>
    <m/>
    <m/>
    <m/>
    <m/>
    <m/>
    <m/>
    <m/>
    <m/>
    <m/>
    <m/>
    <m/>
    <m/>
    <m/>
    <m/>
    <m/>
    <m/>
    <n v="3"/>
  </r>
  <r>
    <s v="F4A"/>
    <x v="14"/>
    <x v="11"/>
    <s v="D"/>
    <n v="1"/>
    <m/>
    <x v="0"/>
    <s v="LAGRHO"/>
    <x v="29"/>
    <n v="33"/>
    <n v="39"/>
    <n v="32"/>
    <n v="41"/>
    <n v="25"/>
    <n v="31"/>
    <n v="30"/>
    <n v="33"/>
    <n v="31"/>
    <n v="24"/>
    <n v="29"/>
    <n v="32"/>
    <n v="24"/>
    <n v="39"/>
    <n v="32"/>
    <n v="31"/>
    <n v="31"/>
    <n v="33"/>
    <n v="36"/>
    <n v="287"/>
    <n v="307"/>
  </r>
  <r>
    <s v="F4A"/>
    <x v="14"/>
    <x v="11"/>
    <s v="D"/>
    <n v="1"/>
    <m/>
    <x v="44"/>
    <s v="MENSpp"/>
    <x v="68"/>
    <n v="68"/>
    <n v="90"/>
    <n v="66"/>
    <n v="45"/>
    <n v="53"/>
    <n v="46"/>
    <n v="52"/>
    <m/>
    <m/>
    <m/>
    <m/>
    <m/>
    <m/>
    <m/>
    <m/>
    <m/>
    <m/>
    <m/>
    <m/>
    <m/>
    <n v="8"/>
  </r>
  <r>
    <s v="F4A"/>
    <x v="14"/>
    <x v="11"/>
    <s v="D"/>
    <n v="1"/>
    <m/>
    <x v="39"/>
    <s v="CYNNEB"/>
    <x v="25"/>
    <m/>
    <m/>
    <m/>
    <m/>
    <m/>
    <m/>
    <m/>
    <m/>
    <m/>
    <m/>
    <m/>
    <m/>
    <m/>
    <m/>
    <m/>
    <m/>
    <m/>
    <m/>
    <m/>
    <m/>
    <n v="1"/>
  </r>
  <r>
    <s v="F5"/>
    <x v="14"/>
    <x v="11"/>
    <s v="D"/>
    <n v="1"/>
    <m/>
    <x v="76"/>
    <s v="STRMAR"/>
    <x v="3"/>
    <m/>
    <m/>
    <m/>
    <m/>
    <m/>
    <m/>
    <m/>
    <m/>
    <m/>
    <m/>
    <m/>
    <m/>
    <m/>
    <m/>
    <m/>
    <m/>
    <m/>
    <m/>
    <m/>
    <m/>
    <n v="1"/>
  </r>
  <r>
    <s v="F5"/>
    <x v="14"/>
    <x v="11"/>
    <s v="D"/>
    <n v="1"/>
    <m/>
    <x v="13"/>
    <s v="LUCPAR"/>
    <x v="6"/>
    <n v="16"/>
    <n v="20"/>
    <n v="17"/>
    <n v="24"/>
    <n v="15"/>
    <n v="18"/>
    <n v="22"/>
    <n v="21"/>
    <n v="17"/>
    <n v="18"/>
    <n v="21"/>
    <n v="31"/>
    <n v="19"/>
    <n v="20"/>
    <n v="24"/>
    <n v="20"/>
    <n v="17"/>
    <n v="17"/>
    <n v="20"/>
    <n v="3"/>
    <n v="23"/>
  </r>
  <r>
    <s v="F5"/>
    <x v="14"/>
    <x v="11"/>
    <s v="D"/>
    <n v="1"/>
    <m/>
    <x v="0"/>
    <s v="LAGRHO"/>
    <x v="11"/>
    <n v="30"/>
    <n v="33"/>
    <n v="34"/>
    <n v="22"/>
    <n v="28"/>
    <n v="27"/>
    <n v="32"/>
    <n v="32"/>
    <n v="27"/>
    <n v="52"/>
    <n v="27"/>
    <n v="31"/>
    <n v="23"/>
    <n v="23"/>
    <n v="28"/>
    <n v="27"/>
    <n v="30"/>
    <n v="26"/>
    <n v="32"/>
    <n v="110"/>
    <n v="130"/>
  </r>
  <r>
    <s v="F5"/>
    <x v="14"/>
    <x v="11"/>
    <s v="D"/>
    <n v="1"/>
    <m/>
    <x v="57"/>
    <s v="SYNSCO"/>
    <x v="108"/>
    <m/>
    <m/>
    <m/>
    <m/>
    <m/>
    <m/>
    <m/>
    <m/>
    <m/>
    <m/>
    <m/>
    <m/>
    <m/>
    <m/>
    <m/>
    <m/>
    <m/>
    <m/>
    <m/>
    <m/>
    <n v="1"/>
  </r>
  <r>
    <s v="F5"/>
    <x v="14"/>
    <x v="11"/>
    <s v="D"/>
    <n v="1"/>
    <m/>
    <x v="53"/>
    <s v="BAICHR"/>
    <x v="5"/>
    <n v="33"/>
    <n v="32"/>
    <n v="33"/>
    <n v="36"/>
    <n v="37"/>
    <n v="35"/>
    <n v="37"/>
    <n v="34"/>
    <m/>
    <m/>
    <m/>
    <m/>
    <m/>
    <m/>
    <m/>
    <m/>
    <m/>
    <m/>
    <m/>
    <m/>
    <n v="9"/>
  </r>
  <r>
    <s v="F6"/>
    <x v="14"/>
    <x v="11"/>
    <s v="D"/>
    <n v="1"/>
    <m/>
    <x v="57"/>
    <s v="SYNSCO"/>
    <x v="81"/>
    <n v="114"/>
    <n v="86"/>
    <n v="118"/>
    <m/>
    <m/>
    <m/>
    <m/>
    <m/>
    <m/>
    <m/>
    <m/>
    <m/>
    <m/>
    <m/>
    <m/>
    <m/>
    <m/>
    <m/>
    <m/>
    <m/>
    <n v="4"/>
  </r>
  <r>
    <s v="F6"/>
    <x v="14"/>
    <x v="11"/>
    <s v="D"/>
    <n v="1"/>
    <s v="A"/>
    <x v="0"/>
    <s v="LAGRHO"/>
    <x v="44"/>
    <n v="42"/>
    <n v="42"/>
    <n v="38"/>
    <n v="43"/>
    <n v="36"/>
    <n v="44"/>
    <n v="36"/>
    <n v="37"/>
    <n v="36"/>
    <n v="38"/>
    <n v="37"/>
    <n v="38"/>
    <n v="40"/>
    <n v="36"/>
    <n v="37"/>
    <n v="35"/>
    <n v="32"/>
    <n v="37"/>
    <n v="37"/>
    <n v="298"/>
    <n v="318"/>
  </r>
  <r>
    <s v="F6"/>
    <x v="14"/>
    <x v="11"/>
    <s v="D"/>
    <n v="1"/>
    <s v="B"/>
    <x v="0"/>
    <s v="LAGRHO"/>
    <x v="60"/>
    <n v="91"/>
    <n v="93"/>
    <m/>
    <m/>
    <m/>
    <m/>
    <m/>
    <m/>
    <m/>
    <m/>
    <m/>
    <m/>
    <m/>
    <m/>
    <m/>
    <m/>
    <m/>
    <m/>
    <m/>
    <m/>
    <n v="3"/>
  </r>
  <r>
    <s v="F6"/>
    <x v="14"/>
    <x v="11"/>
    <s v="D"/>
    <n v="1"/>
    <m/>
    <x v="22"/>
    <s v="ORTCHR"/>
    <x v="17"/>
    <m/>
    <m/>
    <m/>
    <m/>
    <m/>
    <m/>
    <m/>
    <m/>
    <m/>
    <m/>
    <m/>
    <m/>
    <m/>
    <m/>
    <m/>
    <m/>
    <m/>
    <m/>
    <m/>
    <m/>
    <n v="1"/>
  </r>
  <r>
    <s v="F6"/>
    <x v="14"/>
    <x v="11"/>
    <s v="D"/>
    <n v="1"/>
    <m/>
    <x v="77"/>
    <s v="HIPZOS"/>
    <x v="29"/>
    <n v="31"/>
    <m/>
    <m/>
    <m/>
    <m/>
    <m/>
    <m/>
    <m/>
    <m/>
    <m/>
    <m/>
    <m/>
    <m/>
    <m/>
    <m/>
    <m/>
    <m/>
    <m/>
    <m/>
    <m/>
    <n v="2"/>
  </r>
  <r>
    <s v="F6"/>
    <x v="14"/>
    <x v="11"/>
    <s v="D"/>
    <n v="1"/>
    <m/>
    <x v="71"/>
    <s v="HIPERE"/>
    <x v="10"/>
    <n v="25"/>
    <m/>
    <m/>
    <m/>
    <m/>
    <m/>
    <m/>
    <m/>
    <m/>
    <m/>
    <m/>
    <m/>
    <m/>
    <m/>
    <m/>
    <m/>
    <m/>
    <m/>
    <m/>
    <m/>
    <n v="2"/>
  </r>
  <r>
    <s v="F6"/>
    <x v="14"/>
    <x v="11"/>
    <s v="D"/>
    <n v="1"/>
    <m/>
    <x v="78"/>
    <s v="CHASAB"/>
    <x v="6"/>
    <m/>
    <m/>
    <m/>
    <m/>
    <m/>
    <m/>
    <m/>
    <m/>
    <m/>
    <m/>
    <m/>
    <m/>
    <m/>
    <m/>
    <m/>
    <m/>
    <m/>
    <m/>
    <m/>
    <m/>
    <n v="1"/>
  </r>
  <r>
    <s v="F6"/>
    <x v="14"/>
    <x v="11"/>
    <s v="D"/>
    <n v="1"/>
    <m/>
    <x v="3"/>
    <s v="TOZCAR"/>
    <x v="3"/>
    <m/>
    <m/>
    <m/>
    <m/>
    <m/>
    <m/>
    <m/>
    <m/>
    <m/>
    <m/>
    <m/>
    <m/>
    <m/>
    <m/>
    <m/>
    <m/>
    <m/>
    <m/>
    <m/>
    <m/>
    <n v="1"/>
  </r>
  <r>
    <s v="F6"/>
    <x v="14"/>
    <x v="11"/>
    <s v="D"/>
    <n v="1"/>
    <m/>
    <x v="49"/>
    <m/>
    <x v="3"/>
    <m/>
    <m/>
    <m/>
    <m/>
    <m/>
    <m/>
    <m/>
    <m/>
    <m/>
    <m/>
    <m/>
    <m/>
    <m/>
    <m/>
    <m/>
    <m/>
    <m/>
    <m/>
    <m/>
    <m/>
    <n v="1"/>
  </r>
  <r>
    <s v="F7"/>
    <x v="14"/>
    <x v="11"/>
    <s v="D"/>
    <n v="1"/>
    <s v="A"/>
    <x v="0"/>
    <s v="LAGRHO"/>
    <x v="27"/>
    <n v="36"/>
    <n v="32"/>
    <n v="36"/>
    <n v="35"/>
    <n v="40"/>
    <n v="35"/>
    <n v="56"/>
    <n v="37"/>
    <n v="30"/>
    <n v="37"/>
    <n v="40"/>
    <n v="31"/>
    <n v="27"/>
    <n v="41"/>
    <n v="41"/>
    <n v="31"/>
    <n v="34"/>
    <n v="45"/>
    <n v="31"/>
    <n v="229"/>
    <n v="249"/>
  </r>
  <r>
    <s v="F7"/>
    <x v="14"/>
    <x v="11"/>
    <s v="D"/>
    <n v="1"/>
    <s v="B"/>
    <x v="0"/>
    <s v="LAGRHO"/>
    <x v="89"/>
    <m/>
    <m/>
    <m/>
    <m/>
    <m/>
    <m/>
    <m/>
    <m/>
    <m/>
    <m/>
    <m/>
    <m/>
    <m/>
    <m/>
    <m/>
    <m/>
    <m/>
    <m/>
    <m/>
    <m/>
    <n v="1"/>
  </r>
  <r>
    <s v="F7"/>
    <x v="14"/>
    <x v="11"/>
    <s v="D"/>
    <n v="1"/>
    <m/>
    <x v="51"/>
    <s v="OPSBET"/>
    <x v="109"/>
    <m/>
    <m/>
    <m/>
    <m/>
    <m/>
    <m/>
    <m/>
    <m/>
    <m/>
    <m/>
    <m/>
    <m/>
    <m/>
    <m/>
    <m/>
    <m/>
    <m/>
    <m/>
    <m/>
    <m/>
    <n v="1"/>
  </r>
  <r>
    <s v="F7"/>
    <x v="14"/>
    <x v="11"/>
    <s v="D"/>
    <n v="1"/>
    <m/>
    <x v="44"/>
    <s v="MENSpp"/>
    <x v="31"/>
    <n v="52"/>
    <n v="48"/>
    <n v="35"/>
    <n v="50"/>
    <n v="51"/>
    <n v="52"/>
    <n v="53"/>
    <n v="47"/>
    <n v="50"/>
    <n v="51"/>
    <n v="54"/>
    <n v="52"/>
    <n v="52"/>
    <m/>
    <m/>
    <m/>
    <m/>
    <m/>
    <m/>
    <m/>
    <n v="14"/>
  </r>
  <r>
    <s v="F7"/>
    <x v="14"/>
    <x v="11"/>
    <s v="D"/>
    <n v="1"/>
    <m/>
    <x v="53"/>
    <s v="BAICHR"/>
    <x v="21"/>
    <n v="28"/>
    <n v="50"/>
    <n v="22"/>
    <n v="31"/>
    <n v="41"/>
    <m/>
    <m/>
    <m/>
    <m/>
    <m/>
    <m/>
    <m/>
    <m/>
    <m/>
    <m/>
    <m/>
    <m/>
    <m/>
    <m/>
    <m/>
    <n v="6"/>
  </r>
  <r>
    <s v="F7"/>
    <x v="14"/>
    <x v="11"/>
    <s v="D"/>
    <n v="1"/>
    <m/>
    <x v="13"/>
    <s v="LUCPAR"/>
    <x v="27"/>
    <n v="21"/>
    <n v="23"/>
    <n v="21"/>
    <n v="18"/>
    <m/>
    <m/>
    <m/>
    <m/>
    <m/>
    <m/>
    <m/>
    <m/>
    <m/>
    <m/>
    <m/>
    <m/>
    <m/>
    <m/>
    <m/>
    <m/>
    <n v="5"/>
  </r>
  <r>
    <s v="F7"/>
    <x v="14"/>
    <x v="11"/>
    <s v="D"/>
    <n v="1"/>
    <m/>
    <x v="3"/>
    <s v="TOZCAR"/>
    <x v="3"/>
    <m/>
    <m/>
    <m/>
    <m/>
    <m/>
    <m/>
    <m/>
    <m/>
    <m/>
    <m/>
    <m/>
    <m/>
    <m/>
    <m/>
    <m/>
    <m/>
    <m/>
    <m/>
    <m/>
    <m/>
    <n v="2"/>
  </r>
  <r>
    <s v="F8"/>
    <x v="14"/>
    <x v="11"/>
    <s v="D"/>
    <n v="1"/>
    <s v="A"/>
    <x v="0"/>
    <s v="LAGRHO"/>
    <x v="0"/>
    <n v="30"/>
    <n v="21"/>
    <n v="33"/>
    <n v="40"/>
    <n v="28"/>
    <n v="23"/>
    <n v="20"/>
    <n v="23"/>
    <n v="21"/>
    <n v="27"/>
    <n v="22"/>
    <n v="24"/>
    <n v="23"/>
    <n v="28"/>
    <n v="29"/>
    <n v="30"/>
    <n v="38"/>
    <n v="31"/>
    <n v="22"/>
    <n v="559"/>
    <n v="579"/>
  </r>
  <r>
    <s v="F8"/>
    <x v="14"/>
    <x v="11"/>
    <s v="D"/>
    <n v="1"/>
    <s v="B"/>
    <x v="0"/>
    <s v="LAGRHO"/>
    <x v="110"/>
    <n v="97"/>
    <n v="88"/>
    <n v="75"/>
    <n v="68"/>
    <n v="56"/>
    <m/>
    <m/>
    <m/>
    <m/>
    <m/>
    <m/>
    <m/>
    <m/>
    <m/>
    <m/>
    <m/>
    <m/>
    <m/>
    <m/>
    <m/>
    <n v="6"/>
  </r>
  <r>
    <s v="F8"/>
    <x v="14"/>
    <x v="11"/>
    <s v="D"/>
    <n v="1"/>
    <m/>
    <x v="19"/>
    <s v="CHISCH"/>
    <x v="33"/>
    <m/>
    <m/>
    <m/>
    <m/>
    <m/>
    <m/>
    <m/>
    <m/>
    <m/>
    <m/>
    <m/>
    <m/>
    <m/>
    <m/>
    <m/>
    <m/>
    <m/>
    <m/>
    <m/>
    <m/>
    <n v="1"/>
  </r>
  <r>
    <s v="F8"/>
    <x v="14"/>
    <x v="11"/>
    <s v="D"/>
    <n v="1"/>
    <m/>
    <x v="67"/>
    <s v="SYNLOU"/>
    <x v="111"/>
    <m/>
    <m/>
    <m/>
    <m/>
    <m/>
    <m/>
    <m/>
    <m/>
    <m/>
    <m/>
    <m/>
    <m/>
    <m/>
    <m/>
    <m/>
    <m/>
    <m/>
    <m/>
    <m/>
    <m/>
    <n v="1"/>
  </r>
  <r>
    <s v="F8"/>
    <x v="14"/>
    <x v="11"/>
    <s v="D"/>
    <n v="1"/>
    <m/>
    <x v="57"/>
    <s v="SYNSCO"/>
    <x v="65"/>
    <n v="96"/>
    <n v="106"/>
    <n v="99"/>
    <n v="99"/>
    <m/>
    <m/>
    <m/>
    <m/>
    <m/>
    <m/>
    <m/>
    <m/>
    <m/>
    <m/>
    <m/>
    <m/>
    <m/>
    <m/>
    <m/>
    <m/>
    <n v="5"/>
  </r>
  <r>
    <s v="F8"/>
    <x v="14"/>
    <x v="11"/>
    <s v="D"/>
    <n v="1"/>
    <m/>
    <x v="22"/>
    <s v="ORTCHR"/>
    <x v="39"/>
    <n v="36"/>
    <n v="50"/>
    <n v="44"/>
    <n v="38"/>
    <n v="39"/>
    <n v="51"/>
    <n v="42"/>
    <n v="40"/>
    <n v="50"/>
    <n v="38"/>
    <n v="41"/>
    <n v="42"/>
    <n v="41"/>
    <n v="38"/>
    <n v="49"/>
    <n v="42"/>
    <n v="20"/>
    <n v="41"/>
    <n v="40"/>
    <n v="1"/>
    <n v="21"/>
  </r>
  <r>
    <s v="F8"/>
    <x v="14"/>
    <x v="11"/>
    <s v="D"/>
    <n v="1"/>
    <m/>
    <x v="54"/>
    <s v="EUCSpp"/>
    <x v="51"/>
    <n v="19"/>
    <n v="14"/>
    <n v="16"/>
    <m/>
    <m/>
    <m/>
    <m/>
    <m/>
    <m/>
    <m/>
    <m/>
    <m/>
    <m/>
    <m/>
    <m/>
    <m/>
    <m/>
    <m/>
    <m/>
    <m/>
    <n v="4"/>
  </r>
  <r>
    <s v="F8"/>
    <x v="14"/>
    <x v="11"/>
    <s v="D"/>
    <n v="1"/>
    <m/>
    <x v="3"/>
    <s v="TOZCAR"/>
    <x v="3"/>
    <m/>
    <m/>
    <m/>
    <m/>
    <m/>
    <m/>
    <m/>
    <m/>
    <m/>
    <m/>
    <m/>
    <m/>
    <m/>
    <m/>
    <m/>
    <m/>
    <m/>
    <m/>
    <m/>
    <m/>
    <n v="17"/>
  </r>
  <r>
    <s v="F8"/>
    <x v="14"/>
    <x v="11"/>
    <s v="D"/>
    <n v="1"/>
    <m/>
    <x v="70"/>
    <m/>
    <x v="51"/>
    <m/>
    <m/>
    <m/>
    <m/>
    <m/>
    <m/>
    <m/>
    <m/>
    <m/>
    <m/>
    <m/>
    <m/>
    <m/>
    <m/>
    <m/>
    <m/>
    <m/>
    <m/>
    <m/>
    <m/>
    <n v="1"/>
  </r>
  <r>
    <s v="F2"/>
    <x v="15"/>
    <x v="12"/>
    <s v="D"/>
    <n v="1"/>
    <m/>
    <x v="76"/>
    <s v="STRMAR"/>
    <x v="112"/>
    <m/>
    <m/>
    <m/>
    <m/>
    <m/>
    <m/>
    <m/>
    <m/>
    <m/>
    <m/>
    <m/>
    <m/>
    <m/>
    <m/>
    <m/>
    <m/>
    <m/>
    <m/>
    <m/>
    <m/>
    <n v="1"/>
  </r>
  <r>
    <s v="F2"/>
    <x v="15"/>
    <x v="12"/>
    <s v="D"/>
    <n v="1"/>
    <m/>
    <x v="79"/>
    <s v="MYCMIC"/>
    <x v="113"/>
    <m/>
    <m/>
    <m/>
    <m/>
    <m/>
    <m/>
    <m/>
    <m/>
    <m/>
    <m/>
    <m/>
    <m/>
    <m/>
    <m/>
    <m/>
    <m/>
    <m/>
    <m/>
    <m/>
    <m/>
    <n v="1"/>
  </r>
  <r>
    <s v="F2"/>
    <x v="15"/>
    <x v="12"/>
    <s v="D"/>
    <n v="1"/>
    <m/>
    <x v="57"/>
    <s v="SYNSCO"/>
    <x v="114"/>
    <n v="117"/>
    <n v="135"/>
    <n v="105"/>
    <m/>
    <m/>
    <m/>
    <m/>
    <m/>
    <m/>
    <m/>
    <m/>
    <m/>
    <m/>
    <m/>
    <m/>
    <m/>
    <m/>
    <m/>
    <m/>
    <m/>
    <n v="4"/>
  </r>
  <r>
    <s v="F2"/>
    <x v="15"/>
    <x v="12"/>
    <s v="D"/>
    <n v="1"/>
    <m/>
    <x v="40"/>
    <s v="SYNFOE"/>
    <x v="42"/>
    <m/>
    <m/>
    <m/>
    <m/>
    <m/>
    <m/>
    <m/>
    <m/>
    <m/>
    <m/>
    <m/>
    <m/>
    <m/>
    <m/>
    <m/>
    <m/>
    <m/>
    <m/>
    <m/>
    <m/>
    <n v="1"/>
  </r>
  <r>
    <s v="F2"/>
    <x v="15"/>
    <x v="12"/>
    <s v="D"/>
    <n v="1"/>
    <m/>
    <x v="39"/>
    <s v="CYNNEB"/>
    <x v="9"/>
    <m/>
    <m/>
    <m/>
    <m/>
    <m/>
    <m/>
    <m/>
    <m/>
    <m/>
    <m/>
    <m/>
    <m/>
    <m/>
    <m/>
    <m/>
    <m/>
    <m/>
    <m/>
    <m/>
    <m/>
    <n v="1"/>
  </r>
  <r>
    <s v="F2"/>
    <x v="15"/>
    <x v="12"/>
    <s v="D"/>
    <n v="1"/>
    <m/>
    <x v="67"/>
    <s v="SYNLOU"/>
    <x v="115"/>
    <n v="140"/>
    <m/>
    <m/>
    <m/>
    <m/>
    <m/>
    <m/>
    <m/>
    <m/>
    <m/>
    <m/>
    <m/>
    <m/>
    <m/>
    <m/>
    <m/>
    <m/>
    <m/>
    <m/>
    <m/>
    <n v="2"/>
  </r>
  <r>
    <s v="F2"/>
    <x v="15"/>
    <x v="12"/>
    <s v="D"/>
    <n v="1"/>
    <m/>
    <x v="0"/>
    <s v="LAGRHO"/>
    <x v="79"/>
    <n v="70"/>
    <n v="36"/>
    <n v="41"/>
    <n v="74"/>
    <n v="95"/>
    <n v="60"/>
    <n v="58"/>
    <n v="54"/>
    <n v="52"/>
    <n v="57"/>
    <n v="40"/>
    <n v="54"/>
    <n v="55"/>
    <n v="44"/>
    <n v="38"/>
    <n v="41"/>
    <n v="49"/>
    <n v="51"/>
    <n v="55"/>
    <n v="40"/>
    <n v="60"/>
  </r>
  <r>
    <s v="F2"/>
    <x v="15"/>
    <x v="12"/>
    <s v="D"/>
    <n v="1"/>
    <m/>
    <x v="3"/>
    <s v="TOZCAR"/>
    <x v="3"/>
    <m/>
    <m/>
    <m/>
    <m/>
    <m/>
    <m/>
    <m/>
    <m/>
    <m/>
    <m/>
    <m/>
    <m/>
    <m/>
    <m/>
    <m/>
    <m/>
    <m/>
    <m/>
    <m/>
    <m/>
    <n v="7"/>
  </r>
  <r>
    <s v="F3"/>
    <x v="15"/>
    <x v="12"/>
    <s v="D"/>
    <n v="1"/>
    <m/>
    <x v="19"/>
    <s v="CHISCH"/>
    <x v="27"/>
    <n v="146"/>
    <m/>
    <m/>
    <m/>
    <m/>
    <m/>
    <m/>
    <m/>
    <m/>
    <m/>
    <m/>
    <m/>
    <m/>
    <m/>
    <m/>
    <m/>
    <m/>
    <m/>
    <m/>
    <m/>
    <n v="2"/>
  </r>
  <r>
    <s v="F3"/>
    <x v="15"/>
    <x v="12"/>
    <s v="D"/>
    <n v="1"/>
    <m/>
    <x v="57"/>
    <s v="SYNSCO"/>
    <x v="104"/>
    <n v="115"/>
    <m/>
    <m/>
    <m/>
    <m/>
    <m/>
    <m/>
    <m/>
    <m/>
    <m/>
    <m/>
    <m/>
    <m/>
    <m/>
    <m/>
    <m/>
    <m/>
    <m/>
    <m/>
    <m/>
    <n v="2"/>
  </r>
  <r>
    <s v="F3"/>
    <x v="15"/>
    <x v="12"/>
    <s v="D"/>
    <n v="1"/>
    <m/>
    <x v="11"/>
    <s v="MONHIS"/>
    <x v="36"/>
    <m/>
    <m/>
    <m/>
    <m/>
    <m/>
    <m/>
    <m/>
    <m/>
    <m/>
    <m/>
    <m/>
    <m/>
    <m/>
    <m/>
    <m/>
    <m/>
    <m/>
    <m/>
    <m/>
    <m/>
    <n v="1"/>
  </r>
  <r>
    <s v="F3"/>
    <x v="15"/>
    <x v="12"/>
    <s v="D"/>
    <n v="1"/>
    <m/>
    <x v="41"/>
    <s v="SPHNEP"/>
    <x v="39"/>
    <m/>
    <m/>
    <m/>
    <m/>
    <m/>
    <m/>
    <m/>
    <m/>
    <m/>
    <m/>
    <m/>
    <m/>
    <m/>
    <m/>
    <m/>
    <m/>
    <m/>
    <m/>
    <m/>
    <m/>
    <n v="1"/>
  </r>
  <r>
    <s v="F3"/>
    <x v="15"/>
    <x v="12"/>
    <s v="D"/>
    <n v="1"/>
    <m/>
    <x v="0"/>
    <s v="LAGRHO"/>
    <x v="57"/>
    <n v="44"/>
    <n v="61"/>
    <n v="63"/>
    <n v="39"/>
    <n v="59"/>
    <n v="42"/>
    <n v="38"/>
    <n v="47"/>
    <n v="40"/>
    <n v="41"/>
    <n v="51"/>
    <n v="60"/>
    <n v="49"/>
    <n v="42"/>
    <n v="39"/>
    <n v="50"/>
    <n v="47"/>
    <n v="56"/>
    <n v="43"/>
    <n v="98"/>
    <n v="118"/>
  </r>
  <r>
    <s v="F3"/>
    <x v="15"/>
    <x v="12"/>
    <s v="D"/>
    <n v="1"/>
    <m/>
    <x v="53"/>
    <s v="BAICHR"/>
    <x v="36"/>
    <m/>
    <m/>
    <m/>
    <m/>
    <m/>
    <m/>
    <m/>
    <m/>
    <m/>
    <m/>
    <m/>
    <m/>
    <m/>
    <m/>
    <m/>
    <m/>
    <m/>
    <m/>
    <m/>
    <m/>
    <n v="1"/>
  </r>
  <r>
    <s v="F4A"/>
    <x v="15"/>
    <x v="12"/>
    <s v="D"/>
    <n v="1"/>
    <m/>
    <x v="13"/>
    <s v="LUCPAR"/>
    <x v="27"/>
    <n v="25"/>
    <n v="21"/>
    <n v="24"/>
    <n v="28"/>
    <n v="25"/>
    <n v="22"/>
    <n v="28"/>
    <n v="21"/>
    <n v="24"/>
    <n v="24"/>
    <n v="22"/>
    <n v="24"/>
    <n v="26"/>
    <n v="21"/>
    <n v="26"/>
    <n v="22"/>
    <n v="25"/>
    <n v="23"/>
    <n v="21"/>
    <n v="219"/>
    <n v="239"/>
  </r>
  <r>
    <s v="F4A"/>
    <x v="15"/>
    <x v="12"/>
    <s v="D"/>
    <n v="1"/>
    <m/>
    <x v="0"/>
    <s v="LAGRHO"/>
    <x v="13"/>
    <n v="39"/>
    <n v="38"/>
    <n v="37"/>
    <n v="40"/>
    <n v="38"/>
    <n v="40"/>
    <n v="36"/>
    <n v="42"/>
    <n v="40"/>
    <n v="38"/>
    <n v="42"/>
    <n v="37"/>
    <n v="40"/>
    <n v="38"/>
    <n v="41"/>
    <n v="38"/>
    <n v="47"/>
    <n v="42"/>
    <n v="40"/>
    <n v="158"/>
    <n v="178"/>
  </r>
  <r>
    <s v="F4A"/>
    <x v="15"/>
    <x v="12"/>
    <s v="D"/>
    <n v="1"/>
    <m/>
    <x v="19"/>
    <s v="CHISCH"/>
    <x v="87"/>
    <n v="82"/>
    <n v="80"/>
    <m/>
    <m/>
    <m/>
    <m/>
    <m/>
    <m/>
    <m/>
    <m/>
    <m/>
    <m/>
    <m/>
    <m/>
    <m/>
    <m/>
    <m/>
    <m/>
    <m/>
    <m/>
    <n v="3"/>
  </r>
  <r>
    <s v="F4A"/>
    <x v="15"/>
    <x v="12"/>
    <s v="D"/>
    <n v="1"/>
    <m/>
    <x v="80"/>
    <s v="FARAZT"/>
    <x v="44"/>
    <m/>
    <m/>
    <m/>
    <m/>
    <m/>
    <m/>
    <m/>
    <m/>
    <m/>
    <m/>
    <m/>
    <m/>
    <m/>
    <m/>
    <m/>
    <m/>
    <m/>
    <m/>
    <m/>
    <m/>
    <n v="1"/>
  </r>
  <r>
    <s v="F4A"/>
    <x v="15"/>
    <x v="12"/>
    <s v="D"/>
    <n v="1"/>
    <m/>
    <x v="44"/>
    <s v="MENSpp"/>
    <x v="116"/>
    <m/>
    <m/>
    <m/>
    <m/>
    <m/>
    <m/>
    <m/>
    <m/>
    <m/>
    <m/>
    <m/>
    <m/>
    <m/>
    <m/>
    <m/>
    <m/>
    <m/>
    <m/>
    <m/>
    <m/>
    <n v="1"/>
  </r>
  <r>
    <s v="F4A"/>
    <x v="15"/>
    <x v="12"/>
    <s v="D"/>
    <n v="1"/>
    <m/>
    <x v="81"/>
    <s v="FARDUO"/>
    <x v="23"/>
    <m/>
    <m/>
    <m/>
    <m/>
    <m/>
    <m/>
    <m/>
    <m/>
    <m/>
    <m/>
    <m/>
    <m/>
    <m/>
    <m/>
    <m/>
    <m/>
    <m/>
    <m/>
    <m/>
    <m/>
    <n v="1"/>
  </r>
  <r>
    <s v="F4A"/>
    <x v="15"/>
    <x v="12"/>
    <s v="D"/>
    <n v="1"/>
    <m/>
    <x v="49"/>
    <m/>
    <x v="3"/>
    <m/>
    <m/>
    <m/>
    <m/>
    <m/>
    <m/>
    <m/>
    <m/>
    <m/>
    <m/>
    <m/>
    <m/>
    <m/>
    <m/>
    <m/>
    <m/>
    <m/>
    <m/>
    <m/>
    <m/>
    <n v="12"/>
  </r>
  <r>
    <s v="F4A"/>
    <x v="15"/>
    <x v="12"/>
    <s v="D"/>
    <n v="1"/>
    <s v="F"/>
    <x v="75"/>
    <m/>
    <x v="1"/>
    <m/>
    <m/>
    <m/>
    <m/>
    <m/>
    <m/>
    <m/>
    <m/>
    <m/>
    <m/>
    <m/>
    <m/>
    <m/>
    <m/>
    <m/>
    <m/>
    <m/>
    <m/>
    <m/>
    <m/>
    <n v="1"/>
  </r>
  <r>
    <s v="F5"/>
    <x v="15"/>
    <x v="12"/>
    <s v="D"/>
    <n v="1"/>
    <m/>
    <x v="0"/>
    <s v="LAGRHO"/>
    <x v="91"/>
    <n v="44"/>
    <n v="43"/>
    <n v="44"/>
    <n v="45"/>
    <n v="40"/>
    <n v="33"/>
    <n v="40"/>
    <n v="32"/>
    <n v="43"/>
    <n v="38"/>
    <n v="40"/>
    <n v="42"/>
    <n v="40"/>
    <n v="41"/>
    <n v="42"/>
    <n v="44"/>
    <n v="41"/>
    <n v="45"/>
    <n v="40"/>
    <n v="57"/>
    <n v="77"/>
  </r>
  <r>
    <s v="F5"/>
    <x v="15"/>
    <x v="12"/>
    <s v="D"/>
    <n v="1"/>
    <m/>
    <x v="13"/>
    <s v="LUCPAR"/>
    <x v="12"/>
    <n v="25"/>
    <n v="23"/>
    <n v="22"/>
    <n v="22"/>
    <n v="25"/>
    <n v="26"/>
    <n v="26"/>
    <n v="21"/>
    <n v="22"/>
    <n v="22"/>
    <n v="21"/>
    <n v="20"/>
    <n v="22"/>
    <n v="21"/>
    <n v="21"/>
    <n v="25"/>
    <n v="25"/>
    <n v="21"/>
    <n v="21"/>
    <n v="5"/>
    <n v="25"/>
  </r>
  <r>
    <s v="F5"/>
    <x v="15"/>
    <x v="12"/>
    <s v="D"/>
    <n v="1"/>
    <m/>
    <x v="44"/>
    <s v="MENSpp"/>
    <x v="36"/>
    <n v="57"/>
    <n v="62"/>
    <n v="63"/>
    <n v="60"/>
    <n v="63"/>
    <n v="58"/>
    <n v="65"/>
    <n v="62"/>
    <n v="62"/>
    <n v="65"/>
    <n v="62"/>
    <n v="66"/>
    <n v="65"/>
    <n v="62"/>
    <n v="58"/>
    <n v="59"/>
    <n v="63"/>
    <n v="58"/>
    <n v="62"/>
    <n v="164"/>
    <n v="184"/>
  </r>
  <r>
    <s v="F5"/>
    <x v="15"/>
    <x v="12"/>
    <s v="D"/>
    <n v="1"/>
    <m/>
    <x v="41"/>
    <s v="SPHNEP"/>
    <x v="78"/>
    <m/>
    <m/>
    <m/>
    <m/>
    <m/>
    <m/>
    <m/>
    <m/>
    <m/>
    <m/>
    <m/>
    <m/>
    <m/>
    <m/>
    <m/>
    <m/>
    <m/>
    <m/>
    <m/>
    <m/>
    <n v="1"/>
  </r>
  <r>
    <s v="F5"/>
    <x v="15"/>
    <x v="12"/>
    <s v="D"/>
    <n v="1"/>
    <m/>
    <x v="52"/>
    <s v="HYPMEE"/>
    <x v="40"/>
    <m/>
    <m/>
    <m/>
    <m/>
    <m/>
    <m/>
    <m/>
    <m/>
    <m/>
    <m/>
    <m/>
    <m/>
    <m/>
    <m/>
    <m/>
    <m/>
    <m/>
    <m/>
    <m/>
    <m/>
    <n v="1"/>
  </r>
  <r>
    <s v="F5"/>
    <x v="15"/>
    <x v="12"/>
    <s v="D"/>
    <n v="1"/>
    <m/>
    <x v="49"/>
    <m/>
    <x v="3"/>
    <m/>
    <m/>
    <m/>
    <m/>
    <m/>
    <m/>
    <m/>
    <m/>
    <m/>
    <m/>
    <m/>
    <m/>
    <m/>
    <m/>
    <m/>
    <m/>
    <m/>
    <m/>
    <m/>
    <m/>
    <n v="9"/>
  </r>
  <r>
    <s v="F6"/>
    <x v="15"/>
    <x v="12"/>
    <s v="D"/>
    <n v="1"/>
    <m/>
    <x v="13"/>
    <s v="LUCPAR"/>
    <x v="29"/>
    <n v="20"/>
    <n v="22"/>
    <n v="23"/>
    <n v="24"/>
    <n v="25"/>
    <n v="30"/>
    <n v="25"/>
    <n v="24"/>
    <n v="27"/>
    <n v="26"/>
    <n v="27"/>
    <n v="27"/>
    <n v="25"/>
    <n v="25"/>
    <n v="25"/>
    <n v="25"/>
    <n v="22"/>
    <n v="25"/>
    <n v="30"/>
    <n v="166"/>
    <n v="186"/>
  </r>
  <r>
    <s v="F6"/>
    <x v="15"/>
    <x v="12"/>
    <s v="D"/>
    <n v="1"/>
    <m/>
    <x v="78"/>
    <s v="CHASAB"/>
    <x v="15"/>
    <n v="68"/>
    <n v="32"/>
    <m/>
    <m/>
    <m/>
    <m/>
    <m/>
    <m/>
    <m/>
    <m/>
    <m/>
    <m/>
    <m/>
    <m/>
    <m/>
    <m/>
    <m/>
    <m/>
    <m/>
    <m/>
    <n v="3"/>
  </r>
  <r>
    <s v="F6"/>
    <x v="15"/>
    <x v="12"/>
    <s v="D"/>
    <n v="1"/>
    <m/>
    <x v="82"/>
    <s v="LUTSYN"/>
    <x v="1"/>
    <m/>
    <m/>
    <m/>
    <m/>
    <m/>
    <m/>
    <m/>
    <m/>
    <m/>
    <m/>
    <m/>
    <m/>
    <m/>
    <m/>
    <m/>
    <m/>
    <m/>
    <m/>
    <m/>
    <m/>
    <n v="1"/>
  </r>
  <r>
    <s v="F6"/>
    <x v="15"/>
    <x v="12"/>
    <s v="D"/>
    <n v="1"/>
    <m/>
    <x v="0"/>
    <s v="LAGRHO"/>
    <x v="63"/>
    <n v="50"/>
    <n v="53"/>
    <n v="39"/>
    <n v="52"/>
    <n v="57"/>
    <n v="52"/>
    <n v="55"/>
    <n v="57"/>
    <n v="47"/>
    <n v="54"/>
    <n v="48"/>
    <n v="48"/>
    <n v="48"/>
    <n v="47"/>
    <n v="39"/>
    <n v="41"/>
    <n v="47"/>
    <n v="42"/>
    <n v="38"/>
    <m/>
    <n v="20"/>
  </r>
  <r>
    <s v="F6"/>
    <x v="15"/>
    <x v="12"/>
    <s v="D"/>
    <n v="1"/>
    <m/>
    <x v="57"/>
    <s v="SYNSCO"/>
    <x v="56"/>
    <m/>
    <m/>
    <m/>
    <m/>
    <m/>
    <m/>
    <m/>
    <m/>
    <m/>
    <m/>
    <m/>
    <m/>
    <m/>
    <m/>
    <m/>
    <m/>
    <m/>
    <m/>
    <m/>
    <m/>
    <n v="1"/>
  </r>
  <r>
    <s v="F7"/>
    <x v="15"/>
    <x v="12"/>
    <s v="D"/>
    <n v="1"/>
    <m/>
    <x v="0"/>
    <s v="LAGRHO"/>
    <x v="18"/>
    <n v="42"/>
    <n v="44"/>
    <n v="41"/>
    <n v="44"/>
    <n v="54"/>
    <n v="51"/>
    <n v="43"/>
    <n v="36"/>
    <n v="35"/>
    <n v="32"/>
    <n v="40"/>
    <m/>
    <m/>
    <m/>
    <m/>
    <m/>
    <m/>
    <m/>
    <m/>
    <m/>
    <n v="12"/>
  </r>
  <r>
    <s v="F7"/>
    <x v="15"/>
    <x v="12"/>
    <s v="D"/>
    <n v="1"/>
    <m/>
    <x v="13"/>
    <s v="LUCPAR"/>
    <x v="6"/>
    <n v="27"/>
    <n v="25"/>
    <n v="19"/>
    <n v="21"/>
    <n v="22"/>
    <n v="23"/>
    <n v="22"/>
    <n v="24"/>
    <n v="23"/>
    <n v="22"/>
    <n v="25"/>
    <n v="23"/>
    <n v="23"/>
    <n v="22"/>
    <n v="22"/>
    <n v="24"/>
    <n v="22"/>
    <n v="24"/>
    <n v="24"/>
    <n v="180"/>
    <n v="200"/>
  </r>
  <r>
    <s v="F7"/>
    <x v="15"/>
    <x v="12"/>
    <s v="D"/>
    <n v="1"/>
    <m/>
    <x v="5"/>
    <s v="PARALB"/>
    <x v="102"/>
    <m/>
    <m/>
    <m/>
    <m/>
    <m/>
    <m/>
    <m/>
    <m/>
    <m/>
    <m/>
    <m/>
    <m/>
    <m/>
    <m/>
    <m/>
    <m/>
    <m/>
    <m/>
    <m/>
    <m/>
    <n v="1"/>
  </r>
  <r>
    <s v="F7"/>
    <x v="15"/>
    <x v="12"/>
    <s v="D"/>
    <n v="1"/>
    <m/>
    <x v="44"/>
    <s v="MENSpp"/>
    <x v="82"/>
    <n v="50"/>
    <n v="53"/>
    <n v="60"/>
    <n v="57"/>
    <n v="61"/>
    <n v="49"/>
    <n v="58"/>
    <n v="51"/>
    <n v="52"/>
    <n v="51"/>
    <n v="53"/>
    <n v="47"/>
    <n v="46"/>
    <n v="57"/>
    <n v="57"/>
    <n v="49"/>
    <n v="90"/>
    <n v="57"/>
    <n v="55"/>
    <n v="58"/>
    <n v="78"/>
  </r>
  <r>
    <s v="F7"/>
    <x v="15"/>
    <x v="12"/>
    <s v="D"/>
    <n v="1"/>
    <m/>
    <x v="3"/>
    <s v="TOZCAR"/>
    <x v="3"/>
    <m/>
    <m/>
    <m/>
    <m/>
    <m/>
    <m/>
    <m/>
    <m/>
    <m/>
    <m/>
    <m/>
    <m/>
    <m/>
    <m/>
    <m/>
    <m/>
    <m/>
    <m/>
    <m/>
    <m/>
    <n v="2"/>
  </r>
  <r>
    <s v="F8"/>
    <x v="15"/>
    <x v="12"/>
    <s v="D"/>
    <n v="1"/>
    <m/>
    <x v="52"/>
    <s v="HYPMEE"/>
    <x v="117"/>
    <n v="144"/>
    <n v="153"/>
    <n v="150"/>
    <n v="153"/>
    <n v="153"/>
    <n v="153"/>
    <n v="161"/>
    <n v="147"/>
    <m/>
    <m/>
    <m/>
    <m/>
    <m/>
    <m/>
    <m/>
    <m/>
    <m/>
    <m/>
    <m/>
    <m/>
    <n v="9"/>
  </r>
  <r>
    <s v="F8"/>
    <x v="15"/>
    <x v="12"/>
    <s v="D"/>
    <n v="1"/>
    <m/>
    <x v="76"/>
    <s v="STRMAR"/>
    <x v="118"/>
    <n v="171"/>
    <m/>
    <m/>
    <m/>
    <m/>
    <m/>
    <m/>
    <m/>
    <m/>
    <m/>
    <m/>
    <m/>
    <m/>
    <m/>
    <m/>
    <m/>
    <m/>
    <m/>
    <m/>
    <m/>
    <n v="2"/>
  </r>
  <r>
    <s v="F8"/>
    <x v="15"/>
    <x v="12"/>
    <s v="D"/>
    <n v="1"/>
    <m/>
    <x v="0"/>
    <s v="LAGRHO"/>
    <x v="50"/>
    <n v="55"/>
    <n v="45"/>
    <n v="40"/>
    <n v="41"/>
    <n v="36"/>
    <n v="52"/>
    <n v="50"/>
    <n v="37"/>
    <n v="42"/>
    <n v="38"/>
    <n v="42"/>
    <n v="31"/>
    <n v="60"/>
    <n v="55"/>
    <n v="50"/>
    <n v="52"/>
    <n v="38"/>
    <n v="38"/>
    <n v="45"/>
    <n v="78"/>
    <n v="98"/>
  </r>
  <r>
    <s v="F8"/>
    <x v="15"/>
    <x v="12"/>
    <s v="D"/>
    <n v="1"/>
    <m/>
    <x v="67"/>
    <s v="SYNLOU"/>
    <x v="70"/>
    <n v="142"/>
    <n v="137"/>
    <n v="40"/>
    <m/>
    <m/>
    <m/>
    <m/>
    <m/>
    <m/>
    <m/>
    <m/>
    <m/>
    <m/>
    <m/>
    <m/>
    <m/>
    <m/>
    <m/>
    <m/>
    <m/>
    <n v="4"/>
  </r>
  <r>
    <s v="F8"/>
    <x v="15"/>
    <x v="12"/>
    <s v="D"/>
    <n v="1"/>
    <m/>
    <x v="3"/>
    <s v="TOZCAR"/>
    <x v="3"/>
    <m/>
    <m/>
    <m/>
    <m/>
    <m/>
    <m/>
    <m/>
    <m/>
    <m/>
    <m/>
    <m/>
    <m/>
    <m/>
    <m/>
    <m/>
    <m/>
    <m/>
    <m/>
    <m/>
    <m/>
    <n v="1"/>
  </r>
  <r>
    <s v="F2A"/>
    <x v="16"/>
    <x v="13"/>
    <s v="D"/>
    <n v="1"/>
    <m/>
    <x v="19"/>
    <s v="CHISCH"/>
    <x v="117"/>
    <m/>
    <m/>
    <m/>
    <m/>
    <m/>
    <m/>
    <m/>
    <m/>
    <m/>
    <m/>
    <m/>
    <m/>
    <m/>
    <m/>
    <m/>
    <m/>
    <m/>
    <m/>
    <m/>
    <m/>
    <n v="1"/>
  </r>
  <r>
    <s v="F2A"/>
    <x v="16"/>
    <x v="13"/>
    <s v="D"/>
    <n v="1"/>
    <m/>
    <x v="0"/>
    <s v="LAGRHO"/>
    <x v="119"/>
    <n v="55"/>
    <n v="74"/>
    <n v="56"/>
    <n v="76"/>
    <n v="53"/>
    <n v="50"/>
    <n v="46"/>
    <n v="50"/>
    <n v="48"/>
    <n v="40"/>
    <n v="37"/>
    <n v="45"/>
    <n v="40"/>
    <n v="72"/>
    <n v="53"/>
    <m/>
    <m/>
    <m/>
    <m/>
    <m/>
    <n v="16"/>
  </r>
  <r>
    <s v="F2A"/>
    <x v="16"/>
    <x v="13"/>
    <s v="D"/>
    <n v="1"/>
    <m/>
    <x v="83"/>
    <s v="EUCHAR"/>
    <x v="19"/>
    <n v="17"/>
    <n v="21"/>
    <m/>
    <m/>
    <m/>
    <m/>
    <m/>
    <m/>
    <m/>
    <m/>
    <m/>
    <m/>
    <m/>
    <m/>
    <m/>
    <m/>
    <m/>
    <m/>
    <m/>
    <m/>
    <n v="3"/>
  </r>
  <r>
    <s v="F2A"/>
    <x v="16"/>
    <x v="13"/>
    <s v="D"/>
    <n v="1"/>
    <m/>
    <x v="57"/>
    <s v="SYNSCO"/>
    <x v="64"/>
    <m/>
    <m/>
    <m/>
    <m/>
    <m/>
    <m/>
    <m/>
    <m/>
    <m/>
    <m/>
    <m/>
    <m/>
    <m/>
    <m/>
    <m/>
    <m/>
    <m/>
    <m/>
    <m/>
    <m/>
    <n v="1"/>
  </r>
  <r>
    <s v="F3"/>
    <x v="16"/>
    <x v="13"/>
    <s v="D"/>
    <n v="1"/>
    <m/>
    <x v="34"/>
    <s v="HYPMEE"/>
    <x v="76"/>
    <n v="160"/>
    <m/>
    <m/>
    <m/>
    <m/>
    <m/>
    <m/>
    <m/>
    <m/>
    <m/>
    <m/>
    <m/>
    <m/>
    <m/>
    <m/>
    <m/>
    <m/>
    <m/>
    <m/>
    <m/>
    <n v="2"/>
  </r>
  <r>
    <s v="F3"/>
    <x v="16"/>
    <x v="13"/>
    <s v="D"/>
    <n v="1"/>
    <m/>
    <x v="0"/>
    <s v="LAGRHO"/>
    <x v="74"/>
    <n v="47"/>
    <n v="55"/>
    <n v="66"/>
    <n v="57"/>
    <n v="55"/>
    <n v="68"/>
    <n v="57"/>
    <n v="54"/>
    <n v="62"/>
    <n v="54"/>
    <n v="47"/>
    <n v="55"/>
    <n v="46"/>
    <n v="54"/>
    <n v="63"/>
    <n v="61"/>
    <n v="59"/>
    <n v="56"/>
    <n v="73"/>
    <n v="8"/>
    <n v="28"/>
  </r>
  <r>
    <s v="F3"/>
    <x v="16"/>
    <x v="13"/>
    <s v="D"/>
    <n v="1"/>
    <m/>
    <x v="19"/>
    <s v="CHISCH"/>
    <x v="120"/>
    <m/>
    <m/>
    <m/>
    <m/>
    <m/>
    <m/>
    <m/>
    <m/>
    <m/>
    <m/>
    <m/>
    <m/>
    <m/>
    <m/>
    <m/>
    <m/>
    <m/>
    <m/>
    <m/>
    <m/>
    <n v="1"/>
  </r>
  <r>
    <s v="F3"/>
    <x v="16"/>
    <x v="13"/>
    <s v="D"/>
    <n v="1"/>
    <m/>
    <x v="84"/>
    <s v="SPHNEP"/>
    <x v="60"/>
    <m/>
    <m/>
    <m/>
    <m/>
    <m/>
    <m/>
    <m/>
    <m/>
    <m/>
    <m/>
    <m/>
    <m/>
    <m/>
    <m/>
    <m/>
    <m/>
    <m/>
    <m/>
    <m/>
    <m/>
    <n v="1"/>
  </r>
  <r>
    <s v="F3"/>
    <x v="16"/>
    <x v="13"/>
    <s v="D"/>
    <n v="1"/>
    <s v="M"/>
    <x v="74"/>
    <s v="CALSAP"/>
    <x v="32"/>
    <n v="120"/>
    <m/>
    <m/>
    <m/>
    <m/>
    <m/>
    <m/>
    <m/>
    <m/>
    <m/>
    <m/>
    <m/>
    <m/>
    <m/>
    <m/>
    <m/>
    <m/>
    <m/>
    <m/>
    <m/>
    <n v="2"/>
  </r>
  <r>
    <s v="F3"/>
    <x v="16"/>
    <x v="13"/>
    <s v="D"/>
    <n v="1"/>
    <m/>
    <x v="11"/>
    <s v="MONHIS"/>
    <x v="25"/>
    <m/>
    <m/>
    <m/>
    <m/>
    <m/>
    <m/>
    <m/>
    <m/>
    <m/>
    <m/>
    <m/>
    <m/>
    <m/>
    <m/>
    <m/>
    <m/>
    <m/>
    <m/>
    <m/>
    <m/>
    <n v="1"/>
  </r>
  <r>
    <s v="F3"/>
    <x v="16"/>
    <x v="13"/>
    <s v="D"/>
    <n v="1"/>
    <m/>
    <x v="13"/>
    <s v="LUCPAR"/>
    <x v="11"/>
    <n v="25"/>
    <n v="23"/>
    <m/>
    <m/>
    <m/>
    <m/>
    <m/>
    <m/>
    <m/>
    <m/>
    <m/>
    <m/>
    <m/>
    <m/>
    <m/>
    <m/>
    <m/>
    <m/>
    <m/>
    <m/>
    <n v="3"/>
  </r>
  <r>
    <s v="F3"/>
    <x v="16"/>
    <x v="13"/>
    <s v="D"/>
    <n v="1"/>
    <m/>
    <x v="85"/>
    <s v="SCOMAC"/>
    <x v="79"/>
    <m/>
    <m/>
    <m/>
    <m/>
    <m/>
    <m/>
    <m/>
    <m/>
    <m/>
    <m/>
    <m/>
    <m/>
    <m/>
    <m/>
    <m/>
    <m/>
    <m/>
    <m/>
    <m/>
    <m/>
    <n v="1"/>
  </r>
  <r>
    <s v="F3"/>
    <x v="16"/>
    <x v="13"/>
    <s v="D"/>
    <n v="1"/>
    <m/>
    <x v="58"/>
    <s v="HARJAG"/>
    <x v="56"/>
    <m/>
    <m/>
    <m/>
    <m/>
    <m/>
    <m/>
    <m/>
    <m/>
    <m/>
    <m/>
    <m/>
    <m/>
    <m/>
    <m/>
    <m/>
    <m/>
    <m/>
    <m/>
    <m/>
    <m/>
    <n v="1"/>
  </r>
  <r>
    <s v="F3"/>
    <x v="16"/>
    <x v="13"/>
    <s v="D"/>
    <n v="1"/>
    <m/>
    <x v="86"/>
    <s v="UIDCRA"/>
    <x v="3"/>
    <m/>
    <m/>
    <m/>
    <m/>
    <m/>
    <m/>
    <m/>
    <m/>
    <m/>
    <m/>
    <m/>
    <m/>
    <m/>
    <m/>
    <m/>
    <m/>
    <m/>
    <m/>
    <m/>
    <m/>
    <n v="1"/>
  </r>
  <r>
    <s v="F4A"/>
    <x v="16"/>
    <x v="13"/>
    <s v="D"/>
    <n v="1"/>
    <m/>
    <x v="34"/>
    <s v="HYPMEE"/>
    <x v="121"/>
    <n v="120"/>
    <n v="146"/>
    <n v="168"/>
    <n v="158"/>
    <m/>
    <m/>
    <m/>
    <m/>
    <m/>
    <m/>
    <m/>
    <m/>
    <m/>
    <m/>
    <m/>
    <m/>
    <m/>
    <m/>
    <m/>
    <m/>
    <n v="5"/>
  </r>
  <r>
    <s v="F4A"/>
    <x v="16"/>
    <x v="13"/>
    <s v="D"/>
    <n v="1"/>
    <m/>
    <x v="13"/>
    <s v="LUCPAR"/>
    <x v="29"/>
    <n v="25"/>
    <n v="26"/>
    <n v="28"/>
    <n v="30"/>
    <n v="25"/>
    <n v="27"/>
    <n v="25"/>
    <n v="25"/>
    <n v="26"/>
    <n v="25"/>
    <n v="25"/>
    <n v="25"/>
    <n v="24"/>
    <n v="24"/>
    <n v="30"/>
    <n v="22"/>
    <n v="24"/>
    <n v="25"/>
    <n v="25"/>
    <n v="1003"/>
    <n v="1023"/>
  </r>
  <r>
    <s v="F4A"/>
    <x v="16"/>
    <x v="13"/>
    <s v="D"/>
    <n v="1"/>
    <m/>
    <x v="0"/>
    <s v="LAGRHO"/>
    <x v="50"/>
    <n v="40"/>
    <n v="43"/>
    <n v="50"/>
    <n v="57"/>
    <n v="51"/>
    <n v="46"/>
    <n v="45"/>
    <n v="47"/>
    <n v="41"/>
    <n v="38"/>
    <n v="50"/>
    <n v="47"/>
    <n v="44"/>
    <n v="47"/>
    <n v="45"/>
    <n v="44"/>
    <n v="46"/>
    <n v="44"/>
    <n v="44"/>
    <n v="22"/>
    <n v="42"/>
  </r>
  <r>
    <s v="F4A"/>
    <x v="16"/>
    <x v="13"/>
    <s v="D"/>
    <n v="1"/>
    <m/>
    <x v="57"/>
    <s v="SYNSCO"/>
    <x v="93"/>
    <n v="77"/>
    <n v="116"/>
    <m/>
    <m/>
    <m/>
    <m/>
    <m/>
    <m/>
    <m/>
    <m/>
    <m/>
    <m/>
    <m/>
    <m/>
    <m/>
    <m/>
    <m/>
    <m/>
    <m/>
    <m/>
    <n v="3"/>
  </r>
  <r>
    <s v="F4A"/>
    <x v="16"/>
    <x v="13"/>
    <s v="D"/>
    <n v="1"/>
    <m/>
    <x v="50"/>
    <s v="CHASAB"/>
    <x v="57"/>
    <m/>
    <m/>
    <m/>
    <m/>
    <m/>
    <m/>
    <m/>
    <m/>
    <m/>
    <m/>
    <m/>
    <m/>
    <m/>
    <m/>
    <m/>
    <m/>
    <m/>
    <m/>
    <m/>
    <m/>
    <n v="1"/>
  </r>
  <r>
    <s v="F4A"/>
    <x v="16"/>
    <x v="13"/>
    <s v="D"/>
    <n v="1"/>
    <m/>
    <x v="84"/>
    <s v="SPHNEP"/>
    <x v="111"/>
    <m/>
    <m/>
    <m/>
    <m/>
    <m/>
    <m/>
    <m/>
    <m/>
    <m/>
    <m/>
    <m/>
    <m/>
    <m/>
    <m/>
    <m/>
    <m/>
    <m/>
    <m/>
    <m/>
    <m/>
    <n v="1"/>
  </r>
  <r>
    <s v="F5"/>
    <x v="16"/>
    <x v="13"/>
    <s v="D"/>
    <n v="1"/>
    <m/>
    <x v="0"/>
    <s v="LAGRHO"/>
    <x v="50"/>
    <n v="53"/>
    <n v="60"/>
    <n v="48"/>
    <n v="50"/>
    <n v="49"/>
    <n v="46"/>
    <n v="48"/>
    <n v="48"/>
    <n v="45"/>
    <n v="40"/>
    <n v="45"/>
    <n v="43"/>
    <n v="42"/>
    <n v="55"/>
    <n v="43"/>
    <n v="47"/>
    <m/>
    <m/>
    <m/>
    <m/>
    <n v="17"/>
  </r>
  <r>
    <s v="F5"/>
    <x v="16"/>
    <x v="13"/>
    <s v="D"/>
    <n v="1"/>
    <m/>
    <x v="13"/>
    <s v="LUCPAR"/>
    <x v="10"/>
    <n v="29"/>
    <n v="24"/>
    <n v="25"/>
    <n v="26"/>
    <n v="27"/>
    <n v="21"/>
    <n v="22"/>
    <n v="25"/>
    <n v="23"/>
    <n v="27"/>
    <n v="26"/>
    <n v="22"/>
    <n v="23"/>
    <n v="23"/>
    <n v="23"/>
    <n v="26"/>
    <n v="22"/>
    <n v="24"/>
    <n v="26"/>
    <n v="43"/>
    <n v="63"/>
  </r>
  <r>
    <s v="F5"/>
    <x v="16"/>
    <x v="13"/>
    <s v="D"/>
    <n v="1"/>
    <m/>
    <x v="53"/>
    <s v="BAICHR"/>
    <x v="122"/>
    <m/>
    <m/>
    <m/>
    <m/>
    <m/>
    <m/>
    <m/>
    <m/>
    <m/>
    <m/>
    <m/>
    <m/>
    <m/>
    <m/>
    <m/>
    <m/>
    <m/>
    <m/>
    <m/>
    <m/>
    <n v="1"/>
  </r>
  <r>
    <s v="F5"/>
    <x v="16"/>
    <x v="13"/>
    <s v="D"/>
    <n v="1"/>
    <m/>
    <x v="44"/>
    <s v="MENSPP"/>
    <x v="123"/>
    <m/>
    <m/>
    <m/>
    <m/>
    <m/>
    <m/>
    <m/>
    <m/>
    <m/>
    <m/>
    <m/>
    <m/>
    <m/>
    <m/>
    <m/>
    <m/>
    <m/>
    <m/>
    <m/>
    <m/>
    <n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1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3:B238" firstHeaderRow="1" firstDataRow="1" firstDataCol="1"/>
  <pivotFields count="30">
    <pivotField showAll="0"/>
    <pivotField axis="axisRow" showAll="0">
      <items count="18">
        <item x="8"/>
        <item x="9"/>
        <item x="0"/>
        <item x="1"/>
        <item x="2"/>
        <item x="3"/>
        <item x="4"/>
        <item x="5"/>
        <item x="6"/>
        <item x="7"/>
        <item x="10"/>
        <item x="11"/>
        <item x="12"/>
        <item x="13"/>
        <item x="14"/>
        <item x="15"/>
        <item x="16"/>
        <item t="default"/>
      </items>
    </pivotField>
    <pivotField showAll="0">
      <items count="15">
        <item x="0"/>
        <item x="1"/>
        <item x="2"/>
        <item x="3"/>
        <item x="4"/>
        <item x="5"/>
        <item x="8"/>
        <item x="9"/>
        <item x="10"/>
        <item x="11"/>
        <item x="12"/>
        <item x="13"/>
        <item x="6"/>
        <item x="7"/>
        <item t="default"/>
      </items>
    </pivotField>
    <pivotField showAll="0"/>
    <pivotField showAll="0"/>
    <pivotField showAll="0"/>
    <pivotField axis="axisRow" showAll="0">
      <items count="88">
        <item x="2"/>
        <item x="53"/>
        <item x="12"/>
        <item x="20"/>
        <item x="27"/>
        <item x="29"/>
        <item x="74"/>
        <item x="78"/>
        <item x="50"/>
        <item x="19"/>
        <item x="39"/>
        <item x="46"/>
        <item x="48"/>
        <item x="83"/>
        <item x="6"/>
        <item x="54"/>
        <item x="56"/>
        <item x="80"/>
        <item x="81"/>
        <item x="63"/>
        <item x="26"/>
        <item x="28"/>
        <item x="30"/>
        <item x="32"/>
        <item x="33"/>
        <item x="66"/>
        <item x="14"/>
        <item x="31"/>
        <item x="49"/>
        <item x="60"/>
        <item x="10"/>
        <item x="58"/>
        <item x="68"/>
        <item x="71"/>
        <item x="77"/>
        <item x="34"/>
        <item x="52"/>
        <item x="0"/>
        <item x="24"/>
        <item x="25"/>
        <item x="1"/>
        <item x="13"/>
        <item x="55"/>
        <item x="59"/>
        <item x="82"/>
        <item x="17"/>
        <item x="44"/>
        <item x="21"/>
        <item x="15"/>
        <item x="62"/>
        <item x="11"/>
        <item x="16"/>
        <item x="35"/>
        <item x="9"/>
        <item x="7"/>
        <item x="79"/>
        <item x="36"/>
        <item x="45"/>
        <item x="51"/>
        <item x="22"/>
        <item x="5"/>
        <item x="75"/>
        <item x="85"/>
        <item x="84"/>
        <item x="41"/>
        <item x="18"/>
        <item x="65"/>
        <item x="38"/>
        <item x="76"/>
        <item x="47"/>
        <item x="42"/>
        <item x="23"/>
        <item x="37"/>
        <item x="61"/>
        <item x="67"/>
        <item x="57"/>
        <item x="40"/>
        <item x="3"/>
        <item x="86"/>
        <item x="73"/>
        <item x="64"/>
        <item x="72"/>
        <item x="70"/>
        <item x="69"/>
        <item x="4"/>
        <item x="8"/>
        <item x="43"/>
        <item t="default"/>
      </items>
    </pivotField>
    <pivotField showAll="0"/>
    <pivotField showAll="0">
      <items count="125">
        <item x="41"/>
        <item x="48"/>
        <item x="51"/>
        <item x="45"/>
        <item x="8"/>
        <item x="47"/>
        <item x="1"/>
        <item x="7"/>
        <item x="38"/>
        <item x="0"/>
        <item x="10"/>
        <item x="6"/>
        <item x="9"/>
        <item x="2"/>
        <item x="15"/>
        <item x="12"/>
        <item x="11"/>
        <item x="29"/>
        <item x="14"/>
        <item x="27"/>
        <item x="100"/>
        <item x="25"/>
        <item x="5"/>
        <item x="19"/>
        <item x="16"/>
        <item x="23"/>
        <item x="13"/>
        <item x="49"/>
        <item x="91"/>
        <item x="88"/>
        <item x="17"/>
        <item x="39"/>
        <item x="44"/>
        <item x="57"/>
        <item x="18"/>
        <item x="66"/>
        <item x="95"/>
        <item x="21"/>
        <item x="31"/>
        <item x="82"/>
        <item x="50"/>
        <item x="90"/>
        <item x="4"/>
        <item x="68"/>
        <item x="63"/>
        <item x="116"/>
        <item x="74"/>
        <item x="53"/>
        <item x="83"/>
        <item x="36"/>
        <item x="123"/>
        <item x="79"/>
        <item x="71"/>
        <item x="72"/>
        <item x="59"/>
        <item x="78"/>
        <item x="46"/>
        <item x="99"/>
        <item x="119"/>
        <item x="122"/>
        <item x="40"/>
        <item x="67"/>
        <item x="43"/>
        <item x="26"/>
        <item x="89"/>
        <item x="28"/>
        <item x="60"/>
        <item x="37"/>
        <item x="97"/>
        <item x="61"/>
        <item x="35"/>
        <item x="69"/>
        <item x="56"/>
        <item x="65"/>
        <item x="93"/>
        <item x="20"/>
        <item x="80"/>
        <item x="110"/>
        <item x="81"/>
        <item x="64"/>
        <item x="103"/>
        <item x="75"/>
        <item x="42"/>
        <item x="104"/>
        <item x="73"/>
        <item x="114"/>
        <item x="55"/>
        <item x="87"/>
        <item x="96"/>
        <item x="34"/>
        <item x="52"/>
        <item x="108"/>
        <item x="101"/>
        <item x="54"/>
        <item x="32"/>
        <item x="85"/>
        <item x="86"/>
        <item x="98"/>
        <item x="111"/>
        <item x="113"/>
        <item x="105"/>
        <item x="117"/>
        <item x="76"/>
        <item x="115"/>
        <item x="22"/>
        <item x="94"/>
        <item x="24"/>
        <item x="30"/>
        <item x="106"/>
        <item x="92"/>
        <item x="118"/>
        <item x="70"/>
        <item x="58"/>
        <item x="77"/>
        <item x="33"/>
        <item x="109"/>
        <item x="84"/>
        <item x="121"/>
        <item x="102"/>
        <item x="107"/>
        <item x="120"/>
        <item x="112"/>
        <item x="62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</pivotFields>
  <rowFields count="2">
    <field x="1"/>
    <field x="6"/>
  </rowFields>
  <rowItems count="235">
    <i>
      <x/>
    </i>
    <i r="1">
      <x v="86"/>
    </i>
    <i>
      <x v="1"/>
    </i>
    <i r="1">
      <x v="86"/>
    </i>
    <i>
      <x v="2"/>
    </i>
    <i r="1">
      <x/>
    </i>
    <i r="1">
      <x v="14"/>
    </i>
    <i r="1">
      <x v="37"/>
    </i>
    <i r="1">
      <x v="40"/>
    </i>
    <i r="1">
      <x v="54"/>
    </i>
    <i r="1">
      <x v="60"/>
    </i>
    <i r="1">
      <x v="77"/>
    </i>
    <i r="1">
      <x v="84"/>
    </i>
    <i>
      <x v="3"/>
    </i>
    <i r="1">
      <x v="30"/>
    </i>
    <i r="1">
      <x v="37"/>
    </i>
    <i r="1">
      <x v="40"/>
    </i>
    <i r="1">
      <x v="53"/>
    </i>
    <i r="1">
      <x v="84"/>
    </i>
    <i r="1">
      <x v="85"/>
    </i>
    <i>
      <x v="4"/>
    </i>
    <i r="1">
      <x v="2"/>
    </i>
    <i r="1">
      <x v="26"/>
    </i>
    <i r="1">
      <x v="37"/>
    </i>
    <i r="1">
      <x v="40"/>
    </i>
    <i r="1">
      <x v="41"/>
    </i>
    <i r="1">
      <x v="50"/>
    </i>
    <i r="1">
      <x v="53"/>
    </i>
    <i r="1">
      <x v="54"/>
    </i>
    <i r="1">
      <x v="84"/>
    </i>
    <i>
      <x v="5"/>
    </i>
    <i r="1">
      <x v="2"/>
    </i>
    <i r="1">
      <x v="3"/>
    </i>
    <i r="1">
      <x v="9"/>
    </i>
    <i r="1">
      <x v="37"/>
    </i>
    <i r="1">
      <x v="40"/>
    </i>
    <i r="1">
      <x v="41"/>
    </i>
    <i r="1">
      <x v="45"/>
    </i>
    <i r="1">
      <x v="47"/>
    </i>
    <i r="1">
      <x v="48"/>
    </i>
    <i r="1">
      <x v="51"/>
    </i>
    <i r="1">
      <x v="59"/>
    </i>
    <i r="1">
      <x v="65"/>
    </i>
    <i>
      <x v="6"/>
    </i>
    <i r="1">
      <x v="3"/>
    </i>
    <i r="1">
      <x v="4"/>
    </i>
    <i r="1">
      <x v="5"/>
    </i>
    <i r="1">
      <x v="9"/>
    </i>
    <i r="1">
      <x v="20"/>
    </i>
    <i r="1">
      <x v="21"/>
    </i>
    <i r="1">
      <x v="22"/>
    </i>
    <i r="1">
      <x v="23"/>
    </i>
    <i r="1">
      <x v="24"/>
    </i>
    <i r="1">
      <x v="27"/>
    </i>
    <i r="1">
      <x v="30"/>
    </i>
    <i r="1">
      <x v="37"/>
    </i>
    <i r="1">
      <x v="38"/>
    </i>
    <i r="1">
      <x v="39"/>
    </i>
    <i r="1">
      <x v="40"/>
    </i>
    <i r="1">
      <x v="41"/>
    </i>
    <i r="1">
      <x v="47"/>
    </i>
    <i r="1">
      <x v="59"/>
    </i>
    <i r="1">
      <x v="71"/>
    </i>
    <i r="1">
      <x v="77"/>
    </i>
    <i>
      <x v="7"/>
    </i>
    <i r="1">
      <x/>
    </i>
    <i r="1">
      <x v="9"/>
    </i>
    <i r="1">
      <x v="10"/>
    </i>
    <i r="1">
      <x v="30"/>
    </i>
    <i r="1">
      <x v="35"/>
    </i>
    <i r="1">
      <x v="37"/>
    </i>
    <i r="1">
      <x v="40"/>
    </i>
    <i r="1">
      <x v="41"/>
    </i>
    <i r="1">
      <x v="47"/>
    </i>
    <i r="1">
      <x v="52"/>
    </i>
    <i r="1">
      <x v="56"/>
    </i>
    <i r="1">
      <x v="59"/>
    </i>
    <i r="1">
      <x v="64"/>
    </i>
    <i r="1">
      <x v="67"/>
    </i>
    <i r="1">
      <x v="70"/>
    </i>
    <i r="1">
      <x v="72"/>
    </i>
    <i r="1">
      <x v="76"/>
    </i>
    <i r="1">
      <x v="86"/>
    </i>
    <i>
      <x v="8"/>
    </i>
    <i r="1">
      <x v="8"/>
    </i>
    <i r="1">
      <x v="9"/>
    </i>
    <i r="1">
      <x v="11"/>
    </i>
    <i r="1">
      <x v="12"/>
    </i>
    <i r="1">
      <x v="37"/>
    </i>
    <i r="1">
      <x v="40"/>
    </i>
    <i r="1">
      <x v="41"/>
    </i>
    <i r="1">
      <x v="46"/>
    </i>
    <i r="1">
      <x v="57"/>
    </i>
    <i r="1">
      <x v="59"/>
    </i>
    <i r="1">
      <x v="70"/>
    </i>
    <i>
      <x v="9"/>
    </i>
    <i r="1">
      <x v="1"/>
    </i>
    <i r="1">
      <x v="9"/>
    </i>
    <i r="1">
      <x v="10"/>
    </i>
    <i r="1">
      <x v="12"/>
    </i>
    <i r="1">
      <x v="15"/>
    </i>
    <i r="1">
      <x v="28"/>
    </i>
    <i r="1">
      <x v="36"/>
    </i>
    <i r="1">
      <x v="37"/>
    </i>
    <i r="1">
      <x v="41"/>
    </i>
    <i r="1">
      <x v="46"/>
    </i>
    <i r="1">
      <x v="57"/>
    </i>
    <i r="1">
      <x v="58"/>
    </i>
    <i r="1">
      <x v="59"/>
    </i>
    <i r="1">
      <x v="69"/>
    </i>
    <i r="1">
      <x v="70"/>
    </i>
    <i r="1">
      <x v="71"/>
    </i>
    <i>
      <x v="10"/>
    </i>
    <i r="1">
      <x v="1"/>
    </i>
    <i r="1">
      <x v="8"/>
    </i>
    <i r="1">
      <x v="9"/>
    </i>
    <i r="1">
      <x v="10"/>
    </i>
    <i r="1">
      <x v="16"/>
    </i>
    <i r="1">
      <x v="31"/>
    </i>
    <i r="1">
      <x v="35"/>
    </i>
    <i r="1">
      <x v="37"/>
    </i>
    <i r="1">
      <x v="41"/>
    </i>
    <i r="1">
      <x v="42"/>
    </i>
    <i r="1">
      <x v="43"/>
    </i>
    <i r="1">
      <x v="47"/>
    </i>
    <i r="1">
      <x v="64"/>
    </i>
    <i r="1">
      <x v="75"/>
    </i>
    <i r="1">
      <x v="77"/>
    </i>
    <i>
      <x v="11"/>
    </i>
    <i r="1">
      <x v="9"/>
    </i>
    <i r="1">
      <x v="19"/>
    </i>
    <i r="1">
      <x v="26"/>
    </i>
    <i r="1">
      <x v="28"/>
    </i>
    <i r="1">
      <x v="29"/>
    </i>
    <i r="1">
      <x v="37"/>
    </i>
    <i r="1">
      <x v="40"/>
    </i>
    <i r="1">
      <x v="41"/>
    </i>
    <i r="1">
      <x v="46"/>
    </i>
    <i r="1">
      <x v="49"/>
    </i>
    <i r="1">
      <x v="58"/>
    </i>
    <i r="1">
      <x v="66"/>
    </i>
    <i r="1">
      <x v="73"/>
    </i>
    <i r="1">
      <x v="77"/>
    </i>
    <i r="1">
      <x v="80"/>
    </i>
    <i>
      <x v="12"/>
    </i>
    <i r="1">
      <x v="20"/>
    </i>
    <i r="1">
      <x v="25"/>
    </i>
    <i r="1">
      <x v="29"/>
    </i>
    <i r="1">
      <x v="32"/>
    </i>
    <i r="1">
      <x v="37"/>
    </i>
    <i r="1">
      <x v="40"/>
    </i>
    <i r="1">
      <x v="41"/>
    </i>
    <i r="1">
      <x v="46"/>
    </i>
    <i r="1">
      <x v="74"/>
    </i>
    <i r="1">
      <x v="75"/>
    </i>
    <i r="1">
      <x v="77"/>
    </i>
    <i>
      <x v="13"/>
    </i>
    <i r="1">
      <x v="6"/>
    </i>
    <i r="1">
      <x v="9"/>
    </i>
    <i r="1">
      <x v="29"/>
    </i>
    <i r="1">
      <x v="33"/>
    </i>
    <i r="1">
      <x v="37"/>
    </i>
    <i r="1">
      <x v="41"/>
    </i>
    <i r="1">
      <x v="49"/>
    </i>
    <i r="1">
      <x v="59"/>
    </i>
    <i r="1">
      <x v="64"/>
    </i>
    <i r="1">
      <x v="74"/>
    </i>
    <i r="1">
      <x v="75"/>
    </i>
    <i r="1">
      <x v="77"/>
    </i>
    <i r="1">
      <x v="79"/>
    </i>
    <i r="1">
      <x v="81"/>
    </i>
    <i r="1">
      <x v="82"/>
    </i>
    <i r="1">
      <x v="83"/>
    </i>
    <i>
      <x v="14"/>
    </i>
    <i r="1">
      <x v="1"/>
    </i>
    <i r="1">
      <x v="7"/>
    </i>
    <i r="1">
      <x v="9"/>
    </i>
    <i r="1">
      <x v="10"/>
    </i>
    <i r="1">
      <x v="15"/>
    </i>
    <i r="1">
      <x v="28"/>
    </i>
    <i r="1">
      <x v="33"/>
    </i>
    <i r="1">
      <x v="34"/>
    </i>
    <i r="1">
      <x v="37"/>
    </i>
    <i r="1">
      <x v="41"/>
    </i>
    <i r="1">
      <x v="46"/>
    </i>
    <i r="1">
      <x v="50"/>
    </i>
    <i r="1">
      <x v="58"/>
    </i>
    <i r="1">
      <x v="59"/>
    </i>
    <i r="1">
      <x v="61"/>
    </i>
    <i r="1">
      <x v="64"/>
    </i>
    <i r="1">
      <x v="68"/>
    </i>
    <i r="1">
      <x v="74"/>
    </i>
    <i r="1">
      <x v="75"/>
    </i>
    <i r="1">
      <x v="77"/>
    </i>
    <i r="1">
      <x v="82"/>
    </i>
    <i>
      <x v="15"/>
    </i>
    <i r="1">
      <x v="1"/>
    </i>
    <i r="1">
      <x v="7"/>
    </i>
    <i r="1">
      <x v="9"/>
    </i>
    <i r="1">
      <x v="10"/>
    </i>
    <i r="1">
      <x v="17"/>
    </i>
    <i r="1">
      <x v="18"/>
    </i>
    <i r="1">
      <x v="28"/>
    </i>
    <i r="1">
      <x v="36"/>
    </i>
    <i r="1">
      <x v="37"/>
    </i>
    <i r="1">
      <x v="41"/>
    </i>
    <i r="1">
      <x v="44"/>
    </i>
    <i r="1">
      <x v="46"/>
    </i>
    <i r="1">
      <x v="50"/>
    </i>
    <i r="1">
      <x v="55"/>
    </i>
    <i r="1">
      <x v="60"/>
    </i>
    <i r="1">
      <x v="61"/>
    </i>
    <i r="1">
      <x v="64"/>
    </i>
    <i r="1">
      <x v="68"/>
    </i>
    <i r="1">
      <x v="74"/>
    </i>
    <i r="1">
      <x v="75"/>
    </i>
    <i r="1">
      <x v="76"/>
    </i>
    <i r="1">
      <x v="77"/>
    </i>
    <i>
      <x v="16"/>
    </i>
    <i r="1">
      <x v="1"/>
    </i>
    <i r="1">
      <x v="6"/>
    </i>
    <i r="1">
      <x v="8"/>
    </i>
    <i r="1">
      <x v="9"/>
    </i>
    <i r="1">
      <x v="13"/>
    </i>
    <i r="1">
      <x v="31"/>
    </i>
    <i r="1">
      <x v="35"/>
    </i>
    <i r="1">
      <x v="37"/>
    </i>
    <i r="1">
      <x v="41"/>
    </i>
    <i r="1">
      <x v="46"/>
    </i>
    <i r="1">
      <x v="50"/>
    </i>
    <i r="1">
      <x v="62"/>
    </i>
    <i r="1">
      <x v="63"/>
    </i>
    <i r="1">
      <x v="75"/>
    </i>
    <i r="1">
      <x v="78"/>
    </i>
    <i t="grand">
      <x/>
    </i>
  </rowItems>
  <colItems count="1">
    <i/>
  </colItems>
  <dataFields count="1">
    <dataField name="Sum of Total" fld="29" baseField="0" baseItem="0"/>
  </dataField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B238"/>
  <sheetViews>
    <sheetView topLeftCell="A213" workbookViewId="0">
      <selection activeCell="A9" sqref="A9:B16 A18:B23 A25:B33 A35:B46 A48:B67 A69:B86 A88:B98 A100:B115 A117:B131 A133:B147 A149:B159 A161:B176 A178:B198 A200:B221 A223:B237"/>
      <pivotSelection pane="bottomRight" showHeader="1" extendable="1" axis="axisRow" start="4" max="235" activeRow="7" previousRow="215" click="1" r:id="rId1">
        <pivotArea dataOnly="0" axis="axisRow" fieldPosition="0">
          <references count="2">
            <reference field="1" count="15">
              <x v="2"/>
              <x v="3"/>
              <x v="4"/>
              <x v="5"/>
              <x v="6"/>
              <x v="7"/>
              <x v="8"/>
              <x v="9"/>
              <x v="10"/>
              <x v="11"/>
              <x v="12"/>
              <x v="13"/>
              <x v="14"/>
              <x v="15"/>
              <x v="16"/>
            </reference>
            <reference field="6" count="0" defaultSubtotal="1" sumSubtotal="1" countASubtotal="1" avgSubtotal="1" maxSubtotal="1" minSubtotal="1" productSubtotal="1" countSubtotal="1" stdDevSubtotal="1" stdDevPSubtotal="1" varSubtotal="1" varPSubtotal="1"/>
          </references>
        </pivotArea>
      </pivotSelection>
    </sheetView>
  </sheetViews>
  <sheetFormatPr defaultRowHeight="15"/>
  <cols>
    <col min="1" max="1" width="31.28515625" customWidth="1"/>
    <col min="2" max="2" width="12" bestFit="1" customWidth="1"/>
    <col min="3" max="3" width="18.42578125" bestFit="1" customWidth="1"/>
  </cols>
  <sheetData>
    <row r="3" spans="1:2">
      <c r="A3" s="34" t="s">
        <v>208</v>
      </c>
      <c r="B3" t="s">
        <v>211</v>
      </c>
    </row>
    <row r="4" spans="1:2">
      <c r="A4" s="35" t="s">
        <v>160</v>
      </c>
      <c r="B4" s="38"/>
    </row>
    <row r="5" spans="1:2">
      <c r="A5" s="37" t="s">
        <v>210</v>
      </c>
      <c r="B5" s="38"/>
    </row>
    <row r="6" spans="1:2">
      <c r="A6" s="35" t="s">
        <v>162</v>
      </c>
      <c r="B6" s="38"/>
    </row>
    <row r="7" spans="1:2">
      <c r="A7" s="37" t="s">
        <v>210</v>
      </c>
      <c r="B7" s="38"/>
    </row>
    <row r="8" spans="1:2">
      <c r="A8" s="36">
        <v>38740</v>
      </c>
      <c r="B8" s="38">
        <v>359</v>
      </c>
    </row>
    <row r="9" spans="1:2">
      <c r="A9" s="37" t="s">
        <v>73</v>
      </c>
      <c r="B9" s="38">
        <v>50</v>
      </c>
    </row>
    <row r="10" spans="1:2">
      <c r="A10" s="37" t="s">
        <v>81</v>
      </c>
      <c r="B10" s="38">
        <v>1</v>
      </c>
    </row>
    <row r="11" spans="1:2">
      <c r="A11" s="37" t="s">
        <v>35</v>
      </c>
      <c r="B11" s="38">
        <v>110</v>
      </c>
    </row>
    <row r="12" spans="1:2">
      <c r="A12" s="37" t="s">
        <v>71</v>
      </c>
      <c r="B12" s="38">
        <v>159</v>
      </c>
    </row>
    <row r="13" spans="1:2">
      <c r="A13" s="37" t="s">
        <v>83</v>
      </c>
      <c r="B13" s="38">
        <v>2</v>
      </c>
    </row>
    <row r="14" spans="1:2">
      <c r="A14" s="37" t="s">
        <v>79</v>
      </c>
      <c r="B14" s="38">
        <v>4</v>
      </c>
    </row>
    <row r="15" spans="1:2">
      <c r="A15" s="37" t="s">
        <v>75</v>
      </c>
      <c r="B15" s="38">
        <v>22</v>
      </c>
    </row>
    <row r="16" spans="1:2">
      <c r="A16" s="37" t="s">
        <v>77</v>
      </c>
      <c r="B16" s="38">
        <v>11</v>
      </c>
    </row>
    <row r="17" spans="1:2">
      <c r="A17" s="36">
        <v>38756</v>
      </c>
      <c r="B17" s="38">
        <v>249</v>
      </c>
    </row>
    <row r="18" spans="1:2">
      <c r="A18" s="37" t="s">
        <v>92</v>
      </c>
      <c r="B18" s="38">
        <v>53</v>
      </c>
    </row>
    <row r="19" spans="1:2">
      <c r="A19" s="37" t="s">
        <v>35</v>
      </c>
      <c r="B19" s="38">
        <v>70</v>
      </c>
    </row>
    <row r="20" spans="1:2">
      <c r="A20" s="37" t="s">
        <v>71</v>
      </c>
      <c r="B20" s="38">
        <v>58</v>
      </c>
    </row>
    <row r="21" spans="1:2">
      <c r="A21" s="37" t="s">
        <v>90</v>
      </c>
      <c r="B21" s="38">
        <v>2</v>
      </c>
    </row>
    <row r="22" spans="1:2">
      <c r="A22" s="37" t="s">
        <v>77</v>
      </c>
      <c r="B22" s="38">
        <v>65</v>
      </c>
    </row>
    <row r="23" spans="1:2">
      <c r="A23" s="37" t="s">
        <v>89</v>
      </c>
      <c r="B23" s="38">
        <v>1</v>
      </c>
    </row>
    <row r="24" spans="1:2">
      <c r="A24" s="36">
        <v>38770</v>
      </c>
      <c r="B24" s="38">
        <v>1587</v>
      </c>
    </row>
    <row r="25" spans="1:2">
      <c r="A25" s="37" t="s">
        <v>93</v>
      </c>
      <c r="B25" s="38">
        <v>9</v>
      </c>
    </row>
    <row r="26" spans="1:2">
      <c r="A26" s="37" t="s">
        <v>95</v>
      </c>
      <c r="B26" s="38">
        <v>1</v>
      </c>
    </row>
    <row r="27" spans="1:2">
      <c r="A27" s="37" t="s">
        <v>35</v>
      </c>
      <c r="B27" s="38">
        <v>928</v>
      </c>
    </row>
    <row r="28" spans="1:2">
      <c r="A28" s="37" t="s">
        <v>71</v>
      </c>
      <c r="B28" s="38">
        <v>119</v>
      </c>
    </row>
    <row r="29" spans="1:2">
      <c r="A29" s="37" t="s">
        <v>51</v>
      </c>
      <c r="B29" s="38">
        <v>509</v>
      </c>
    </row>
    <row r="30" spans="1:2">
      <c r="A30" s="37" t="s">
        <v>49</v>
      </c>
      <c r="B30" s="38">
        <v>2</v>
      </c>
    </row>
    <row r="31" spans="1:2">
      <c r="A31" s="37" t="s">
        <v>90</v>
      </c>
      <c r="B31" s="38">
        <v>1</v>
      </c>
    </row>
    <row r="32" spans="1:2">
      <c r="A32" s="37" t="s">
        <v>83</v>
      </c>
      <c r="B32" s="38">
        <v>18</v>
      </c>
    </row>
    <row r="33" spans="1:2">
      <c r="A33" s="37" t="s">
        <v>77</v>
      </c>
      <c r="B33" s="38"/>
    </row>
    <row r="34" spans="1:2">
      <c r="A34" s="36">
        <v>38804</v>
      </c>
      <c r="B34" s="38">
        <v>2135</v>
      </c>
    </row>
    <row r="35" spans="1:2">
      <c r="A35" s="37" t="s">
        <v>93</v>
      </c>
      <c r="B35" s="38">
        <v>1</v>
      </c>
    </row>
    <row r="36" spans="1:2">
      <c r="A36" s="37" t="s">
        <v>106</v>
      </c>
      <c r="B36" s="38">
        <v>3</v>
      </c>
    </row>
    <row r="37" spans="1:2">
      <c r="A37" s="37" t="s">
        <v>33</v>
      </c>
      <c r="B37" s="38">
        <v>4</v>
      </c>
    </row>
    <row r="38" spans="1:2">
      <c r="A38" s="37" t="s">
        <v>35</v>
      </c>
      <c r="B38" s="38">
        <v>1924</v>
      </c>
    </row>
    <row r="39" spans="1:2">
      <c r="A39" s="37" t="s">
        <v>71</v>
      </c>
      <c r="B39" s="38">
        <v>19</v>
      </c>
    </row>
    <row r="40" spans="1:2">
      <c r="A40" s="37" t="s">
        <v>51</v>
      </c>
      <c r="B40" s="38">
        <v>168</v>
      </c>
    </row>
    <row r="41" spans="1:2">
      <c r="A41" s="37" t="s">
        <v>102</v>
      </c>
      <c r="B41" s="38">
        <v>1</v>
      </c>
    </row>
    <row r="42" spans="1:2">
      <c r="A42" s="37" t="s">
        <v>107</v>
      </c>
      <c r="B42" s="38">
        <v>10</v>
      </c>
    </row>
    <row r="43" spans="1:2">
      <c r="A43" s="37" t="s">
        <v>99</v>
      </c>
      <c r="B43" s="38">
        <v>1</v>
      </c>
    </row>
    <row r="44" spans="1:2">
      <c r="A44" s="37" t="s">
        <v>101</v>
      </c>
      <c r="B44" s="38">
        <v>1</v>
      </c>
    </row>
    <row r="45" spans="1:2">
      <c r="A45" s="37" t="s">
        <v>108</v>
      </c>
      <c r="B45" s="38">
        <v>2</v>
      </c>
    </row>
    <row r="46" spans="1:2">
      <c r="A46" s="37" t="s">
        <v>104</v>
      </c>
      <c r="B46" s="38">
        <v>1</v>
      </c>
    </row>
    <row r="47" spans="1:2">
      <c r="A47" s="36">
        <v>38827</v>
      </c>
      <c r="B47" s="38">
        <v>4493</v>
      </c>
    </row>
    <row r="48" spans="1:2">
      <c r="A48" s="37" t="s">
        <v>106</v>
      </c>
      <c r="B48" s="38">
        <v>10</v>
      </c>
    </row>
    <row r="49" spans="1:2">
      <c r="A49" s="37" t="s">
        <v>117</v>
      </c>
      <c r="B49" s="38">
        <v>1</v>
      </c>
    </row>
    <row r="50" spans="1:2">
      <c r="A50" s="37" t="s">
        <v>120</v>
      </c>
      <c r="B50" s="38">
        <v>1</v>
      </c>
    </row>
    <row r="51" spans="1:2">
      <c r="A51" s="37" t="s">
        <v>33</v>
      </c>
      <c r="B51" s="38">
        <v>2</v>
      </c>
    </row>
    <row r="52" spans="1:2">
      <c r="A52" s="37" t="s">
        <v>115</v>
      </c>
      <c r="B52" s="38">
        <v>2</v>
      </c>
    </row>
    <row r="53" spans="1:2">
      <c r="A53" s="37" t="s">
        <v>118</v>
      </c>
      <c r="B53" s="38">
        <v>8</v>
      </c>
    </row>
    <row r="54" spans="1:2">
      <c r="A54" s="37" t="s">
        <v>121</v>
      </c>
      <c r="B54" s="38">
        <v>1</v>
      </c>
    </row>
    <row r="55" spans="1:2">
      <c r="A55" s="37" t="s">
        <v>125</v>
      </c>
      <c r="B55" s="38">
        <v>2</v>
      </c>
    </row>
    <row r="56" spans="1:2">
      <c r="A56" s="37" t="s">
        <v>127</v>
      </c>
      <c r="B56" s="38">
        <v>1</v>
      </c>
    </row>
    <row r="57" spans="1:2">
      <c r="A57" s="37" t="s">
        <v>123</v>
      </c>
      <c r="B57" s="38">
        <v>2</v>
      </c>
    </row>
    <row r="58" spans="1:2">
      <c r="A58" s="37" t="s">
        <v>92</v>
      </c>
      <c r="B58" s="38">
        <v>18</v>
      </c>
    </row>
    <row r="59" spans="1:2">
      <c r="A59" s="37" t="s">
        <v>35</v>
      </c>
      <c r="B59" s="38">
        <v>779</v>
      </c>
    </row>
    <row r="60" spans="1:2">
      <c r="A60" s="37" t="s">
        <v>113</v>
      </c>
      <c r="B60" s="38">
        <v>3579</v>
      </c>
    </row>
    <row r="61" spans="1:2">
      <c r="A61" s="37" t="s">
        <v>114</v>
      </c>
      <c r="B61" s="38">
        <v>21</v>
      </c>
    </row>
    <row r="62" spans="1:2">
      <c r="A62" s="37" t="s">
        <v>71</v>
      </c>
      <c r="B62" s="38">
        <v>17</v>
      </c>
    </row>
    <row r="63" spans="1:2">
      <c r="A63" s="37" t="s">
        <v>51</v>
      </c>
      <c r="B63" s="38">
        <v>31</v>
      </c>
    </row>
    <row r="64" spans="1:2">
      <c r="A64" s="37" t="s">
        <v>107</v>
      </c>
      <c r="B64" s="38">
        <v>5</v>
      </c>
    </row>
    <row r="65" spans="1:2">
      <c r="A65" s="37" t="s">
        <v>108</v>
      </c>
      <c r="B65" s="38">
        <v>8</v>
      </c>
    </row>
    <row r="66" spans="1:2">
      <c r="A66" s="37" t="s">
        <v>111</v>
      </c>
      <c r="B66" s="38">
        <v>1</v>
      </c>
    </row>
    <row r="67" spans="1:2">
      <c r="A67" s="37" t="s">
        <v>75</v>
      </c>
      <c r="B67" s="38">
        <v>4</v>
      </c>
    </row>
    <row r="68" spans="1:2">
      <c r="A68" s="36">
        <v>38867</v>
      </c>
      <c r="B68" s="38">
        <v>1858</v>
      </c>
    </row>
    <row r="69" spans="1:2">
      <c r="A69" s="37" t="s">
        <v>73</v>
      </c>
      <c r="B69" s="38">
        <v>3</v>
      </c>
    </row>
    <row r="70" spans="1:2">
      <c r="A70" s="37" t="s">
        <v>33</v>
      </c>
      <c r="B70" s="38">
        <v>1</v>
      </c>
    </row>
    <row r="71" spans="1:2">
      <c r="A71" s="37" t="s">
        <v>139</v>
      </c>
      <c r="B71" s="38">
        <v>2</v>
      </c>
    </row>
    <row r="72" spans="1:2">
      <c r="A72" s="37" t="s">
        <v>92</v>
      </c>
      <c r="B72" s="38">
        <v>5</v>
      </c>
    </row>
    <row r="73" spans="1:2">
      <c r="A73" s="37" t="s">
        <v>42</v>
      </c>
      <c r="B73" s="38">
        <v>1</v>
      </c>
    </row>
    <row r="74" spans="1:2">
      <c r="A74" s="37" t="s">
        <v>35</v>
      </c>
      <c r="B74" s="38">
        <v>1374</v>
      </c>
    </row>
    <row r="75" spans="1:2">
      <c r="A75" s="37" t="s">
        <v>71</v>
      </c>
      <c r="B75" s="38">
        <v>2</v>
      </c>
    </row>
    <row r="76" spans="1:2">
      <c r="A76" s="37" t="s">
        <v>51</v>
      </c>
      <c r="B76" s="38">
        <v>366</v>
      </c>
    </row>
    <row r="77" spans="1:2">
      <c r="A77" s="37" t="s">
        <v>107</v>
      </c>
      <c r="B77" s="38">
        <v>91</v>
      </c>
    </row>
    <row r="78" spans="1:2">
      <c r="A78" s="37" t="s">
        <v>132</v>
      </c>
      <c r="B78" s="38">
        <v>2</v>
      </c>
    </row>
    <row r="79" spans="1:2">
      <c r="A79" s="37" t="s">
        <v>133</v>
      </c>
      <c r="B79" s="38">
        <v>1</v>
      </c>
    </row>
    <row r="80" spans="1:2">
      <c r="A80" s="37" t="s">
        <v>108</v>
      </c>
      <c r="B80" s="38">
        <v>3</v>
      </c>
    </row>
    <row r="81" spans="1:2">
      <c r="A81" s="37" t="s">
        <v>143</v>
      </c>
      <c r="B81" s="38">
        <v>1</v>
      </c>
    </row>
    <row r="82" spans="1:2">
      <c r="A82" s="37" t="s">
        <v>137</v>
      </c>
      <c r="B82" s="38">
        <v>1</v>
      </c>
    </row>
    <row r="83" spans="1:2">
      <c r="A83" s="37" t="s">
        <v>145</v>
      </c>
      <c r="B83" s="38">
        <v>2</v>
      </c>
    </row>
    <row r="84" spans="1:2">
      <c r="A84" s="37" t="s">
        <v>135</v>
      </c>
      <c r="B84" s="38">
        <v>2</v>
      </c>
    </row>
    <row r="85" spans="1:2">
      <c r="A85" s="37" t="s">
        <v>141</v>
      </c>
      <c r="B85" s="38">
        <v>1</v>
      </c>
    </row>
    <row r="86" spans="1:2">
      <c r="A86" s="37" t="s">
        <v>210</v>
      </c>
      <c r="B86" s="38"/>
    </row>
    <row r="87" spans="1:2">
      <c r="A87" s="36">
        <v>38909</v>
      </c>
      <c r="B87" s="38">
        <v>766</v>
      </c>
    </row>
    <row r="88" spans="1:2">
      <c r="A88" s="37" t="s">
        <v>60</v>
      </c>
      <c r="B88" s="38">
        <v>1</v>
      </c>
    </row>
    <row r="89" spans="1:2">
      <c r="A89" s="37" t="s">
        <v>33</v>
      </c>
      <c r="B89" s="38">
        <v>2</v>
      </c>
    </row>
    <row r="90" spans="1:2">
      <c r="A90" s="37" t="s">
        <v>150</v>
      </c>
      <c r="B90" s="38">
        <v>2</v>
      </c>
    </row>
    <row r="91" spans="1:2">
      <c r="A91" s="37" t="s">
        <v>153</v>
      </c>
      <c r="B91" s="38">
        <v>2</v>
      </c>
    </row>
    <row r="92" spans="1:2">
      <c r="A92" s="37" t="s">
        <v>35</v>
      </c>
      <c r="B92" s="38">
        <v>130</v>
      </c>
    </row>
    <row r="93" spans="1:2">
      <c r="A93" s="37" t="s">
        <v>71</v>
      </c>
      <c r="B93" s="38">
        <v>1</v>
      </c>
    </row>
    <row r="94" spans="1:2">
      <c r="A94" s="37" t="s">
        <v>51</v>
      </c>
      <c r="B94" s="38">
        <v>558</v>
      </c>
    </row>
    <row r="95" spans="1:2">
      <c r="A95" s="37" t="s">
        <v>65</v>
      </c>
      <c r="B95" s="38">
        <v>66</v>
      </c>
    </row>
    <row r="96" spans="1:2">
      <c r="A96" s="37" t="s">
        <v>148</v>
      </c>
      <c r="B96" s="38">
        <v>1</v>
      </c>
    </row>
    <row r="97" spans="1:2">
      <c r="A97" s="37" t="s">
        <v>108</v>
      </c>
      <c r="B97" s="38">
        <v>2</v>
      </c>
    </row>
    <row r="98" spans="1:2">
      <c r="A98" s="37" t="s">
        <v>145</v>
      </c>
      <c r="B98" s="38">
        <v>1</v>
      </c>
    </row>
    <row r="99" spans="1:2">
      <c r="A99" s="36">
        <v>38916</v>
      </c>
      <c r="B99" s="38">
        <v>1512</v>
      </c>
    </row>
    <row r="100" spans="1:2">
      <c r="A100" s="37" t="s">
        <v>63</v>
      </c>
      <c r="B100" s="38">
        <v>1</v>
      </c>
    </row>
    <row r="101" spans="1:2">
      <c r="A101" s="37" t="s">
        <v>33</v>
      </c>
      <c r="B101" s="38">
        <v>1</v>
      </c>
    </row>
    <row r="102" spans="1:2">
      <c r="A102" s="37" t="s">
        <v>139</v>
      </c>
      <c r="B102" s="38">
        <v>2</v>
      </c>
    </row>
    <row r="103" spans="1:2">
      <c r="A103" s="37" t="s">
        <v>153</v>
      </c>
      <c r="B103" s="38">
        <v>4</v>
      </c>
    </row>
    <row r="104" spans="1:2">
      <c r="A104" s="37" t="s">
        <v>159</v>
      </c>
      <c r="B104" s="38">
        <v>3</v>
      </c>
    </row>
    <row r="105" spans="1:2">
      <c r="A105" s="37" t="s">
        <v>154</v>
      </c>
      <c r="B105" s="38"/>
    </row>
    <row r="106" spans="1:2">
      <c r="A106" s="37" t="s">
        <v>158</v>
      </c>
      <c r="B106" s="38">
        <v>7</v>
      </c>
    </row>
    <row r="107" spans="1:2">
      <c r="A107" s="37" t="s">
        <v>35</v>
      </c>
      <c r="B107" s="38">
        <v>128</v>
      </c>
    </row>
    <row r="108" spans="1:2">
      <c r="A108" s="37" t="s">
        <v>51</v>
      </c>
      <c r="B108" s="38">
        <v>1243</v>
      </c>
    </row>
    <row r="109" spans="1:2">
      <c r="A109" s="37" t="s">
        <v>65</v>
      </c>
      <c r="B109" s="38">
        <v>115</v>
      </c>
    </row>
    <row r="110" spans="1:2">
      <c r="A110" s="37" t="s">
        <v>148</v>
      </c>
      <c r="B110" s="38">
        <v>1</v>
      </c>
    </row>
    <row r="111" spans="1:2">
      <c r="A111" s="37" t="s">
        <v>156</v>
      </c>
      <c r="B111" s="38">
        <v>1</v>
      </c>
    </row>
    <row r="112" spans="1:2">
      <c r="A112" s="37" t="s">
        <v>108</v>
      </c>
      <c r="B112" s="38">
        <v>1</v>
      </c>
    </row>
    <row r="113" spans="1:2">
      <c r="A113" s="37" t="s">
        <v>152</v>
      </c>
      <c r="B113" s="38">
        <v>2</v>
      </c>
    </row>
    <row r="114" spans="1:2">
      <c r="A114" s="37" t="s">
        <v>145</v>
      </c>
      <c r="B114" s="38">
        <v>1</v>
      </c>
    </row>
    <row r="115" spans="1:2">
      <c r="A115" s="37" t="s">
        <v>111</v>
      </c>
      <c r="B115" s="38">
        <v>2</v>
      </c>
    </row>
    <row r="116" spans="1:2">
      <c r="A116" s="36">
        <v>38994</v>
      </c>
      <c r="B116" s="38">
        <v>2079</v>
      </c>
    </row>
    <row r="117" spans="1:2">
      <c r="A117" s="37" t="s">
        <v>63</v>
      </c>
      <c r="B117" s="38">
        <v>2</v>
      </c>
    </row>
    <row r="118" spans="1:2">
      <c r="A118" s="37" t="s">
        <v>60</v>
      </c>
      <c r="B118" s="38">
        <v>5</v>
      </c>
    </row>
    <row r="119" spans="1:2">
      <c r="A119" s="37" t="s">
        <v>33</v>
      </c>
      <c r="B119" s="38">
        <v>2</v>
      </c>
    </row>
    <row r="120" spans="1:2">
      <c r="A120" s="37" t="s">
        <v>139</v>
      </c>
      <c r="B120" s="38">
        <v>5</v>
      </c>
    </row>
    <row r="121" spans="1:2">
      <c r="A121" s="37" t="s">
        <v>167</v>
      </c>
      <c r="B121" s="38">
        <v>109</v>
      </c>
    </row>
    <row r="122" spans="1:2">
      <c r="A122" s="37" t="s">
        <v>55</v>
      </c>
      <c r="B122" s="38">
        <v>19</v>
      </c>
    </row>
    <row r="123" spans="1:2">
      <c r="A123" s="37" t="s">
        <v>42</v>
      </c>
      <c r="B123" s="38">
        <v>1</v>
      </c>
    </row>
    <row r="124" spans="1:2">
      <c r="A124" s="37" t="s">
        <v>35</v>
      </c>
      <c r="B124" s="38">
        <v>172</v>
      </c>
    </row>
    <row r="125" spans="1:2">
      <c r="A125" s="37" t="s">
        <v>51</v>
      </c>
      <c r="B125" s="38">
        <v>1577</v>
      </c>
    </row>
    <row r="126" spans="1:2">
      <c r="A126" s="37" t="s">
        <v>165</v>
      </c>
      <c r="B126" s="38">
        <v>8</v>
      </c>
    </row>
    <row r="127" spans="1:2">
      <c r="A127" s="37" t="s">
        <v>169</v>
      </c>
      <c r="B127" s="38">
        <v>1</v>
      </c>
    </row>
    <row r="128" spans="1:2">
      <c r="A128" s="37" t="s">
        <v>107</v>
      </c>
      <c r="B128" s="38">
        <v>70</v>
      </c>
    </row>
    <row r="129" spans="1:2">
      <c r="A129" s="37" t="s">
        <v>143</v>
      </c>
      <c r="B129" s="38">
        <v>1</v>
      </c>
    </row>
    <row r="130" spans="1:2">
      <c r="A130" s="37" t="s">
        <v>39</v>
      </c>
      <c r="B130" s="38">
        <v>1</v>
      </c>
    </row>
    <row r="131" spans="1:2">
      <c r="A131" s="37" t="s">
        <v>75</v>
      </c>
      <c r="B131" s="38">
        <v>106</v>
      </c>
    </row>
    <row r="132" spans="1:2">
      <c r="A132" s="36">
        <v>39170</v>
      </c>
      <c r="B132" s="38">
        <v>6800</v>
      </c>
    </row>
    <row r="133" spans="1:2">
      <c r="A133" s="37" t="s">
        <v>33</v>
      </c>
      <c r="B133" s="38">
        <v>4</v>
      </c>
    </row>
    <row r="134" spans="1:2">
      <c r="A134" s="37" t="s">
        <v>178</v>
      </c>
      <c r="B134" s="38">
        <v>2</v>
      </c>
    </row>
    <row r="135" spans="1:2">
      <c r="A135" s="37" t="s">
        <v>95</v>
      </c>
      <c r="B135" s="38">
        <v>2</v>
      </c>
    </row>
    <row r="136" spans="1:2">
      <c r="A136" s="37" t="s">
        <v>154</v>
      </c>
      <c r="B136" s="38">
        <v>1</v>
      </c>
    </row>
    <row r="137" spans="1:2">
      <c r="A137" s="37" t="s">
        <v>172</v>
      </c>
      <c r="B137" s="38">
        <v>52</v>
      </c>
    </row>
    <row r="138" spans="1:2">
      <c r="A138" s="37" t="s">
        <v>35</v>
      </c>
      <c r="B138" s="38">
        <v>6310</v>
      </c>
    </row>
    <row r="139" spans="1:2">
      <c r="A139" s="37" t="s">
        <v>71</v>
      </c>
      <c r="B139" s="38">
        <v>8</v>
      </c>
    </row>
    <row r="140" spans="1:2">
      <c r="A140" s="37" t="s">
        <v>51</v>
      </c>
      <c r="B140" s="38">
        <v>365</v>
      </c>
    </row>
    <row r="141" spans="1:2">
      <c r="A141" s="37" t="s">
        <v>65</v>
      </c>
      <c r="B141" s="38">
        <v>15</v>
      </c>
    </row>
    <row r="142" spans="1:2">
      <c r="A142" s="37" t="s">
        <v>175</v>
      </c>
      <c r="B142" s="38">
        <v>1</v>
      </c>
    </row>
    <row r="143" spans="1:2">
      <c r="A143" s="37" t="s">
        <v>156</v>
      </c>
      <c r="B143" s="38">
        <v>1</v>
      </c>
    </row>
    <row r="144" spans="1:2">
      <c r="A144" s="37" t="s">
        <v>180</v>
      </c>
      <c r="B144" s="38">
        <v>1</v>
      </c>
    </row>
    <row r="145" spans="1:2">
      <c r="A145" s="37" t="s">
        <v>174</v>
      </c>
      <c r="B145" s="38">
        <v>17</v>
      </c>
    </row>
    <row r="146" spans="1:2">
      <c r="A146" s="37" t="s">
        <v>75</v>
      </c>
      <c r="B146" s="38">
        <v>20</v>
      </c>
    </row>
    <row r="147" spans="1:2">
      <c r="A147" s="37" t="s">
        <v>179</v>
      </c>
      <c r="B147" s="38">
        <v>1</v>
      </c>
    </row>
    <row r="148" spans="1:2">
      <c r="A148" s="36">
        <v>39178</v>
      </c>
      <c r="B148" s="38">
        <v>1386</v>
      </c>
    </row>
    <row r="149" spans="1:2">
      <c r="A149" s="37" t="s">
        <v>115</v>
      </c>
      <c r="B149" s="38">
        <v>1</v>
      </c>
    </row>
    <row r="150" spans="1:2">
      <c r="A150" s="37" t="s">
        <v>181</v>
      </c>
      <c r="B150" s="38">
        <v>2</v>
      </c>
    </row>
    <row r="151" spans="1:2">
      <c r="A151" s="37" t="s">
        <v>172</v>
      </c>
      <c r="B151" s="38">
        <v>13</v>
      </c>
    </row>
    <row r="152" spans="1:2">
      <c r="A152" s="37" t="s">
        <v>183</v>
      </c>
      <c r="B152" s="38">
        <v>6</v>
      </c>
    </row>
    <row r="153" spans="1:2">
      <c r="A153" s="37" t="s">
        <v>35</v>
      </c>
      <c r="B153" s="38">
        <v>1335</v>
      </c>
    </row>
    <row r="154" spans="1:2">
      <c r="A154" s="37" t="s">
        <v>71</v>
      </c>
      <c r="B154" s="38">
        <v>6</v>
      </c>
    </row>
    <row r="155" spans="1:2">
      <c r="A155" s="37" t="s">
        <v>51</v>
      </c>
      <c r="B155" s="38">
        <v>5</v>
      </c>
    </row>
    <row r="156" spans="1:2">
      <c r="A156" s="37" t="s">
        <v>65</v>
      </c>
      <c r="B156" s="38">
        <v>4</v>
      </c>
    </row>
    <row r="157" spans="1:2">
      <c r="A157" s="37" t="s">
        <v>182</v>
      </c>
      <c r="B157" s="38">
        <v>2</v>
      </c>
    </row>
    <row r="158" spans="1:2">
      <c r="A158" s="37" t="s">
        <v>39</v>
      </c>
      <c r="B158" s="38">
        <v>4</v>
      </c>
    </row>
    <row r="159" spans="1:2">
      <c r="A159" s="37" t="s">
        <v>75</v>
      </c>
      <c r="B159" s="38">
        <v>8</v>
      </c>
    </row>
    <row r="160" spans="1:2">
      <c r="A160" s="36">
        <v>39206</v>
      </c>
      <c r="B160" s="38">
        <v>10109</v>
      </c>
    </row>
    <row r="161" spans="1:2">
      <c r="A161" s="37" t="s">
        <v>47</v>
      </c>
      <c r="B161" s="38">
        <v>1</v>
      </c>
    </row>
    <row r="162" spans="1:2">
      <c r="A162" s="37" t="s">
        <v>33</v>
      </c>
      <c r="B162" s="38">
        <v>1</v>
      </c>
    </row>
    <row r="163" spans="1:2">
      <c r="A163" s="37" t="s">
        <v>172</v>
      </c>
      <c r="B163" s="38">
        <v>7</v>
      </c>
    </row>
    <row r="164" spans="1:2">
      <c r="A164" s="37" t="s">
        <v>187</v>
      </c>
      <c r="B164" s="38">
        <v>1</v>
      </c>
    </row>
    <row r="165" spans="1:2">
      <c r="A165" s="37" t="s">
        <v>35</v>
      </c>
      <c r="B165" s="38">
        <v>8531</v>
      </c>
    </row>
    <row r="166" spans="1:2">
      <c r="A166" s="37" t="s">
        <v>51</v>
      </c>
      <c r="B166" s="38">
        <v>539</v>
      </c>
    </row>
    <row r="167" spans="1:2">
      <c r="A167" s="37" t="s">
        <v>175</v>
      </c>
      <c r="B167" s="38">
        <v>1</v>
      </c>
    </row>
    <row r="168" spans="1:2">
      <c r="A168" s="37" t="s">
        <v>108</v>
      </c>
      <c r="B168" s="38">
        <v>984</v>
      </c>
    </row>
    <row r="169" spans="1:2">
      <c r="A169" s="37" t="s">
        <v>143</v>
      </c>
      <c r="B169" s="38">
        <v>1</v>
      </c>
    </row>
    <row r="170" spans="1:2">
      <c r="A170" s="37" t="s">
        <v>182</v>
      </c>
      <c r="B170" s="38">
        <v>2</v>
      </c>
    </row>
    <row r="171" spans="1:2">
      <c r="A171" s="37" t="s">
        <v>39</v>
      </c>
      <c r="B171" s="38">
        <v>19</v>
      </c>
    </row>
    <row r="172" spans="1:2">
      <c r="A172" s="37" t="s">
        <v>75</v>
      </c>
      <c r="B172" s="38">
        <v>17</v>
      </c>
    </row>
    <row r="173" spans="1:2">
      <c r="A173" s="37" t="s">
        <v>190</v>
      </c>
      <c r="B173" s="38"/>
    </row>
    <row r="174" spans="1:2">
      <c r="A174" s="37" t="s">
        <v>189</v>
      </c>
      <c r="B174" s="38">
        <v>5</v>
      </c>
    </row>
    <row r="175" spans="1:2">
      <c r="A175" s="37" t="s">
        <v>186</v>
      </c>
      <c r="B175" s="38"/>
    </row>
    <row r="176" spans="1:2">
      <c r="A176" s="37" t="s">
        <v>185</v>
      </c>
      <c r="B176" s="38"/>
    </row>
    <row r="177" spans="1:2">
      <c r="A177" s="36">
        <v>39259</v>
      </c>
      <c r="B177" s="38">
        <v>2191</v>
      </c>
    </row>
    <row r="178" spans="1:2">
      <c r="A178" s="37" t="s">
        <v>63</v>
      </c>
      <c r="B178" s="38">
        <v>18</v>
      </c>
    </row>
    <row r="179" spans="1:2">
      <c r="A179" s="37" t="s">
        <v>198</v>
      </c>
      <c r="B179" s="38">
        <v>1</v>
      </c>
    </row>
    <row r="180" spans="1:2">
      <c r="A180" s="37" t="s">
        <v>33</v>
      </c>
      <c r="B180" s="38">
        <v>4</v>
      </c>
    </row>
    <row r="181" spans="1:2">
      <c r="A181" s="37" t="s">
        <v>139</v>
      </c>
      <c r="B181" s="38">
        <v>1</v>
      </c>
    </row>
    <row r="182" spans="1:2">
      <c r="A182" s="37" t="s">
        <v>159</v>
      </c>
      <c r="B182" s="38">
        <v>4</v>
      </c>
    </row>
    <row r="183" spans="1:2">
      <c r="A183" s="37" t="s">
        <v>154</v>
      </c>
      <c r="B183" s="38">
        <v>2</v>
      </c>
    </row>
    <row r="184" spans="1:2">
      <c r="A184" s="37" t="s">
        <v>187</v>
      </c>
      <c r="B184" s="38">
        <v>2</v>
      </c>
    </row>
    <row r="185" spans="1:2">
      <c r="A185" s="37" t="s">
        <v>196</v>
      </c>
      <c r="B185" s="38">
        <v>2</v>
      </c>
    </row>
    <row r="186" spans="1:2">
      <c r="A186" s="37" t="s">
        <v>35</v>
      </c>
      <c r="B186" s="38">
        <v>2039</v>
      </c>
    </row>
    <row r="187" spans="1:2">
      <c r="A187" s="37" t="s">
        <v>51</v>
      </c>
      <c r="B187" s="38">
        <v>28</v>
      </c>
    </row>
    <row r="188" spans="1:2">
      <c r="A188" s="37" t="s">
        <v>65</v>
      </c>
      <c r="B188" s="38">
        <v>22</v>
      </c>
    </row>
    <row r="189" spans="1:2">
      <c r="A189" s="37" t="s">
        <v>49</v>
      </c>
      <c r="B189" s="38">
        <v>1</v>
      </c>
    </row>
    <row r="190" spans="1:2">
      <c r="A190" s="37" t="s">
        <v>156</v>
      </c>
      <c r="B190" s="38">
        <v>1</v>
      </c>
    </row>
    <row r="191" spans="1:2">
      <c r="A191" s="37" t="s">
        <v>108</v>
      </c>
      <c r="B191" s="38">
        <v>26</v>
      </c>
    </row>
    <row r="192" spans="1:2">
      <c r="A192" s="37" t="s">
        <v>193</v>
      </c>
      <c r="B192" s="38"/>
    </row>
    <row r="193" spans="1:2">
      <c r="A193" s="37" t="s">
        <v>143</v>
      </c>
      <c r="B193" s="38">
        <v>1</v>
      </c>
    </row>
    <row r="194" spans="1:2">
      <c r="A194" s="37" t="s">
        <v>195</v>
      </c>
      <c r="B194" s="38">
        <v>1</v>
      </c>
    </row>
    <row r="195" spans="1:2">
      <c r="A195" s="37" t="s">
        <v>182</v>
      </c>
      <c r="B195" s="38">
        <v>4</v>
      </c>
    </row>
    <row r="196" spans="1:2">
      <c r="A196" s="37" t="s">
        <v>39</v>
      </c>
      <c r="B196" s="38">
        <v>13</v>
      </c>
    </row>
    <row r="197" spans="1:2">
      <c r="A197" s="37" t="s">
        <v>75</v>
      </c>
      <c r="B197" s="38">
        <v>20</v>
      </c>
    </row>
    <row r="198" spans="1:2">
      <c r="A198" s="37" t="s">
        <v>186</v>
      </c>
      <c r="B198" s="38">
        <v>1</v>
      </c>
    </row>
    <row r="199" spans="1:2">
      <c r="A199" s="36">
        <v>39307</v>
      </c>
      <c r="B199" s="38">
        <v>1553</v>
      </c>
    </row>
    <row r="200" spans="1:2">
      <c r="A200" s="37" t="s">
        <v>63</v>
      </c>
      <c r="B200" s="38">
        <v>1</v>
      </c>
    </row>
    <row r="201" spans="1:2">
      <c r="A201" s="37" t="s">
        <v>198</v>
      </c>
      <c r="B201" s="38">
        <v>3</v>
      </c>
    </row>
    <row r="202" spans="1:2">
      <c r="A202" s="37" t="s">
        <v>33</v>
      </c>
      <c r="B202" s="38">
        <v>5</v>
      </c>
    </row>
    <row r="203" spans="1:2">
      <c r="A203" s="37" t="s">
        <v>139</v>
      </c>
      <c r="B203" s="38">
        <v>1</v>
      </c>
    </row>
    <row r="204" spans="1:2">
      <c r="A204" s="37" t="s">
        <v>205</v>
      </c>
      <c r="B204" s="38">
        <v>1</v>
      </c>
    </row>
    <row r="205" spans="1:2">
      <c r="A205" s="37" t="s">
        <v>206</v>
      </c>
      <c r="B205" s="38">
        <v>1</v>
      </c>
    </row>
    <row r="206" spans="1:2">
      <c r="A206" s="37" t="s">
        <v>154</v>
      </c>
      <c r="B206" s="38">
        <v>21</v>
      </c>
    </row>
    <row r="207" spans="1:2">
      <c r="A207" s="37" t="s">
        <v>158</v>
      </c>
      <c r="B207" s="38">
        <v>10</v>
      </c>
    </row>
    <row r="208" spans="1:2">
      <c r="A208" s="37" t="s">
        <v>35</v>
      </c>
      <c r="B208" s="38">
        <v>563</v>
      </c>
    </row>
    <row r="209" spans="1:2">
      <c r="A209" s="37" t="s">
        <v>51</v>
      </c>
      <c r="B209" s="38">
        <v>650</v>
      </c>
    </row>
    <row r="210" spans="1:2">
      <c r="A210" s="37" t="s">
        <v>207</v>
      </c>
      <c r="B210" s="38">
        <v>1</v>
      </c>
    </row>
    <row r="211" spans="1:2">
      <c r="A211" s="37" t="s">
        <v>65</v>
      </c>
      <c r="B211" s="38">
        <v>263</v>
      </c>
    </row>
    <row r="212" spans="1:2">
      <c r="A212" s="37" t="s">
        <v>49</v>
      </c>
      <c r="B212" s="38">
        <v>1</v>
      </c>
    </row>
    <row r="213" spans="1:2">
      <c r="A213" s="37" t="s">
        <v>203</v>
      </c>
      <c r="B213" s="38">
        <v>1</v>
      </c>
    </row>
    <row r="214" spans="1:2">
      <c r="A214" s="37" t="s">
        <v>79</v>
      </c>
      <c r="B214" s="38">
        <v>1</v>
      </c>
    </row>
    <row r="215" spans="1:2">
      <c r="A215" s="37" t="s">
        <v>193</v>
      </c>
      <c r="B215" s="38">
        <v>1</v>
      </c>
    </row>
    <row r="216" spans="1:2">
      <c r="A216" s="37" t="s">
        <v>143</v>
      </c>
      <c r="B216" s="38">
        <v>2</v>
      </c>
    </row>
    <row r="217" spans="1:2">
      <c r="A217" s="37" t="s">
        <v>195</v>
      </c>
      <c r="B217" s="38">
        <v>3</v>
      </c>
    </row>
    <row r="218" spans="1:2">
      <c r="A218" s="37" t="s">
        <v>182</v>
      </c>
      <c r="B218" s="38">
        <v>6</v>
      </c>
    </row>
    <row r="219" spans="1:2">
      <c r="A219" s="37" t="s">
        <v>39</v>
      </c>
      <c r="B219" s="38">
        <v>7</v>
      </c>
    </row>
    <row r="220" spans="1:2">
      <c r="A220" s="37" t="s">
        <v>141</v>
      </c>
      <c r="B220" s="38">
        <v>1</v>
      </c>
    </row>
    <row r="221" spans="1:2">
      <c r="A221" s="37" t="s">
        <v>75</v>
      </c>
      <c r="B221" s="38">
        <v>10</v>
      </c>
    </row>
    <row r="222" spans="1:2">
      <c r="A222" s="36">
        <v>39658</v>
      </c>
      <c r="B222" s="38">
        <v>1219</v>
      </c>
    </row>
    <row r="223" spans="1:2">
      <c r="A223" s="37" t="s">
        <v>63</v>
      </c>
      <c r="B223" s="38">
        <v>1</v>
      </c>
    </row>
    <row r="224" spans="1:2">
      <c r="A224" s="37" t="s">
        <v>47</v>
      </c>
      <c r="B224" s="38">
        <v>2</v>
      </c>
    </row>
    <row r="225" spans="1:2">
      <c r="A225" s="37" t="s">
        <v>60</v>
      </c>
      <c r="B225" s="38">
        <v>1</v>
      </c>
    </row>
    <row r="226" spans="1:2">
      <c r="A226" s="37" t="s">
        <v>33</v>
      </c>
      <c r="B226" s="38">
        <v>2</v>
      </c>
    </row>
    <row r="227" spans="1:2">
      <c r="A227" s="37" t="s">
        <v>37</v>
      </c>
      <c r="B227" s="38">
        <v>3</v>
      </c>
    </row>
    <row r="228" spans="1:2">
      <c r="A228" s="37" t="s">
        <v>55</v>
      </c>
      <c r="B228" s="38">
        <v>1</v>
      </c>
    </row>
    <row r="229" spans="1:2">
      <c r="A229" s="37" t="s">
        <v>42</v>
      </c>
      <c r="B229" s="38">
        <v>7</v>
      </c>
    </row>
    <row r="230" spans="1:2">
      <c r="A230" s="37" t="s">
        <v>35</v>
      </c>
      <c r="B230" s="38">
        <v>103</v>
      </c>
    </row>
    <row r="231" spans="1:2">
      <c r="A231" s="37" t="s">
        <v>51</v>
      </c>
      <c r="B231" s="38">
        <v>1089</v>
      </c>
    </row>
    <row r="232" spans="1:2">
      <c r="A232" s="37" t="s">
        <v>65</v>
      </c>
      <c r="B232" s="38">
        <v>1</v>
      </c>
    </row>
    <row r="233" spans="1:2">
      <c r="A233" s="37" t="s">
        <v>49</v>
      </c>
      <c r="B233" s="38">
        <v>1</v>
      </c>
    </row>
    <row r="234" spans="1:2">
      <c r="A234" s="37" t="s">
        <v>53</v>
      </c>
      <c r="B234" s="38">
        <v>1</v>
      </c>
    </row>
    <row r="235" spans="1:2">
      <c r="A235" s="37" t="s">
        <v>44</v>
      </c>
      <c r="B235" s="38">
        <v>2</v>
      </c>
    </row>
    <row r="236" spans="1:2">
      <c r="A236" s="37" t="s">
        <v>39</v>
      </c>
      <c r="B236" s="38">
        <v>4</v>
      </c>
    </row>
    <row r="237" spans="1:2">
      <c r="A237" s="37" t="s">
        <v>57</v>
      </c>
      <c r="B237" s="38">
        <v>1</v>
      </c>
    </row>
    <row r="238" spans="1:2">
      <c r="A238" s="35" t="s">
        <v>209</v>
      </c>
      <c r="B238" s="38">
        <v>38296</v>
      </c>
    </row>
  </sheetData>
  <pageMargins left="0.7" right="0.7" top="0.75" bottom="0.75" header="0.3" footer="0.3"/>
  <pageSetup orientation="portrait" horizontalDpi="4294967293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430"/>
  <sheetViews>
    <sheetView tabSelected="1" workbookViewId="0">
      <selection activeCell="AF5" sqref="AF5"/>
    </sheetView>
  </sheetViews>
  <sheetFormatPr defaultRowHeight="15"/>
  <cols>
    <col min="1" max="1" width="9.140625" style="40"/>
    <col min="2" max="2" width="11.85546875" style="40" customWidth="1"/>
    <col min="3" max="6" width="0" style="40" hidden="1" customWidth="1"/>
    <col min="7" max="7" width="13.7109375" style="40" customWidth="1"/>
    <col min="8" max="29" width="0" style="40" hidden="1" customWidth="1"/>
    <col min="30" max="16384" width="9.140625" style="40"/>
  </cols>
  <sheetData>
    <row r="1" spans="1:30" ht="45">
      <c r="A1" s="39" t="s">
        <v>0</v>
      </c>
      <c r="B1" s="39" t="s">
        <v>1</v>
      </c>
      <c r="C1" s="39" t="s">
        <v>2</v>
      </c>
      <c r="D1" s="39" t="s">
        <v>3</v>
      </c>
      <c r="E1" s="39" t="s">
        <v>4</v>
      </c>
      <c r="F1" s="39" t="s">
        <v>5</v>
      </c>
      <c r="G1" s="39" t="s">
        <v>6</v>
      </c>
      <c r="H1" s="39" t="s">
        <v>7</v>
      </c>
      <c r="I1" s="39" t="s">
        <v>8</v>
      </c>
      <c r="J1" s="39" t="s">
        <v>9</v>
      </c>
      <c r="K1" s="39" t="s">
        <v>10</v>
      </c>
      <c r="L1" s="39" t="s">
        <v>11</v>
      </c>
      <c r="M1" s="39" t="s">
        <v>12</v>
      </c>
      <c r="N1" s="39" t="s">
        <v>13</v>
      </c>
      <c r="O1" s="39" t="s">
        <v>14</v>
      </c>
      <c r="P1" s="39" t="s">
        <v>15</v>
      </c>
      <c r="Q1" s="39" t="s">
        <v>16</v>
      </c>
      <c r="R1" s="39" t="s">
        <v>17</v>
      </c>
      <c r="S1" s="39" t="s">
        <v>18</v>
      </c>
      <c r="T1" s="39" t="s">
        <v>19</v>
      </c>
      <c r="U1" s="39" t="s">
        <v>20</v>
      </c>
      <c r="V1" s="39" t="s">
        <v>21</v>
      </c>
      <c r="W1" s="39" t="s">
        <v>22</v>
      </c>
      <c r="X1" s="39" t="s">
        <v>23</v>
      </c>
      <c r="Y1" s="39" t="s">
        <v>24</v>
      </c>
      <c r="Z1" s="39" t="s">
        <v>25</v>
      </c>
      <c r="AA1" s="39" t="s">
        <v>26</v>
      </c>
      <c r="AB1" s="39" t="s">
        <v>27</v>
      </c>
      <c r="AC1" s="39" t="s">
        <v>28</v>
      </c>
      <c r="AD1" s="39" t="s">
        <v>29</v>
      </c>
    </row>
    <row r="2" spans="1:30" ht="31.5">
      <c r="A2" s="41" t="s">
        <v>67</v>
      </c>
      <c r="B2" s="42">
        <v>38740</v>
      </c>
      <c r="C2" s="42" t="s">
        <v>68</v>
      </c>
      <c r="D2" s="41" t="s">
        <v>32</v>
      </c>
      <c r="E2" s="41">
        <v>1</v>
      </c>
      <c r="F2" s="41"/>
      <c r="G2" s="41" t="s">
        <v>35</v>
      </c>
      <c r="H2" s="41" t="s">
        <v>36</v>
      </c>
      <c r="I2" s="41">
        <v>20</v>
      </c>
      <c r="J2" s="41">
        <v>32</v>
      </c>
      <c r="K2" s="41">
        <v>19</v>
      </c>
      <c r="L2" s="41">
        <v>22</v>
      </c>
      <c r="M2" s="41">
        <v>19</v>
      </c>
      <c r="N2" s="41">
        <v>20</v>
      </c>
      <c r="O2" s="41">
        <v>29</v>
      </c>
      <c r="P2" s="41">
        <v>28</v>
      </c>
      <c r="Q2" s="41">
        <v>24</v>
      </c>
      <c r="R2" s="41">
        <v>22</v>
      </c>
      <c r="S2" s="41">
        <v>15</v>
      </c>
      <c r="T2" s="41">
        <v>21</v>
      </c>
      <c r="U2" s="41">
        <v>28</v>
      </c>
      <c r="V2" s="41">
        <v>22</v>
      </c>
      <c r="W2" s="41" t="s">
        <v>69</v>
      </c>
      <c r="X2" s="41" t="s">
        <v>69</v>
      </c>
      <c r="Y2" s="41" t="s">
        <v>69</v>
      </c>
      <c r="Z2" s="41" t="s">
        <v>69</v>
      </c>
      <c r="AA2" s="41" t="s">
        <v>69</v>
      </c>
      <c r="AB2" s="41" t="s">
        <v>69</v>
      </c>
      <c r="AC2" s="41">
        <v>0</v>
      </c>
      <c r="AD2" s="41">
        <v>14</v>
      </c>
    </row>
    <row r="3" spans="1:30" ht="31.5">
      <c r="A3" s="41" t="s">
        <v>67</v>
      </c>
      <c r="B3" s="42">
        <v>38740</v>
      </c>
      <c r="C3" s="42" t="s">
        <v>68</v>
      </c>
      <c r="D3" s="41" t="s">
        <v>32</v>
      </c>
      <c r="E3" s="41">
        <v>1</v>
      </c>
      <c r="F3" s="41" t="s">
        <v>70</v>
      </c>
      <c r="G3" s="41" t="s">
        <v>71</v>
      </c>
      <c r="H3" s="41" t="s">
        <v>72</v>
      </c>
      <c r="I3" s="41">
        <v>17</v>
      </c>
      <c r="J3" s="41">
        <v>31</v>
      </c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>
        <v>0</v>
      </c>
      <c r="AD3" s="41">
        <v>2</v>
      </c>
    </row>
    <row r="4" spans="1:30" ht="31.5">
      <c r="A4" s="41" t="s">
        <v>67</v>
      </c>
      <c r="B4" s="42">
        <v>38740</v>
      </c>
      <c r="C4" s="42" t="s">
        <v>68</v>
      </c>
      <c r="D4" s="41"/>
      <c r="E4" s="41"/>
      <c r="F4" s="41"/>
      <c r="G4" s="41" t="s">
        <v>73</v>
      </c>
      <c r="H4" s="41" t="s">
        <v>74</v>
      </c>
      <c r="I4" s="41">
        <v>24</v>
      </c>
      <c r="J4" s="41">
        <v>26</v>
      </c>
      <c r="K4" s="41">
        <v>25</v>
      </c>
      <c r="L4" s="41">
        <v>24</v>
      </c>
      <c r="M4" s="41">
        <v>24</v>
      </c>
      <c r="N4" s="41">
        <v>25</v>
      </c>
      <c r="O4" s="41">
        <v>25</v>
      </c>
      <c r="P4" s="41">
        <v>26</v>
      </c>
      <c r="Q4" s="41">
        <v>23</v>
      </c>
      <c r="R4" s="41">
        <v>22</v>
      </c>
      <c r="S4" s="41">
        <v>24</v>
      </c>
      <c r="T4" s="41">
        <v>27</v>
      </c>
      <c r="U4" s="41">
        <v>25</v>
      </c>
      <c r="V4" s="41">
        <v>25</v>
      </c>
      <c r="W4" s="41">
        <v>25</v>
      </c>
      <c r="X4" s="41">
        <v>25</v>
      </c>
      <c r="Y4" s="41">
        <v>25</v>
      </c>
      <c r="Z4" s="41">
        <v>25</v>
      </c>
      <c r="AA4" s="41">
        <v>27</v>
      </c>
      <c r="AB4" s="41">
        <v>25</v>
      </c>
      <c r="AC4" s="41">
        <v>26</v>
      </c>
      <c r="AD4" s="41">
        <v>46</v>
      </c>
    </row>
    <row r="5" spans="1:30" ht="31.5">
      <c r="A5" s="41" t="s">
        <v>67</v>
      </c>
      <c r="B5" s="42">
        <v>38740</v>
      </c>
      <c r="C5" s="42" t="s">
        <v>68</v>
      </c>
      <c r="D5" s="41"/>
      <c r="E5" s="41"/>
      <c r="F5" s="41"/>
      <c r="G5" s="41" t="s">
        <v>75</v>
      </c>
      <c r="H5" s="41" t="s">
        <v>76</v>
      </c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>
        <v>0</v>
      </c>
      <c r="AD5" s="41">
        <v>3</v>
      </c>
    </row>
    <row r="6" spans="1:30" ht="31.5">
      <c r="A6" s="41" t="s">
        <v>67</v>
      </c>
      <c r="B6" s="42">
        <v>38740</v>
      </c>
      <c r="C6" s="42" t="s">
        <v>68</v>
      </c>
      <c r="D6" s="41"/>
      <c r="E6" s="41"/>
      <c r="F6" s="41"/>
      <c r="G6" s="41" t="s">
        <v>77</v>
      </c>
      <c r="H6" s="41" t="s">
        <v>78</v>
      </c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>
        <v>0</v>
      </c>
      <c r="AD6" s="41">
        <v>2</v>
      </c>
    </row>
    <row r="7" spans="1:30" ht="31.5">
      <c r="A7" s="41" t="s">
        <v>67</v>
      </c>
      <c r="B7" s="42">
        <v>38740</v>
      </c>
      <c r="C7" s="42" t="s">
        <v>68</v>
      </c>
      <c r="D7" s="41"/>
      <c r="E7" s="41"/>
      <c r="F7" s="41"/>
      <c r="G7" s="41" t="s">
        <v>79</v>
      </c>
      <c r="H7" s="41" t="s">
        <v>80</v>
      </c>
      <c r="I7" s="41">
        <v>55</v>
      </c>
      <c r="J7" s="41">
        <v>26</v>
      </c>
      <c r="K7" s="41">
        <v>18</v>
      </c>
      <c r="L7" s="41">
        <v>14</v>
      </c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>
        <v>0</v>
      </c>
      <c r="AD7" s="41">
        <v>4</v>
      </c>
    </row>
    <row r="8" spans="1:30" ht="47.25">
      <c r="A8" s="41" t="s">
        <v>67</v>
      </c>
      <c r="B8" s="42">
        <v>38740</v>
      </c>
      <c r="C8" s="42" t="s">
        <v>68</v>
      </c>
      <c r="D8" s="41"/>
      <c r="E8" s="41"/>
      <c r="F8" s="41"/>
      <c r="G8" s="41" t="s">
        <v>81</v>
      </c>
      <c r="H8" s="41" t="s">
        <v>38</v>
      </c>
      <c r="I8" s="41">
        <v>34</v>
      </c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>
        <v>0</v>
      </c>
      <c r="AD8" s="41">
        <v>1</v>
      </c>
    </row>
    <row r="9" spans="1:30" ht="31.5">
      <c r="A9" s="41" t="s">
        <v>82</v>
      </c>
      <c r="B9" s="42">
        <v>38740</v>
      </c>
      <c r="C9" s="42" t="s">
        <v>68</v>
      </c>
      <c r="D9" s="41"/>
      <c r="E9" s="41"/>
      <c r="F9" s="41"/>
      <c r="G9" s="41" t="s">
        <v>35</v>
      </c>
      <c r="H9" s="41" t="s">
        <v>36</v>
      </c>
      <c r="I9" s="41">
        <v>22</v>
      </c>
      <c r="J9" s="41">
        <v>15</v>
      </c>
      <c r="K9" s="41">
        <v>17</v>
      </c>
      <c r="L9" s="41">
        <v>16</v>
      </c>
      <c r="M9" s="41">
        <v>17</v>
      </c>
      <c r="N9" s="41">
        <v>22</v>
      </c>
      <c r="O9" s="41">
        <v>18</v>
      </c>
      <c r="P9" s="41">
        <v>18</v>
      </c>
      <c r="Q9" s="41">
        <v>15</v>
      </c>
      <c r="R9" s="41">
        <v>23</v>
      </c>
      <c r="S9" s="41">
        <v>16</v>
      </c>
      <c r="T9" s="41">
        <v>18</v>
      </c>
      <c r="U9" s="41">
        <v>16</v>
      </c>
      <c r="V9" s="41">
        <v>16</v>
      </c>
      <c r="W9" s="41">
        <v>22</v>
      </c>
      <c r="X9" s="41">
        <v>22</v>
      </c>
      <c r="Y9" s="41">
        <v>18</v>
      </c>
      <c r="Z9" s="41">
        <v>18</v>
      </c>
      <c r="AA9" s="41">
        <v>18</v>
      </c>
      <c r="AB9" s="41">
        <v>19</v>
      </c>
      <c r="AC9" s="41">
        <v>49</v>
      </c>
      <c r="AD9" s="41">
        <v>69</v>
      </c>
    </row>
    <row r="10" spans="1:30" ht="31.5">
      <c r="A10" s="41" t="s">
        <v>82</v>
      </c>
      <c r="B10" s="42">
        <v>38740</v>
      </c>
      <c r="C10" s="42" t="s">
        <v>68</v>
      </c>
      <c r="D10" s="41"/>
      <c r="E10" s="41"/>
      <c r="F10" s="41"/>
      <c r="G10" s="41" t="s">
        <v>77</v>
      </c>
      <c r="H10" s="41" t="s">
        <v>78</v>
      </c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>
        <v>0</v>
      </c>
      <c r="AD10" s="41">
        <v>7</v>
      </c>
    </row>
    <row r="11" spans="1:30" ht="31.5">
      <c r="A11" s="41" t="s">
        <v>82</v>
      </c>
      <c r="B11" s="42">
        <v>38740</v>
      </c>
      <c r="C11" s="42" t="s">
        <v>68</v>
      </c>
      <c r="D11" s="41"/>
      <c r="E11" s="41"/>
      <c r="F11" s="41"/>
      <c r="G11" s="41" t="s">
        <v>73</v>
      </c>
      <c r="H11" s="41" t="s">
        <v>74</v>
      </c>
      <c r="I11" s="41">
        <v>22</v>
      </c>
      <c r="J11" s="41">
        <v>17</v>
      </c>
      <c r="K11" s="41">
        <v>28</v>
      </c>
      <c r="L11" s="41">
        <v>24</v>
      </c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>
        <v>0</v>
      </c>
      <c r="AD11" s="41">
        <v>4</v>
      </c>
    </row>
    <row r="12" spans="1:30" ht="31.5">
      <c r="A12" s="41" t="s">
        <v>82</v>
      </c>
      <c r="B12" s="42">
        <v>38740</v>
      </c>
      <c r="C12" s="42" t="s">
        <v>68</v>
      </c>
      <c r="D12" s="41"/>
      <c r="E12" s="41"/>
      <c r="F12" s="41"/>
      <c r="G12" s="41" t="s">
        <v>71</v>
      </c>
      <c r="H12" s="41" t="s">
        <v>72</v>
      </c>
      <c r="I12" s="41">
        <v>17</v>
      </c>
      <c r="J12" s="41">
        <v>16</v>
      </c>
      <c r="K12" s="41">
        <v>18</v>
      </c>
      <c r="L12" s="41">
        <v>18</v>
      </c>
      <c r="M12" s="41">
        <v>20</v>
      </c>
      <c r="N12" s="41">
        <v>16</v>
      </c>
      <c r="O12" s="41">
        <v>17</v>
      </c>
      <c r="P12" s="41">
        <v>16</v>
      </c>
      <c r="Q12" s="41">
        <v>18</v>
      </c>
      <c r="R12" s="41">
        <v>20</v>
      </c>
      <c r="S12" s="41">
        <v>18</v>
      </c>
      <c r="T12" s="41">
        <v>18</v>
      </c>
      <c r="U12" s="41">
        <v>16</v>
      </c>
      <c r="V12" s="41">
        <v>18</v>
      </c>
      <c r="W12" s="41">
        <v>20</v>
      </c>
      <c r="X12" s="41">
        <v>17</v>
      </c>
      <c r="Y12" s="41">
        <v>18</v>
      </c>
      <c r="Z12" s="41">
        <v>16</v>
      </c>
      <c r="AA12" s="41">
        <v>18</v>
      </c>
      <c r="AB12" s="41">
        <v>18</v>
      </c>
      <c r="AC12" s="41">
        <v>123</v>
      </c>
      <c r="AD12" s="41">
        <v>143</v>
      </c>
    </row>
    <row r="13" spans="1:30" ht="31.5">
      <c r="A13" s="41" t="s">
        <v>82</v>
      </c>
      <c r="B13" s="42">
        <v>38740</v>
      </c>
      <c r="C13" s="42" t="s">
        <v>68</v>
      </c>
      <c r="D13" s="41"/>
      <c r="E13" s="41"/>
      <c r="F13" s="41"/>
      <c r="G13" s="41" t="s">
        <v>83</v>
      </c>
      <c r="H13" s="41" t="s">
        <v>84</v>
      </c>
      <c r="I13" s="41">
        <v>24</v>
      </c>
      <c r="J13" s="41">
        <v>25</v>
      </c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>
        <v>0</v>
      </c>
      <c r="AD13" s="41">
        <v>2</v>
      </c>
    </row>
    <row r="14" spans="1:30" ht="31.5">
      <c r="A14" s="41" t="s">
        <v>41</v>
      </c>
      <c r="B14" s="42">
        <v>38740</v>
      </c>
      <c r="C14" s="42" t="s">
        <v>68</v>
      </c>
      <c r="D14" s="41"/>
      <c r="E14" s="41"/>
      <c r="F14" s="41"/>
      <c r="G14" s="41" t="s">
        <v>35</v>
      </c>
      <c r="H14" s="41" t="s">
        <v>36</v>
      </c>
      <c r="I14" s="41">
        <v>18</v>
      </c>
      <c r="J14" s="41">
        <v>16</v>
      </c>
      <c r="K14" s="41">
        <v>18</v>
      </c>
      <c r="L14" s="41">
        <v>19</v>
      </c>
      <c r="M14" s="41">
        <v>18</v>
      </c>
      <c r="N14" s="41">
        <v>18</v>
      </c>
      <c r="O14" s="41">
        <v>18</v>
      </c>
      <c r="P14" s="41">
        <v>17</v>
      </c>
      <c r="Q14" s="41">
        <v>17</v>
      </c>
      <c r="R14" s="41">
        <v>17</v>
      </c>
      <c r="S14" s="41">
        <v>18</v>
      </c>
      <c r="T14" s="41">
        <v>19</v>
      </c>
      <c r="U14" s="41">
        <v>20</v>
      </c>
      <c r="V14" s="41">
        <v>19</v>
      </c>
      <c r="W14" s="41">
        <v>19</v>
      </c>
      <c r="X14" s="41">
        <v>18</v>
      </c>
      <c r="Y14" s="41">
        <v>18</v>
      </c>
      <c r="Z14" s="41">
        <v>18</v>
      </c>
      <c r="AA14" s="41">
        <v>18</v>
      </c>
      <c r="AB14" s="41">
        <v>17</v>
      </c>
      <c r="AC14" s="41">
        <v>5</v>
      </c>
      <c r="AD14" s="41">
        <v>25</v>
      </c>
    </row>
    <row r="15" spans="1:30" ht="31.5">
      <c r="A15" s="41" t="s">
        <v>41</v>
      </c>
      <c r="B15" s="42">
        <v>38740</v>
      </c>
      <c r="C15" s="42" t="s">
        <v>68</v>
      </c>
      <c r="D15" s="41"/>
      <c r="E15" s="41"/>
      <c r="F15" s="41"/>
      <c r="G15" s="41" t="s">
        <v>77</v>
      </c>
      <c r="H15" s="41" t="s">
        <v>78</v>
      </c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>
        <v>0</v>
      </c>
      <c r="AD15" s="41">
        <v>2</v>
      </c>
    </row>
    <row r="16" spans="1:30" ht="31.5">
      <c r="A16" s="41" t="s">
        <v>41</v>
      </c>
      <c r="B16" s="42">
        <v>38740</v>
      </c>
      <c r="C16" s="42" t="s">
        <v>68</v>
      </c>
      <c r="D16" s="41"/>
      <c r="E16" s="41"/>
      <c r="F16" s="41"/>
      <c r="G16" s="41" t="s">
        <v>75</v>
      </c>
      <c r="H16" s="41" t="s">
        <v>76</v>
      </c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>
        <v>0</v>
      </c>
      <c r="AD16" s="41">
        <v>19</v>
      </c>
    </row>
    <row r="17" spans="1:30" ht="31.5">
      <c r="A17" s="41" t="s">
        <v>41</v>
      </c>
      <c r="B17" s="42">
        <v>38740</v>
      </c>
      <c r="C17" s="42" t="s">
        <v>68</v>
      </c>
      <c r="D17" s="41"/>
      <c r="E17" s="41"/>
      <c r="F17" s="41"/>
      <c r="G17" s="41" t="s">
        <v>71</v>
      </c>
      <c r="H17" s="41" t="s">
        <v>72</v>
      </c>
      <c r="I17" s="41">
        <v>17</v>
      </c>
      <c r="J17" s="41">
        <v>16</v>
      </c>
      <c r="K17" s="41">
        <v>18</v>
      </c>
      <c r="L17" s="41">
        <v>18</v>
      </c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>
        <v>0</v>
      </c>
      <c r="AD17" s="41">
        <v>4</v>
      </c>
    </row>
    <row r="18" spans="1:30" ht="31.5">
      <c r="A18" s="41" t="s">
        <v>85</v>
      </c>
      <c r="B18" s="42">
        <v>38740</v>
      </c>
      <c r="C18" s="42" t="s">
        <v>68</v>
      </c>
      <c r="D18" s="41"/>
      <c r="E18" s="41"/>
      <c r="F18" s="41"/>
      <c r="G18" s="41" t="s">
        <v>35</v>
      </c>
      <c r="H18" s="41" t="s">
        <v>36</v>
      </c>
      <c r="I18" s="41">
        <v>15</v>
      </c>
      <c r="J18" s="41">
        <v>17</v>
      </c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>
        <v>0</v>
      </c>
      <c r="AD18" s="41">
        <v>2</v>
      </c>
    </row>
    <row r="19" spans="1:30" ht="31.5">
      <c r="A19" s="41" t="s">
        <v>85</v>
      </c>
      <c r="B19" s="42">
        <v>38740</v>
      </c>
      <c r="C19" s="42" t="s">
        <v>68</v>
      </c>
      <c r="D19" s="41"/>
      <c r="E19" s="41"/>
      <c r="F19" s="41"/>
      <c r="G19" s="41" t="s">
        <v>71</v>
      </c>
      <c r="H19" s="41" t="s">
        <v>72</v>
      </c>
      <c r="I19" s="41">
        <v>18</v>
      </c>
      <c r="J19" s="41">
        <v>19</v>
      </c>
      <c r="K19" s="41">
        <v>19</v>
      </c>
      <c r="L19" s="41">
        <v>20</v>
      </c>
      <c r="M19" s="41">
        <v>17</v>
      </c>
      <c r="N19" s="41">
        <v>18</v>
      </c>
      <c r="O19" s="41">
        <v>15</v>
      </c>
      <c r="P19" s="41">
        <v>18</v>
      </c>
      <c r="Q19" s="41">
        <v>17</v>
      </c>
      <c r="R19" s="41">
        <v>17</v>
      </c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>
        <v>0</v>
      </c>
      <c r="AD19" s="41">
        <v>10</v>
      </c>
    </row>
    <row r="20" spans="1:30" ht="31.5">
      <c r="A20" s="13" t="s">
        <v>86</v>
      </c>
      <c r="B20" s="14">
        <v>38756</v>
      </c>
      <c r="C20" s="14" t="s">
        <v>87</v>
      </c>
      <c r="D20" s="13"/>
      <c r="E20" s="13"/>
      <c r="F20" s="13"/>
      <c r="G20" s="13" t="s">
        <v>71</v>
      </c>
      <c r="H20" s="13" t="s">
        <v>72</v>
      </c>
      <c r="I20" s="13">
        <v>20</v>
      </c>
      <c r="J20" s="13">
        <v>16</v>
      </c>
      <c r="K20" s="13">
        <v>22</v>
      </c>
      <c r="L20" s="13">
        <v>20</v>
      </c>
      <c r="M20" s="13">
        <v>19</v>
      </c>
      <c r="N20" s="13">
        <v>15</v>
      </c>
      <c r="O20" s="13">
        <v>20</v>
      </c>
      <c r="P20" s="13">
        <v>22</v>
      </c>
      <c r="Q20" s="13">
        <v>20</v>
      </c>
      <c r="R20" s="13">
        <v>17</v>
      </c>
      <c r="S20" s="13">
        <v>11</v>
      </c>
      <c r="T20" s="13">
        <v>22</v>
      </c>
      <c r="U20" s="13">
        <v>17</v>
      </c>
      <c r="V20" s="13">
        <v>18</v>
      </c>
      <c r="W20" s="13">
        <v>20</v>
      </c>
      <c r="X20" s="13">
        <v>20</v>
      </c>
      <c r="Y20" s="13">
        <v>17</v>
      </c>
      <c r="Z20" s="13">
        <v>12</v>
      </c>
      <c r="AA20" s="13"/>
      <c r="AB20" s="13"/>
      <c r="AC20" s="13">
        <v>0</v>
      </c>
      <c r="AD20" s="13">
        <v>18</v>
      </c>
    </row>
    <row r="21" spans="1:30" ht="31.5">
      <c r="A21" s="13" t="s">
        <v>86</v>
      </c>
      <c r="B21" s="14">
        <v>38756</v>
      </c>
      <c r="C21" s="14" t="s">
        <v>87</v>
      </c>
      <c r="D21" s="13"/>
      <c r="E21" s="13"/>
      <c r="F21" s="13"/>
      <c r="G21" s="13" t="s">
        <v>77</v>
      </c>
      <c r="H21" s="13" t="s">
        <v>78</v>
      </c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>
        <v>3</v>
      </c>
    </row>
    <row r="22" spans="1:30" ht="31.5">
      <c r="A22" s="13" t="s">
        <v>88</v>
      </c>
      <c r="B22" s="14">
        <v>38756</v>
      </c>
      <c r="C22" s="14" t="s">
        <v>87</v>
      </c>
      <c r="D22" s="13"/>
      <c r="E22" s="13"/>
      <c r="F22" s="13"/>
      <c r="G22" s="13" t="s">
        <v>89</v>
      </c>
      <c r="H22" s="13" t="s">
        <v>58</v>
      </c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>
        <v>1</v>
      </c>
    </row>
    <row r="23" spans="1:30" ht="31.5">
      <c r="A23" s="13" t="s">
        <v>88</v>
      </c>
      <c r="B23" s="14">
        <v>38756</v>
      </c>
      <c r="C23" s="14" t="s">
        <v>87</v>
      </c>
      <c r="D23" s="13"/>
      <c r="E23" s="13"/>
      <c r="F23" s="13"/>
      <c r="G23" s="13" t="s">
        <v>71</v>
      </c>
      <c r="H23" s="13" t="s">
        <v>72</v>
      </c>
      <c r="I23" s="13">
        <v>23</v>
      </c>
      <c r="J23" s="13">
        <v>18</v>
      </c>
      <c r="K23" s="13">
        <v>19</v>
      </c>
      <c r="L23" s="13">
        <v>19</v>
      </c>
      <c r="M23" s="13">
        <v>18</v>
      </c>
      <c r="N23" s="13">
        <v>20</v>
      </c>
      <c r="O23" s="13">
        <v>17</v>
      </c>
      <c r="P23" s="13">
        <v>16</v>
      </c>
      <c r="Q23" s="13">
        <v>21</v>
      </c>
      <c r="R23" s="13">
        <v>16</v>
      </c>
      <c r="S23" s="13">
        <v>17</v>
      </c>
      <c r="T23" s="13">
        <v>22</v>
      </c>
      <c r="U23" s="13">
        <v>18</v>
      </c>
      <c r="V23" s="13">
        <v>21</v>
      </c>
      <c r="W23" s="13">
        <v>16</v>
      </c>
      <c r="X23" s="13">
        <v>22</v>
      </c>
      <c r="Y23" s="13">
        <v>20</v>
      </c>
      <c r="Z23" s="13">
        <v>20</v>
      </c>
      <c r="AA23" s="13">
        <v>17</v>
      </c>
      <c r="AB23" s="13">
        <v>17</v>
      </c>
      <c r="AC23" s="13">
        <v>15</v>
      </c>
      <c r="AD23" s="13">
        <v>35</v>
      </c>
    </row>
    <row r="24" spans="1:30" ht="31.5">
      <c r="A24" s="13" t="s">
        <v>88</v>
      </c>
      <c r="B24" s="14">
        <v>38756</v>
      </c>
      <c r="C24" s="14" t="s">
        <v>87</v>
      </c>
      <c r="D24" s="13"/>
      <c r="E24" s="13"/>
      <c r="F24" s="13"/>
      <c r="G24" s="13" t="s">
        <v>35</v>
      </c>
      <c r="H24" s="13" t="s">
        <v>36</v>
      </c>
      <c r="I24" s="13">
        <v>21</v>
      </c>
      <c r="J24" s="13">
        <v>20</v>
      </c>
      <c r="K24" s="13">
        <v>20</v>
      </c>
      <c r="L24" s="13">
        <v>16</v>
      </c>
      <c r="M24" s="13">
        <v>21</v>
      </c>
      <c r="N24" s="13">
        <v>19</v>
      </c>
      <c r="O24" s="13">
        <v>24</v>
      </c>
      <c r="P24" s="13">
        <v>22</v>
      </c>
      <c r="Q24" s="13">
        <v>26</v>
      </c>
      <c r="R24" s="13">
        <v>22</v>
      </c>
      <c r="S24" s="13">
        <v>17</v>
      </c>
      <c r="T24" s="13">
        <v>22</v>
      </c>
      <c r="U24" s="13">
        <v>20</v>
      </c>
      <c r="V24" s="13">
        <v>30</v>
      </c>
      <c r="W24" s="13">
        <v>20</v>
      </c>
      <c r="X24" s="13">
        <v>20</v>
      </c>
      <c r="Y24" s="13">
        <v>18</v>
      </c>
      <c r="Z24" s="13">
        <v>20</v>
      </c>
      <c r="AA24" s="13">
        <v>20</v>
      </c>
      <c r="AB24" s="13">
        <v>17</v>
      </c>
      <c r="AC24" s="13">
        <v>2</v>
      </c>
      <c r="AD24" s="13">
        <v>22</v>
      </c>
    </row>
    <row r="25" spans="1:30" ht="31.5">
      <c r="A25" s="13" t="s">
        <v>88</v>
      </c>
      <c r="B25" s="14">
        <v>38756</v>
      </c>
      <c r="C25" s="14" t="s">
        <v>87</v>
      </c>
      <c r="D25" s="13"/>
      <c r="E25" s="13"/>
      <c r="F25" s="13"/>
      <c r="G25" s="13" t="s">
        <v>77</v>
      </c>
      <c r="H25" s="13" t="s">
        <v>78</v>
      </c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>
        <v>0</v>
      </c>
      <c r="AD25" s="13">
        <v>62</v>
      </c>
    </row>
    <row r="26" spans="1:30" ht="31.5">
      <c r="A26" s="13" t="s">
        <v>88</v>
      </c>
      <c r="B26" s="14">
        <v>38756</v>
      </c>
      <c r="C26" s="14" t="s">
        <v>87</v>
      </c>
      <c r="D26" s="13"/>
      <c r="E26" s="13"/>
      <c r="F26" s="13"/>
      <c r="G26" s="13" t="s">
        <v>90</v>
      </c>
      <c r="H26" s="13" t="s">
        <v>84</v>
      </c>
      <c r="I26" s="13">
        <v>21</v>
      </c>
      <c r="J26" s="13">
        <v>22</v>
      </c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>
        <v>0</v>
      </c>
      <c r="AD26" s="13">
        <v>2</v>
      </c>
    </row>
    <row r="27" spans="1:30" ht="31.5">
      <c r="A27" s="13" t="s">
        <v>91</v>
      </c>
      <c r="B27" s="14">
        <v>38756</v>
      </c>
      <c r="C27" s="14" t="s">
        <v>87</v>
      </c>
      <c r="D27" s="13"/>
      <c r="E27" s="13"/>
      <c r="F27" s="13"/>
      <c r="G27" s="13" t="s">
        <v>71</v>
      </c>
      <c r="H27" s="13" t="s">
        <v>72</v>
      </c>
      <c r="I27" s="13">
        <v>21</v>
      </c>
      <c r="J27" s="13">
        <v>17</v>
      </c>
      <c r="K27" s="13">
        <v>20</v>
      </c>
      <c r="L27" s="13">
        <v>24</v>
      </c>
      <c r="M27" s="13">
        <v>20</v>
      </c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>
        <v>0</v>
      </c>
      <c r="AD27" s="13">
        <v>5</v>
      </c>
    </row>
    <row r="28" spans="1:30" ht="31.5">
      <c r="A28" s="13" t="s">
        <v>91</v>
      </c>
      <c r="B28" s="14">
        <v>38756</v>
      </c>
      <c r="C28" s="14" t="s">
        <v>87</v>
      </c>
      <c r="D28" s="13"/>
      <c r="E28" s="13"/>
      <c r="F28" s="13"/>
      <c r="G28" s="13" t="s">
        <v>35</v>
      </c>
      <c r="H28" s="13" t="s">
        <v>36</v>
      </c>
      <c r="I28" s="13">
        <v>20</v>
      </c>
      <c r="J28" s="13">
        <v>24</v>
      </c>
      <c r="K28" s="13">
        <v>20</v>
      </c>
      <c r="L28" s="13">
        <v>17</v>
      </c>
      <c r="M28" s="13">
        <v>18</v>
      </c>
      <c r="N28" s="13">
        <v>19</v>
      </c>
      <c r="O28" s="13">
        <v>17</v>
      </c>
      <c r="P28" s="13">
        <v>24</v>
      </c>
      <c r="Q28" s="13">
        <v>19</v>
      </c>
      <c r="R28" s="13">
        <v>20</v>
      </c>
      <c r="S28" s="13">
        <v>20</v>
      </c>
      <c r="T28" s="13">
        <v>20</v>
      </c>
      <c r="U28" s="13">
        <v>20</v>
      </c>
      <c r="V28" s="13">
        <v>21</v>
      </c>
      <c r="W28" s="13">
        <v>19</v>
      </c>
      <c r="X28" s="13">
        <v>18</v>
      </c>
      <c r="Y28" s="13">
        <v>20</v>
      </c>
      <c r="Z28" s="13">
        <v>21</v>
      </c>
      <c r="AA28" s="13">
        <v>17</v>
      </c>
      <c r="AB28" s="13">
        <v>18</v>
      </c>
      <c r="AC28" s="13">
        <v>28</v>
      </c>
      <c r="AD28" s="13">
        <v>48</v>
      </c>
    </row>
    <row r="29" spans="1:30" ht="47.25">
      <c r="A29" s="13" t="s">
        <v>91</v>
      </c>
      <c r="B29" s="14">
        <v>38756</v>
      </c>
      <c r="C29" s="14" t="s">
        <v>87</v>
      </c>
      <c r="D29" s="13"/>
      <c r="E29" s="13"/>
      <c r="F29" s="13"/>
      <c r="G29" s="13" t="s">
        <v>92</v>
      </c>
      <c r="H29" s="13" t="s">
        <v>78</v>
      </c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>
        <v>0</v>
      </c>
      <c r="AD29" s="13">
        <v>53</v>
      </c>
    </row>
    <row r="30" spans="1:30" ht="31.5">
      <c r="A30" s="13" t="s">
        <v>67</v>
      </c>
      <c r="B30" s="14">
        <v>38770</v>
      </c>
      <c r="C30" s="14" t="s">
        <v>87</v>
      </c>
      <c r="D30" s="13"/>
      <c r="E30" s="13"/>
      <c r="F30" s="13"/>
      <c r="G30" s="13" t="s">
        <v>49</v>
      </c>
      <c r="H30" s="13" t="s">
        <v>50</v>
      </c>
      <c r="I30" s="13">
        <v>24</v>
      </c>
      <c r="J30" s="13">
        <v>20</v>
      </c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>
        <v>0</v>
      </c>
      <c r="AD30" s="13">
        <v>2</v>
      </c>
    </row>
    <row r="31" spans="1:30" ht="31.5">
      <c r="A31" s="13" t="s">
        <v>67</v>
      </c>
      <c r="B31" s="14">
        <v>38770</v>
      </c>
      <c r="C31" s="14" t="s">
        <v>87</v>
      </c>
      <c r="D31" s="13"/>
      <c r="E31" s="13"/>
      <c r="F31" s="13"/>
      <c r="G31" s="13" t="s">
        <v>71</v>
      </c>
      <c r="H31" s="13" t="s">
        <v>72</v>
      </c>
      <c r="I31" s="13">
        <v>17</v>
      </c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>
        <v>0</v>
      </c>
      <c r="AD31" s="13">
        <v>1</v>
      </c>
    </row>
    <row r="32" spans="1:30" ht="31.5">
      <c r="A32" s="13" t="s">
        <v>67</v>
      </c>
      <c r="B32" s="14">
        <v>38770</v>
      </c>
      <c r="C32" s="14" t="s">
        <v>87</v>
      </c>
      <c r="D32" s="13"/>
      <c r="E32" s="13"/>
      <c r="F32" s="13"/>
      <c r="G32" s="13" t="s">
        <v>93</v>
      </c>
      <c r="H32" s="13" t="s">
        <v>94</v>
      </c>
      <c r="I32" s="13">
        <v>27</v>
      </c>
      <c r="J32" s="13">
        <v>20</v>
      </c>
      <c r="K32" s="13">
        <v>23</v>
      </c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>
        <v>0</v>
      </c>
      <c r="AD32" s="13">
        <v>3</v>
      </c>
    </row>
    <row r="33" spans="1:30" ht="31.5">
      <c r="A33" s="13" t="s">
        <v>82</v>
      </c>
      <c r="B33" s="14">
        <v>38770</v>
      </c>
      <c r="C33" s="14" t="s">
        <v>87</v>
      </c>
      <c r="D33" s="13"/>
      <c r="E33" s="13"/>
      <c r="F33" s="13"/>
      <c r="G33" s="13" t="s">
        <v>35</v>
      </c>
      <c r="H33" s="13" t="s">
        <v>36</v>
      </c>
      <c r="I33" s="13">
        <v>17</v>
      </c>
      <c r="J33" s="13">
        <v>17</v>
      </c>
      <c r="K33" s="13">
        <v>20</v>
      </c>
      <c r="L33" s="13">
        <v>21</v>
      </c>
      <c r="M33" s="13">
        <v>24</v>
      </c>
      <c r="N33" s="13">
        <v>17</v>
      </c>
      <c r="O33" s="13">
        <v>22</v>
      </c>
      <c r="P33" s="13">
        <v>22</v>
      </c>
      <c r="Q33" s="13">
        <v>22</v>
      </c>
      <c r="R33" s="13">
        <v>20</v>
      </c>
      <c r="S33" s="13">
        <v>16</v>
      </c>
      <c r="T33" s="13">
        <v>24</v>
      </c>
      <c r="U33" s="13">
        <v>18</v>
      </c>
      <c r="V33" s="13">
        <v>22</v>
      </c>
      <c r="W33" s="13">
        <v>18</v>
      </c>
      <c r="X33" s="13">
        <v>16</v>
      </c>
      <c r="Y33" s="13">
        <v>16</v>
      </c>
      <c r="Z33" s="13">
        <v>21</v>
      </c>
      <c r="AA33" s="13">
        <v>16</v>
      </c>
      <c r="AB33" s="13">
        <v>16</v>
      </c>
      <c r="AC33" s="13">
        <v>252</v>
      </c>
      <c r="AD33" s="13">
        <f>20+23+10+6+2+5+86+10+75+35</f>
        <v>272</v>
      </c>
    </row>
    <row r="34" spans="1:30" ht="31.5">
      <c r="A34" s="13" t="s">
        <v>82</v>
      </c>
      <c r="B34" s="14">
        <v>38770</v>
      </c>
      <c r="C34" s="14" t="s">
        <v>87</v>
      </c>
      <c r="D34" s="13"/>
      <c r="E34" s="13"/>
      <c r="F34" s="13"/>
      <c r="G34" s="13" t="s">
        <v>71</v>
      </c>
      <c r="H34" s="13" t="s">
        <v>72</v>
      </c>
      <c r="I34" s="13">
        <v>18</v>
      </c>
      <c r="J34" s="13">
        <v>19</v>
      </c>
      <c r="K34" s="13">
        <v>18</v>
      </c>
      <c r="L34" s="13">
        <v>19</v>
      </c>
      <c r="M34" s="13">
        <v>18</v>
      </c>
      <c r="N34" s="13">
        <v>20</v>
      </c>
      <c r="O34" s="13">
        <v>16</v>
      </c>
      <c r="P34" s="13">
        <v>19</v>
      </c>
      <c r="Q34" s="13">
        <v>19</v>
      </c>
      <c r="R34" s="13">
        <v>17</v>
      </c>
      <c r="S34" s="13">
        <v>25</v>
      </c>
      <c r="T34" s="13">
        <v>19</v>
      </c>
      <c r="U34" s="13">
        <v>17</v>
      </c>
      <c r="V34" s="13">
        <v>16</v>
      </c>
      <c r="W34" s="13">
        <v>19</v>
      </c>
      <c r="X34" s="13">
        <v>16</v>
      </c>
      <c r="Y34" s="13">
        <v>17</v>
      </c>
      <c r="Z34" s="13">
        <v>18</v>
      </c>
      <c r="AA34" s="13">
        <v>19</v>
      </c>
      <c r="AB34" s="13">
        <v>20</v>
      </c>
      <c r="AC34" s="13">
        <v>28</v>
      </c>
      <c r="AD34" s="13">
        <v>48</v>
      </c>
    </row>
    <row r="35" spans="1:30" ht="31.5">
      <c r="A35" s="13" t="s">
        <v>41</v>
      </c>
      <c r="B35" s="14">
        <v>38770</v>
      </c>
      <c r="C35" s="14" t="s">
        <v>87</v>
      </c>
      <c r="D35" s="13"/>
      <c r="E35" s="13"/>
      <c r="F35" s="13"/>
      <c r="G35" s="13" t="s">
        <v>35</v>
      </c>
      <c r="H35" s="13" t="s">
        <v>36</v>
      </c>
      <c r="I35" s="13">
        <v>26</v>
      </c>
      <c r="J35" s="13">
        <v>15</v>
      </c>
      <c r="K35" s="13">
        <v>14</v>
      </c>
      <c r="L35" s="13">
        <v>26</v>
      </c>
      <c r="M35" s="13">
        <v>16</v>
      </c>
      <c r="N35" s="13">
        <v>24</v>
      </c>
      <c r="O35" s="13">
        <v>24</v>
      </c>
      <c r="P35" s="13">
        <v>18</v>
      </c>
      <c r="Q35" s="13">
        <v>22</v>
      </c>
      <c r="R35" s="13">
        <v>25</v>
      </c>
      <c r="S35" s="13">
        <v>17</v>
      </c>
      <c r="T35" s="13">
        <v>16</v>
      </c>
      <c r="U35" s="13">
        <v>18</v>
      </c>
      <c r="V35" s="13">
        <v>17</v>
      </c>
      <c r="W35" s="13">
        <v>22</v>
      </c>
      <c r="X35" s="13">
        <v>24</v>
      </c>
      <c r="Y35" s="13">
        <v>17</v>
      </c>
      <c r="Z35" s="13"/>
      <c r="AA35" s="13"/>
      <c r="AB35" s="13"/>
      <c r="AC35" s="13">
        <v>0</v>
      </c>
      <c r="AD35" s="13">
        <v>17</v>
      </c>
    </row>
    <row r="36" spans="1:30" ht="31.5">
      <c r="A36" s="13" t="s">
        <v>41</v>
      </c>
      <c r="B36" s="14">
        <v>38770</v>
      </c>
      <c r="C36" s="14" t="s">
        <v>87</v>
      </c>
      <c r="D36" s="13"/>
      <c r="E36" s="13"/>
      <c r="F36" s="13"/>
      <c r="G36" s="13" t="s">
        <v>71</v>
      </c>
      <c r="H36" s="13" t="s">
        <v>72</v>
      </c>
      <c r="I36" s="13">
        <v>22</v>
      </c>
      <c r="J36" s="13">
        <v>20</v>
      </c>
      <c r="K36" s="13">
        <v>19</v>
      </c>
      <c r="L36" s="13">
        <v>18</v>
      </c>
      <c r="M36" s="13">
        <v>18</v>
      </c>
      <c r="N36" s="13">
        <v>20</v>
      </c>
      <c r="O36" s="13">
        <v>21</v>
      </c>
      <c r="P36" s="13">
        <v>18</v>
      </c>
      <c r="Q36" s="13">
        <v>15</v>
      </c>
      <c r="R36" s="13">
        <v>15</v>
      </c>
      <c r="S36" s="13">
        <v>16</v>
      </c>
      <c r="T36" s="13">
        <v>17</v>
      </c>
      <c r="U36" s="13">
        <v>17</v>
      </c>
      <c r="V36" s="13">
        <v>17</v>
      </c>
      <c r="W36" s="13">
        <v>17</v>
      </c>
      <c r="X36" s="13">
        <v>18</v>
      </c>
      <c r="Y36" s="13">
        <v>21</v>
      </c>
      <c r="Z36" s="13"/>
      <c r="AA36" s="13"/>
      <c r="AB36" s="13"/>
      <c r="AC36" s="13">
        <v>0</v>
      </c>
      <c r="AD36" s="13">
        <v>17</v>
      </c>
    </row>
    <row r="37" spans="1:30" ht="31.5">
      <c r="A37" s="13" t="s">
        <v>41</v>
      </c>
      <c r="B37" s="14">
        <v>38770</v>
      </c>
      <c r="C37" s="14" t="s">
        <v>87</v>
      </c>
      <c r="D37" s="13"/>
      <c r="E37" s="13"/>
      <c r="F37" s="13"/>
      <c r="G37" s="13" t="s">
        <v>90</v>
      </c>
      <c r="H37" s="13" t="s">
        <v>84</v>
      </c>
      <c r="I37" s="13">
        <v>23</v>
      </c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>
        <v>0</v>
      </c>
      <c r="AD37" s="13">
        <v>1</v>
      </c>
    </row>
    <row r="38" spans="1:30" ht="31.5">
      <c r="A38" s="13" t="s">
        <v>85</v>
      </c>
      <c r="B38" s="14">
        <v>38770</v>
      </c>
      <c r="C38" s="14" t="s">
        <v>87</v>
      </c>
      <c r="D38" s="13"/>
      <c r="E38" s="13"/>
      <c r="F38" s="13"/>
      <c r="G38" s="13" t="s">
        <v>35</v>
      </c>
      <c r="H38" s="13" t="s">
        <v>36</v>
      </c>
      <c r="I38" s="13">
        <v>18</v>
      </c>
      <c r="J38" s="13">
        <v>15</v>
      </c>
      <c r="K38" s="13">
        <v>21</v>
      </c>
      <c r="L38" s="13">
        <v>21</v>
      </c>
      <c r="M38" s="13">
        <v>22</v>
      </c>
      <c r="N38" s="13">
        <v>23</v>
      </c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>
        <v>0</v>
      </c>
      <c r="AD38" s="13">
        <v>6</v>
      </c>
    </row>
    <row r="39" spans="1:30" ht="31.5">
      <c r="A39" s="13" t="s">
        <v>85</v>
      </c>
      <c r="B39" s="14">
        <v>38770</v>
      </c>
      <c r="C39" s="14" t="s">
        <v>87</v>
      </c>
      <c r="D39" s="13"/>
      <c r="E39" s="13"/>
      <c r="F39" s="13"/>
      <c r="G39" s="13" t="s">
        <v>71</v>
      </c>
      <c r="H39" s="13" t="s">
        <v>72</v>
      </c>
      <c r="I39" s="13">
        <v>20</v>
      </c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>
        <v>0</v>
      </c>
      <c r="AD39" s="13">
        <v>1</v>
      </c>
    </row>
    <row r="40" spans="1:30" ht="31.5">
      <c r="A40" s="13" t="s">
        <v>85</v>
      </c>
      <c r="B40" s="14">
        <v>38770</v>
      </c>
      <c r="C40" s="14" t="s">
        <v>87</v>
      </c>
      <c r="D40" s="13"/>
      <c r="E40" s="13"/>
      <c r="F40" s="13"/>
      <c r="G40" s="13" t="s">
        <v>77</v>
      </c>
      <c r="H40" s="13" t="s">
        <v>78</v>
      </c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>
        <v>0</v>
      </c>
      <c r="AD40" s="13"/>
    </row>
    <row r="41" spans="1:30" ht="31.5">
      <c r="A41" s="13" t="s">
        <v>62</v>
      </c>
      <c r="B41" s="14">
        <v>38770</v>
      </c>
      <c r="C41" s="14" t="s">
        <v>87</v>
      </c>
      <c r="D41" s="13"/>
      <c r="E41" s="13"/>
      <c r="F41" s="13"/>
      <c r="G41" s="13" t="s">
        <v>51</v>
      </c>
      <c r="H41" s="13" t="s">
        <v>52</v>
      </c>
      <c r="I41" s="13">
        <v>38</v>
      </c>
      <c r="J41" s="13">
        <v>30</v>
      </c>
      <c r="K41" s="13">
        <v>29</v>
      </c>
      <c r="L41" s="13">
        <v>23</v>
      </c>
      <c r="M41" s="13">
        <v>30</v>
      </c>
      <c r="N41" s="13">
        <v>24</v>
      </c>
      <c r="O41" s="13">
        <v>36</v>
      </c>
      <c r="P41" s="13">
        <v>28</v>
      </c>
      <c r="Q41" s="13">
        <v>31</v>
      </c>
      <c r="R41" s="13">
        <v>35</v>
      </c>
      <c r="S41" s="13">
        <v>22</v>
      </c>
      <c r="T41" s="13">
        <v>26</v>
      </c>
      <c r="U41" s="13">
        <v>30</v>
      </c>
      <c r="V41" s="13">
        <v>26</v>
      </c>
      <c r="W41" s="13">
        <v>31</v>
      </c>
      <c r="X41" s="13">
        <v>24</v>
      </c>
      <c r="Y41" s="13">
        <v>27</v>
      </c>
      <c r="Z41" s="13">
        <v>31</v>
      </c>
      <c r="AA41" s="13">
        <v>27</v>
      </c>
      <c r="AB41" s="13">
        <v>31</v>
      </c>
      <c r="AC41" s="13">
        <f>30+35+17+30+9+34+40+200+15+26+7+7+39</f>
        <v>489</v>
      </c>
      <c r="AD41" s="13">
        <v>509</v>
      </c>
    </row>
    <row r="42" spans="1:30" ht="31.5">
      <c r="A42" s="13" t="s">
        <v>62</v>
      </c>
      <c r="B42" s="14">
        <v>38770</v>
      </c>
      <c r="C42" s="14" t="s">
        <v>87</v>
      </c>
      <c r="D42" s="13"/>
      <c r="E42" s="13"/>
      <c r="F42" s="13"/>
      <c r="G42" s="13" t="s">
        <v>35</v>
      </c>
      <c r="H42" s="13" t="s">
        <v>36</v>
      </c>
      <c r="I42" s="13">
        <v>18</v>
      </c>
      <c r="J42" s="13">
        <v>17</v>
      </c>
      <c r="K42" s="13">
        <v>21</v>
      </c>
      <c r="L42" s="13">
        <v>18</v>
      </c>
      <c r="M42" s="13">
        <v>21</v>
      </c>
      <c r="N42" s="13">
        <v>20</v>
      </c>
      <c r="O42" s="13">
        <v>20</v>
      </c>
      <c r="P42" s="13">
        <v>28</v>
      </c>
      <c r="Q42" s="13">
        <v>16</v>
      </c>
      <c r="R42" s="13">
        <v>21</v>
      </c>
      <c r="S42" s="13">
        <v>18</v>
      </c>
      <c r="T42" s="13">
        <v>17</v>
      </c>
      <c r="U42" s="13">
        <v>21</v>
      </c>
      <c r="V42" s="13">
        <v>23</v>
      </c>
      <c r="W42" s="13">
        <v>20</v>
      </c>
      <c r="X42" s="13">
        <v>18</v>
      </c>
      <c r="Y42" s="13">
        <v>19</v>
      </c>
      <c r="Z42" s="13">
        <v>21</v>
      </c>
      <c r="AA42" s="13">
        <v>20</v>
      </c>
      <c r="AB42" s="13">
        <v>19</v>
      </c>
      <c r="AC42" s="13">
        <f>25+100+40+44+20+23+20+50+67+41+1+1+34+23+60+60+3+1</f>
        <v>613</v>
      </c>
      <c r="AD42" s="13">
        <v>633</v>
      </c>
    </row>
    <row r="43" spans="1:30" ht="31.5">
      <c r="A43" s="13" t="s">
        <v>62</v>
      </c>
      <c r="B43" s="14">
        <v>38770</v>
      </c>
      <c r="C43" s="14" t="s">
        <v>87</v>
      </c>
      <c r="D43" s="13"/>
      <c r="E43" s="13"/>
      <c r="F43" s="13"/>
      <c r="G43" s="13" t="s">
        <v>71</v>
      </c>
      <c r="H43" s="13" t="s">
        <v>72</v>
      </c>
      <c r="I43" s="13">
        <v>22</v>
      </c>
      <c r="J43" s="13">
        <v>19</v>
      </c>
      <c r="K43" s="13">
        <v>20</v>
      </c>
      <c r="L43" s="13">
        <v>21</v>
      </c>
      <c r="M43" s="13">
        <v>20</v>
      </c>
      <c r="N43" s="13">
        <v>21</v>
      </c>
      <c r="O43" s="13">
        <v>21</v>
      </c>
      <c r="P43" s="13">
        <v>20</v>
      </c>
      <c r="Q43" s="13">
        <v>19</v>
      </c>
      <c r="R43" s="13">
        <v>21</v>
      </c>
      <c r="S43" s="13">
        <v>25</v>
      </c>
      <c r="T43" s="13">
        <v>18</v>
      </c>
      <c r="U43" s="13">
        <v>24</v>
      </c>
      <c r="V43" s="13">
        <v>19</v>
      </c>
      <c r="W43" s="13">
        <v>20</v>
      </c>
      <c r="X43" s="13">
        <v>24</v>
      </c>
      <c r="Y43" s="13">
        <v>18</v>
      </c>
      <c r="Z43" s="13">
        <v>21</v>
      </c>
      <c r="AA43" s="13">
        <v>18</v>
      </c>
      <c r="AB43" s="13">
        <v>17</v>
      </c>
      <c r="AC43" s="13">
        <f>12+5+6+8+1</f>
        <v>32</v>
      </c>
      <c r="AD43" s="13">
        <v>52</v>
      </c>
    </row>
    <row r="44" spans="1:30" ht="31.5">
      <c r="A44" s="13" t="s">
        <v>62</v>
      </c>
      <c r="B44" s="14">
        <v>38770</v>
      </c>
      <c r="C44" s="14" t="s">
        <v>87</v>
      </c>
      <c r="D44" s="13"/>
      <c r="E44" s="13"/>
      <c r="F44" s="13"/>
      <c r="G44" s="13" t="s">
        <v>77</v>
      </c>
      <c r="H44" s="13" t="s">
        <v>78</v>
      </c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>
        <v>0</v>
      </c>
      <c r="AD44" s="13"/>
    </row>
    <row r="45" spans="1:30" ht="31.5">
      <c r="A45" s="13" t="s">
        <v>62</v>
      </c>
      <c r="B45" s="14">
        <v>38770</v>
      </c>
      <c r="C45" s="14" t="s">
        <v>87</v>
      </c>
      <c r="D45" s="13"/>
      <c r="E45" s="13"/>
      <c r="F45" s="13" t="s">
        <v>70</v>
      </c>
      <c r="G45" s="13" t="s">
        <v>93</v>
      </c>
      <c r="H45" s="13" t="s">
        <v>94</v>
      </c>
      <c r="I45" s="13">
        <v>29</v>
      </c>
      <c r="J45" s="13">
        <v>28</v>
      </c>
      <c r="K45" s="13">
        <v>28</v>
      </c>
      <c r="L45" s="13">
        <v>27</v>
      </c>
      <c r="M45" s="13">
        <v>29</v>
      </c>
      <c r="N45" s="13">
        <v>29</v>
      </c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>
        <v>0</v>
      </c>
      <c r="AD45" s="13">
        <v>6</v>
      </c>
    </row>
    <row r="46" spans="1:30" ht="31.5">
      <c r="A46" s="13" t="s">
        <v>62</v>
      </c>
      <c r="B46" s="14">
        <v>38770</v>
      </c>
      <c r="C46" s="14" t="s">
        <v>87</v>
      </c>
      <c r="D46" s="13"/>
      <c r="E46" s="13"/>
      <c r="F46" s="13" t="s">
        <v>70</v>
      </c>
      <c r="G46" s="13" t="s">
        <v>83</v>
      </c>
      <c r="H46" s="13" t="s">
        <v>84</v>
      </c>
      <c r="I46" s="13">
        <v>25</v>
      </c>
      <c r="J46" s="13">
        <v>23</v>
      </c>
      <c r="K46" s="13">
        <v>21</v>
      </c>
      <c r="L46" s="13">
        <v>23</v>
      </c>
      <c r="M46" s="13">
        <v>25</v>
      </c>
      <c r="N46" s="13">
        <v>23</v>
      </c>
      <c r="O46" s="13">
        <v>24</v>
      </c>
      <c r="P46" s="13">
        <v>24</v>
      </c>
      <c r="Q46" s="13">
        <v>23</v>
      </c>
      <c r="R46" s="13">
        <v>23</v>
      </c>
      <c r="S46" s="13">
        <v>23</v>
      </c>
      <c r="T46" s="13">
        <v>24</v>
      </c>
      <c r="U46" s="13">
        <v>25</v>
      </c>
      <c r="V46" s="13">
        <v>25</v>
      </c>
      <c r="W46" s="13">
        <v>25</v>
      </c>
      <c r="X46" s="13">
        <v>26</v>
      </c>
      <c r="Y46" s="13">
        <v>25</v>
      </c>
      <c r="Z46" s="13">
        <v>23</v>
      </c>
      <c r="AA46" s="13"/>
      <c r="AB46" s="13"/>
      <c r="AC46" s="13">
        <v>0</v>
      </c>
      <c r="AD46" s="13">
        <v>18</v>
      </c>
    </row>
    <row r="47" spans="1:30" ht="31.5">
      <c r="A47" s="13" t="s">
        <v>62</v>
      </c>
      <c r="B47" s="14">
        <v>38770</v>
      </c>
      <c r="C47" s="14" t="s">
        <v>87</v>
      </c>
      <c r="D47" s="13"/>
      <c r="E47" s="13"/>
      <c r="F47" s="13"/>
      <c r="G47" s="13" t="s">
        <v>95</v>
      </c>
      <c r="H47" s="13" t="s">
        <v>96</v>
      </c>
      <c r="I47" s="13">
        <v>36</v>
      </c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>
        <v>0</v>
      </c>
      <c r="AD47" s="13">
        <v>1</v>
      </c>
    </row>
    <row r="48" spans="1:30" ht="47.25">
      <c r="A48" s="15" t="s">
        <v>67</v>
      </c>
      <c r="B48" s="16">
        <v>38804</v>
      </c>
      <c r="C48" s="16" t="s">
        <v>97</v>
      </c>
      <c r="D48" s="15"/>
      <c r="E48" s="15"/>
      <c r="F48" s="15"/>
      <c r="G48" s="15" t="s">
        <v>98</v>
      </c>
      <c r="H48" s="15" t="s">
        <v>36</v>
      </c>
      <c r="I48" s="15">
        <v>42</v>
      </c>
      <c r="J48" s="15">
        <v>30</v>
      </c>
      <c r="K48" s="15">
        <v>36</v>
      </c>
      <c r="L48" s="15">
        <v>40</v>
      </c>
      <c r="M48" s="15">
        <v>35</v>
      </c>
      <c r="N48" s="15">
        <v>34</v>
      </c>
      <c r="O48" s="15">
        <v>43</v>
      </c>
      <c r="P48" s="15">
        <v>34</v>
      </c>
      <c r="Q48" s="15">
        <v>34</v>
      </c>
      <c r="R48" s="15">
        <v>47</v>
      </c>
      <c r="S48" s="15">
        <v>37</v>
      </c>
      <c r="T48" s="15">
        <v>42</v>
      </c>
      <c r="U48" s="15">
        <v>42</v>
      </c>
      <c r="V48" s="15">
        <v>40</v>
      </c>
      <c r="W48" s="15">
        <v>36</v>
      </c>
      <c r="X48" s="15">
        <v>37</v>
      </c>
      <c r="Y48" s="15">
        <v>34</v>
      </c>
      <c r="Z48" s="15">
        <v>41</v>
      </c>
      <c r="AA48" s="15">
        <v>37</v>
      </c>
      <c r="AB48" s="15">
        <v>45</v>
      </c>
      <c r="AC48" s="15">
        <v>31</v>
      </c>
      <c r="AD48" s="15">
        <v>51</v>
      </c>
    </row>
    <row r="49" spans="1:30" ht="31.5">
      <c r="A49" s="15" t="s">
        <v>67</v>
      </c>
      <c r="B49" s="16">
        <v>38804</v>
      </c>
      <c r="C49" s="16" t="s">
        <v>97</v>
      </c>
      <c r="D49" s="15"/>
      <c r="E49" s="15"/>
      <c r="F49" s="15"/>
      <c r="G49" s="15" t="s">
        <v>99</v>
      </c>
      <c r="H49" s="15" t="s">
        <v>100</v>
      </c>
      <c r="I49" s="15">
        <v>46</v>
      </c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>
        <v>1</v>
      </c>
    </row>
    <row r="50" spans="1:30" ht="31.5">
      <c r="A50" s="15" t="s">
        <v>67</v>
      </c>
      <c r="B50" s="16">
        <v>38804</v>
      </c>
      <c r="C50" s="16" t="s">
        <v>97</v>
      </c>
      <c r="D50" s="15"/>
      <c r="E50" s="15"/>
      <c r="F50" s="15"/>
      <c r="G50" s="15" t="s">
        <v>101</v>
      </c>
      <c r="H50" s="15" t="s">
        <v>50</v>
      </c>
      <c r="I50" s="15">
        <v>36</v>
      </c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>
        <v>1</v>
      </c>
    </row>
    <row r="51" spans="1:30" ht="31.5">
      <c r="A51" s="15" t="s">
        <v>82</v>
      </c>
      <c r="B51" s="16">
        <v>38804</v>
      </c>
      <c r="C51" s="16" t="s">
        <v>97</v>
      </c>
      <c r="D51" s="15"/>
      <c r="E51" s="15"/>
      <c r="F51" s="15"/>
      <c r="G51" s="15" t="s">
        <v>35</v>
      </c>
      <c r="H51" s="15" t="s">
        <v>36</v>
      </c>
      <c r="I51" s="15">
        <v>35</v>
      </c>
      <c r="J51" s="15">
        <v>34</v>
      </c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>
        <v>2</v>
      </c>
    </row>
    <row r="52" spans="1:30" ht="31.5">
      <c r="A52" s="15" t="s">
        <v>82</v>
      </c>
      <c r="B52" s="16">
        <v>38804</v>
      </c>
      <c r="C52" s="16" t="s">
        <v>97</v>
      </c>
      <c r="D52" s="15"/>
      <c r="E52" s="15"/>
      <c r="F52" s="15"/>
      <c r="G52" s="15" t="s">
        <v>102</v>
      </c>
      <c r="H52" s="15" t="s">
        <v>103</v>
      </c>
      <c r="I52" s="15">
        <v>101</v>
      </c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>
        <v>1</v>
      </c>
    </row>
    <row r="53" spans="1:30" ht="31.5">
      <c r="A53" s="15" t="s">
        <v>82</v>
      </c>
      <c r="B53" s="16">
        <v>38804</v>
      </c>
      <c r="C53" s="16" t="s">
        <v>97</v>
      </c>
      <c r="D53" s="15"/>
      <c r="E53" s="15"/>
      <c r="F53" s="15"/>
      <c r="G53" s="15" t="s">
        <v>104</v>
      </c>
      <c r="H53" s="15" t="s">
        <v>105</v>
      </c>
      <c r="I53" s="15">
        <v>49</v>
      </c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>
        <v>1</v>
      </c>
    </row>
    <row r="54" spans="1:30" ht="31.5">
      <c r="A54" s="15" t="s">
        <v>41</v>
      </c>
      <c r="B54" s="16">
        <v>38804</v>
      </c>
      <c r="C54" s="16" t="s">
        <v>97</v>
      </c>
      <c r="D54" s="15"/>
      <c r="E54" s="15"/>
      <c r="F54" s="15"/>
      <c r="G54" s="15" t="s">
        <v>33</v>
      </c>
      <c r="H54" s="15" t="s">
        <v>34</v>
      </c>
      <c r="I54" s="15">
        <v>150</v>
      </c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>
        <v>1</v>
      </c>
    </row>
    <row r="55" spans="1:30" ht="31.5">
      <c r="A55" s="15" t="s">
        <v>41</v>
      </c>
      <c r="B55" s="16">
        <v>38804</v>
      </c>
      <c r="C55" s="16" t="s">
        <v>97</v>
      </c>
      <c r="D55" s="15"/>
      <c r="E55" s="15"/>
      <c r="F55" s="15"/>
      <c r="G55" s="15" t="s">
        <v>35</v>
      </c>
      <c r="H55" s="15" t="s">
        <v>36</v>
      </c>
      <c r="I55" s="15">
        <v>37</v>
      </c>
      <c r="J55" s="15">
        <v>30</v>
      </c>
      <c r="K55" s="15">
        <v>35</v>
      </c>
      <c r="L55" s="15">
        <v>39</v>
      </c>
      <c r="M55" s="15">
        <v>39</v>
      </c>
      <c r="N55" s="15">
        <v>31</v>
      </c>
      <c r="O55" s="15">
        <v>39</v>
      </c>
      <c r="P55" s="15">
        <v>31</v>
      </c>
      <c r="Q55" s="15">
        <v>37</v>
      </c>
      <c r="R55" s="15">
        <v>26</v>
      </c>
      <c r="S55" s="15">
        <v>48</v>
      </c>
      <c r="T55" s="15">
        <v>31</v>
      </c>
      <c r="U55" s="15">
        <v>44</v>
      </c>
      <c r="V55" s="15">
        <v>34</v>
      </c>
      <c r="W55" s="15">
        <v>43</v>
      </c>
      <c r="X55" s="15">
        <v>29</v>
      </c>
      <c r="Y55" s="15">
        <v>39</v>
      </c>
      <c r="Z55" s="15">
        <v>35</v>
      </c>
      <c r="AA55" s="15">
        <v>29</v>
      </c>
      <c r="AB55" s="15">
        <v>28</v>
      </c>
      <c r="AC55" s="15">
        <v>17</v>
      </c>
      <c r="AD55" s="15">
        <v>37</v>
      </c>
    </row>
    <row r="56" spans="1:30" ht="31.5">
      <c r="A56" s="15" t="s">
        <v>85</v>
      </c>
      <c r="B56" s="16">
        <v>38804</v>
      </c>
      <c r="C56" s="16" t="s">
        <v>97</v>
      </c>
      <c r="D56" s="15"/>
      <c r="E56" s="15"/>
      <c r="F56" s="15"/>
      <c r="G56" s="15" t="s">
        <v>33</v>
      </c>
      <c r="H56" s="15" t="s">
        <v>34</v>
      </c>
      <c r="I56" s="15">
        <v>154</v>
      </c>
      <c r="J56" s="15">
        <v>97</v>
      </c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>
        <v>2</v>
      </c>
    </row>
    <row r="57" spans="1:30" ht="31.5">
      <c r="A57" s="15" t="s">
        <v>85</v>
      </c>
      <c r="B57" s="16">
        <v>38804</v>
      </c>
      <c r="C57" s="16" t="s">
        <v>97</v>
      </c>
      <c r="D57" s="15"/>
      <c r="E57" s="15"/>
      <c r="F57" s="15"/>
      <c r="G57" s="15" t="s">
        <v>35</v>
      </c>
      <c r="H57" s="15" t="s">
        <v>36</v>
      </c>
      <c r="I57" s="15">
        <v>32</v>
      </c>
      <c r="J57" s="15">
        <v>29</v>
      </c>
      <c r="K57" s="15">
        <v>26</v>
      </c>
      <c r="L57" s="15">
        <v>26</v>
      </c>
      <c r="M57" s="15">
        <v>33</v>
      </c>
      <c r="N57" s="15">
        <v>26</v>
      </c>
      <c r="O57" s="15">
        <v>29</v>
      </c>
      <c r="P57" s="15">
        <v>32</v>
      </c>
      <c r="Q57" s="15">
        <v>20</v>
      </c>
      <c r="R57" s="15">
        <v>23</v>
      </c>
      <c r="S57" s="15">
        <v>23</v>
      </c>
      <c r="T57" s="15">
        <v>26</v>
      </c>
      <c r="U57" s="15">
        <v>27</v>
      </c>
      <c r="V57" s="15">
        <v>28</v>
      </c>
      <c r="W57" s="15">
        <v>22</v>
      </c>
      <c r="X57" s="15">
        <v>23</v>
      </c>
      <c r="Y57" s="15">
        <v>20</v>
      </c>
      <c r="Z57" s="15">
        <v>24</v>
      </c>
      <c r="AA57" s="15">
        <v>24</v>
      </c>
      <c r="AB57" s="15"/>
      <c r="AC57" s="15"/>
      <c r="AD57" s="15">
        <v>19</v>
      </c>
    </row>
    <row r="58" spans="1:30" ht="31.5">
      <c r="A58" s="15" t="s">
        <v>85</v>
      </c>
      <c r="B58" s="16">
        <v>38804</v>
      </c>
      <c r="C58" s="16" t="s">
        <v>97</v>
      </c>
      <c r="D58" s="15"/>
      <c r="E58" s="15"/>
      <c r="F58" s="15"/>
      <c r="G58" s="15" t="s">
        <v>71</v>
      </c>
      <c r="H58" s="15" t="s">
        <v>72</v>
      </c>
      <c r="I58" s="15">
        <v>18</v>
      </c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>
        <v>1</v>
      </c>
    </row>
    <row r="59" spans="1:30" ht="31.5">
      <c r="A59" s="15" t="s">
        <v>62</v>
      </c>
      <c r="B59" s="16">
        <v>38804</v>
      </c>
      <c r="C59" s="16" t="s">
        <v>97</v>
      </c>
      <c r="D59" s="15"/>
      <c r="E59" s="15"/>
      <c r="F59" s="15"/>
      <c r="G59" s="15" t="s">
        <v>35</v>
      </c>
      <c r="H59" s="15" t="s">
        <v>36</v>
      </c>
      <c r="I59" s="15">
        <v>25</v>
      </c>
      <c r="J59" s="15">
        <v>25</v>
      </c>
      <c r="K59" s="15">
        <v>26</v>
      </c>
      <c r="L59" s="15">
        <v>30</v>
      </c>
      <c r="M59" s="15">
        <v>27</v>
      </c>
      <c r="N59" s="15">
        <v>23</v>
      </c>
      <c r="O59" s="15">
        <v>19</v>
      </c>
      <c r="P59" s="15">
        <v>17</v>
      </c>
      <c r="Q59" s="15">
        <v>20</v>
      </c>
      <c r="R59" s="15">
        <v>22</v>
      </c>
      <c r="S59" s="15">
        <v>21</v>
      </c>
      <c r="T59" s="15">
        <v>32</v>
      </c>
      <c r="U59" s="15">
        <v>20</v>
      </c>
      <c r="V59" s="15">
        <v>30</v>
      </c>
      <c r="W59" s="15">
        <v>25</v>
      </c>
      <c r="X59" s="15">
        <v>18</v>
      </c>
      <c r="Y59" s="15">
        <v>32</v>
      </c>
      <c r="Z59" s="15">
        <v>20</v>
      </c>
      <c r="AA59" s="15">
        <v>30</v>
      </c>
      <c r="AB59" s="15">
        <v>22</v>
      </c>
      <c r="AC59" s="15">
        <f>58+52+300+20+3+98+220+32+350</f>
        <v>1133</v>
      </c>
      <c r="AD59" s="15">
        <v>1153</v>
      </c>
    </row>
    <row r="60" spans="1:30" ht="31.5">
      <c r="A60" s="15" t="s">
        <v>62</v>
      </c>
      <c r="B60" s="16">
        <v>38804</v>
      </c>
      <c r="C60" s="16" t="s">
        <v>97</v>
      </c>
      <c r="D60" s="15"/>
      <c r="E60" s="15"/>
      <c r="F60" s="15"/>
      <c r="G60" s="15" t="s">
        <v>35</v>
      </c>
      <c r="H60" s="15" t="s">
        <v>36</v>
      </c>
      <c r="I60" s="15">
        <v>80</v>
      </c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>
        <v>1</v>
      </c>
    </row>
    <row r="61" spans="1:30" ht="31.5">
      <c r="A61" s="15" t="s">
        <v>62</v>
      </c>
      <c r="B61" s="16">
        <v>38804</v>
      </c>
      <c r="C61" s="16" t="s">
        <v>97</v>
      </c>
      <c r="D61" s="15"/>
      <c r="E61" s="15"/>
      <c r="F61" s="15"/>
      <c r="G61" s="15" t="s">
        <v>51</v>
      </c>
      <c r="H61" s="15" t="s">
        <v>52</v>
      </c>
      <c r="I61" s="15">
        <v>34</v>
      </c>
      <c r="J61" s="15">
        <v>32</v>
      </c>
      <c r="K61" s="15">
        <v>24</v>
      </c>
      <c r="L61" s="15">
        <v>33</v>
      </c>
      <c r="M61" s="15">
        <v>32</v>
      </c>
      <c r="N61" s="15">
        <v>32</v>
      </c>
      <c r="O61" s="15">
        <v>34</v>
      </c>
      <c r="P61" s="15">
        <v>35</v>
      </c>
      <c r="Q61" s="15">
        <v>25</v>
      </c>
      <c r="R61" s="15">
        <v>24</v>
      </c>
      <c r="S61" s="15">
        <v>32</v>
      </c>
      <c r="T61" s="15">
        <v>35</v>
      </c>
      <c r="U61" s="15">
        <v>30</v>
      </c>
      <c r="V61" s="15">
        <v>28</v>
      </c>
      <c r="W61" s="15">
        <v>32</v>
      </c>
      <c r="X61" s="15">
        <v>35</v>
      </c>
      <c r="Y61" s="15">
        <v>30</v>
      </c>
      <c r="Z61" s="15">
        <v>35</v>
      </c>
      <c r="AA61" s="15"/>
      <c r="AB61" s="15"/>
      <c r="AC61" s="15">
        <f>20+9+4+10+21+46+10+22+6</f>
        <v>148</v>
      </c>
      <c r="AD61" s="15">
        <v>166</v>
      </c>
    </row>
    <row r="62" spans="1:30" ht="31.5">
      <c r="A62" s="15" t="s">
        <v>62</v>
      </c>
      <c r="B62" s="16">
        <v>38804</v>
      </c>
      <c r="C62" s="16" t="s">
        <v>97</v>
      </c>
      <c r="D62" s="15"/>
      <c r="E62" s="15"/>
      <c r="F62" s="15" t="s">
        <v>70</v>
      </c>
      <c r="G62" s="15" t="s">
        <v>71</v>
      </c>
      <c r="H62" s="15" t="s">
        <v>72</v>
      </c>
      <c r="I62" s="15">
        <v>26</v>
      </c>
      <c r="J62" s="15">
        <v>28</v>
      </c>
      <c r="K62" s="15">
        <v>28</v>
      </c>
      <c r="L62" s="15">
        <v>25</v>
      </c>
      <c r="M62" s="15">
        <v>31</v>
      </c>
      <c r="N62" s="15">
        <v>30</v>
      </c>
      <c r="O62" s="15">
        <v>27</v>
      </c>
      <c r="P62" s="15">
        <v>33</v>
      </c>
      <c r="Q62" s="15">
        <v>28</v>
      </c>
      <c r="R62" s="15">
        <v>32</v>
      </c>
      <c r="S62" s="15">
        <v>24</v>
      </c>
      <c r="T62" s="15">
        <v>26</v>
      </c>
      <c r="U62" s="15">
        <v>30</v>
      </c>
      <c r="V62" s="15">
        <v>22</v>
      </c>
      <c r="W62" s="15">
        <v>28</v>
      </c>
      <c r="X62" s="15">
        <v>26</v>
      </c>
      <c r="Y62" s="15">
        <v>25</v>
      </c>
      <c r="Z62" s="15">
        <v>29</v>
      </c>
      <c r="AA62" s="15"/>
      <c r="AB62" s="15"/>
      <c r="AC62" s="15"/>
      <c r="AD62" s="15">
        <v>18</v>
      </c>
    </row>
    <row r="63" spans="1:30" ht="31.5">
      <c r="A63" s="15" t="s">
        <v>62</v>
      </c>
      <c r="B63" s="16">
        <v>38804</v>
      </c>
      <c r="C63" s="16" t="s">
        <v>97</v>
      </c>
      <c r="D63" s="15"/>
      <c r="E63" s="15"/>
      <c r="F63" s="15"/>
      <c r="G63" s="15" t="s">
        <v>106</v>
      </c>
      <c r="H63" s="15" t="s">
        <v>48</v>
      </c>
      <c r="I63" s="15">
        <v>15</v>
      </c>
      <c r="J63" s="15">
        <v>8</v>
      </c>
      <c r="K63" s="15">
        <v>9</v>
      </c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>
        <v>3</v>
      </c>
    </row>
    <row r="64" spans="1:30" ht="31.5">
      <c r="A64" s="15" t="s">
        <v>86</v>
      </c>
      <c r="B64" s="16">
        <v>38804</v>
      </c>
      <c r="C64" s="16" t="s">
        <v>97</v>
      </c>
      <c r="D64" s="15"/>
      <c r="E64" s="15"/>
      <c r="F64" s="15"/>
      <c r="G64" s="15" t="s">
        <v>35</v>
      </c>
      <c r="H64" s="15" t="s">
        <v>36</v>
      </c>
      <c r="I64" s="15">
        <v>30</v>
      </c>
      <c r="J64" s="15">
        <v>25</v>
      </c>
      <c r="K64" s="15">
        <v>40</v>
      </c>
      <c r="L64" s="15">
        <v>27</v>
      </c>
      <c r="M64" s="15">
        <v>30</v>
      </c>
      <c r="N64" s="15">
        <v>30</v>
      </c>
      <c r="O64" s="15">
        <v>30</v>
      </c>
      <c r="P64" s="15">
        <v>32</v>
      </c>
      <c r="Q64" s="15">
        <v>27</v>
      </c>
      <c r="R64" s="15">
        <v>26</v>
      </c>
      <c r="S64" s="15">
        <v>26</v>
      </c>
      <c r="T64" s="15">
        <v>27</v>
      </c>
      <c r="U64" s="15">
        <v>33</v>
      </c>
      <c r="V64" s="15">
        <v>36</v>
      </c>
      <c r="W64" s="15">
        <v>25</v>
      </c>
      <c r="X64" s="15">
        <v>25</v>
      </c>
      <c r="Y64" s="15">
        <v>30</v>
      </c>
      <c r="Z64" s="15">
        <v>29</v>
      </c>
      <c r="AA64" s="15">
        <v>29</v>
      </c>
      <c r="AB64" s="15">
        <v>35</v>
      </c>
      <c r="AC64" s="15"/>
      <c r="AD64" s="15">
        <v>20</v>
      </c>
    </row>
    <row r="65" spans="1:30" ht="31.5">
      <c r="A65" s="15" t="s">
        <v>86</v>
      </c>
      <c r="B65" s="16">
        <v>38804</v>
      </c>
      <c r="C65" s="16" t="s">
        <v>97</v>
      </c>
      <c r="D65" s="15"/>
      <c r="E65" s="15"/>
      <c r="F65" s="15"/>
      <c r="G65" s="15" t="s">
        <v>107</v>
      </c>
      <c r="H65" s="15" t="s">
        <v>103</v>
      </c>
      <c r="I65" s="15">
        <v>84</v>
      </c>
      <c r="J65" s="15">
        <v>68</v>
      </c>
      <c r="K65" s="15">
        <v>76</v>
      </c>
      <c r="L65" s="15">
        <v>75</v>
      </c>
      <c r="M65" s="15">
        <v>74</v>
      </c>
      <c r="N65" s="15">
        <v>82</v>
      </c>
      <c r="O65" s="15">
        <v>81</v>
      </c>
      <c r="P65" s="15">
        <v>80</v>
      </c>
      <c r="Q65" s="15">
        <v>77</v>
      </c>
      <c r="R65" s="15">
        <v>72</v>
      </c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>
        <v>10</v>
      </c>
    </row>
    <row r="66" spans="1:30" ht="31.5">
      <c r="A66" s="15" t="s">
        <v>86</v>
      </c>
      <c r="B66" s="16">
        <v>38804</v>
      </c>
      <c r="C66" s="16" t="s">
        <v>97</v>
      </c>
      <c r="D66" s="15"/>
      <c r="E66" s="15"/>
      <c r="F66" s="15"/>
      <c r="G66" s="15" t="s">
        <v>51</v>
      </c>
      <c r="H66" s="15" t="s">
        <v>52</v>
      </c>
      <c r="I66" s="15">
        <v>28</v>
      </c>
      <c r="J66" s="15">
        <v>25</v>
      </c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>
        <v>2</v>
      </c>
    </row>
    <row r="67" spans="1:30" ht="31.5">
      <c r="A67" s="15" t="s">
        <v>88</v>
      </c>
      <c r="B67" s="16">
        <v>38804</v>
      </c>
      <c r="C67" s="16" t="s">
        <v>97</v>
      </c>
      <c r="D67" s="15"/>
      <c r="E67" s="15"/>
      <c r="F67" s="15"/>
      <c r="G67" s="15" t="s">
        <v>33</v>
      </c>
      <c r="H67" s="15" t="s">
        <v>34</v>
      </c>
      <c r="I67" s="15">
        <v>155</v>
      </c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>
        <v>1</v>
      </c>
    </row>
    <row r="68" spans="1:30" ht="31.5">
      <c r="A68" s="15" t="s">
        <v>88</v>
      </c>
      <c r="B68" s="16">
        <v>38804</v>
      </c>
      <c r="C68" s="16" t="s">
        <v>97</v>
      </c>
      <c r="D68" s="15"/>
      <c r="E68" s="15"/>
      <c r="F68" s="15"/>
      <c r="G68" s="15" t="s">
        <v>35</v>
      </c>
      <c r="H68" s="15" t="s">
        <v>36</v>
      </c>
      <c r="I68" s="15">
        <v>32</v>
      </c>
      <c r="J68" s="15">
        <v>34</v>
      </c>
      <c r="K68" s="15">
        <v>35</v>
      </c>
      <c r="L68" s="15">
        <v>29</v>
      </c>
      <c r="M68" s="15">
        <v>25</v>
      </c>
      <c r="N68" s="15">
        <v>36</v>
      </c>
      <c r="O68" s="15">
        <v>39</v>
      </c>
      <c r="P68" s="15">
        <v>34</v>
      </c>
      <c r="Q68" s="15">
        <v>31</v>
      </c>
      <c r="R68" s="15">
        <v>33</v>
      </c>
      <c r="S68" s="15">
        <v>28</v>
      </c>
      <c r="T68" s="15">
        <v>27</v>
      </c>
      <c r="U68" s="15">
        <v>30</v>
      </c>
      <c r="V68" s="15">
        <v>35</v>
      </c>
      <c r="W68" s="15">
        <v>31</v>
      </c>
      <c r="X68" s="15">
        <v>49</v>
      </c>
      <c r="Y68" s="15">
        <v>31</v>
      </c>
      <c r="Z68" s="15">
        <v>42</v>
      </c>
      <c r="AA68" s="15">
        <v>38</v>
      </c>
      <c r="AB68" s="15">
        <v>35</v>
      </c>
      <c r="AC68" s="15">
        <f>53+80+156</f>
        <v>289</v>
      </c>
      <c r="AD68" s="15">
        <v>309</v>
      </c>
    </row>
    <row r="69" spans="1:30" ht="31.5">
      <c r="A69" s="15" t="s">
        <v>91</v>
      </c>
      <c r="B69" s="16">
        <v>38804</v>
      </c>
      <c r="C69" s="16" t="s">
        <v>97</v>
      </c>
      <c r="D69" s="15"/>
      <c r="E69" s="15"/>
      <c r="F69" s="15"/>
      <c r="G69" s="15" t="s">
        <v>35</v>
      </c>
      <c r="H69" s="15" t="s">
        <v>36</v>
      </c>
      <c r="I69" s="15">
        <v>26</v>
      </c>
      <c r="J69" s="15">
        <v>30</v>
      </c>
      <c r="K69" s="15">
        <v>31</v>
      </c>
      <c r="L69" s="15">
        <v>22</v>
      </c>
      <c r="M69" s="15">
        <v>30</v>
      </c>
      <c r="N69" s="15">
        <v>25</v>
      </c>
      <c r="O69" s="15">
        <v>34</v>
      </c>
      <c r="P69" s="15">
        <v>27</v>
      </c>
      <c r="Q69" s="15">
        <v>33</v>
      </c>
      <c r="R69" s="15">
        <v>42</v>
      </c>
      <c r="S69" s="15">
        <v>21</v>
      </c>
      <c r="T69" s="15">
        <v>31</v>
      </c>
      <c r="U69" s="15">
        <v>25</v>
      </c>
      <c r="V69" s="15">
        <v>27</v>
      </c>
      <c r="W69" s="15">
        <v>31</v>
      </c>
      <c r="X69" s="15">
        <v>22</v>
      </c>
      <c r="Y69" s="15">
        <v>25</v>
      </c>
      <c r="Z69" s="15">
        <v>25</v>
      </c>
      <c r="AA69" s="15">
        <v>35</v>
      </c>
      <c r="AB69" s="15">
        <v>24</v>
      </c>
      <c r="AC69" s="15">
        <f>44+100+40+1+22+105</f>
        <v>312</v>
      </c>
      <c r="AD69" s="15">
        <v>332</v>
      </c>
    </row>
    <row r="70" spans="1:30" ht="31.5">
      <c r="A70" s="15" t="s">
        <v>91</v>
      </c>
      <c r="B70" s="16">
        <v>38804</v>
      </c>
      <c r="C70" s="16" t="s">
        <v>97</v>
      </c>
      <c r="D70" s="15"/>
      <c r="E70" s="15"/>
      <c r="F70" s="15" t="s">
        <v>70</v>
      </c>
      <c r="G70" s="15" t="s">
        <v>108</v>
      </c>
      <c r="H70" s="15" t="s">
        <v>109</v>
      </c>
      <c r="I70" s="15">
        <v>22</v>
      </c>
      <c r="J70" s="15">
        <v>23</v>
      </c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>
        <v>2</v>
      </c>
    </row>
    <row r="71" spans="1:30" ht="31.5">
      <c r="A71" s="15" t="s">
        <v>91</v>
      </c>
      <c r="B71" s="16">
        <v>38804</v>
      </c>
      <c r="C71" s="16" t="s">
        <v>97</v>
      </c>
      <c r="D71" s="15"/>
      <c r="E71" s="15"/>
      <c r="F71" s="15" t="s">
        <v>70</v>
      </c>
      <c r="G71" s="15" t="s">
        <v>93</v>
      </c>
      <c r="H71" s="15" t="s">
        <v>94</v>
      </c>
      <c r="I71" s="15">
        <v>34</v>
      </c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>
        <v>1</v>
      </c>
    </row>
    <row r="72" spans="1:30" ht="31.5">
      <c r="A72" s="17" t="s">
        <v>67</v>
      </c>
      <c r="B72" s="18">
        <v>38827</v>
      </c>
      <c r="C72" s="18" t="s">
        <v>110</v>
      </c>
      <c r="D72" s="17"/>
      <c r="E72" s="17"/>
      <c r="F72" s="17"/>
      <c r="G72" s="17" t="s">
        <v>35</v>
      </c>
      <c r="H72" s="17" t="s">
        <v>36</v>
      </c>
      <c r="I72" s="17">
        <v>50</v>
      </c>
      <c r="J72" s="17">
        <v>35</v>
      </c>
      <c r="K72" s="17">
        <v>55</v>
      </c>
      <c r="L72" s="17">
        <v>36</v>
      </c>
      <c r="M72" s="17">
        <v>40</v>
      </c>
      <c r="N72" s="17">
        <v>51</v>
      </c>
      <c r="O72" s="17">
        <v>35</v>
      </c>
      <c r="P72" s="17">
        <v>52</v>
      </c>
      <c r="Q72" s="17">
        <v>40</v>
      </c>
      <c r="R72" s="17">
        <v>40</v>
      </c>
      <c r="S72" s="17">
        <v>44</v>
      </c>
      <c r="T72" s="17">
        <v>30</v>
      </c>
      <c r="U72" s="17">
        <v>44</v>
      </c>
      <c r="V72" s="17">
        <v>40</v>
      </c>
      <c r="W72" s="17">
        <v>55</v>
      </c>
      <c r="X72" s="17">
        <v>49</v>
      </c>
      <c r="Y72" s="17">
        <v>45</v>
      </c>
      <c r="Z72" s="17">
        <v>54</v>
      </c>
      <c r="AA72" s="17">
        <v>40</v>
      </c>
      <c r="AB72" s="17">
        <v>36</v>
      </c>
      <c r="AC72" s="17">
        <v>192</v>
      </c>
      <c r="AD72" s="17">
        <v>212</v>
      </c>
    </row>
    <row r="73" spans="1:30" ht="31.5">
      <c r="A73" s="17" t="s">
        <v>67</v>
      </c>
      <c r="B73" s="18">
        <v>38827</v>
      </c>
      <c r="C73" s="18" t="s">
        <v>110</v>
      </c>
      <c r="D73" s="17"/>
      <c r="E73" s="17"/>
      <c r="F73" s="17"/>
      <c r="G73" s="17" t="s">
        <v>33</v>
      </c>
      <c r="H73" s="17" t="s">
        <v>34</v>
      </c>
      <c r="I73" s="17">
        <v>129</v>
      </c>
      <c r="J73" s="17">
        <v>136</v>
      </c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>
        <v>2</v>
      </c>
    </row>
    <row r="74" spans="1:30" ht="31.5">
      <c r="A74" s="17" t="s">
        <v>67</v>
      </c>
      <c r="B74" s="18">
        <v>38827</v>
      </c>
      <c r="C74" s="18" t="s">
        <v>110</v>
      </c>
      <c r="D74" s="17"/>
      <c r="E74" s="17"/>
      <c r="F74" s="17"/>
      <c r="G74" s="17" t="s">
        <v>111</v>
      </c>
      <c r="H74" s="17" t="s">
        <v>112</v>
      </c>
      <c r="I74" s="17">
        <v>176</v>
      </c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>
        <v>1</v>
      </c>
    </row>
    <row r="75" spans="1:30" ht="31.5">
      <c r="A75" s="17" t="s">
        <v>67</v>
      </c>
      <c r="B75" s="18">
        <v>38827</v>
      </c>
      <c r="C75" s="18" t="s">
        <v>110</v>
      </c>
      <c r="D75" s="17"/>
      <c r="E75" s="17"/>
      <c r="F75" s="17"/>
      <c r="G75" s="17" t="s">
        <v>108</v>
      </c>
      <c r="H75" s="17" t="s">
        <v>109</v>
      </c>
      <c r="I75" s="17">
        <v>32</v>
      </c>
      <c r="J75" s="17">
        <v>30</v>
      </c>
      <c r="K75" s="17">
        <v>35</v>
      </c>
      <c r="L75" s="17">
        <v>32</v>
      </c>
      <c r="M75" s="17">
        <v>26</v>
      </c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43">
        <v>5</v>
      </c>
    </row>
    <row r="76" spans="1:30" ht="31.5">
      <c r="A76" s="17" t="s">
        <v>67</v>
      </c>
      <c r="B76" s="18">
        <v>38827</v>
      </c>
      <c r="C76" s="18" t="s">
        <v>110</v>
      </c>
      <c r="D76" s="17"/>
      <c r="E76" s="17"/>
      <c r="F76" s="17"/>
      <c r="G76" s="17" t="s">
        <v>75</v>
      </c>
      <c r="H76" s="17" t="s">
        <v>76</v>
      </c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>
        <v>2</v>
      </c>
    </row>
    <row r="77" spans="1:30" ht="31.5">
      <c r="A77" s="17" t="s">
        <v>82</v>
      </c>
      <c r="B77" s="18">
        <v>38827</v>
      </c>
      <c r="C77" s="18" t="s">
        <v>110</v>
      </c>
      <c r="D77" s="17"/>
      <c r="E77" s="17"/>
      <c r="F77" s="17"/>
      <c r="G77" s="17" t="s">
        <v>106</v>
      </c>
      <c r="H77" s="17" t="s">
        <v>48</v>
      </c>
      <c r="I77" s="17">
        <v>121</v>
      </c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>
        <v>1</v>
      </c>
    </row>
    <row r="78" spans="1:30" ht="31.5">
      <c r="A78" s="17" t="s">
        <v>82</v>
      </c>
      <c r="B78" s="18">
        <v>38827</v>
      </c>
      <c r="C78" s="18" t="s">
        <v>110</v>
      </c>
      <c r="D78" s="17"/>
      <c r="E78" s="17"/>
      <c r="F78" s="17"/>
      <c r="G78" s="17" t="s">
        <v>107</v>
      </c>
      <c r="H78" s="17" t="s">
        <v>103</v>
      </c>
      <c r="I78" s="17">
        <v>91</v>
      </c>
      <c r="J78" s="17">
        <v>95</v>
      </c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>
        <v>2</v>
      </c>
    </row>
    <row r="79" spans="1:30" ht="47.25">
      <c r="A79" s="17" t="s">
        <v>82</v>
      </c>
      <c r="B79" s="18">
        <v>38827</v>
      </c>
      <c r="C79" s="18" t="s">
        <v>110</v>
      </c>
      <c r="D79" s="17"/>
      <c r="E79" s="17"/>
      <c r="F79" s="17"/>
      <c r="G79" s="17" t="s">
        <v>113</v>
      </c>
      <c r="H79" s="17" t="s">
        <v>36</v>
      </c>
      <c r="I79" s="17">
        <v>62</v>
      </c>
      <c r="J79" s="17">
        <v>50</v>
      </c>
      <c r="K79" s="17">
        <v>38</v>
      </c>
      <c r="L79" s="17">
        <v>49</v>
      </c>
      <c r="M79" s="17">
        <v>65</v>
      </c>
      <c r="N79" s="17">
        <v>59</v>
      </c>
      <c r="O79" s="17">
        <v>34</v>
      </c>
      <c r="P79" s="17">
        <v>43</v>
      </c>
      <c r="Q79" s="17">
        <v>48</v>
      </c>
      <c r="R79" s="17">
        <v>35</v>
      </c>
      <c r="S79" s="17">
        <v>43</v>
      </c>
      <c r="T79" s="17">
        <v>54</v>
      </c>
      <c r="U79" s="17">
        <v>46</v>
      </c>
      <c r="V79" s="17">
        <v>39</v>
      </c>
      <c r="W79" s="17">
        <v>35</v>
      </c>
      <c r="X79" s="17">
        <v>41</v>
      </c>
      <c r="Y79" s="17">
        <v>52</v>
      </c>
      <c r="Z79" s="17">
        <v>27</v>
      </c>
      <c r="AA79" s="17">
        <v>34</v>
      </c>
      <c r="AB79" s="17">
        <v>38</v>
      </c>
      <c r="AC79" s="17">
        <v>704</v>
      </c>
      <c r="AD79" s="17">
        <v>194</v>
      </c>
    </row>
    <row r="80" spans="1:30" ht="47.25">
      <c r="A80" s="17" t="s">
        <v>82</v>
      </c>
      <c r="B80" s="18">
        <v>38827</v>
      </c>
      <c r="C80" s="18" t="s">
        <v>110</v>
      </c>
      <c r="D80" s="17"/>
      <c r="E80" s="17"/>
      <c r="F80" s="17"/>
      <c r="G80" s="17" t="s">
        <v>114</v>
      </c>
      <c r="H80" s="17" t="s">
        <v>36</v>
      </c>
      <c r="I80" s="17">
        <v>86</v>
      </c>
      <c r="J80" s="17">
        <v>90</v>
      </c>
      <c r="K80" s="17">
        <v>71</v>
      </c>
      <c r="L80" s="17">
        <v>71</v>
      </c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>
        <v>4</v>
      </c>
    </row>
    <row r="81" spans="1:30" ht="31.5">
      <c r="A81" s="17" t="s">
        <v>82</v>
      </c>
      <c r="B81" s="18">
        <v>38827</v>
      </c>
      <c r="C81" s="18" t="s">
        <v>110</v>
      </c>
      <c r="D81" s="17"/>
      <c r="E81" s="17"/>
      <c r="F81" s="17"/>
      <c r="G81" s="17" t="s">
        <v>75</v>
      </c>
      <c r="H81" s="17" t="s">
        <v>76</v>
      </c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>
        <v>2</v>
      </c>
    </row>
    <row r="82" spans="1:30" ht="47.25">
      <c r="A82" s="17" t="s">
        <v>41</v>
      </c>
      <c r="B82" s="18">
        <v>38827</v>
      </c>
      <c r="C82" s="18" t="s">
        <v>110</v>
      </c>
      <c r="D82" s="17"/>
      <c r="E82" s="17"/>
      <c r="F82" s="17"/>
      <c r="G82" s="17" t="s">
        <v>113</v>
      </c>
      <c r="H82" s="17" t="s">
        <v>36</v>
      </c>
      <c r="I82" s="17">
        <v>22</v>
      </c>
      <c r="J82" s="17">
        <v>36</v>
      </c>
      <c r="K82" s="17">
        <v>25</v>
      </c>
      <c r="L82" s="17">
        <v>32</v>
      </c>
      <c r="M82" s="17">
        <v>26</v>
      </c>
      <c r="N82" s="17">
        <v>29</v>
      </c>
      <c r="O82" s="17">
        <v>28</v>
      </c>
      <c r="P82" s="17">
        <v>26</v>
      </c>
      <c r="Q82" s="17">
        <v>24</v>
      </c>
      <c r="R82" s="17">
        <v>32</v>
      </c>
      <c r="S82" s="17">
        <v>50</v>
      </c>
      <c r="T82" s="17">
        <v>34</v>
      </c>
      <c r="U82" s="17">
        <v>29</v>
      </c>
      <c r="V82" s="17">
        <v>30</v>
      </c>
      <c r="W82" s="17">
        <v>19</v>
      </c>
      <c r="X82" s="17">
        <v>26</v>
      </c>
      <c r="Y82" s="17">
        <v>24</v>
      </c>
      <c r="Z82" s="17">
        <v>30</v>
      </c>
      <c r="AA82" s="17">
        <v>32</v>
      </c>
      <c r="AB82" s="17">
        <v>36</v>
      </c>
      <c r="AC82" s="17">
        <f>83+45+150+5+64+58+72+86+40</f>
        <v>603</v>
      </c>
      <c r="AD82" s="17">
        <v>623</v>
      </c>
    </row>
    <row r="83" spans="1:30" ht="47.25">
      <c r="A83" s="17" t="s">
        <v>41</v>
      </c>
      <c r="B83" s="18">
        <v>38827</v>
      </c>
      <c r="C83" s="18" t="s">
        <v>110</v>
      </c>
      <c r="D83" s="17"/>
      <c r="E83" s="17"/>
      <c r="F83" s="17"/>
      <c r="G83" s="17" t="s">
        <v>114</v>
      </c>
      <c r="H83" s="17" t="s">
        <v>36</v>
      </c>
      <c r="I83" s="17">
        <v>80</v>
      </c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>
        <v>1</v>
      </c>
    </row>
    <row r="84" spans="1:30" ht="47.25">
      <c r="A84" s="17" t="s">
        <v>41</v>
      </c>
      <c r="B84" s="18">
        <v>38827</v>
      </c>
      <c r="C84" s="18" t="s">
        <v>110</v>
      </c>
      <c r="D84" s="17"/>
      <c r="E84" s="17"/>
      <c r="F84" s="17"/>
      <c r="G84" s="17" t="s">
        <v>115</v>
      </c>
      <c r="H84" s="17" t="s">
        <v>116</v>
      </c>
      <c r="I84" s="17">
        <v>19</v>
      </c>
      <c r="J84" s="17">
        <v>20</v>
      </c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>
        <v>2</v>
      </c>
    </row>
    <row r="85" spans="1:30" ht="31.5">
      <c r="A85" s="17" t="s">
        <v>41</v>
      </c>
      <c r="B85" s="18">
        <v>38827</v>
      </c>
      <c r="C85" s="18" t="s">
        <v>110</v>
      </c>
      <c r="D85" s="17"/>
      <c r="E85" s="17"/>
      <c r="F85" s="17"/>
      <c r="G85" s="17" t="s">
        <v>71</v>
      </c>
      <c r="H85" s="17" t="s">
        <v>72</v>
      </c>
      <c r="I85" s="17">
        <v>46</v>
      </c>
      <c r="J85" s="17">
        <v>55</v>
      </c>
      <c r="K85" s="17">
        <v>50</v>
      </c>
      <c r="L85" s="17">
        <v>50</v>
      </c>
      <c r="M85" s="17">
        <v>35</v>
      </c>
      <c r="N85" s="17">
        <v>34</v>
      </c>
      <c r="O85" s="17">
        <v>31</v>
      </c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>
        <v>7</v>
      </c>
    </row>
    <row r="86" spans="1:30" ht="31.5">
      <c r="A86" s="17" t="s">
        <v>41</v>
      </c>
      <c r="B86" s="18">
        <v>38827</v>
      </c>
      <c r="C86" s="18" t="s">
        <v>110</v>
      </c>
      <c r="D86" s="17"/>
      <c r="E86" s="17"/>
      <c r="F86" s="17"/>
      <c r="G86" s="17" t="s">
        <v>117</v>
      </c>
      <c r="H86" s="17" t="s">
        <v>48</v>
      </c>
      <c r="I86" s="17">
        <v>55</v>
      </c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>
        <v>1</v>
      </c>
    </row>
    <row r="87" spans="1:30" ht="47.25">
      <c r="A87" s="17" t="s">
        <v>85</v>
      </c>
      <c r="B87" s="18">
        <v>38827</v>
      </c>
      <c r="C87" s="18" t="s">
        <v>110</v>
      </c>
      <c r="D87" s="17"/>
      <c r="E87" s="17"/>
      <c r="F87" s="17"/>
      <c r="G87" s="17" t="s">
        <v>113</v>
      </c>
      <c r="H87" s="17" t="s">
        <v>36</v>
      </c>
      <c r="I87" s="17">
        <v>43</v>
      </c>
      <c r="J87" s="17">
        <v>34</v>
      </c>
      <c r="K87" s="17">
        <v>46</v>
      </c>
      <c r="L87" s="17">
        <v>42</v>
      </c>
      <c r="M87" s="17">
        <v>35</v>
      </c>
      <c r="N87" s="17">
        <v>39</v>
      </c>
      <c r="O87" s="17">
        <v>39</v>
      </c>
      <c r="P87" s="17">
        <v>43</v>
      </c>
      <c r="Q87" s="17">
        <v>42</v>
      </c>
      <c r="R87" s="17">
        <v>52</v>
      </c>
      <c r="S87" s="17">
        <v>39</v>
      </c>
      <c r="T87" s="17">
        <v>39</v>
      </c>
      <c r="U87" s="17">
        <v>42</v>
      </c>
      <c r="V87" s="17">
        <v>63</v>
      </c>
      <c r="W87" s="17">
        <v>34</v>
      </c>
      <c r="X87" s="17">
        <v>37</v>
      </c>
      <c r="Y87" s="17">
        <v>44</v>
      </c>
      <c r="Z87" s="17">
        <v>40</v>
      </c>
      <c r="AA87" s="17">
        <v>32</v>
      </c>
      <c r="AB87" s="17">
        <v>42</v>
      </c>
      <c r="AC87" s="17">
        <v>1562</v>
      </c>
      <c r="AD87" s="17">
        <v>1584</v>
      </c>
    </row>
    <row r="88" spans="1:30" ht="47.25">
      <c r="A88" s="17" t="s">
        <v>85</v>
      </c>
      <c r="B88" s="18">
        <v>38827</v>
      </c>
      <c r="C88" s="18" t="s">
        <v>110</v>
      </c>
      <c r="D88" s="17"/>
      <c r="E88" s="17"/>
      <c r="F88" s="17"/>
      <c r="G88" s="17" t="s">
        <v>114</v>
      </c>
      <c r="H88" s="17" t="s">
        <v>36</v>
      </c>
      <c r="I88" s="17">
        <v>76</v>
      </c>
      <c r="J88" s="17">
        <v>72</v>
      </c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>
        <v>2</v>
      </c>
    </row>
    <row r="89" spans="1:30" ht="31.5">
      <c r="A89" s="17" t="s">
        <v>85</v>
      </c>
      <c r="B89" s="18">
        <v>38827</v>
      </c>
      <c r="C89" s="18" t="s">
        <v>110</v>
      </c>
      <c r="D89" s="17"/>
      <c r="E89" s="17"/>
      <c r="F89" s="17"/>
      <c r="G89" s="17" t="s">
        <v>107</v>
      </c>
      <c r="H89" s="17" t="s">
        <v>103</v>
      </c>
      <c r="I89" s="17">
        <v>91</v>
      </c>
      <c r="J89" s="17">
        <v>89</v>
      </c>
      <c r="K89" s="17">
        <v>90</v>
      </c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>
        <v>3</v>
      </c>
    </row>
    <row r="90" spans="1:30" ht="31.5">
      <c r="A90" s="17" t="s">
        <v>85</v>
      </c>
      <c r="B90" s="18">
        <v>38827</v>
      </c>
      <c r="C90" s="18" t="s">
        <v>110</v>
      </c>
      <c r="D90" s="17"/>
      <c r="E90" s="17"/>
      <c r="F90" s="17"/>
      <c r="G90" s="17" t="s">
        <v>71</v>
      </c>
      <c r="H90" s="17" t="s">
        <v>72</v>
      </c>
      <c r="I90" s="17">
        <v>30</v>
      </c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>
        <v>1</v>
      </c>
    </row>
    <row r="91" spans="1:30" ht="31.5">
      <c r="A91" s="17" t="s">
        <v>62</v>
      </c>
      <c r="B91" s="18">
        <v>38827</v>
      </c>
      <c r="C91" s="18" t="s">
        <v>110</v>
      </c>
      <c r="D91" s="17"/>
      <c r="E91" s="17"/>
      <c r="F91" s="17"/>
      <c r="G91" s="17" t="s">
        <v>51</v>
      </c>
      <c r="H91" s="17" t="s">
        <v>52</v>
      </c>
      <c r="I91" s="17">
        <v>34</v>
      </c>
      <c r="J91" s="17">
        <v>32</v>
      </c>
      <c r="K91" s="17">
        <v>32</v>
      </c>
      <c r="L91" s="17">
        <v>30</v>
      </c>
      <c r="M91" s="17">
        <v>34</v>
      </c>
      <c r="N91" s="17">
        <v>32</v>
      </c>
      <c r="O91" s="17">
        <v>36</v>
      </c>
      <c r="P91" s="17">
        <v>32</v>
      </c>
      <c r="Q91" s="17">
        <v>30</v>
      </c>
      <c r="R91" s="17">
        <v>32</v>
      </c>
      <c r="S91" s="17">
        <v>34</v>
      </c>
      <c r="T91" s="17">
        <v>34</v>
      </c>
      <c r="U91" s="17"/>
      <c r="V91" s="17"/>
      <c r="W91" s="17"/>
      <c r="X91" s="17"/>
      <c r="Y91" s="17"/>
      <c r="Z91" s="17"/>
      <c r="AA91" s="17"/>
      <c r="AB91" s="17"/>
      <c r="AC91" s="17"/>
      <c r="AD91" s="17">
        <v>12</v>
      </c>
    </row>
    <row r="92" spans="1:30" ht="31.5">
      <c r="A92" s="17" t="s">
        <v>62</v>
      </c>
      <c r="B92" s="18">
        <v>38827</v>
      </c>
      <c r="C92" s="18" t="s">
        <v>110</v>
      </c>
      <c r="D92" s="17"/>
      <c r="E92" s="17"/>
      <c r="F92" s="17"/>
      <c r="G92" s="17" t="s">
        <v>118</v>
      </c>
      <c r="H92" s="17" t="s">
        <v>119</v>
      </c>
      <c r="I92" s="17">
        <v>8</v>
      </c>
      <c r="J92" s="17">
        <v>9</v>
      </c>
      <c r="K92" s="17">
        <v>9</v>
      </c>
      <c r="L92" s="17">
        <v>16</v>
      </c>
      <c r="M92" s="17">
        <v>10</v>
      </c>
      <c r="N92" s="17">
        <v>13</v>
      </c>
      <c r="O92" s="17">
        <v>9</v>
      </c>
      <c r="P92" s="17">
        <v>11</v>
      </c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>
        <v>8</v>
      </c>
    </row>
    <row r="93" spans="1:30" ht="31.5">
      <c r="A93" s="17" t="s">
        <v>62</v>
      </c>
      <c r="B93" s="18">
        <v>38827</v>
      </c>
      <c r="C93" s="18" t="s">
        <v>110</v>
      </c>
      <c r="D93" s="17"/>
      <c r="E93" s="17"/>
      <c r="F93" s="17"/>
      <c r="G93" s="17" t="s">
        <v>120</v>
      </c>
      <c r="H93" s="17" t="s">
        <v>48</v>
      </c>
      <c r="I93" s="17">
        <v>110</v>
      </c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>
        <v>1</v>
      </c>
    </row>
    <row r="94" spans="1:30" ht="47.25">
      <c r="A94" s="17" t="s">
        <v>62</v>
      </c>
      <c r="B94" s="18">
        <v>38827</v>
      </c>
      <c r="C94" s="18" t="s">
        <v>110</v>
      </c>
      <c r="D94" s="17"/>
      <c r="E94" s="17"/>
      <c r="F94" s="17"/>
      <c r="G94" s="17" t="s">
        <v>113</v>
      </c>
      <c r="H94" s="17" t="s">
        <v>36</v>
      </c>
      <c r="I94" s="17">
        <v>30</v>
      </c>
      <c r="J94" s="17">
        <v>32</v>
      </c>
      <c r="K94" s="17">
        <v>24</v>
      </c>
      <c r="L94" s="17">
        <v>28</v>
      </c>
      <c r="M94" s="17">
        <v>27</v>
      </c>
      <c r="N94" s="17">
        <v>50</v>
      </c>
      <c r="O94" s="17">
        <v>31</v>
      </c>
      <c r="P94" s="17">
        <v>35</v>
      </c>
      <c r="Q94" s="17">
        <v>42</v>
      </c>
      <c r="R94" s="17">
        <v>30</v>
      </c>
      <c r="S94" s="17">
        <v>29</v>
      </c>
      <c r="T94" s="17">
        <v>25</v>
      </c>
      <c r="U94" s="17">
        <v>25</v>
      </c>
      <c r="V94" s="17">
        <v>29</v>
      </c>
      <c r="W94" s="17">
        <v>26</v>
      </c>
      <c r="X94" s="17">
        <v>32</v>
      </c>
      <c r="Y94" s="17">
        <v>29</v>
      </c>
      <c r="Z94" s="17">
        <v>25</v>
      </c>
      <c r="AA94" s="17">
        <v>31</v>
      </c>
      <c r="AB94" s="17">
        <v>32</v>
      </c>
      <c r="AC94" s="17">
        <f>37+58+71+35+91+22+35</f>
        <v>349</v>
      </c>
      <c r="AD94" s="17">
        <v>369</v>
      </c>
    </row>
    <row r="95" spans="1:30" ht="47.25">
      <c r="A95" s="17" t="s">
        <v>62</v>
      </c>
      <c r="B95" s="18">
        <v>38827</v>
      </c>
      <c r="C95" s="18" t="s">
        <v>110</v>
      </c>
      <c r="D95" s="17"/>
      <c r="E95" s="17"/>
      <c r="F95" s="17"/>
      <c r="G95" s="17" t="s">
        <v>114</v>
      </c>
      <c r="H95" s="17" t="s">
        <v>36</v>
      </c>
      <c r="I95" s="17">
        <v>79</v>
      </c>
      <c r="J95" s="17">
        <v>76</v>
      </c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>
        <v>2</v>
      </c>
    </row>
    <row r="96" spans="1:30" ht="31.5">
      <c r="A96" s="17" t="s">
        <v>62</v>
      </c>
      <c r="B96" s="18">
        <v>38827</v>
      </c>
      <c r="C96" s="18" t="s">
        <v>110</v>
      </c>
      <c r="D96" s="17"/>
      <c r="E96" s="17"/>
      <c r="F96" s="17"/>
      <c r="G96" s="17" t="s">
        <v>71</v>
      </c>
      <c r="H96" s="17" t="s">
        <v>72</v>
      </c>
      <c r="I96" s="17">
        <v>44</v>
      </c>
      <c r="J96" s="17">
        <v>40</v>
      </c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>
        <v>2</v>
      </c>
    </row>
    <row r="97" spans="1:30" ht="31.5">
      <c r="A97" s="17" t="s">
        <v>62</v>
      </c>
      <c r="B97" s="18">
        <v>38827</v>
      </c>
      <c r="C97" s="18" t="s">
        <v>110</v>
      </c>
      <c r="D97" s="17"/>
      <c r="E97" s="17"/>
      <c r="F97" s="17"/>
      <c r="G97" s="17" t="s">
        <v>106</v>
      </c>
      <c r="H97" s="17" t="s">
        <v>48</v>
      </c>
      <c r="I97" s="17">
        <v>14</v>
      </c>
      <c r="J97" s="17">
        <v>9</v>
      </c>
      <c r="K97" s="17">
        <v>17</v>
      </c>
      <c r="L97" s="17">
        <v>11</v>
      </c>
      <c r="M97" s="17">
        <v>9</v>
      </c>
      <c r="N97" s="17">
        <v>7</v>
      </c>
      <c r="O97" s="17">
        <v>11</v>
      </c>
      <c r="P97" s="17">
        <v>4</v>
      </c>
      <c r="Q97" s="17">
        <v>8</v>
      </c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>
        <v>9</v>
      </c>
    </row>
    <row r="98" spans="1:30" ht="47.25">
      <c r="A98" s="17" t="s">
        <v>62</v>
      </c>
      <c r="B98" s="18">
        <v>38827</v>
      </c>
      <c r="C98" s="18" t="s">
        <v>110</v>
      </c>
      <c r="D98" s="17"/>
      <c r="E98" s="17"/>
      <c r="F98" s="17"/>
      <c r="G98" s="17" t="s">
        <v>92</v>
      </c>
      <c r="H98" s="17" t="s">
        <v>78</v>
      </c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>
        <v>16</v>
      </c>
    </row>
    <row r="99" spans="1:30" ht="47.25">
      <c r="A99" s="17" t="s">
        <v>86</v>
      </c>
      <c r="B99" s="18">
        <v>38827</v>
      </c>
      <c r="C99" s="18" t="s">
        <v>110</v>
      </c>
      <c r="D99" s="17"/>
      <c r="E99" s="17"/>
      <c r="F99" s="17"/>
      <c r="G99" s="17" t="s">
        <v>113</v>
      </c>
      <c r="H99" s="17" t="s">
        <v>36</v>
      </c>
      <c r="I99" s="17">
        <v>46</v>
      </c>
      <c r="J99" s="17">
        <v>59</v>
      </c>
      <c r="K99" s="17">
        <v>37</v>
      </c>
      <c r="L99" s="17">
        <v>42</v>
      </c>
      <c r="M99" s="17">
        <v>37</v>
      </c>
      <c r="N99" s="17">
        <v>47</v>
      </c>
      <c r="O99" s="17">
        <v>42</v>
      </c>
      <c r="P99" s="17">
        <v>40</v>
      </c>
      <c r="Q99" s="17">
        <v>41</v>
      </c>
      <c r="R99" s="17">
        <v>49</v>
      </c>
      <c r="S99" s="17">
        <v>45</v>
      </c>
      <c r="T99" s="17">
        <v>44</v>
      </c>
      <c r="U99" s="17">
        <v>44</v>
      </c>
      <c r="V99" s="17">
        <v>36</v>
      </c>
      <c r="W99" s="17">
        <v>44</v>
      </c>
      <c r="X99" s="17">
        <v>37</v>
      </c>
      <c r="Y99" s="17">
        <v>54</v>
      </c>
      <c r="Z99" s="17">
        <v>41</v>
      </c>
      <c r="AA99" s="17">
        <v>44</v>
      </c>
      <c r="AB99" s="17">
        <v>44</v>
      </c>
      <c r="AC99" s="17">
        <f>70+103+27+25+24</f>
        <v>249</v>
      </c>
      <c r="AD99" s="17">
        <v>229</v>
      </c>
    </row>
    <row r="100" spans="1:30" ht="47.25">
      <c r="A100" s="17" t="s">
        <v>86</v>
      </c>
      <c r="B100" s="18">
        <v>38827</v>
      </c>
      <c r="C100" s="18" t="s">
        <v>110</v>
      </c>
      <c r="D100" s="17"/>
      <c r="E100" s="17"/>
      <c r="F100" s="17"/>
      <c r="G100" s="17" t="s">
        <v>114</v>
      </c>
      <c r="H100" s="17" t="s">
        <v>36</v>
      </c>
      <c r="I100" s="17">
        <v>72</v>
      </c>
      <c r="J100" s="17">
        <v>78</v>
      </c>
      <c r="K100" s="17">
        <v>94</v>
      </c>
      <c r="L100" s="17">
        <v>88</v>
      </c>
      <c r="M100" s="17">
        <v>79</v>
      </c>
      <c r="N100" s="17">
        <v>76</v>
      </c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>
        <v>6</v>
      </c>
    </row>
    <row r="101" spans="1:30" ht="31.5">
      <c r="A101" s="17" t="s">
        <v>86</v>
      </c>
      <c r="B101" s="18">
        <v>38827</v>
      </c>
      <c r="C101" s="18" t="s">
        <v>110</v>
      </c>
      <c r="D101" s="17"/>
      <c r="E101" s="17"/>
      <c r="F101" s="17"/>
      <c r="G101" s="17" t="s">
        <v>71</v>
      </c>
      <c r="H101" s="17" t="s">
        <v>72</v>
      </c>
      <c r="I101" s="17">
        <v>34</v>
      </c>
      <c r="J101" s="17">
        <v>32</v>
      </c>
      <c r="K101" s="17">
        <v>40</v>
      </c>
      <c r="L101" s="17">
        <v>41</v>
      </c>
      <c r="M101" s="17">
        <v>32</v>
      </c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>
        <v>5</v>
      </c>
    </row>
    <row r="102" spans="1:30" ht="31.5">
      <c r="A102" s="17" t="s">
        <v>88</v>
      </c>
      <c r="B102" s="18">
        <v>38827</v>
      </c>
      <c r="C102" s="18" t="s">
        <v>110</v>
      </c>
      <c r="D102" s="17"/>
      <c r="E102" s="17"/>
      <c r="F102" s="17"/>
      <c r="G102" s="17" t="s">
        <v>35</v>
      </c>
      <c r="H102" s="17" t="s">
        <v>36</v>
      </c>
      <c r="I102" s="17">
        <v>26</v>
      </c>
      <c r="J102" s="17">
        <v>37</v>
      </c>
      <c r="K102" s="17">
        <v>37</v>
      </c>
      <c r="L102" s="17">
        <v>43</v>
      </c>
      <c r="M102" s="17">
        <v>15</v>
      </c>
      <c r="N102" s="17">
        <v>21</v>
      </c>
      <c r="O102" s="17">
        <v>27</v>
      </c>
      <c r="P102" s="17">
        <v>25</v>
      </c>
      <c r="Q102" s="17">
        <v>35</v>
      </c>
      <c r="R102" s="17">
        <v>40</v>
      </c>
      <c r="S102" s="17">
        <v>32</v>
      </c>
      <c r="T102" s="17">
        <v>38</v>
      </c>
      <c r="U102" s="17">
        <v>40</v>
      </c>
      <c r="V102" s="17">
        <v>38</v>
      </c>
      <c r="W102" s="17">
        <v>39</v>
      </c>
      <c r="X102" s="17">
        <v>44</v>
      </c>
      <c r="Y102" s="17">
        <v>39</v>
      </c>
      <c r="Z102" s="17">
        <v>39</v>
      </c>
      <c r="AA102" s="17">
        <v>40</v>
      </c>
      <c r="AB102" s="17">
        <v>52</v>
      </c>
      <c r="AC102" s="17">
        <f>72+70+81+180+121+14+9</f>
        <v>547</v>
      </c>
      <c r="AD102" s="17">
        <v>567</v>
      </c>
    </row>
    <row r="103" spans="1:30" ht="31.5">
      <c r="A103" s="17" t="s">
        <v>88</v>
      </c>
      <c r="B103" s="18">
        <v>38827</v>
      </c>
      <c r="C103" s="18" t="s">
        <v>110</v>
      </c>
      <c r="D103" s="17"/>
      <c r="E103" s="17"/>
      <c r="F103" s="17"/>
      <c r="G103" s="17" t="s">
        <v>51</v>
      </c>
      <c r="H103" s="17" t="s">
        <v>52</v>
      </c>
      <c r="I103" s="17">
        <v>35</v>
      </c>
      <c r="J103" s="17">
        <v>39</v>
      </c>
      <c r="K103" s="17">
        <v>39</v>
      </c>
      <c r="L103" s="17">
        <v>22</v>
      </c>
      <c r="M103" s="17">
        <v>32</v>
      </c>
      <c r="N103" s="17">
        <v>38</v>
      </c>
      <c r="O103" s="17">
        <v>36</v>
      </c>
      <c r="P103" s="17">
        <v>26</v>
      </c>
      <c r="Q103" s="17">
        <v>24</v>
      </c>
      <c r="R103" s="17">
        <v>20</v>
      </c>
      <c r="S103" s="17">
        <v>34</v>
      </c>
      <c r="T103" s="17">
        <v>28</v>
      </c>
      <c r="U103" s="17">
        <v>38</v>
      </c>
      <c r="V103" s="17">
        <v>35</v>
      </c>
      <c r="W103" s="17">
        <v>34</v>
      </c>
      <c r="X103" s="17">
        <v>30</v>
      </c>
      <c r="Y103" s="17">
        <v>23</v>
      </c>
      <c r="Z103" s="17">
        <v>27</v>
      </c>
      <c r="AA103" s="17">
        <v>28</v>
      </c>
      <c r="AB103" s="17">
        <v>22</v>
      </c>
      <c r="AC103" s="17">
        <v>59</v>
      </c>
      <c r="AD103" s="17">
        <v>19</v>
      </c>
    </row>
    <row r="104" spans="1:30" ht="47.25">
      <c r="A104" s="17" t="s">
        <v>88</v>
      </c>
      <c r="B104" s="18">
        <v>38827</v>
      </c>
      <c r="C104" s="18" t="s">
        <v>110</v>
      </c>
      <c r="D104" s="17"/>
      <c r="E104" s="17"/>
      <c r="F104" s="17"/>
      <c r="G104" s="17" t="s">
        <v>121</v>
      </c>
      <c r="H104" s="17" t="s">
        <v>122</v>
      </c>
      <c r="I104" s="17">
        <v>16</v>
      </c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>
        <v>1</v>
      </c>
    </row>
    <row r="105" spans="1:30" ht="31.5">
      <c r="A105" s="17" t="s">
        <v>88</v>
      </c>
      <c r="B105" s="18">
        <v>38827</v>
      </c>
      <c r="C105" s="18" t="s">
        <v>110</v>
      </c>
      <c r="D105" s="17"/>
      <c r="E105" s="17"/>
      <c r="F105" s="17"/>
      <c r="G105" s="17" t="s">
        <v>71</v>
      </c>
      <c r="H105" s="17" t="s">
        <v>72</v>
      </c>
      <c r="I105" s="17">
        <v>34</v>
      </c>
      <c r="J105" s="17">
        <v>29</v>
      </c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>
        <v>2</v>
      </c>
    </row>
    <row r="106" spans="1:30" ht="31.5">
      <c r="A106" s="17" t="s">
        <v>88</v>
      </c>
      <c r="B106" s="18">
        <v>38827</v>
      </c>
      <c r="C106" s="18" t="s">
        <v>110</v>
      </c>
      <c r="D106" s="17"/>
      <c r="E106" s="17"/>
      <c r="F106" s="17"/>
      <c r="G106" s="17" t="s">
        <v>123</v>
      </c>
      <c r="H106" s="17" t="s">
        <v>124</v>
      </c>
      <c r="I106" s="17">
        <v>32</v>
      </c>
      <c r="J106" s="17">
        <v>29</v>
      </c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>
        <v>2</v>
      </c>
    </row>
    <row r="107" spans="1:30" ht="47.25">
      <c r="A107" s="17" t="s">
        <v>88</v>
      </c>
      <c r="B107" s="18">
        <v>38827</v>
      </c>
      <c r="C107" s="18" t="s">
        <v>110</v>
      </c>
      <c r="D107" s="17"/>
      <c r="E107" s="17"/>
      <c r="F107" s="17"/>
      <c r="G107" s="17" t="s">
        <v>125</v>
      </c>
      <c r="H107" s="17" t="s">
        <v>116</v>
      </c>
      <c r="I107" s="17">
        <v>18</v>
      </c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>
        <v>1</v>
      </c>
    </row>
    <row r="108" spans="1:30" ht="47.25">
      <c r="A108" s="17" t="s">
        <v>88</v>
      </c>
      <c r="B108" s="18">
        <v>38827</v>
      </c>
      <c r="C108" s="18" t="s">
        <v>110</v>
      </c>
      <c r="D108" s="17"/>
      <c r="E108" s="17"/>
      <c r="F108" s="17"/>
      <c r="G108" s="17" t="s">
        <v>92</v>
      </c>
      <c r="H108" s="17" t="s">
        <v>126</v>
      </c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>
        <v>2</v>
      </c>
    </row>
    <row r="109" spans="1:30" ht="31.5">
      <c r="A109" s="17" t="s">
        <v>88</v>
      </c>
      <c r="B109" s="18">
        <v>38827</v>
      </c>
      <c r="C109" s="18" t="s">
        <v>110</v>
      </c>
      <c r="D109" s="17"/>
      <c r="E109" s="17"/>
      <c r="F109" s="17"/>
      <c r="G109" s="17" t="s">
        <v>127</v>
      </c>
      <c r="H109" s="17" t="s">
        <v>119</v>
      </c>
      <c r="I109" s="17">
        <v>10</v>
      </c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>
        <v>1</v>
      </c>
    </row>
    <row r="110" spans="1:30" ht="47.25">
      <c r="A110" s="17" t="s">
        <v>91</v>
      </c>
      <c r="B110" s="18">
        <v>38827</v>
      </c>
      <c r="C110" s="18" t="s">
        <v>110</v>
      </c>
      <c r="D110" s="17"/>
      <c r="E110" s="17"/>
      <c r="F110" s="17"/>
      <c r="G110" s="17" t="s">
        <v>113</v>
      </c>
      <c r="H110" s="17" t="s">
        <v>36</v>
      </c>
      <c r="I110" s="17">
        <v>39</v>
      </c>
      <c r="J110" s="17">
        <v>47</v>
      </c>
      <c r="K110" s="17">
        <v>39</v>
      </c>
      <c r="L110" s="17">
        <v>35</v>
      </c>
      <c r="M110" s="17">
        <v>46</v>
      </c>
      <c r="N110" s="17">
        <v>47</v>
      </c>
      <c r="O110" s="17">
        <v>34</v>
      </c>
      <c r="P110" s="17">
        <v>34</v>
      </c>
      <c r="Q110" s="17">
        <v>34</v>
      </c>
      <c r="R110" s="17">
        <v>35</v>
      </c>
      <c r="S110" s="17">
        <v>39</v>
      </c>
      <c r="T110" s="17">
        <v>37</v>
      </c>
      <c r="U110" s="17">
        <v>49</v>
      </c>
      <c r="V110" s="17">
        <v>35</v>
      </c>
      <c r="W110" s="17">
        <v>42</v>
      </c>
      <c r="X110" s="17">
        <v>35</v>
      </c>
      <c r="Y110" s="17">
        <v>40</v>
      </c>
      <c r="Z110" s="17">
        <v>51</v>
      </c>
      <c r="AA110" s="17">
        <v>39</v>
      </c>
      <c r="AB110" s="17">
        <v>35</v>
      </c>
      <c r="AC110" s="17">
        <f>70+14+89+100+45+72+20+66+45+39</f>
        <v>560</v>
      </c>
      <c r="AD110" s="17">
        <v>580</v>
      </c>
    </row>
    <row r="111" spans="1:30" ht="47.25">
      <c r="A111" s="17" t="s">
        <v>91</v>
      </c>
      <c r="B111" s="18">
        <v>38827</v>
      </c>
      <c r="C111" s="18" t="s">
        <v>110</v>
      </c>
      <c r="D111" s="17"/>
      <c r="E111" s="17"/>
      <c r="F111" s="17"/>
      <c r="G111" s="17" t="s">
        <v>114</v>
      </c>
      <c r="H111" s="17" t="s">
        <v>36</v>
      </c>
      <c r="I111" s="17">
        <v>62</v>
      </c>
      <c r="J111" s="17">
        <v>85</v>
      </c>
      <c r="K111" s="17">
        <v>60</v>
      </c>
      <c r="L111" s="17">
        <v>75</v>
      </c>
      <c r="M111" s="17">
        <v>94</v>
      </c>
      <c r="N111" s="17">
        <v>82</v>
      </c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>
        <v>6</v>
      </c>
    </row>
    <row r="112" spans="1:30" ht="31.5">
      <c r="A112" s="17" t="s">
        <v>91</v>
      </c>
      <c r="B112" s="18">
        <v>38827</v>
      </c>
      <c r="C112" s="18" t="s">
        <v>110</v>
      </c>
      <c r="D112" s="17"/>
      <c r="E112" s="17"/>
      <c r="F112" s="17"/>
      <c r="G112" s="17" t="s">
        <v>108</v>
      </c>
      <c r="H112" s="17" t="s">
        <v>109</v>
      </c>
      <c r="I112" s="17">
        <v>34</v>
      </c>
      <c r="J112" s="17">
        <v>34</v>
      </c>
      <c r="K112" s="17">
        <v>39</v>
      </c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>
        <v>3</v>
      </c>
    </row>
    <row r="113" spans="1:30" ht="47.25">
      <c r="A113" s="17" t="s">
        <v>91</v>
      </c>
      <c r="B113" s="18">
        <v>38827</v>
      </c>
      <c r="C113" s="18" t="s">
        <v>110</v>
      </c>
      <c r="D113" s="17"/>
      <c r="E113" s="17"/>
      <c r="F113" s="17"/>
      <c r="G113" s="17" t="s">
        <v>125</v>
      </c>
      <c r="H113" s="17" t="s">
        <v>116</v>
      </c>
      <c r="I113" s="17">
        <v>21</v>
      </c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>
        <v>1</v>
      </c>
    </row>
    <row r="114" spans="1:30" ht="31.5">
      <c r="A114" s="19" t="s">
        <v>67</v>
      </c>
      <c r="B114" s="20">
        <v>38867</v>
      </c>
      <c r="C114" s="20" t="s">
        <v>128</v>
      </c>
      <c r="D114" s="19" t="s">
        <v>32</v>
      </c>
      <c r="E114" s="19">
        <v>1</v>
      </c>
      <c r="F114" s="19"/>
      <c r="G114" s="19" t="s">
        <v>35</v>
      </c>
      <c r="H114" s="19" t="s">
        <v>36</v>
      </c>
      <c r="I114" s="19">
        <v>52</v>
      </c>
      <c r="J114" s="19">
        <v>55</v>
      </c>
      <c r="K114" s="19">
        <v>54</v>
      </c>
      <c r="L114" s="19">
        <v>46</v>
      </c>
      <c r="M114" s="19">
        <v>52</v>
      </c>
      <c r="N114" s="19">
        <v>60</v>
      </c>
      <c r="O114" s="19">
        <v>45</v>
      </c>
      <c r="P114" s="19">
        <v>44</v>
      </c>
      <c r="Q114" s="19">
        <v>69</v>
      </c>
      <c r="R114" s="19">
        <v>56</v>
      </c>
      <c r="S114" s="19">
        <v>57</v>
      </c>
      <c r="T114" s="19">
        <v>56</v>
      </c>
      <c r="U114" s="19">
        <v>56</v>
      </c>
      <c r="V114" s="19">
        <v>50</v>
      </c>
      <c r="W114" s="19">
        <v>64</v>
      </c>
      <c r="X114" s="19">
        <v>49</v>
      </c>
      <c r="Y114" s="19">
        <v>53</v>
      </c>
      <c r="Z114" s="19">
        <v>63</v>
      </c>
      <c r="AA114" s="19">
        <v>68</v>
      </c>
      <c r="AB114" s="19">
        <v>62</v>
      </c>
      <c r="AC114" s="19">
        <f>140+99+43+70+47+264+1</f>
        <v>664</v>
      </c>
      <c r="AD114" s="19">
        <v>684</v>
      </c>
    </row>
    <row r="115" spans="1:30" ht="31.5">
      <c r="A115" s="19" t="s">
        <v>82</v>
      </c>
      <c r="B115" s="20">
        <v>38867</v>
      </c>
      <c r="C115" s="20" t="s">
        <v>128</v>
      </c>
      <c r="D115" s="19" t="s">
        <v>32</v>
      </c>
      <c r="E115" s="19">
        <v>1</v>
      </c>
      <c r="F115" s="19"/>
      <c r="G115" s="19" t="s">
        <v>35</v>
      </c>
      <c r="H115" s="19" t="s">
        <v>36</v>
      </c>
      <c r="I115" s="19">
        <v>38</v>
      </c>
      <c r="J115" s="19">
        <v>48</v>
      </c>
      <c r="K115" s="19">
        <v>46</v>
      </c>
      <c r="L115" s="19">
        <v>40</v>
      </c>
      <c r="M115" s="19">
        <v>69</v>
      </c>
      <c r="N115" s="19">
        <v>50</v>
      </c>
      <c r="O115" s="19">
        <v>92</v>
      </c>
      <c r="P115" s="19">
        <v>56</v>
      </c>
      <c r="Q115" s="19">
        <v>55</v>
      </c>
      <c r="R115" s="19">
        <v>58</v>
      </c>
      <c r="S115" s="19">
        <v>40</v>
      </c>
      <c r="T115" s="19">
        <v>45</v>
      </c>
      <c r="U115" s="19">
        <v>76</v>
      </c>
      <c r="V115" s="19">
        <v>75</v>
      </c>
      <c r="W115" s="19">
        <v>78</v>
      </c>
      <c r="X115" s="19">
        <v>58</v>
      </c>
      <c r="Y115" s="19">
        <v>52</v>
      </c>
      <c r="Z115" s="19">
        <v>56</v>
      </c>
      <c r="AA115" s="19">
        <v>65</v>
      </c>
      <c r="AB115" s="19">
        <v>48</v>
      </c>
      <c r="AC115" s="19">
        <f>80+2+13+3+1</f>
        <v>99</v>
      </c>
      <c r="AD115" s="19">
        <v>147</v>
      </c>
    </row>
    <row r="116" spans="1:30" ht="31.5">
      <c r="A116" s="19" t="s">
        <v>41</v>
      </c>
      <c r="B116" s="20">
        <v>38867</v>
      </c>
      <c r="C116" s="20" t="s">
        <v>128</v>
      </c>
      <c r="D116" s="19" t="s">
        <v>32</v>
      </c>
      <c r="E116" s="19">
        <v>1</v>
      </c>
      <c r="F116" s="19"/>
      <c r="G116" s="19" t="s">
        <v>33</v>
      </c>
      <c r="H116" s="19" t="s">
        <v>34</v>
      </c>
      <c r="I116" s="19">
        <v>12</v>
      </c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>
        <v>1</v>
      </c>
    </row>
    <row r="117" spans="1:30" ht="31.5">
      <c r="A117" s="19" t="s">
        <v>41</v>
      </c>
      <c r="B117" s="20">
        <v>38867</v>
      </c>
      <c r="C117" s="20" t="s">
        <v>128</v>
      </c>
      <c r="D117" s="19" t="s">
        <v>32</v>
      </c>
      <c r="E117" s="19">
        <v>1</v>
      </c>
      <c r="F117" s="19" t="s">
        <v>70</v>
      </c>
      <c r="G117" s="19" t="s">
        <v>42</v>
      </c>
      <c r="H117" s="19" t="s">
        <v>129</v>
      </c>
      <c r="I117" s="19">
        <v>122</v>
      </c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>
        <v>1</v>
      </c>
    </row>
    <row r="118" spans="1:30" ht="31.5">
      <c r="A118" s="19" t="s">
        <v>85</v>
      </c>
      <c r="B118" s="20">
        <v>38867</v>
      </c>
      <c r="C118" s="20" t="s">
        <v>128</v>
      </c>
      <c r="D118" s="19" t="s">
        <v>32</v>
      </c>
      <c r="E118" s="19">
        <v>1</v>
      </c>
      <c r="F118" s="19" t="s">
        <v>130</v>
      </c>
      <c r="G118" s="19" t="s">
        <v>35</v>
      </c>
      <c r="H118" s="19" t="s">
        <v>36</v>
      </c>
      <c r="I118" s="19">
        <v>60</v>
      </c>
      <c r="J118" s="19">
        <v>54</v>
      </c>
      <c r="K118" s="19">
        <v>46</v>
      </c>
      <c r="L118" s="19">
        <v>46</v>
      </c>
      <c r="M118" s="19">
        <v>62</v>
      </c>
      <c r="N118" s="19">
        <v>55</v>
      </c>
      <c r="O118" s="19">
        <v>45</v>
      </c>
      <c r="P118" s="19">
        <v>49</v>
      </c>
      <c r="Q118" s="19">
        <v>50</v>
      </c>
      <c r="R118" s="19">
        <v>57</v>
      </c>
      <c r="S118" s="19">
        <v>47</v>
      </c>
      <c r="T118" s="19">
        <v>49</v>
      </c>
      <c r="U118" s="19">
        <v>65</v>
      </c>
      <c r="V118" s="19">
        <v>39</v>
      </c>
      <c r="W118" s="19">
        <v>66</v>
      </c>
      <c r="X118" s="19">
        <v>45</v>
      </c>
      <c r="Y118" s="19">
        <v>57</v>
      </c>
      <c r="Z118" s="19">
        <v>39</v>
      </c>
      <c r="AA118" s="19">
        <v>51</v>
      </c>
      <c r="AB118" s="19">
        <v>40</v>
      </c>
      <c r="AC118" s="19">
        <f>18+62+18+1</f>
        <v>99</v>
      </c>
      <c r="AD118" s="19">
        <v>139</v>
      </c>
    </row>
    <row r="119" spans="1:30" ht="31.5">
      <c r="A119" s="19" t="s">
        <v>85</v>
      </c>
      <c r="B119" s="20">
        <v>38867</v>
      </c>
      <c r="C119" s="20" t="s">
        <v>128</v>
      </c>
      <c r="D119" s="19" t="s">
        <v>32</v>
      </c>
      <c r="E119" s="19">
        <v>1</v>
      </c>
      <c r="F119" s="19" t="s">
        <v>131</v>
      </c>
      <c r="G119" s="19" t="s">
        <v>35</v>
      </c>
      <c r="H119" s="19" t="s">
        <v>36</v>
      </c>
      <c r="I119" s="19">
        <v>127</v>
      </c>
      <c r="J119" s="19">
        <v>82</v>
      </c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>
        <v>2</v>
      </c>
    </row>
    <row r="120" spans="1:30" ht="31.5">
      <c r="A120" s="19" t="s">
        <v>85</v>
      </c>
      <c r="B120" s="20">
        <v>38867</v>
      </c>
      <c r="C120" s="20" t="s">
        <v>128</v>
      </c>
      <c r="D120" s="19" t="s">
        <v>32</v>
      </c>
      <c r="E120" s="19">
        <v>1</v>
      </c>
      <c r="F120" s="19"/>
      <c r="G120" s="19" t="s">
        <v>51</v>
      </c>
      <c r="H120" s="19" t="s">
        <v>52</v>
      </c>
      <c r="I120" s="19">
        <v>28</v>
      </c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>
        <v>1</v>
      </c>
    </row>
    <row r="121" spans="1:30" ht="31.5">
      <c r="A121" s="19" t="s">
        <v>85</v>
      </c>
      <c r="B121" s="20">
        <v>38867</v>
      </c>
      <c r="C121" s="20" t="s">
        <v>128</v>
      </c>
      <c r="D121" s="19" t="s">
        <v>32</v>
      </c>
      <c r="E121" s="19">
        <v>1</v>
      </c>
      <c r="F121" s="19"/>
      <c r="G121" s="19" t="s">
        <v>132</v>
      </c>
      <c r="H121" s="19" t="s">
        <v>58</v>
      </c>
      <c r="I121" s="19">
        <v>15</v>
      </c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>
        <v>1</v>
      </c>
    </row>
    <row r="122" spans="1:30" ht="31.5">
      <c r="A122" s="19" t="s">
        <v>85</v>
      </c>
      <c r="B122" s="20">
        <v>38867</v>
      </c>
      <c r="C122" s="20" t="s">
        <v>128</v>
      </c>
      <c r="D122" s="19" t="s">
        <v>32</v>
      </c>
      <c r="E122" s="19">
        <v>1</v>
      </c>
      <c r="F122" s="19" t="s">
        <v>70</v>
      </c>
      <c r="G122" s="19" t="s">
        <v>133</v>
      </c>
      <c r="H122" s="19" t="s">
        <v>134</v>
      </c>
      <c r="I122" s="19">
        <v>115</v>
      </c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>
        <v>1</v>
      </c>
    </row>
    <row r="123" spans="1:30" ht="31.5">
      <c r="A123" s="19" t="s">
        <v>85</v>
      </c>
      <c r="B123" s="20">
        <v>38867</v>
      </c>
      <c r="C123" s="20" t="s">
        <v>128</v>
      </c>
      <c r="D123" s="19" t="s">
        <v>32</v>
      </c>
      <c r="E123" s="19">
        <v>1</v>
      </c>
      <c r="F123" s="19"/>
      <c r="G123" s="19" t="s">
        <v>135</v>
      </c>
      <c r="H123" s="19" t="s">
        <v>136</v>
      </c>
      <c r="I123" s="19">
        <v>93</v>
      </c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>
        <v>1</v>
      </c>
    </row>
    <row r="124" spans="1:30" ht="31.5">
      <c r="A124" s="19" t="s">
        <v>62</v>
      </c>
      <c r="B124" s="20">
        <v>38867</v>
      </c>
      <c r="C124" s="20" t="s">
        <v>128</v>
      </c>
      <c r="D124" s="19" t="s">
        <v>32</v>
      </c>
      <c r="E124" s="19">
        <v>1</v>
      </c>
      <c r="F124" s="19"/>
      <c r="G124" s="19" t="s">
        <v>35</v>
      </c>
      <c r="H124" s="19" t="s">
        <v>36</v>
      </c>
      <c r="I124" s="19">
        <v>45</v>
      </c>
      <c r="J124" s="19">
        <v>49</v>
      </c>
      <c r="K124" s="19">
        <v>55</v>
      </c>
      <c r="L124" s="19">
        <v>35</v>
      </c>
      <c r="M124" s="19">
        <v>40</v>
      </c>
      <c r="N124" s="19">
        <v>32</v>
      </c>
      <c r="O124" s="19">
        <v>44</v>
      </c>
      <c r="P124" s="19">
        <v>46</v>
      </c>
      <c r="Q124" s="19">
        <v>43</v>
      </c>
      <c r="R124" s="19">
        <v>42</v>
      </c>
      <c r="S124" s="19">
        <v>47</v>
      </c>
      <c r="T124" s="19">
        <v>48</v>
      </c>
      <c r="U124" s="19">
        <v>46</v>
      </c>
      <c r="V124" s="19">
        <v>57</v>
      </c>
      <c r="W124" s="19">
        <v>50</v>
      </c>
      <c r="X124" s="19">
        <v>45</v>
      </c>
      <c r="Y124" s="19">
        <v>40</v>
      </c>
      <c r="Z124" s="19">
        <v>45</v>
      </c>
      <c r="AA124" s="19">
        <v>51</v>
      </c>
      <c r="AB124" s="19">
        <v>48</v>
      </c>
      <c r="AC124" s="19">
        <f>13+48+10+64+69+12+15</f>
        <v>231</v>
      </c>
      <c r="AD124" s="19">
        <v>279</v>
      </c>
    </row>
    <row r="125" spans="1:30" ht="31.5">
      <c r="A125" s="19" t="s">
        <v>62</v>
      </c>
      <c r="B125" s="20">
        <v>38867</v>
      </c>
      <c r="C125" s="20" t="s">
        <v>128</v>
      </c>
      <c r="D125" s="19" t="s">
        <v>32</v>
      </c>
      <c r="E125" s="19">
        <v>1</v>
      </c>
      <c r="F125" s="19"/>
      <c r="G125" s="19" t="s">
        <v>51</v>
      </c>
      <c r="H125" s="19" t="s">
        <v>52</v>
      </c>
      <c r="I125" s="19">
        <v>19</v>
      </c>
      <c r="J125" s="19">
        <v>19</v>
      </c>
      <c r="K125" s="19">
        <v>21</v>
      </c>
      <c r="L125" s="19">
        <v>21</v>
      </c>
      <c r="M125" s="19">
        <v>21</v>
      </c>
      <c r="N125" s="19">
        <v>11</v>
      </c>
      <c r="O125" s="19">
        <v>16</v>
      </c>
      <c r="P125" s="19">
        <v>21</v>
      </c>
      <c r="Q125" s="19">
        <v>21</v>
      </c>
      <c r="R125" s="19">
        <v>22</v>
      </c>
      <c r="S125" s="19">
        <v>12</v>
      </c>
      <c r="T125" s="19">
        <v>22</v>
      </c>
      <c r="U125" s="19">
        <v>19</v>
      </c>
      <c r="V125" s="19">
        <v>20</v>
      </c>
      <c r="W125" s="19">
        <v>19</v>
      </c>
      <c r="X125" s="19">
        <v>19</v>
      </c>
      <c r="Y125" s="19">
        <v>22</v>
      </c>
      <c r="Z125" s="19">
        <v>16</v>
      </c>
      <c r="AA125" s="19">
        <v>18</v>
      </c>
      <c r="AB125" s="19">
        <v>19</v>
      </c>
      <c r="AC125" s="19">
        <f>1+28+25+6+42+11+20+8</f>
        <v>141</v>
      </c>
      <c r="AD125" s="19">
        <v>160</v>
      </c>
    </row>
    <row r="126" spans="1:30" ht="31.5">
      <c r="A126" s="19" t="s">
        <v>62</v>
      </c>
      <c r="B126" s="20">
        <v>38867</v>
      </c>
      <c r="C126" s="20" t="s">
        <v>128</v>
      </c>
      <c r="D126" s="19" t="s">
        <v>32</v>
      </c>
      <c r="E126" s="19">
        <v>1</v>
      </c>
      <c r="F126" s="19"/>
      <c r="G126" s="19" t="s">
        <v>137</v>
      </c>
      <c r="H126" s="19" t="s">
        <v>138</v>
      </c>
      <c r="I126" s="19">
        <v>173</v>
      </c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>
        <v>1</v>
      </c>
    </row>
    <row r="127" spans="1:30" ht="31.5">
      <c r="A127" s="19" t="s">
        <v>62</v>
      </c>
      <c r="B127" s="20">
        <v>38867</v>
      </c>
      <c r="C127" s="20" t="s">
        <v>128</v>
      </c>
      <c r="D127" s="19" t="s">
        <v>32</v>
      </c>
      <c r="E127" s="19">
        <v>1</v>
      </c>
      <c r="F127" s="19"/>
      <c r="G127" s="19" t="s">
        <v>108</v>
      </c>
      <c r="H127" s="19" t="s">
        <v>109</v>
      </c>
      <c r="I127" s="19">
        <v>68</v>
      </c>
      <c r="J127" s="19">
        <v>41</v>
      </c>
      <c r="K127" s="19">
        <v>47</v>
      </c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>
        <v>3</v>
      </c>
    </row>
    <row r="128" spans="1:30" ht="31.5">
      <c r="A128" s="19" t="s">
        <v>62</v>
      </c>
      <c r="B128" s="20">
        <v>38867</v>
      </c>
      <c r="C128" s="20" t="s">
        <v>128</v>
      </c>
      <c r="D128" s="19" t="s">
        <v>32</v>
      </c>
      <c r="E128" s="19">
        <v>1</v>
      </c>
      <c r="F128" s="19"/>
      <c r="G128" s="19" t="s">
        <v>139</v>
      </c>
      <c r="H128" s="19" t="s">
        <v>140</v>
      </c>
      <c r="I128" s="19">
        <v>32</v>
      </c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>
        <v>1</v>
      </c>
    </row>
    <row r="129" spans="1:30" ht="31.5">
      <c r="A129" s="19" t="s">
        <v>62</v>
      </c>
      <c r="B129" s="20">
        <v>38867</v>
      </c>
      <c r="C129" s="20" t="s">
        <v>128</v>
      </c>
      <c r="D129" s="19" t="s">
        <v>32</v>
      </c>
      <c r="E129" s="19">
        <v>1</v>
      </c>
      <c r="F129" s="19"/>
      <c r="G129" s="19" t="s">
        <v>132</v>
      </c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>
        <v>1</v>
      </c>
    </row>
    <row r="130" spans="1:30" ht="31.5">
      <c r="A130" s="19" t="s">
        <v>62</v>
      </c>
      <c r="B130" s="20">
        <v>38867</v>
      </c>
      <c r="C130" s="20" t="s">
        <v>128</v>
      </c>
      <c r="D130" s="19" t="s">
        <v>32</v>
      </c>
      <c r="E130" s="19">
        <v>1</v>
      </c>
      <c r="F130" s="19"/>
      <c r="G130" s="19" t="s">
        <v>73</v>
      </c>
      <c r="H130" s="19" t="s">
        <v>74</v>
      </c>
      <c r="I130" s="19">
        <v>42</v>
      </c>
      <c r="J130" s="19">
        <v>37</v>
      </c>
      <c r="K130" s="19">
        <v>39</v>
      </c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>
        <v>3</v>
      </c>
    </row>
    <row r="131" spans="1:30" ht="47.25">
      <c r="A131" s="19" t="s">
        <v>62</v>
      </c>
      <c r="B131" s="20">
        <v>38867</v>
      </c>
      <c r="C131" s="20" t="s">
        <v>128</v>
      </c>
      <c r="D131" s="19" t="s">
        <v>32</v>
      </c>
      <c r="E131" s="19">
        <v>1</v>
      </c>
      <c r="F131" s="19"/>
      <c r="G131" s="19" t="s">
        <v>92</v>
      </c>
      <c r="H131" s="19" t="s">
        <v>78</v>
      </c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>
        <v>3</v>
      </c>
    </row>
    <row r="132" spans="1:30" ht="31.5">
      <c r="A132" s="19" t="s">
        <v>62</v>
      </c>
      <c r="B132" s="20">
        <v>38867</v>
      </c>
      <c r="C132" s="20" t="s">
        <v>128</v>
      </c>
      <c r="D132" s="19" t="s">
        <v>32</v>
      </c>
      <c r="E132" s="19">
        <v>1</v>
      </c>
      <c r="F132" s="19"/>
      <c r="G132" s="19" t="s">
        <v>71</v>
      </c>
      <c r="H132" s="19" t="s">
        <v>72</v>
      </c>
      <c r="I132" s="19">
        <v>52</v>
      </c>
      <c r="J132" s="19">
        <v>42</v>
      </c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>
        <v>2</v>
      </c>
    </row>
    <row r="133" spans="1:30" ht="31.5">
      <c r="A133" s="19" t="s">
        <v>62</v>
      </c>
      <c r="B133" s="20">
        <v>38867</v>
      </c>
      <c r="C133" s="20" t="s">
        <v>128</v>
      </c>
      <c r="D133" s="19" t="s">
        <v>32</v>
      </c>
      <c r="E133" s="19">
        <v>1</v>
      </c>
      <c r="F133" s="19"/>
      <c r="G133" s="19" t="s">
        <v>141</v>
      </c>
      <c r="H133" s="19" t="s">
        <v>142</v>
      </c>
      <c r="I133" s="19">
        <v>85</v>
      </c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>
        <v>1</v>
      </c>
    </row>
    <row r="134" spans="1:30" ht="31.5">
      <c r="A134" s="19" t="s">
        <v>86</v>
      </c>
      <c r="B134" s="20">
        <v>38867</v>
      </c>
      <c r="C134" s="20" t="s">
        <v>128</v>
      </c>
      <c r="D134" s="19" t="s">
        <v>32</v>
      </c>
      <c r="E134" s="19">
        <v>1</v>
      </c>
      <c r="F134" s="19"/>
      <c r="G134" s="19" t="s">
        <v>108</v>
      </c>
      <c r="H134" s="19" t="s">
        <v>109</v>
      </c>
      <c r="I134" s="19">
        <v>72</v>
      </c>
      <c r="J134" s="19">
        <v>50</v>
      </c>
      <c r="K134" s="19">
        <v>51</v>
      </c>
      <c r="L134" s="19">
        <v>47</v>
      </c>
      <c r="M134" s="19">
        <v>42</v>
      </c>
      <c r="N134" s="19">
        <v>62</v>
      </c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</row>
    <row r="135" spans="1:30" ht="31.5">
      <c r="A135" s="19" t="s">
        <v>86</v>
      </c>
      <c r="B135" s="20">
        <v>38867</v>
      </c>
      <c r="C135" s="20" t="s">
        <v>128</v>
      </c>
      <c r="D135" s="19" t="s">
        <v>32</v>
      </c>
      <c r="E135" s="19">
        <v>1</v>
      </c>
      <c r="F135" s="19"/>
      <c r="G135" s="19" t="s">
        <v>71</v>
      </c>
      <c r="H135" s="19" t="s">
        <v>72</v>
      </c>
      <c r="I135" s="19">
        <v>90</v>
      </c>
      <c r="J135" s="19">
        <v>58</v>
      </c>
      <c r="K135" s="19">
        <v>72</v>
      </c>
      <c r="L135" s="19">
        <v>82</v>
      </c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</row>
    <row r="136" spans="1:30" ht="31.5">
      <c r="A136" s="19" t="s">
        <v>86</v>
      </c>
      <c r="B136" s="20">
        <v>38867</v>
      </c>
      <c r="C136" s="20" t="s">
        <v>128</v>
      </c>
      <c r="D136" s="19" t="s">
        <v>32</v>
      </c>
      <c r="E136" s="19">
        <v>1</v>
      </c>
      <c r="F136" s="19"/>
      <c r="G136" s="19" t="s">
        <v>143</v>
      </c>
      <c r="H136" s="19" t="s">
        <v>45</v>
      </c>
      <c r="I136" s="19">
        <v>37</v>
      </c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>
        <v>1</v>
      </c>
    </row>
    <row r="137" spans="1:30" ht="31.5">
      <c r="A137" s="19" t="s">
        <v>86</v>
      </c>
      <c r="B137" s="20">
        <v>38867</v>
      </c>
      <c r="C137" s="20" t="s">
        <v>128</v>
      </c>
      <c r="D137" s="19" t="s">
        <v>32</v>
      </c>
      <c r="E137" s="19">
        <v>1</v>
      </c>
      <c r="F137" s="19"/>
      <c r="G137" s="19" t="s">
        <v>71</v>
      </c>
      <c r="H137" s="19" t="s">
        <v>72</v>
      </c>
      <c r="I137" s="19" t="s">
        <v>144</v>
      </c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</row>
    <row r="138" spans="1:30" ht="31.5">
      <c r="A138" s="19" t="s">
        <v>86</v>
      </c>
      <c r="B138" s="20">
        <v>38867</v>
      </c>
      <c r="C138" s="20" t="s">
        <v>128</v>
      </c>
      <c r="D138" s="19" t="s">
        <v>32</v>
      </c>
      <c r="E138" s="19">
        <v>1</v>
      </c>
      <c r="F138" s="19"/>
      <c r="G138" s="19" t="s">
        <v>35</v>
      </c>
      <c r="H138" s="19" t="s">
        <v>36</v>
      </c>
      <c r="I138" s="19">
        <v>57</v>
      </c>
      <c r="J138" s="19">
        <v>71</v>
      </c>
      <c r="K138" s="19">
        <v>72</v>
      </c>
      <c r="L138" s="19">
        <v>57</v>
      </c>
      <c r="M138" s="19">
        <v>55</v>
      </c>
      <c r="N138" s="19">
        <v>65</v>
      </c>
      <c r="O138" s="19">
        <v>61</v>
      </c>
      <c r="P138" s="19">
        <v>50</v>
      </c>
      <c r="Q138" s="19">
        <v>58</v>
      </c>
      <c r="R138" s="19">
        <v>71</v>
      </c>
      <c r="S138" s="19">
        <v>56</v>
      </c>
      <c r="T138" s="19">
        <v>45</v>
      </c>
      <c r="U138" s="19">
        <v>42</v>
      </c>
      <c r="V138" s="19">
        <v>44</v>
      </c>
      <c r="W138" s="19">
        <v>52</v>
      </c>
      <c r="X138" s="19">
        <v>62</v>
      </c>
      <c r="Y138" s="19">
        <v>52</v>
      </c>
      <c r="Z138" s="19">
        <v>67</v>
      </c>
      <c r="AA138" s="19">
        <v>45</v>
      </c>
      <c r="AB138" s="19">
        <v>47</v>
      </c>
      <c r="AC138" s="19">
        <v>0</v>
      </c>
      <c r="AD138" s="19">
        <v>20</v>
      </c>
    </row>
    <row r="139" spans="1:30" ht="31.5">
      <c r="A139" s="19" t="s">
        <v>86</v>
      </c>
      <c r="B139" s="20">
        <v>38867</v>
      </c>
      <c r="C139" s="20" t="s">
        <v>128</v>
      </c>
      <c r="D139" s="19" t="s">
        <v>32</v>
      </c>
      <c r="E139" s="19">
        <v>1</v>
      </c>
      <c r="F139" s="19"/>
      <c r="G139" s="19" t="s">
        <v>51</v>
      </c>
      <c r="H139" s="19" t="s">
        <v>52</v>
      </c>
      <c r="I139" s="19">
        <v>18</v>
      </c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>
        <v>1</v>
      </c>
    </row>
    <row r="140" spans="1:30" ht="31.5">
      <c r="A140" s="19" t="s">
        <v>86</v>
      </c>
      <c r="B140" s="20">
        <v>38867</v>
      </c>
      <c r="C140" s="20" t="s">
        <v>128</v>
      </c>
      <c r="D140" s="19" t="s">
        <v>32</v>
      </c>
      <c r="E140" s="19">
        <v>1</v>
      </c>
      <c r="F140" s="19"/>
      <c r="G140" s="19" t="s">
        <v>145</v>
      </c>
      <c r="H140" s="19" t="s">
        <v>146</v>
      </c>
      <c r="I140" s="19">
        <v>105</v>
      </c>
      <c r="J140" s="19">
        <v>103</v>
      </c>
      <c r="K140" s="31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>
        <v>2</v>
      </c>
    </row>
    <row r="141" spans="1:30" ht="31.5">
      <c r="A141" s="19" t="s">
        <v>88</v>
      </c>
      <c r="B141" s="20">
        <v>38867</v>
      </c>
      <c r="C141" s="20" t="s">
        <v>128</v>
      </c>
      <c r="D141" s="19" t="s">
        <v>32</v>
      </c>
      <c r="E141" s="19">
        <v>1</v>
      </c>
      <c r="F141" s="19"/>
      <c r="G141" s="19" t="s">
        <v>107</v>
      </c>
      <c r="H141" s="19" t="s">
        <v>66</v>
      </c>
      <c r="I141" s="19">
        <v>43</v>
      </c>
      <c r="J141" s="19">
        <v>45</v>
      </c>
      <c r="K141" s="19">
        <v>42</v>
      </c>
      <c r="L141" s="19">
        <v>46</v>
      </c>
      <c r="M141" s="19">
        <v>47</v>
      </c>
      <c r="N141" s="19">
        <v>42</v>
      </c>
      <c r="O141" s="19">
        <v>63</v>
      </c>
      <c r="P141" s="19">
        <v>77</v>
      </c>
      <c r="Q141" s="19">
        <v>62</v>
      </c>
      <c r="R141" s="19">
        <v>49</v>
      </c>
      <c r="S141" s="19">
        <v>44</v>
      </c>
      <c r="T141" s="19">
        <v>46</v>
      </c>
      <c r="U141" s="19">
        <v>42</v>
      </c>
      <c r="V141" s="19">
        <v>40</v>
      </c>
      <c r="W141" s="19">
        <v>42</v>
      </c>
      <c r="X141" s="19">
        <v>63</v>
      </c>
      <c r="Y141" s="19">
        <v>47</v>
      </c>
      <c r="Z141" s="19">
        <v>48</v>
      </c>
      <c r="AA141" s="19">
        <v>46</v>
      </c>
      <c r="AB141" s="19">
        <v>42</v>
      </c>
      <c r="AC141" s="19">
        <f>19+9+20</f>
        <v>48</v>
      </c>
      <c r="AD141" s="19">
        <v>90</v>
      </c>
    </row>
    <row r="142" spans="1:30" ht="31.5">
      <c r="A142" s="19" t="s">
        <v>88</v>
      </c>
      <c r="B142" s="20">
        <v>38867</v>
      </c>
      <c r="C142" s="20" t="s">
        <v>128</v>
      </c>
      <c r="D142" s="19" t="s">
        <v>32</v>
      </c>
      <c r="E142" s="19">
        <v>1</v>
      </c>
      <c r="F142" s="19"/>
      <c r="G142" s="19" t="s">
        <v>51</v>
      </c>
      <c r="H142" s="19" t="s">
        <v>52</v>
      </c>
      <c r="I142" s="19">
        <v>22</v>
      </c>
      <c r="J142" s="19">
        <v>20</v>
      </c>
      <c r="K142" s="19">
        <v>20</v>
      </c>
      <c r="L142" s="19">
        <v>20</v>
      </c>
      <c r="M142" s="19">
        <v>22</v>
      </c>
      <c r="N142" s="19">
        <v>22</v>
      </c>
      <c r="O142" s="19">
        <v>22</v>
      </c>
      <c r="P142" s="19">
        <v>19</v>
      </c>
      <c r="Q142" s="19">
        <v>20</v>
      </c>
      <c r="R142" s="19">
        <v>20</v>
      </c>
      <c r="S142" s="19">
        <v>22</v>
      </c>
      <c r="T142" s="19">
        <v>30</v>
      </c>
      <c r="U142" s="19">
        <v>20</v>
      </c>
      <c r="V142" s="19">
        <v>32</v>
      </c>
      <c r="W142" s="19">
        <v>22</v>
      </c>
      <c r="X142" s="19">
        <v>18</v>
      </c>
      <c r="Y142" s="19">
        <v>20</v>
      </c>
      <c r="Z142" s="19">
        <v>20</v>
      </c>
      <c r="AA142" s="19">
        <v>21</v>
      </c>
      <c r="AB142" s="19">
        <v>18</v>
      </c>
      <c r="AC142" s="19">
        <f>123+12+40</f>
        <v>175</v>
      </c>
      <c r="AD142" s="19">
        <v>195</v>
      </c>
    </row>
    <row r="143" spans="1:30" ht="31.5">
      <c r="A143" s="19" t="s">
        <v>88</v>
      </c>
      <c r="B143" s="20">
        <v>38867</v>
      </c>
      <c r="C143" s="20" t="s">
        <v>128</v>
      </c>
      <c r="D143" s="19" t="s">
        <v>32</v>
      </c>
      <c r="E143" s="19">
        <v>1</v>
      </c>
      <c r="F143" s="19"/>
      <c r="G143" s="19" t="s">
        <v>35</v>
      </c>
      <c r="H143" s="19" t="s">
        <v>36</v>
      </c>
      <c r="I143" s="19">
        <v>45</v>
      </c>
      <c r="J143" s="19">
        <v>56</v>
      </c>
      <c r="K143" s="19">
        <v>44</v>
      </c>
      <c r="L143" s="19">
        <v>47</v>
      </c>
      <c r="M143" s="19">
        <v>52</v>
      </c>
      <c r="N143" s="19">
        <v>45</v>
      </c>
      <c r="O143" s="19">
        <v>34</v>
      </c>
      <c r="P143" s="19">
        <v>45</v>
      </c>
      <c r="Q143" s="19">
        <v>64</v>
      </c>
      <c r="R143" s="19">
        <v>49</v>
      </c>
      <c r="S143" s="19">
        <v>49</v>
      </c>
      <c r="T143" s="19">
        <v>51</v>
      </c>
      <c r="U143" s="19">
        <v>45</v>
      </c>
      <c r="V143" s="19">
        <v>49</v>
      </c>
      <c r="W143" s="19">
        <v>44</v>
      </c>
      <c r="X143" s="19">
        <v>46</v>
      </c>
      <c r="Y143" s="19">
        <v>47</v>
      </c>
      <c r="Z143" s="19">
        <v>46</v>
      </c>
      <c r="AA143" s="19">
        <v>49</v>
      </c>
      <c r="AB143" s="19">
        <v>42</v>
      </c>
      <c r="AC143" s="19">
        <f>12+6+9+27</f>
        <v>54</v>
      </c>
      <c r="AD143" s="19">
        <v>96</v>
      </c>
    </row>
    <row r="144" spans="1:30" ht="31.5">
      <c r="A144" s="19" t="s">
        <v>88</v>
      </c>
      <c r="B144" s="20">
        <v>38867</v>
      </c>
      <c r="C144" s="20" t="s">
        <v>128</v>
      </c>
      <c r="D144" s="19" t="s">
        <v>32</v>
      </c>
      <c r="E144" s="19">
        <v>1</v>
      </c>
      <c r="F144" s="19"/>
      <c r="G144" s="19" t="s">
        <v>135</v>
      </c>
      <c r="H144" s="19" t="s">
        <v>136</v>
      </c>
      <c r="I144" s="19">
        <v>98</v>
      </c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>
        <v>1</v>
      </c>
    </row>
    <row r="145" spans="1:30" ht="31.5">
      <c r="A145" s="19" t="s">
        <v>91</v>
      </c>
      <c r="B145" s="20">
        <v>38867</v>
      </c>
      <c r="C145" s="20" t="s">
        <v>128</v>
      </c>
      <c r="D145" s="19" t="s">
        <v>32</v>
      </c>
      <c r="E145" s="19">
        <v>1</v>
      </c>
      <c r="F145" s="19"/>
      <c r="G145" s="19" t="s">
        <v>139</v>
      </c>
      <c r="H145" s="19" t="s">
        <v>140</v>
      </c>
      <c r="I145" s="19">
        <v>47</v>
      </c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>
        <v>1</v>
      </c>
    </row>
    <row r="146" spans="1:30" ht="31.5">
      <c r="A146" s="19" t="s">
        <v>91</v>
      </c>
      <c r="B146" s="20">
        <v>38867</v>
      </c>
      <c r="C146" s="20" t="s">
        <v>128</v>
      </c>
      <c r="D146" s="19" t="s">
        <v>32</v>
      </c>
      <c r="E146" s="19">
        <v>1</v>
      </c>
      <c r="F146" s="19"/>
      <c r="G146" s="19" t="s">
        <v>35</v>
      </c>
      <c r="H146" s="19" t="s">
        <v>36</v>
      </c>
      <c r="I146" s="19">
        <v>47</v>
      </c>
      <c r="J146" s="19">
        <v>31</v>
      </c>
      <c r="K146" s="19">
        <v>37</v>
      </c>
      <c r="L146" s="19">
        <v>37</v>
      </c>
      <c r="M146" s="19">
        <v>37</v>
      </c>
      <c r="N146" s="19">
        <v>37</v>
      </c>
      <c r="O146" s="19">
        <v>37</v>
      </c>
      <c r="P146" s="19">
        <v>28</v>
      </c>
      <c r="Q146" s="19">
        <v>27</v>
      </c>
      <c r="R146" s="19">
        <v>30</v>
      </c>
      <c r="S146" s="19">
        <v>30</v>
      </c>
      <c r="T146" s="19">
        <v>35</v>
      </c>
      <c r="U146" s="19"/>
      <c r="V146" s="19"/>
      <c r="W146" s="19"/>
      <c r="X146" s="19"/>
      <c r="Y146" s="19"/>
      <c r="Z146" s="19"/>
      <c r="AA146" s="19"/>
      <c r="AB146" s="19"/>
      <c r="AC146" s="19"/>
      <c r="AD146" s="19">
        <v>7</v>
      </c>
    </row>
    <row r="147" spans="1:30" ht="31.5">
      <c r="A147" s="19" t="s">
        <v>91</v>
      </c>
      <c r="B147" s="20">
        <v>38867</v>
      </c>
      <c r="C147" s="20" t="s">
        <v>128</v>
      </c>
      <c r="D147" s="19" t="s">
        <v>32</v>
      </c>
      <c r="E147" s="19">
        <v>1</v>
      </c>
      <c r="F147" s="19"/>
      <c r="G147" s="19" t="s">
        <v>107</v>
      </c>
      <c r="H147" s="19" t="s">
        <v>66</v>
      </c>
      <c r="I147" s="19">
        <v>78</v>
      </c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>
        <v>1</v>
      </c>
    </row>
    <row r="148" spans="1:30" ht="31.5">
      <c r="A148" s="19" t="s">
        <v>91</v>
      </c>
      <c r="B148" s="20">
        <v>38867</v>
      </c>
      <c r="C148" s="20" t="s">
        <v>128</v>
      </c>
      <c r="D148" s="19" t="s">
        <v>32</v>
      </c>
      <c r="E148" s="19">
        <v>1</v>
      </c>
      <c r="F148" s="19"/>
      <c r="G148" s="19" t="s">
        <v>51</v>
      </c>
      <c r="H148" s="19" t="s">
        <v>52</v>
      </c>
      <c r="I148" s="19">
        <v>22</v>
      </c>
      <c r="J148" s="19">
        <v>21</v>
      </c>
      <c r="K148" s="19">
        <v>22</v>
      </c>
      <c r="L148" s="19">
        <v>31</v>
      </c>
      <c r="M148" s="19">
        <v>28</v>
      </c>
      <c r="N148" s="19">
        <v>16</v>
      </c>
      <c r="O148" s="19">
        <v>23</v>
      </c>
      <c r="P148" s="19">
        <v>15</v>
      </c>
      <c r="Q148" s="19">
        <v>16</v>
      </c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>
        <v>9</v>
      </c>
    </row>
    <row r="149" spans="1:30" ht="47.25">
      <c r="A149" s="19" t="s">
        <v>91</v>
      </c>
      <c r="B149" s="20">
        <v>38867</v>
      </c>
      <c r="C149" s="20" t="s">
        <v>128</v>
      </c>
      <c r="D149" s="19" t="s">
        <v>32</v>
      </c>
      <c r="E149" s="19">
        <v>1</v>
      </c>
      <c r="F149" s="19"/>
      <c r="G149" s="19" t="s">
        <v>92</v>
      </c>
      <c r="H149" s="19" t="s">
        <v>78</v>
      </c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>
        <v>2</v>
      </c>
    </row>
    <row r="150" spans="1:30" ht="31.5">
      <c r="A150" s="19" t="s">
        <v>91</v>
      </c>
      <c r="B150" s="20">
        <v>38867</v>
      </c>
      <c r="C150" s="20" t="s">
        <v>128</v>
      </c>
      <c r="D150" s="19" t="s">
        <v>32</v>
      </c>
      <c r="E150" s="19">
        <v>1</v>
      </c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</row>
    <row r="151" spans="1:30" ht="15.75">
      <c r="A151" s="24" t="s">
        <v>82</v>
      </c>
      <c r="B151" s="44">
        <v>38909</v>
      </c>
      <c r="C151" s="24" t="s">
        <v>147</v>
      </c>
      <c r="D151" s="24" t="s">
        <v>32</v>
      </c>
      <c r="E151" s="24">
        <v>1</v>
      </c>
      <c r="F151" s="24"/>
      <c r="G151" s="25" t="s">
        <v>65</v>
      </c>
      <c r="H151" s="24" t="s">
        <v>66</v>
      </c>
      <c r="I151" s="24">
        <v>84</v>
      </c>
      <c r="J151" s="24">
        <v>54</v>
      </c>
      <c r="K151" s="24">
        <v>59</v>
      </c>
      <c r="L151" s="24">
        <v>58</v>
      </c>
      <c r="M151" s="24">
        <v>63</v>
      </c>
      <c r="N151" s="24">
        <v>57</v>
      </c>
      <c r="O151" s="24">
        <v>55</v>
      </c>
      <c r="P151" s="24">
        <v>57</v>
      </c>
      <c r="Q151" s="24">
        <v>90</v>
      </c>
      <c r="R151" s="24">
        <v>55</v>
      </c>
      <c r="S151" s="24">
        <v>60</v>
      </c>
      <c r="T151" s="24">
        <v>57</v>
      </c>
      <c r="U151" s="24">
        <v>59</v>
      </c>
      <c r="V151" s="24">
        <v>78</v>
      </c>
      <c r="W151" s="24">
        <v>62</v>
      </c>
      <c r="X151" s="24">
        <v>60</v>
      </c>
      <c r="Y151" s="24">
        <v>58</v>
      </c>
      <c r="Z151" s="24">
        <v>62</v>
      </c>
      <c r="AA151" s="24">
        <v>87</v>
      </c>
      <c r="AB151" s="24">
        <v>58</v>
      </c>
      <c r="AC151" s="24">
        <v>46</v>
      </c>
      <c r="AD151" s="24">
        <v>66</v>
      </c>
    </row>
    <row r="152" spans="1:30" ht="30.75">
      <c r="A152" s="24" t="s">
        <v>82</v>
      </c>
      <c r="B152" s="44">
        <v>38909</v>
      </c>
      <c r="C152" s="24" t="s">
        <v>147</v>
      </c>
      <c r="D152" s="24" t="s">
        <v>32</v>
      </c>
      <c r="E152" s="24">
        <v>1</v>
      </c>
      <c r="F152" s="24"/>
      <c r="G152" s="25" t="s">
        <v>35</v>
      </c>
      <c r="H152" s="24" t="s">
        <v>36</v>
      </c>
      <c r="I152" s="24">
        <v>56</v>
      </c>
      <c r="J152" s="24">
        <v>59</v>
      </c>
      <c r="K152" s="24">
        <v>56</v>
      </c>
      <c r="L152" s="24">
        <v>58</v>
      </c>
      <c r="M152" s="24">
        <v>42</v>
      </c>
      <c r="N152" s="24">
        <v>62</v>
      </c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>
        <v>6</v>
      </c>
    </row>
    <row r="153" spans="1:30" ht="30.75">
      <c r="A153" s="24" t="s">
        <v>82</v>
      </c>
      <c r="B153" s="44">
        <v>38909</v>
      </c>
      <c r="C153" s="24" t="s">
        <v>147</v>
      </c>
      <c r="D153" s="24" t="s">
        <v>32</v>
      </c>
      <c r="E153" s="24">
        <v>1</v>
      </c>
      <c r="F153" s="24"/>
      <c r="G153" s="25" t="s">
        <v>71</v>
      </c>
      <c r="H153" s="24" t="s">
        <v>72</v>
      </c>
      <c r="I153" s="24">
        <v>92</v>
      </c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>
        <v>1</v>
      </c>
    </row>
    <row r="154" spans="1:30" ht="30.75">
      <c r="A154" s="24" t="s">
        <v>41</v>
      </c>
      <c r="B154" s="44">
        <v>38909</v>
      </c>
      <c r="C154" s="24" t="s">
        <v>147</v>
      </c>
      <c r="D154" s="24" t="s">
        <v>32</v>
      </c>
      <c r="E154" s="24">
        <v>1</v>
      </c>
      <c r="F154" s="24"/>
      <c r="G154" s="25" t="s">
        <v>35</v>
      </c>
      <c r="H154" s="24" t="s">
        <v>36</v>
      </c>
      <c r="I154" s="24">
        <v>60</v>
      </c>
      <c r="J154" s="24">
        <v>65</v>
      </c>
      <c r="K154" s="24">
        <v>48</v>
      </c>
      <c r="L154" s="24">
        <v>52</v>
      </c>
      <c r="M154" s="24">
        <v>66</v>
      </c>
      <c r="N154" s="24">
        <v>57</v>
      </c>
      <c r="O154" s="24">
        <v>81</v>
      </c>
      <c r="P154" s="24">
        <v>64</v>
      </c>
      <c r="Q154" s="24">
        <v>64</v>
      </c>
      <c r="R154" s="24">
        <v>54</v>
      </c>
      <c r="S154" s="24">
        <v>70</v>
      </c>
      <c r="T154" s="24">
        <v>54</v>
      </c>
      <c r="U154" s="24">
        <v>50</v>
      </c>
      <c r="V154" s="24">
        <v>68</v>
      </c>
      <c r="W154" s="24">
        <v>60</v>
      </c>
      <c r="X154" s="24">
        <v>55</v>
      </c>
      <c r="Y154" s="24">
        <v>56</v>
      </c>
      <c r="Z154" s="24">
        <v>57</v>
      </c>
      <c r="AA154" s="24">
        <v>50</v>
      </c>
      <c r="AB154" s="24"/>
      <c r="AC154" s="24"/>
      <c r="AD154" s="24">
        <v>19</v>
      </c>
    </row>
    <row r="155" spans="1:30" ht="30.75">
      <c r="A155" s="24" t="s">
        <v>41</v>
      </c>
      <c r="B155" s="44">
        <v>38909</v>
      </c>
      <c r="C155" s="24" t="s">
        <v>147</v>
      </c>
      <c r="D155" s="24" t="s">
        <v>32</v>
      </c>
      <c r="E155" s="24">
        <v>1</v>
      </c>
      <c r="F155" s="24"/>
      <c r="G155" s="25" t="s">
        <v>148</v>
      </c>
      <c r="H155" s="24" t="s">
        <v>149</v>
      </c>
      <c r="I155" s="24">
        <v>39</v>
      </c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>
        <v>1</v>
      </c>
    </row>
    <row r="156" spans="1:30" ht="30.75">
      <c r="A156" s="24" t="s">
        <v>85</v>
      </c>
      <c r="B156" s="44">
        <v>38909</v>
      </c>
      <c r="C156" s="24" t="s">
        <v>147</v>
      </c>
      <c r="D156" s="24" t="s">
        <v>32</v>
      </c>
      <c r="E156" s="24">
        <v>1</v>
      </c>
      <c r="F156" s="24"/>
      <c r="G156" s="25" t="s">
        <v>35</v>
      </c>
      <c r="H156" s="24" t="s">
        <v>36</v>
      </c>
      <c r="I156" s="24">
        <v>55</v>
      </c>
      <c r="J156" s="24">
        <v>56</v>
      </c>
      <c r="K156" s="24">
        <v>60</v>
      </c>
      <c r="L156" s="24">
        <v>65</v>
      </c>
      <c r="M156" s="24">
        <v>66</v>
      </c>
      <c r="N156" s="24">
        <v>50</v>
      </c>
      <c r="O156" s="24">
        <v>46</v>
      </c>
      <c r="P156" s="24">
        <v>57</v>
      </c>
      <c r="Q156" s="24">
        <v>52</v>
      </c>
      <c r="R156" s="24">
        <v>58</v>
      </c>
      <c r="S156" s="24">
        <v>55</v>
      </c>
      <c r="T156" s="24">
        <v>54</v>
      </c>
      <c r="U156" s="24">
        <v>53</v>
      </c>
      <c r="V156" s="24">
        <v>46</v>
      </c>
      <c r="W156" s="24">
        <v>59</v>
      </c>
      <c r="X156" s="24">
        <v>81</v>
      </c>
      <c r="Y156" s="24">
        <v>55</v>
      </c>
      <c r="Z156" s="24">
        <v>59</v>
      </c>
      <c r="AA156" s="24">
        <v>58</v>
      </c>
      <c r="AB156" s="24">
        <v>49</v>
      </c>
      <c r="AC156" s="24">
        <v>31</v>
      </c>
      <c r="AD156" s="24">
        <v>51</v>
      </c>
    </row>
    <row r="157" spans="1:30" ht="30.75">
      <c r="A157" s="24" t="s">
        <v>85</v>
      </c>
      <c r="B157" s="44">
        <v>38909</v>
      </c>
      <c r="C157" s="24" t="s">
        <v>147</v>
      </c>
      <c r="D157" s="24" t="s">
        <v>32</v>
      </c>
      <c r="E157" s="24">
        <v>1</v>
      </c>
      <c r="F157" s="24"/>
      <c r="G157" s="25" t="s">
        <v>33</v>
      </c>
      <c r="H157" s="24" t="s">
        <v>34</v>
      </c>
      <c r="I157" s="24">
        <v>172</v>
      </c>
      <c r="J157" s="24">
        <v>160</v>
      </c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>
        <v>2</v>
      </c>
    </row>
    <row r="158" spans="1:30" ht="30.75">
      <c r="A158" s="24" t="s">
        <v>85</v>
      </c>
      <c r="B158" s="44">
        <v>38909</v>
      </c>
      <c r="C158" s="24" t="s">
        <v>147</v>
      </c>
      <c r="D158" s="24" t="s">
        <v>32</v>
      </c>
      <c r="E158" s="24">
        <v>1</v>
      </c>
      <c r="F158" s="24"/>
      <c r="G158" s="25" t="s">
        <v>108</v>
      </c>
      <c r="H158" s="24" t="s">
        <v>109</v>
      </c>
      <c r="I158" s="24">
        <v>66</v>
      </c>
      <c r="J158" s="24">
        <v>61</v>
      </c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>
        <v>2</v>
      </c>
    </row>
    <row r="159" spans="1:30" ht="30.75">
      <c r="A159" s="24" t="s">
        <v>85</v>
      </c>
      <c r="B159" s="44">
        <v>38909</v>
      </c>
      <c r="C159" s="24" t="s">
        <v>147</v>
      </c>
      <c r="D159" s="24" t="s">
        <v>32</v>
      </c>
      <c r="E159" s="24">
        <v>1</v>
      </c>
      <c r="F159" s="24"/>
      <c r="G159" s="25" t="s">
        <v>150</v>
      </c>
      <c r="H159" s="24" t="s">
        <v>151</v>
      </c>
      <c r="I159" s="24">
        <v>17</v>
      </c>
      <c r="J159" s="24">
        <v>20</v>
      </c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>
        <v>2</v>
      </c>
    </row>
    <row r="160" spans="1:30" ht="30.75">
      <c r="A160" s="24" t="s">
        <v>62</v>
      </c>
      <c r="B160" s="44">
        <v>38916</v>
      </c>
      <c r="C160" s="24" t="s">
        <v>147</v>
      </c>
      <c r="D160" s="24" t="s">
        <v>32</v>
      </c>
      <c r="E160" s="24">
        <v>1</v>
      </c>
      <c r="F160" s="24"/>
      <c r="G160" s="25" t="s">
        <v>51</v>
      </c>
      <c r="H160" s="24" t="s">
        <v>52</v>
      </c>
      <c r="I160" s="24">
        <v>21</v>
      </c>
      <c r="J160" s="24">
        <v>20</v>
      </c>
      <c r="K160" s="24">
        <v>25</v>
      </c>
      <c r="L160" s="24">
        <v>22</v>
      </c>
      <c r="M160" s="24">
        <v>22</v>
      </c>
      <c r="N160" s="24">
        <v>23</v>
      </c>
      <c r="O160" s="24">
        <v>20</v>
      </c>
      <c r="P160" s="24">
        <v>22</v>
      </c>
      <c r="Q160" s="24">
        <v>21</v>
      </c>
      <c r="R160" s="24">
        <v>21</v>
      </c>
      <c r="S160" s="24">
        <v>20</v>
      </c>
      <c r="T160" s="24">
        <v>20</v>
      </c>
      <c r="U160" s="24">
        <v>21</v>
      </c>
      <c r="V160" s="24">
        <v>19</v>
      </c>
      <c r="W160" s="24">
        <v>26</v>
      </c>
      <c r="X160" s="24">
        <v>23</v>
      </c>
      <c r="Y160" s="24">
        <v>21</v>
      </c>
      <c r="Z160" s="24">
        <v>22</v>
      </c>
      <c r="AA160" s="24">
        <v>21</v>
      </c>
      <c r="AB160" s="24">
        <v>20</v>
      </c>
      <c r="AC160" s="24">
        <f>100+91+35+175+100+30+126+70+70+87+34</f>
        <v>918</v>
      </c>
      <c r="AD160" s="24">
        <f>20+AC160</f>
        <v>938</v>
      </c>
    </row>
    <row r="161" spans="1:30" ht="30.75">
      <c r="A161" s="24" t="s">
        <v>62</v>
      </c>
      <c r="B161" s="44">
        <v>38916</v>
      </c>
      <c r="C161" s="24" t="s">
        <v>147</v>
      </c>
      <c r="D161" s="24" t="s">
        <v>32</v>
      </c>
      <c r="E161" s="24">
        <v>1</v>
      </c>
      <c r="F161" s="24" t="s">
        <v>70</v>
      </c>
      <c r="G161" s="25" t="s">
        <v>152</v>
      </c>
      <c r="H161" s="24"/>
      <c r="I161" s="24">
        <v>115</v>
      </c>
      <c r="J161" s="24">
        <v>163</v>
      </c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>
        <v>2</v>
      </c>
    </row>
    <row r="162" spans="1:30" ht="15.75">
      <c r="A162" s="24" t="s">
        <v>62</v>
      </c>
      <c r="B162" s="44">
        <v>38916</v>
      </c>
      <c r="C162" s="24" t="s">
        <v>147</v>
      </c>
      <c r="D162" s="24" t="s">
        <v>32</v>
      </c>
      <c r="E162" s="24">
        <v>1</v>
      </c>
      <c r="F162" s="24"/>
      <c r="G162" s="25" t="s">
        <v>65</v>
      </c>
      <c r="H162" s="24" t="s">
        <v>66</v>
      </c>
      <c r="I162" s="24">
        <v>57</v>
      </c>
      <c r="J162" s="24">
        <v>56</v>
      </c>
      <c r="K162" s="24">
        <v>62</v>
      </c>
      <c r="L162" s="24">
        <v>67</v>
      </c>
      <c r="M162" s="24">
        <v>65</v>
      </c>
      <c r="N162" s="24">
        <v>54</v>
      </c>
      <c r="O162" s="24">
        <v>52</v>
      </c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>
        <v>7</v>
      </c>
    </row>
    <row r="163" spans="1:30" ht="30.75">
      <c r="A163" s="24" t="s">
        <v>62</v>
      </c>
      <c r="B163" s="44">
        <v>38916</v>
      </c>
      <c r="C163" s="24" t="s">
        <v>147</v>
      </c>
      <c r="D163" s="24" t="s">
        <v>32</v>
      </c>
      <c r="E163" s="24">
        <v>1</v>
      </c>
      <c r="F163" s="24"/>
      <c r="G163" s="25" t="s">
        <v>35</v>
      </c>
      <c r="H163" s="24" t="s">
        <v>36</v>
      </c>
      <c r="I163" s="24">
        <v>45</v>
      </c>
      <c r="J163" s="24">
        <v>46</v>
      </c>
      <c r="K163" s="24">
        <v>46</v>
      </c>
      <c r="L163" s="24">
        <v>46</v>
      </c>
      <c r="M163" s="24">
        <v>54</v>
      </c>
      <c r="N163" s="24">
        <v>56</v>
      </c>
      <c r="O163" s="24">
        <v>62</v>
      </c>
      <c r="P163" s="24">
        <v>65</v>
      </c>
      <c r="Q163" s="24">
        <v>66</v>
      </c>
      <c r="R163" s="24">
        <v>62</v>
      </c>
      <c r="S163" s="24">
        <v>64</v>
      </c>
      <c r="T163" s="24">
        <v>44</v>
      </c>
      <c r="U163" s="24">
        <v>45</v>
      </c>
      <c r="V163" s="24">
        <v>47</v>
      </c>
      <c r="W163" s="24">
        <v>52</v>
      </c>
      <c r="X163" s="24"/>
      <c r="Y163" s="24"/>
      <c r="Z163" s="24"/>
      <c r="AA163" s="24"/>
      <c r="AB163" s="24"/>
      <c r="AC163" s="24"/>
      <c r="AD163" s="24">
        <v>15</v>
      </c>
    </row>
    <row r="164" spans="1:30" ht="30.75">
      <c r="A164" s="24" t="s">
        <v>62</v>
      </c>
      <c r="B164" s="44">
        <v>38916</v>
      </c>
      <c r="C164" s="24" t="s">
        <v>147</v>
      </c>
      <c r="D164" s="24" t="s">
        <v>32</v>
      </c>
      <c r="E164" s="24">
        <v>1</v>
      </c>
      <c r="F164" s="24"/>
      <c r="G164" s="25" t="s">
        <v>108</v>
      </c>
      <c r="H164" s="24" t="s">
        <v>109</v>
      </c>
      <c r="I164" s="24">
        <v>12</v>
      </c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>
        <v>1</v>
      </c>
    </row>
    <row r="165" spans="1:30" ht="30.75">
      <c r="A165" s="24" t="s">
        <v>62</v>
      </c>
      <c r="B165" s="44">
        <v>38916</v>
      </c>
      <c r="C165" s="24" t="s">
        <v>147</v>
      </c>
      <c r="D165" s="24" t="s">
        <v>32</v>
      </c>
      <c r="E165" s="24">
        <v>1</v>
      </c>
      <c r="F165" s="24"/>
      <c r="G165" s="25" t="s">
        <v>153</v>
      </c>
      <c r="H165" s="24" t="s">
        <v>151</v>
      </c>
      <c r="I165" s="24">
        <v>16</v>
      </c>
      <c r="J165" s="24">
        <v>26</v>
      </c>
      <c r="K165" s="24">
        <v>16</v>
      </c>
      <c r="L165" s="24">
        <v>17</v>
      </c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>
        <v>4</v>
      </c>
    </row>
    <row r="166" spans="1:30" ht="30.75">
      <c r="A166" s="24" t="s">
        <v>62</v>
      </c>
      <c r="B166" s="44">
        <v>38916</v>
      </c>
      <c r="C166" s="24" t="s">
        <v>147</v>
      </c>
      <c r="D166" s="24" t="s">
        <v>32</v>
      </c>
      <c r="E166" s="24">
        <v>1</v>
      </c>
      <c r="F166" s="24"/>
      <c r="G166" s="25" t="s">
        <v>148</v>
      </c>
      <c r="H166" s="24" t="s">
        <v>149</v>
      </c>
      <c r="I166" s="24">
        <v>26</v>
      </c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>
        <v>1</v>
      </c>
    </row>
    <row r="167" spans="1:30" ht="30.75">
      <c r="A167" s="24" t="s">
        <v>62</v>
      </c>
      <c r="B167" s="44">
        <v>38916</v>
      </c>
      <c r="C167" s="24" t="s">
        <v>147</v>
      </c>
      <c r="D167" s="24" t="s">
        <v>32</v>
      </c>
      <c r="E167" s="24">
        <v>1</v>
      </c>
      <c r="F167" s="24" t="s">
        <v>70</v>
      </c>
      <c r="G167" s="25" t="s">
        <v>139</v>
      </c>
      <c r="H167" s="24" t="s">
        <v>140</v>
      </c>
      <c r="I167" s="24">
        <v>25</v>
      </c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>
        <v>1</v>
      </c>
    </row>
    <row r="168" spans="1:30" ht="30.75">
      <c r="A168" s="24" t="s">
        <v>62</v>
      </c>
      <c r="B168" s="44">
        <v>38916</v>
      </c>
      <c r="C168" s="24" t="s">
        <v>147</v>
      </c>
      <c r="D168" s="24" t="s">
        <v>32</v>
      </c>
      <c r="E168" s="24">
        <v>1</v>
      </c>
      <c r="F168" s="24"/>
      <c r="G168" s="25" t="s">
        <v>154</v>
      </c>
      <c r="H168" s="24" t="s">
        <v>78</v>
      </c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</row>
    <row r="169" spans="1:30" ht="30.75">
      <c r="A169" s="24" t="s">
        <v>86</v>
      </c>
      <c r="B169" s="44">
        <v>38909</v>
      </c>
      <c r="C169" s="24" t="s">
        <v>147</v>
      </c>
      <c r="D169" s="24" t="s">
        <v>32</v>
      </c>
      <c r="E169" s="24">
        <v>1</v>
      </c>
      <c r="F169" s="24"/>
      <c r="G169" s="25" t="s">
        <v>51</v>
      </c>
      <c r="H169" s="24" t="s">
        <v>52</v>
      </c>
      <c r="I169" s="24">
        <v>21</v>
      </c>
      <c r="J169" s="24">
        <v>22</v>
      </c>
      <c r="K169" s="24">
        <v>26</v>
      </c>
      <c r="L169" s="24">
        <v>26</v>
      </c>
      <c r="M169" s="24">
        <v>28</v>
      </c>
      <c r="N169" s="24">
        <v>27</v>
      </c>
      <c r="O169" s="24">
        <v>23</v>
      </c>
      <c r="P169" s="24">
        <v>25</v>
      </c>
      <c r="Q169" s="24">
        <v>23</v>
      </c>
      <c r="R169" s="24">
        <v>26</v>
      </c>
      <c r="S169" s="24">
        <v>24</v>
      </c>
      <c r="T169" s="24">
        <v>28</v>
      </c>
      <c r="U169" s="24">
        <v>20</v>
      </c>
      <c r="V169" s="24">
        <v>22</v>
      </c>
      <c r="W169" s="24">
        <v>22</v>
      </c>
      <c r="X169" s="24">
        <v>24</v>
      </c>
      <c r="Y169" s="24">
        <v>21</v>
      </c>
      <c r="Z169" s="24">
        <v>26</v>
      </c>
      <c r="AA169" s="24">
        <v>21</v>
      </c>
      <c r="AB169" s="24">
        <v>24</v>
      </c>
      <c r="AC169" s="24">
        <f>285+84+23+2+144</f>
        <v>538</v>
      </c>
      <c r="AD169" s="24">
        <f>20+AC169</f>
        <v>558</v>
      </c>
    </row>
    <row r="170" spans="1:30" ht="30.75">
      <c r="A170" s="24" t="s">
        <v>86</v>
      </c>
      <c r="B170" s="44">
        <v>38909</v>
      </c>
      <c r="C170" s="24" t="s">
        <v>147</v>
      </c>
      <c r="D170" s="24" t="s">
        <v>32</v>
      </c>
      <c r="E170" s="24">
        <v>1</v>
      </c>
      <c r="F170" s="24"/>
      <c r="G170" s="25" t="s">
        <v>35</v>
      </c>
      <c r="H170" s="24" t="s">
        <v>36</v>
      </c>
      <c r="I170" s="24">
        <v>67</v>
      </c>
      <c r="J170" s="24">
        <v>49</v>
      </c>
      <c r="K170" s="24">
        <v>68</v>
      </c>
      <c r="L170" s="24">
        <v>62</v>
      </c>
      <c r="M170" s="24">
        <v>59</v>
      </c>
      <c r="N170" s="24">
        <v>63</v>
      </c>
      <c r="O170" s="24">
        <v>60</v>
      </c>
      <c r="P170" s="24">
        <v>70</v>
      </c>
      <c r="Q170" s="24">
        <v>57</v>
      </c>
      <c r="R170" s="24">
        <v>56</v>
      </c>
      <c r="S170" s="24">
        <v>58</v>
      </c>
      <c r="T170" s="24">
        <v>56</v>
      </c>
      <c r="U170" s="24">
        <v>59</v>
      </c>
      <c r="V170" s="24">
        <v>58</v>
      </c>
      <c r="W170" s="24">
        <v>67</v>
      </c>
      <c r="X170" s="24">
        <v>52</v>
      </c>
      <c r="Y170" s="24">
        <v>56</v>
      </c>
      <c r="Z170" s="24">
        <v>55</v>
      </c>
      <c r="AA170" s="24">
        <v>58</v>
      </c>
      <c r="AB170" s="24">
        <v>57</v>
      </c>
      <c r="AC170" s="24">
        <v>34</v>
      </c>
      <c r="AD170" s="24">
        <v>54</v>
      </c>
    </row>
    <row r="171" spans="1:30" ht="30.75">
      <c r="A171" s="24" t="s">
        <v>86</v>
      </c>
      <c r="B171" s="44">
        <v>38909</v>
      </c>
      <c r="C171" s="24" t="s">
        <v>147</v>
      </c>
      <c r="D171" s="24" t="s">
        <v>32</v>
      </c>
      <c r="E171" s="24">
        <v>1</v>
      </c>
      <c r="F171" s="24" t="s">
        <v>70</v>
      </c>
      <c r="G171" s="25" t="s">
        <v>60</v>
      </c>
      <c r="H171" s="24" t="s">
        <v>61</v>
      </c>
      <c r="I171" s="24">
        <v>36</v>
      </c>
      <c r="J171" s="24" t="s">
        <v>70</v>
      </c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>
        <v>1</v>
      </c>
    </row>
    <row r="172" spans="1:30" ht="30.75">
      <c r="A172" s="24" t="s">
        <v>86</v>
      </c>
      <c r="B172" s="44">
        <v>38909</v>
      </c>
      <c r="C172" s="24" t="s">
        <v>147</v>
      </c>
      <c r="D172" s="24" t="s">
        <v>32</v>
      </c>
      <c r="E172" s="24">
        <v>1</v>
      </c>
      <c r="F172" s="24"/>
      <c r="G172" s="25" t="s">
        <v>153</v>
      </c>
      <c r="H172" s="24" t="s">
        <v>151</v>
      </c>
      <c r="I172" s="24">
        <v>47</v>
      </c>
      <c r="J172" s="24">
        <v>50</v>
      </c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>
        <v>2</v>
      </c>
    </row>
    <row r="173" spans="1:30" ht="30.75">
      <c r="A173" s="24" t="s">
        <v>86</v>
      </c>
      <c r="B173" s="44">
        <v>38909</v>
      </c>
      <c r="C173" s="24" t="s">
        <v>147</v>
      </c>
      <c r="D173" s="24" t="s">
        <v>32</v>
      </c>
      <c r="E173" s="24">
        <v>1</v>
      </c>
      <c r="F173" s="24"/>
      <c r="G173" s="25" t="s">
        <v>145</v>
      </c>
      <c r="H173" s="25" t="s">
        <v>155</v>
      </c>
      <c r="I173" s="24">
        <v>112</v>
      </c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>
        <v>1</v>
      </c>
    </row>
    <row r="174" spans="1:30" ht="30.75">
      <c r="A174" s="24" t="s">
        <v>88</v>
      </c>
      <c r="B174" s="44">
        <v>38916</v>
      </c>
      <c r="C174" s="24" t="s">
        <v>147</v>
      </c>
      <c r="D174" s="24" t="s">
        <v>32</v>
      </c>
      <c r="E174" s="24">
        <v>1</v>
      </c>
      <c r="F174" s="24"/>
      <c r="G174" s="25" t="s">
        <v>51</v>
      </c>
      <c r="H174" s="24" t="s">
        <v>52</v>
      </c>
      <c r="I174" s="24">
        <v>22</v>
      </c>
      <c r="J174" s="24">
        <v>22</v>
      </c>
      <c r="K174" s="24">
        <v>26</v>
      </c>
      <c r="L174" s="24">
        <v>22</v>
      </c>
      <c r="M174" s="24">
        <v>22</v>
      </c>
      <c r="N174" s="24">
        <v>22</v>
      </c>
      <c r="O174" s="24">
        <v>23</v>
      </c>
      <c r="P174" s="24">
        <v>21</v>
      </c>
      <c r="Q174" s="24">
        <v>22</v>
      </c>
      <c r="R174" s="24">
        <v>22</v>
      </c>
      <c r="S174" s="24">
        <v>22</v>
      </c>
      <c r="T174" s="24">
        <v>22</v>
      </c>
      <c r="U174" s="24">
        <v>21</v>
      </c>
      <c r="V174" s="24">
        <v>25</v>
      </c>
      <c r="W174" s="24">
        <v>24</v>
      </c>
      <c r="X174" s="24">
        <v>19</v>
      </c>
      <c r="Y174" s="24">
        <v>20</v>
      </c>
      <c r="Z174" s="24">
        <v>21</v>
      </c>
      <c r="AA174" s="24">
        <v>24</v>
      </c>
      <c r="AB174" s="24">
        <v>23</v>
      </c>
      <c r="AC174" s="24">
        <f>30+71+20+11</f>
        <v>132</v>
      </c>
      <c r="AD174" s="24">
        <v>152</v>
      </c>
    </row>
    <row r="175" spans="1:30" ht="30.75">
      <c r="A175" s="24" t="s">
        <v>88</v>
      </c>
      <c r="B175" s="44">
        <v>38916</v>
      </c>
      <c r="C175" s="24" t="s">
        <v>147</v>
      </c>
      <c r="D175" s="24" t="s">
        <v>32</v>
      </c>
      <c r="E175" s="24">
        <v>1</v>
      </c>
      <c r="F175" s="24"/>
      <c r="G175" s="25" t="s">
        <v>35</v>
      </c>
      <c r="H175" s="24" t="s">
        <v>36</v>
      </c>
      <c r="I175" s="24">
        <v>55</v>
      </c>
      <c r="J175" s="24">
        <v>65</v>
      </c>
      <c r="K175" s="24">
        <v>57</v>
      </c>
      <c r="L175" s="24">
        <v>47</v>
      </c>
      <c r="M175" s="24">
        <v>54</v>
      </c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>
        <v>5</v>
      </c>
    </row>
    <row r="176" spans="1:30" ht="15.75">
      <c r="A176" s="24" t="s">
        <v>88</v>
      </c>
      <c r="B176" s="44">
        <v>38916</v>
      </c>
      <c r="C176" s="24" t="s">
        <v>147</v>
      </c>
      <c r="D176" s="24" t="s">
        <v>32</v>
      </c>
      <c r="E176" s="24">
        <v>1</v>
      </c>
      <c r="F176" s="24"/>
      <c r="G176" s="25" t="s">
        <v>65</v>
      </c>
      <c r="H176" s="24" t="s">
        <v>66</v>
      </c>
      <c r="I176" s="24">
        <v>59</v>
      </c>
      <c r="J176" s="24">
        <v>77</v>
      </c>
      <c r="K176" s="24">
        <v>58</v>
      </c>
      <c r="L176" s="24">
        <v>61</v>
      </c>
      <c r="M176" s="24">
        <v>74</v>
      </c>
      <c r="N176" s="24">
        <v>61</v>
      </c>
      <c r="O176" s="24">
        <v>60</v>
      </c>
      <c r="P176" s="24">
        <v>58</v>
      </c>
      <c r="Q176" s="24">
        <v>58</v>
      </c>
      <c r="R176" s="24">
        <v>59</v>
      </c>
      <c r="S176" s="24">
        <v>61</v>
      </c>
      <c r="T176" s="24">
        <v>59</v>
      </c>
      <c r="U176" s="24">
        <v>58</v>
      </c>
      <c r="V176" s="24">
        <v>63</v>
      </c>
      <c r="W176" s="24">
        <v>62</v>
      </c>
      <c r="X176" s="24">
        <v>62</v>
      </c>
      <c r="Y176" s="24">
        <v>61</v>
      </c>
      <c r="Z176" s="24">
        <v>62</v>
      </c>
      <c r="AA176" s="24">
        <v>59</v>
      </c>
      <c r="AB176" s="24">
        <v>65</v>
      </c>
      <c r="AC176" s="24">
        <f>6+7+20+38+8</f>
        <v>79</v>
      </c>
      <c r="AD176" s="24">
        <v>99</v>
      </c>
    </row>
    <row r="177" spans="1:30" ht="30.75">
      <c r="A177" s="24" t="s">
        <v>88</v>
      </c>
      <c r="B177" s="44">
        <v>38916</v>
      </c>
      <c r="C177" s="24" t="s">
        <v>147</v>
      </c>
      <c r="D177" s="24" t="s">
        <v>32</v>
      </c>
      <c r="E177" s="24">
        <v>1</v>
      </c>
      <c r="F177" s="24"/>
      <c r="G177" s="25" t="s">
        <v>111</v>
      </c>
      <c r="H177" s="24" t="s">
        <v>112</v>
      </c>
      <c r="I177" s="24">
        <v>110</v>
      </c>
      <c r="J177" s="24">
        <v>109</v>
      </c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>
        <v>2</v>
      </c>
    </row>
    <row r="178" spans="1:30" ht="30.75">
      <c r="A178" s="24" t="s">
        <v>88</v>
      </c>
      <c r="B178" s="44">
        <v>38916</v>
      </c>
      <c r="C178" s="24" t="s">
        <v>147</v>
      </c>
      <c r="D178" s="24" t="s">
        <v>32</v>
      </c>
      <c r="E178" s="24">
        <v>1</v>
      </c>
      <c r="F178" s="24"/>
      <c r="G178" s="25" t="s">
        <v>156</v>
      </c>
      <c r="H178" s="24" t="s">
        <v>157</v>
      </c>
      <c r="I178" s="24">
        <v>107</v>
      </c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>
        <v>1</v>
      </c>
    </row>
    <row r="179" spans="1:30" ht="30.75">
      <c r="A179" s="24" t="s">
        <v>91</v>
      </c>
      <c r="B179" s="44">
        <v>38916</v>
      </c>
      <c r="C179" s="24" t="s">
        <v>147</v>
      </c>
      <c r="D179" s="24" t="s">
        <v>32</v>
      </c>
      <c r="E179" s="24">
        <v>1</v>
      </c>
      <c r="F179" s="24"/>
      <c r="G179" s="25" t="s">
        <v>158</v>
      </c>
      <c r="H179" s="24" t="s">
        <v>43</v>
      </c>
      <c r="I179" s="24">
        <v>148</v>
      </c>
      <c r="J179" s="24">
        <v>147</v>
      </c>
      <c r="K179" s="24">
        <v>136</v>
      </c>
      <c r="L179" s="24">
        <v>142</v>
      </c>
      <c r="M179" s="24">
        <v>148</v>
      </c>
      <c r="N179" s="24">
        <v>136</v>
      </c>
      <c r="O179" s="24">
        <v>142</v>
      </c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>
        <v>7</v>
      </c>
    </row>
    <row r="180" spans="1:30" ht="30.75">
      <c r="A180" s="24" t="s">
        <v>91</v>
      </c>
      <c r="B180" s="44">
        <v>38916</v>
      </c>
      <c r="C180" s="24" t="s">
        <v>147</v>
      </c>
      <c r="D180" s="24" t="s">
        <v>32</v>
      </c>
      <c r="E180" s="24">
        <v>1</v>
      </c>
      <c r="F180" s="24"/>
      <c r="G180" s="25" t="s">
        <v>145</v>
      </c>
      <c r="H180" s="24" t="s">
        <v>155</v>
      </c>
      <c r="I180" s="24">
        <v>175</v>
      </c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>
        <v>1</v>
      </c>
    </row>
    <row r="181" spans="1:30" ht="30.75">
      <c r="A181" s="24" t="s">
        <v>91</v>
      </c>
      <c r="B181" s="44">
        <v>38916</v>
      </c>
      <c r="C181" s="24" t="s">
        <v>147</v>
      </c>
      <c r="D181" s="24" t="s">
        <v>32</v>
      </c>
      <c r="E181" s="24">
        <v>1</v>
      </c>
      <c r="F181" s="24"/>
      <c r="G181" s="25" t="s">
        <v>139</v>
      </c>
      <c r="H181" s="24" t="s">
        <v>140</v>
      </c>
      <c r="I181" s="24">
        <v>39</v>
      </c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>
        <v>1</v>
      </c>
    </row>
    <row r="182" spans="1:30" ht="30.75">
      <c r="A182" s="24" t="s">
        <v>91</v>
      </c>
      <c r="B182" s="44">
        <v>38916</v>
      </c>
      <c r="C182" s="24" t="s">
        <v>147</v>
      </c>
      <c r="D182" s="24" t="s">
        <v>32</v>
      </c>
      <c r="E182" s="24">
        <v>1</v>
      </c>
      <c r="F182" s="24"/>
      <c r="G182" s="25" t="s">
        <v>35</v>
      </c>
      <c r="H182" s="24" t="s">
        <v>36</v>
      </c>
      <c r="I182" s="24">
        <v>70</v>
      </c>
      <c r="J182" s="24">
        <v>85</v>
      </c>
      <c r="K182" s="24">
        <v>48</v>
      </c>
      <c r="L182" s="24">
        <v>50</v>
      </c>
      <c r="M182" s="24">
        <v>50</v>
      </c>
      <c r="N182" s="24">
        <v>61</v>
      </c>
      <c r="O182" s="24">
        <v>53</v>
      </c>
      <c r="P182" s="24">
        <v>48</v>
      </c>
      <c r="Q182" s="24">
        <v>49</v>
      </c>
      <c r="R182" s="24">
        <v>42</v>
      </c>
      <c r="S182" s="24">
        <v>50</v>
      </c>
      <c r="T182" s="24">
        <v>43</v>
      </c>
      <c r="U182" s="24">
        <v>50</v>
      </c>
      <c r="V182" s="24">
        <v>48</v>
      </c>
      <c r="W182" s="24">
        <v>36</v>
      </c>
      <c r="X182" s="24">
        <v>50</v>
      </c>
      <c r="Y182" s="24">
        <v>40</v>
      </c>
      <c r="Z182" s="24">
        <v>47</v>
      </c>
      <c r="AA182" s="24">
        <v>53</v>
      </c>
      <c r="AB182" s="24">
        <v>50</v>
      </c>
      <c r="AC182" s="24">
        <f>70</f>
        <v>70</v>
      </c>
      <c r="AD182" s="24">
        <v>90</v>
      </c>
    </row>
    <row r="183" spans="1:30" ht="30.75">
      <c r="A183" s="24" t="s">
        <v>91</v>
      </c>
      <c r="B183" s="44">
        <v>38916</v>
      </c>
      <c r="C183" s="24" t="s">
        <v>147</v>
      </c>
      <c r="D183" s="24" t="s">
        <v>32</v>
      </c>
      <c r="E183" s="24">
        <v>1</v>
      </c>
      <c r="F183" s="24"/>
      <c r="G183" s="25" t="s">
        <v>63</v>
      </c>
      <c r="H183" s="24" t="s">
        <v>64</v>
      </c>
      <c r="I183" s="24">
        <v>43</v>
      </c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>
        <v>1</v>
      </c>
    </row>
    <row r="184" spans="1:30" ht="15.75">
      <c r="A184" s="24" t="s">
        <v>91</v>
      </c>
      <c r="B184" s="44">
        <v>38916</v>
      </c>
      <c r="C184" s="24" t="s">
        <v>147</v>
      </c>
      <c r="D184" s="24" t="s">
        <v>32</v>
      </c>
      <c r="E184" s="24">
        <v>1</v>
      </c>
      <c r="F184" s="24"/>
      <c r="G184" s="25" t="s">
        <v>65</v>
      </c>
      <c r="H184" s="24" t="s">
        <v>66</v>
      </c>
      <c r="I184" s="24">
        <v>56</v>
      </c>
      <c r="J184" s="24">
        <v>58</v>
      </c>
      <c r="K184" s="24">
        <v>62</v>
      </c>
      <c r="L184" s="24">
        <v>53</v>
      </c>
      <c r="M184" s="24">
        <v>60</v>
      </c>
      <c r="N184" s="24">
        <v>58</v>
      </c>
      <c r="O184" s="24">
        <v>63</v>
      </c>
      <c r="P184" s="24">
        <v>60</v>
      </c>
      <c r="Q184" s="24">
        <v>58</v>
      </c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>
        <v>9</v>
      </c>
    </row>
    <row r="185" spans="1:30" ht="30.75">
      <c r="A185" s="24" t="s">
        <v>91</v>
      </c>
      <c r="B185" s="44">
        <v>38916</v>
      </c>
      <c r="C185" s="24" t="s">
        <v>147</v>
      </c>
      <c r="D185" s="24" t="s">
        <v>32</v>
      </c>
      <c r="E185" s="24">
        <v>1</v>
      </c>
      <c r="F185" s="24"/>
      <c r="G185" s="25" t="s">
        <v>51</v>
      </c>
      <c r="H185" s="24" t="s">
        <v>52</v>
      </c>
      <c r="I185" s="24">
        <v>26</v>
      </c>
      <c r="J185" s="24">
        <v>21</v>
      </c>
      <c r="K185" s="24">
        <v>22</v>
      </c>
      <c r="L185" s="24">
        <v>25</v>
      </c>
      <c r="M185" s="24">
        <v>27</v>
      </c>
      <c r="N185" s="24">
        <v>22</v>
      </c>
      <c r="O185" s="24">
        <v>22</v>
      </c>
      <c r="P185" s="24">
        <v>23</v>
      </c>
      <c r="Q185" s="24">
        <v>21</v>
      </c>
      <c r="R185" s="24">
        <v>21</v>
      </c>
      <c r="S185" s="24">
        <v>22</v>
      </c>
      <c r="T185" s="24">
        <v>22</v>
      </c>
      <c r="U185" s="24">
        <v>23</v>
      </c>
      <c r="V185" s="24">
        <v>20</v>
      </c>
      <c r="W185" s="24">
        <v>24</v>
      </c>
      <c r="X185" s="24">
        <v>20</v>
      </c>
      <c r="Y185" s="24">
        <v>25</v>
      </c>
      <c r="Z185" s="24">
        <v>18</v>
      </c>
      <c r="AA185" s="24">
        <v>22</v>
      </c>
      <c r="AB185" s="24">
        <v>23</v>
      </c>
      <c r="AC185" s="24">
        <f>36+80+8+3</f>
        <v>127</v>
      </c>
      <c r="AD185" s="24">
        <v>153</v>
      </c>
    </row>
    <row r="186" spans="1:30" ht="30.75">
      <c r="A186" s="24" t="s">
        <v>91</v>
      </c>
      <c r="B186" s="44">
        <v>38916</v>
      </c>
      <c r="C186" s="24" t="s">
        <v>147</v>
      </c>
      <c r="D186" s="24" t="s">
        <v>32</v>
      </c>
      <c r="E186" s="24">
        <v>1</v>
      </c>
      <c r="F186" s="24"/>
      <c r="G186" s="25" t="s">
        <v>159</v>
      </c>
      <c r="H186" s="24" t="s">
        <v>151</v>
      </c>
      <c r="I186" s="24">
        <v>17</v>
      </c>
      <c r="J186" s="24">
        <v>22</v>
      </c>
      <c r="K186" s="24">
        <v>18</v>
      </c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>
        <v>3</v>
      </c>
    </row>
    <row r="187" spans="1:30" ht="30.75">
      <c r="A187" s="24" t="s">
        <v>91</v>
      </c>
      <c r="B187" s="44">
        <v>38916</v>
      </c>
      <c r="C187" s="24" t="s">
        <v>147</v>
      </c>
      <c r="D187" s="24" t="s">
        <v>32</v>
      </c>
      <c r="E187" s="24">
        <v>1</v>
      </c>
      <c r="F187" s="24"/>
      <c r="G187" s="25" t="s">
        <v>33</v>
      </c>
      <c r="H187" s="24" t="s">
        <v>34</v>
      </c>
      <c r="I187" s="24">
        <v>65</v>
      </c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>
        <v>1</v>
      </c>
    </row>
    <row r="188" spans="1:30" ht="30.75">
      <c r="A188" s="24" t="s">
        <v>91</v>
      </c>
      <c r="B188" s="44">
        <v>38916</v>
      </c>
      <c r="C188" s="24" t="s">
        <v>147</v>
      </c>
      <c r="D188" s="24" t="s">
        <v>32</v>
      </c>
      <c r="E188" s="24">
        <v>1</v>
      </c>
      <c r="F188" s="24"/>
      <c r="G188" s="25" t="s">
        <v>35</v>
      </c>
      <c r="H188" s="24" t="s">
        <v>36</v>
      </c>
      <c r="I188" s="24">
        <v>102</v>
      </c>
      <c r="J188" s="24">
        <v>89</v>
      </c>
      <c r="K188" s="24">
        <v>87</v>
      </c>
      <c r="L188" s="24">
        <v>80</v>
      </c>
      <c r="M188" s="24">
        <v>81</v>
      </c>
      <c r="N188" s="24">
        <v>91</v>
      </c>
      <c r="O188" s="24">
        <v>76</v>
      </c>
      <c r="P188" s="24">
        <v>80</v>
      </c>
      <c r="Q188" s="24">
        <v>72</v>
      </c>
      <c r="R188" s="24">
        <v>77</v>
      </c>
      <c r="S188" s="24">
        <v>68</v>
      </c>
      <c r="T188" s="24">
        <v>72</v>
      </c>
      <c r="U188" s="24">
        <v>72</v>
      </c>
      <c r="V188" s="24">
        <v>69</v>
      </c>
      <c r="W188" s="24">
        <v>65</v>
      </c>
      <c r="X188" s="24">
        <v>70</v>
      </c>
      <c r="Y188" s="24">
        <v>66</v>
      </c>
      <c r="Z188" s="24">
        <v>68</v>
      </c>
      <c r="AA188" s="24"/>
      <c r="AB188" s="24"/>
      <c r="AC188" s="24"/>
      <c r="AD188" s="24">
        <v>18</v>
      </c>
    </row>
    <row r="189" spans="1:30" ht="15.75">
      <c r="A189" s="45"/>
      <c r="B189" s="46" t="s">
        <v>160</v>
      </c>
      <c r="C189" s="24" t="s">
        <v>161</v>
      </c>
      <c r="D189" s="24"/>
      <c r="E189" s="24"/>
      <c r="F189" s="24"/>
      <c r="G189" s="47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</row>
    <row r="190" spans="1:30" ht="15.75">
      <c r="A190" s="45"/>
      <c r="B190" s="46" t="s">
        <v>162</v>
      </c>
      <c r="C190" s="24" t="s">
        <v>163</v>
      </c>
      <c r="D190" s="24"/>
      <c r="E190" s="24"/>
      <c r="F190" s="24"/>
      <c r="G190" s="47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</row>
    <row r="191" spans="1:30" ht="30.75">
      <c r="A191" s="24" t="s">
        <v>82</v>
      </c>
      <c r="B191" s="48">
        <v>38994</v>
      </c>
      <c r="C191" s="24" t="s">
        <v>164</v>
      </c>
      <c r="D191" s="24" t="s">
        <v>32</v>
      </c>
      <c r="E191" s="24">
        <v>1</v>
      </c>
      <c r="F191" s="24"/>
      <c r="G191" s="25" t="s">
        <v>35</v>
      </c>
      <c r="H191" s="24" t="s">
        <v>36</v>
      </c>
      <c r="I191" s="24">
        <v>72</v>
      </c>
      <c r="J191" s="24">
        <v>52</v>
      </c>
      <c r="K191" s="24">
        <v>64</v>
      </c>
      <c r="L191" s="24">
        <v>63</v>
      </c>
      <c r="M191" s="24">
        <v>62</v>
      </c>
      <c r="N191" s="24">
        <v>63</v>
      </c>
      <c r="O191" s="24">
        <v>76</v>
      </c>
      <c r="P191" s="24">
        <v>59</v>
      </c>
      <c r="Q191" s="24">
        <v>68</v>
      </c>
      <c r="R191" s="24">
        <v>70</v>
      </c>
      <c r="S191" s="24">
        <v>65</v>
      </c>
      <c r="T191" s="24">
        <v>74</v>
      </c>
      <c r="U191" s="24">
        <v>55</v>
      </c>
      <c r="V191" s="24">
        <v>73</v>
      </c>
      <c r="W191" s="24">
        <v>60</v>
      </c>
      <c r="X191" s="24">
        <v>64</v>
      </c>
      <c r="Y191" s="24">
        <v>56</v>
      </c>
      <c r="Z191" s="24">
        <v>63</v>
      </c>
      <c r="AA191" s="24">
        <v>62</v>
      </c>
      <c r="AB191" s="24">
        <v>70</v>
      </c>
      <c r="AC191" s="24">
        <f>9+30+6</f>
        <v>45</v>
      </c>
      <c r="AD191" s="24">
        <v>65</v>
      </c>
    </row>
    <row r="192" spans="1:30" ht="30.75">
      <c r="A192" s="24" t="s">
        <v>82</v>
      </c>
      <c r="B192" s="48">
        <v>38994</v>
      </c>
      <c r="C192" s="24" t="s">
        <v>164</v>
      </c>
      <c r="D192" s="24" t="s">
        <v>32</v>
      </c>
      <c r="E192" s="24">
        <v>1</v>
      </c>
      <c r="F192" s="24"/>
      <c r="G192" s="25" t="s">
        <v>165</v>
      </c>
      <c r="H192" s="24" t="s">
        <v>166</v>
      </c>
      <c r="I192" s="24">
        <v>28</v>
      </c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>
        <v>1</v>
      </c>
    </row>
    <row r="193" spans="1:30" ht="30.75">
      <c r="A193" s="24" t="s">
        <v>82</v>
      </c>
      <c r="B193" s="48">
        <v>38994</v>
      </c>
      <c r="C193" s="24" t="s">
        <v>164</v>
      </c>
      <c r="D193" s="24" t="s">
        <v>32</v>
      </c>
      <c r="E193" s="24">
        <v>1</v>
      </c>
      <c r="F193" s="24"/>
      <c r="G193" s="25" t="s">
        <v>167</v>
      </c>
      <c r="H193" s="24" t="s">
        <v>168</v>
      </c>
      <c r="I193" s="24">
        <v>49</v>
      </c>
      <c r="J193" s="24">
        <v>49</v>
      </c>
      <c r="K193" s="24">
        <v>36</v>
      </c>
      <c r="L193" s="24">
        <v>21</v>
      </c>
      <c r="M193" s="24">
        <v>35</v>
      </c>
      <c r="N193" s="24">
        <v>28</v>
      </c>
      <c r="O193" s="24">
        <v>27</v>
      </c>
      <c r="P193" s="24">
        <v>25</v>
      </c>
      <c r="Q193" s="24">
        <v>22</v>
      </c>
      <c r="R193" s="24">
        <v>20</v>
      </c>
      <c r="S193" s="24">
        <v>39</v>
      </c>
      <c r="T193" s="24">
        <v>15</v>
      </c>
      <c r="U193" s="24">
        <v>45</v>
      </c>
      <c r="V193" s="24">
        <v>39</v>
      </c>
      <c r="W193" s="24">
        <v>46</v>
      </c>
      <c r="X193" s="24">
        <v>20</v>
      </c>
      <c r="Y193" s="24">
        <v>41</v>
      </c>
      <c r="Z193" s="24">
        <v>22</v>
      </c>
      <c r="AA193" s="24">
        <v>21</v>
      </c>
      <c r="AB193" s="24">
        <v>38</v>
      </c>
      <c r="AC193" s="24">
        <f>6+4+9</f>
        <v>19</v>
      </c>
      <c r="AD193" s="24">
        <v>39</v>
      </c>
    </row>
    <row r="194" spans="1:30" ht="30.75">
      <c r="A194" s="24" t="s">
        <v>41</v>
      </c>
      <c r="B194" s="48">
        <v>38994</v>
      </c>
      <c r="C194" s="24" t="s">
        <v>164</v>
      </c>
      <c r="D194" s="24" t="s">
        <v>32</v>
      </c>
      <c r="E194" s="24">
        <v>1</v>
      </c>
      <c r="F194" s="24"/>
      <c r="G194" s="25" t="s">
        <v>63</v>
      </c>
      <c r="H194" s="24" t="s">
        <v>64</v>
      </c>
      <c r="I194" s="24">
        <v>104</v>
      </c>
      <c r="J194" s="24">
        <v>108</v>
      </c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  <c r="AD194" s="24">
        <v>2</v>
      </c>
    </row>
    <row r="195" spans="1:30" ht="30.75">
      <c r="A195" s="24" t="s">
        <v>41</v>
      </c>
      <c r="B195" s="48">
        <v>38994</v>
      </c>
      <c r="C195" s="24" t="s">
        <v>164</v>
      </c>
      <c r="D195" s="24" t="s">
        <v>32</v>
      </c>
      <c r="E195" s="24">
        <v>1</v>
      </c>
      <c r="F195" s="24"/>
      <c r="G195" s="25" t="s">
        <v>35</v>
      </c>
      <c r="H195" s="24" t="s">
        <v>36</v>
      </c>
      <c r="I195" s="24">
        <v>70</v>
      </c>
      <c r="J195" s="24">
        <v>55</v>
      </c>
      <c r="K195" s="24">
        <v>56</v>
      </c>
      <c r="L195" s="24">
        <v>63</v>
      </c>
      <c r="M195" s="24">
        <v>67</v>
      </c>
      <c r="N195" s="24">
        <v>89</v>
      </c>
      <c r="O195" s="24">
        <v>60</v>
      </c>
      <c r="P195" s="24">
        <v>61</v>
      </c>
      <c r="Q195" s="24">
        <v>68</v>
      </c>
      <c r="R195" s="24">
        <v>72</v>
      </c>
      <c r="S195" s="24">
        <v>75</v>
      </c>
      <c r="T195" s="24"/>
      <c r="U195" s="24"/>
      <c r="V195" s="24"/>
      <c r="W195" s="24"/>
      <c r="X195" s="24"/>
      <c r="Y195" s="24"/>
      <c r="Z195" s="24"/>
      <c r="AA195" s="24"/>
      <c r="AB195" s="24"/>
      <c r="AC195" s="24"/>
      <c r="AD195" s="24">
        <v>11</v>
      </c>
    </row>
    <row r="196" spans="1:30" ht="30.75">
      <c r="A196" s="24" t="s">
        <v>41</v>
      </c>
      <c r="B196" s="48">
        <v>38994</v>
      </c>
      <c r="C196" s="24" t="s">
        <v>164</v>
      </c>
      <c r="D196" s="24" t="s">
        <v>32</v>
      </c>
      <c r="E196" s="24">
        <v>1</v>
      </c>
      <c r="F196" s="24"/>
      <c r="G196" s="25" t="s">
        <v>33</v>
      </c>
      <c r="H196" s="24" t="s">
        <v>34</v>
      </c>
      <c r="I196" s="24">
        <v>39</v>
      </c>
      <c r="J196" s="47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  <c r="AD196" s="24">
        <v>1</v>
      </c>
    </row>
    <row r="197" spans="1:30" ht="30.75">
      <c r="A197" s="24" t="s">
        <v>41</v>
      </c>
      <c r="B197" s="48">
        <v>38994</v>
      </c>
      <c r="C197" s="24" t="s">
        <v>164</v>
      </c>
      <c r="D197" s="24" t="s">
        <v>32</v>
      </c>
      <c r="E197" s="24">
        <v>1</v>
      </c>
      <c r="F197" s="24"/>
      <c r="G197" s="25" t="s">
        <v>75</v>
      </c>
      <c r="H197" s="24" t="s">
        <v>76</v>
      </c>
      <c r="I197" s="24"/>
      <c r="J197" s="47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  <c r="AD197" s="24">
        <v>1</v>
      </c>
    </row>
    <row r="198" spans="1:30" ht="30.75">
      <c r="A198" s="24" t="s">
        <v>85</v>
      </c>
      <c r="B198" s="48">
        <v>38994</v>
      </c>
      <c r="C198" s="24" t="s">
        <v>164</v>
      </c>
      <c r="D198" s="24" t="s">
        <v>32</v>
      </c>
      <c r="E198" s="24">
        <v>1</v>
      </c>
      <c r="F198" s="24"/>
      <c r="G198" s="25" t="s">
        <v>35</v>
      </c>
      <c r="H198" s="24" t="s">
        <v>36</v>
      </c>
      <c r="I198" s="24">
        <v>62</v>
      </c>
      <c r="J198" s="24">
        <v>55</v>
      </c>
      <c r="K198" s="24">
        <v>70</v>
      </c>
      <c r="L198" s="24">
        <v>64</v>
      </c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  <c r="AD198" s="24">
        <v>4</v>
      </c>
    </row>
    <row r="199" spans="1:30" ht="30.75">
      <c r="A199" s="24" t="s">
        <v>85</v>
      </c>
      <c r="B199" s="48">
        <v>38994</v>
      </c>
      <c r="C199" s="24" t="s">
        <v>164</v>
      </c>
      <c r="D199" s="24" t="s">
        <v>32</v>
      </c>
      <c r="E199" s="24">
        <v>1</v>
      </c>
      <c r="F199" s="24"/>
      <c r="G199" s="25" t="s">
        <v>51</v>
      </c>
      <c r="H199" s="24" t="s">
        <v>52</v>
      </c>
      <c r="I199" s="24">
        <v>22</v>
      </c>
      <c r="J199" s="24">
        <v>21</v>
      </c>
      <c r="K199" s="24">
        <v>25</v>
      </c>
      <c r="L199" s="24">
        <v>25</v>
      </c>
      <c r="M199" s="24">
        <v>24</v>
      </c>
      <c r="N199" s="24">
        <v>26</v>
      </c>
      <c r="O199" s="24">
        <v>25</v>
      </c>
      <c r="P199" s="24">
        <v>20</v>
      </c>
      <c r="Q199" s="24">
        <v>26</v>
      </c>
      <c r="R199" s="24">
        <v>28</v>
      </c>
      <c r="S199" s="24">
        <v>29</v>
      </c>
      <c r="T199" s="24">
        <v>27</v>
      </c>
      <c r="U199" s="24">
        <v>30</v>
      </c>
      <c r="V199" s="24">
        <v>21</v>
      </c>
      <c r="W199" s="24">
        <v>25</v>
      </c>
      <c r="X199" s="24">
        <v>24</v>
      </c>
      <c r="Y199" s="24">
        <v>26</v>
      </c>
      <c r="Z199" s="24">
        <v>27</v>
      </c>
      <c r="AA199" s="24">
        <v>26</v>
      </c>
      <c r="AB199" s="24">
        <v>25</v>
      </c>
      <c r="AC199" s="24">
        <f>25+108+89+64+112+44</f>
        <v>442</v>
      </c>
      <c r="AD199" s="24">
        <v>462</v>
      </c>
    </row>
    <row r="200" spans="1:30" ht="30.75">
      <c r="A200" s="24" t="s">
        <v>85</v>
      </c>
      <c r="B200" s="48">
        <v>38994</v>
      </c>
      <c r="C200" s="24" t="s">
        <v>164</v>
      </c>
      <c r="D200" s="24" t="s">
        <v>32</v>
      </c>
      <c r="E200" s="24">
        <v>1</v>
      </c>
      <c r="F200" s="24"/>
      <c r="G200" s="25" t="s">
        <v>107</v>
      </c>
      <c r="H200" s="24" t="s">
        <v>103</v>
      </c>
      <c r="I200" s="24">
        <v>59</v>
      </c>
      <c r="J200" s="24">
        <v>60</v>
      </c>
      <c r="K200" s="24">
        <v>59</v>
      </c>
      <c r="L200" s="24">
        <v>60</v>
      </c>
      <c r="M200" s="24">
        <v>61</v>
      </c>
      <c r="N200" s="24">
        <v>62</v>
      </c>
      <c r="O200" s="24">
        <v>58</v>
      </c>
      <c r="P200" s="24">
        <v>57</v>
      </c>
      <c r="Q200" s="24">
        <v>55</v>
      </c>
      <c r="R200" s="24">
        <v>59</v>
      </c>
      <c r="S200" s="24">
        <v>58</v>
      </c>
      <c r="T200" s="24">
        <v>64</v>
      </c>
      <c r="U200" s="24">
        <v>65</v>
      </c>
      <c r="V200" s="24">
        <v>60</v>
      </c>
      <c r="W200" s="24">
        <v>62</v>
      </c>
      <c r="X200" s="24">
        <v>67</v>
      </c>
      <c r="Y200" s="24">
        <v>58</v>
      </c>
      <c r="Z200" s="24">
        <v>64</v>
      </c>
      <c r="AA200" s="24">
        <v>60</v>
      </c>
      <c r="AB200" s="24">
        <v>67</v>
      </c>
      <c r="AC200" s="24">
        <f>9+20</f>
        <v>29</v>
      </c>
      <c r="AD200" s="24">
        <v>49</v>
      </c>
    </row>
    <row r="201" spans="1:30" ht="30.75">
      <c r="A201" s="24" t="s">
        <v>85</v>
      </c>
      <c r="B201" s="48">
        <v>38994</v>
      </c>
      <c r="C201" s="24" t="s">
        <v>164</v>
      </c>
      <c r="D201" s="24" t="s">
        <v>32</v>
      </c>
      <c r="E201" s="24">
        <v>1</v>
      </c>
      <c r="F201" s="24"/>
      <c r="G201" s="25" t="s">
        <v>75</v>
      </c>
      <c r="H201" s="24" t="s">
        <v>76</v>
      </c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4">
        <v>1</v>
      </c>
    </row>
    <row r="202" spans="1:30" ht="30.75">
      <c r="A202" s="24" t="s">
        <v>85</v>
      </c>
      <c r="B202" s="48">
        <v>38994</v>
      </c>
      <c r="C202" s="24" t="s">
        <v>164</v>
      </c>
      <c r="D202" s="24" t="s">
        <v>32</v>
      </c>
      <c r="E202" s="24">
        <v>1</v>
      </c>
      <c r="F202" s="24"/>
      <c r="G202" s="25" t="s">
        <v>39</v>
      </c>
      <c r="H202" s="24" t="s">
        <v>40</v>
      </c>
      <c r="I202" s="24">
        <v>122</v>
      </c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  <c r="AC202" s="24"/>
      <c r="AD202" s="24">
        <v>1</v>
      </c>
    </row>
    <row r="203" spans="1:30" ht="30.75">
      <c r="A203" s="24" t="s">
        <v>62</v>
      </c>
      <c r="B203" s="48">
        <v>38994</v>
      </c>
      <c r="C203" s="24" t="s">
        <v>164</v>
      </c>
      <c r="D203" s="24" t="s">
        <v>32</v>
      </c>
      <c r="E203" s="24">
        <v>1</v>
      </c>
      <c r="F203" s="24"/>
      <c r="G203" s="25" t="s">
        <v>51</v>
      </c>
      <c r="H203" s="24" t="s">
        <v>52</v>
      </c>
      <c r="I203" s="24">
        <v>25</v>
      </c>
      <c r="J203" s="24">
        <v>25</v>
      </c>
      <c r="K203" s="24">
        <v>28</v>
      </c>
      <c r="L203" s="24">
        <v>24</v>
      </c>
      <c r="M203" s="24">
        <v>25</v>
      </c>
      <c r="N203" s="24">
        <v>27</v>
      </c>
      <c r="O203" s="24">
        <v>28</v>
      </c>
      <c r="P203" s="24">
        <v>23</v>
      </c>
      <c r="Q203" s="24">
        <v>28</v>
      </c>
      <c r="R203" s="24">
        <v>24</v>
      </c>
      <c r="S203" s="24">
        <v>26</v>
      </c>
      <c r="T203" s="24">
        <v>30</v>
      </c>
      <c r="U203" s="24">
        <v>26</v>
      </c>
      <c r="V203" s="24">
        <v>20</v>
      </c>
      <c r="W203" s="24">
        <v>24</v>
      </c>
      <c r="X203" s="24">
        <v>20</v>
      </c>
      <c r="Y203" s="24">
        <v>26</v>
      </c>
      <c r="Z203" s="24">
        <v>25</v>
      </c>
      <c r="AA203" s="24">
        <v>27</v>
      </c>
      <c r="AB203" s="24">
        <v>25</v>
      </c>
      <c r="AC203" s="24">
        <f>302+40+92</f>
        <v>434</v>
      </c>
      <c r="AD203" s="24">
        <v>454</v>
      </c>
    </row>
    <row r="204" spans="1:30" ht="30.75">
      <c r="A204" s="24" t="s">
        <v>62</v>
      </c>
      <c r="B204" s="48">
        <v>38994</v>
      </c>
      <c r="C204" s="24" t="s">
        <v>164</v>
      </c>
      <c r="D204" s="24" t="s">
        <v>32</v>
      </c>
      <c r="E204" s="24">
        <v>1</v>
      </c>
      <c r="F204" s="24"/>
      <c r="G204" s="25" t="s">
        <v>167</v>
      </c>
      <c r="H204" s="24" t="s">
        <v>168</v>
      </c>
      <c r="I204" s="24">
        <v>51</v>
      </c>
      <c r="J204" s="24">
        <v>25</v>
      </c>
      <c r="K204" s="24">
        <v>18</v>
      </c>
      <c r="L204" s="24">
        <v>14</v>
      </c>
      <c r="M204" s="24">
        <v>22</v>
      </c>
      <c r="N204" s="24">
        <v>16</v>
      </c>
      <c r="O204" s="24">
        <v>51</v>
      </c>
      <c r="P204" s="24">
        <v>22</v>
      </c>
      <c r="Q204" s="24">
        <v>21</v>
      </c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  <c r="AD204" s="24">
        <v>9</v>
      </c>
    </row>
    <row r="205" spans="1:30" ht="30.75">
      <c r="A205" s="24" t="s">
        <v>62</v>
      </c>
      <c r="B205" s="48">
        <v>38994</v>
      </c>
      <c r="C205" s="24" t="s">
        <v>164</v>
      </c>
      <c r="D205" s="24" t="s">
        <v>32</v>
      </c>
      <c r="E205" s="24">
        <v>1</v>
      </c>
      <c r="F205" s="24"/>
      <c r="G205" s="25" t="s">
        <v>35</v>
      </c>
      <c r="H205" s="24" t="s">
        <v>36</v>
      </c>
      <c r="I205" s="24">
        <v>61</v>
      </c>
      <c r="J205" s="24">
        <v>62</v>
      </c>
      <c r="K205" s="24">
        <v>72</v>
      </c>
      <c r="L205" s="24">
        <v>65</v>
      </c>
      <c r="M205" s="24">
        <v>66</v>
      </c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  <c r="AD205" s="24">
        <v>5</v>
      </c>
    </row>
    <row r="206" spans="1:30" ht="30.75">
      <c r="A206" s="24" t="s">
        <v>62</v>
      </c>
      <c r="B206" s="48">
        <v>38994</v>
      </c>
      <c r="C206" s="24" t="s">
        <v>164</v>
      </c>
      <c r="D206" s="24" t="s">
        <v>32</v>
      </c>
      <c r="E206" s="24">
        <v>1</v>
      </c>
      <c r="F206" s="24"/>
      <c r="G206" s="25" t="s">
        <v>139</v>
      </c>
      <c r="H206" s="24" t="s">
        <v>140</v>
      </c>
      <c r="I206" s="24">
        <v>19</v>
      </c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  <c r="AD206" s="24">
        <v>1</v>
      </c>
    </row>
    <row r="207" spans="1:30" ht="30.75">
      <c r="A207" s="24" t="s">
        <v>86</v>
      </c>
      <c r="B207" s="48">
        <v>38994</v>
      </c>
      <c r="C207" s="24" t="s">
        <v>164</v>
      </c>
      <c r="D207" s="24" t="s">
        <v>32</v>
      </c>
      <c r="E207" s="24">
        <v>1</v>
      </c>
      <c r="F207" s="24"/>
      <c r="G207" s="25" t="s">
        <v>35</v>
      </c>
      <c r="H207" s="24" t="s">
        <v>36</v>
      </c>
      <c r="I207" s="24">
        <v>76</v>
      </c>
      <c r="J207" s="24">
        <v>65</v>
      </c>
      <c r="K207" s="24">
        <v>64</v>
      </c>
      <c r="L207" s="24">
        <v>63</v>
      </c>
      <c r="M207" s="24">
        <v>68</v>
      </c>
      <c r="N207" s="24">
        <v>70</v>
      </c>
      <c r="O207" s="24">
        <v>69</v>
      </c>
      <c r="P207" s="24">
        <v>66</v>
      </c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  <c r="AC207" s="24"/>
      <c r="AD207" s="24">
        <v>8</v>
      </c>
    </row>
    <row r="208" spans="1:30" ht="30.75">
      <c r="A208" s="24" t="s">
        <v>86</v>
      </c>
      <c r="B208" s="48">
        <v>38994</v>
      </c>
      <c r="C208" s="24" t="s">
        <v>164</v>
      </c>
      <c r="D208" s="24" t="s">
        <v>32</v>
      </c>
      <c r="E208" s="24">
        <v>1</v>
      </c>
      <c r="F208" s="24"/>
      <c r="G208" s="25" t="s">
        <v>51</v>
      </c>
      <c r="H208" s="24" t="s">
        <v>52</v>
      </c>
      <c r="I208" s="24">
        <v>32</v>
      </c>
      <c r="J208" s="24">
        <v>30</v>
      </c>
      <c r="K208" s="24">
        <v>29</v>
      </c>
      <c r="L208" s="24">
        <v>33</v>
      </c>
      <c r="M208" s="24">
        <v>28</v>
      </c>
      <c r="N208" s="24">
        <v>31</v>
      </c>
      <c r="O208" s="24">
        <v>26</v>
      </c>
      <c r="P208" s="24">
        <v>29</v>
      </c>
      <c r="Q208" s="24">
        <v>32</v>
      </c>
      <c r="R208" s="24">
        <v>24</v>
      </c>
      <c r="S208" s="24">
        <v>29</v>
      </c>
      <c r="T208" s="24">
        <v>28</v>
      </c>
      <c r="U208" s="24">
        <v>33</v>
      </c>
      <c r="V208" s="24">
        <v>28</v>
      </c>
      <c r="W208" s="24">
        <v>30</v>
      </c>
      <c r="X208" s="24">
        <v>30</v>
      </c>
      <c r="Y208" s="24">
        <v>30</v>
      </c>
      <c r="Z208" s="24">
        <v>26</v>
      </c>
      <c r="AA208" s="24">
        <v>25</v>
      </c>
      <c r="AB208" s="24">
        <v>25</v>
      </c>
      <c r="AC208" s="24">
        <f>6+110+30+16</f>
        <v>162</v>
      </c>
      <c r="AD208" s="24">
        <v>182</v>
      </c>
    </row>
    <row r="209" spans="1:30" ht="30.75">
      <c r="A209" s="24" t="s">
        <v>86</v>
      </c>
      <c r="B209" s="48">
        <v>38994</v>
      </c>
      <c r="C209" s="24" t="s">
        <v>164</v>
      </c>
      <c r="D209" s="24" t="s">
        <v>32</v>
      </c>
      <c r="E209" s="24">
        <v>1</v>
      </c>
      <c r="F209" s="24"/>
      <c r="G209" s="25" t="s">
        <v>33</v>
      </c>
      <c r="H209" s="24" t="s">
        <v>34</v>
      </c>
      <c r="I209" s="24">
        <v>115</v>
      </c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  <c r="AC209" s="24"/>
      <c r="AD209" s="24">
        <v>1</v>
      </c>
    </row>
    <row r="210" spans="1:30" ht="30.75">
      <c r="A210" s="24" t="s">
        <v>86</v>
      </c>
      <c r="B210" s="48">
        <v>38994</v>
      </c>
      <c r="C210" s="24" t="s">
        <v>164</v>
      </c>
      <c r="D210" s="24" t="s">
        <v>32</v>
      </c>
      <c r="E210" s="24">
        <v>1</v>
      </c>
      <c r="F210" s="24"/>
      <c r="G210" s="25" t="s">
        <v>60</v>
      </c>
      <c r="H210" s="24" t="s">
        <v>61</v>
      </c>
      <c r="I210" s="24">
        <v>42</v>
      </c>
      <c r="J210" s="24">
        <v>44</v>
      </c>
      <c r="K210" s="24">
        <v>52</v>
      </c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  <c r="AC210" s="24"/>
      <c r="AD210" s="24">
        <v>3</v>
      </c>
    </row>
    <row r="211" spans="1:30" ht="30.75">
      <c r="A211" s="24" t="s">
        <v>86</v>
      </c>
      <c r="B211" s="48">
        <v>38994</v>
      </c>
      <c r="C211" s="24" t="s">
        <v>164</v>
      </c>
      <c r="D211" s="24" t="s">
        <v>32</v>
      </c>
      <c r="E211" s="24">
        <v>1</v>
      </c>
      <c r="F211" s="24"/>
      <c r="G211" s="25" t="s">
        <v>167</v>
      </c>
      <c r="H211" s="24" t="s">
        <v>168</v>
      </c>
      <c r="I211" s="24">
        <v>35</v>
      </c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  <c r="AC211" s="24"/>
      <c r="AD211" s="24">
        <v>1</v>
      </c>
    </row>
    <row r="212" spans="1:30" ht="30.75">
      <c r="A212" s="24" t="s">
        <v>86</v>
      </c>
      <c r="B212" s="48">
        <v>38994</v>
      </c>
      <c r="C212" s="24" t="s">
        <v>164</v>
      </c>
      <c r="D212" s="24" t="s">
        <v>32</v>
      </c>
      <c r="E212" s="24">
        <v>1</v>
      </c>
      <c r="F212" s="24"/>
      <c r="G212" s="25" t="s">
        <v>55</v>
      </c>
      <c r="H212" s="24" t="s">
        <v>56</v>
      </c>
      <c r="I212" s="24">
        <v>66</v>
      </c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  <c r="AC212" s="24"/>
      <c r="AD212" s="24">
        <v>1</v>
      </c>
    </row>
    <row r="213" spans="1:30" ht="30.75">
      <c r="A213" s="24" t="s">
        <v>88</v>
      </c>
      <c r="B213" s="48">
        <v>38994</v>
      </c>
      <c r="C213" s="24" t="s">
        <v>164</v>
      </c>
      <c r="D213" s="24" t="s">
        <v>32</v>
      </c>
      <c r="E213" s="24">
        <v>1</v>
      </c>
      <c r="F213" s="24"/>
      <c r="G213" s="25" t="s">
        <v>167</v>
      </c>
      <c r="H213" s="24" t="s">
        <v>168</v>
      </c>
      <c r="I213" s="24">
        <v>49</v>
      </c>
      <c r="J213" s="24">
        <v>24</v>
      </c>
      <c r="K213" s="24">
        <v>11</v>
      </c>
      <c r="L213" s="24">
        <v>22</v>
      </c>
      <c r="M213" s="24">
        <v>17</v>
      </c>
      <c r="N213" s="24">
        <v>22</v>
      </c>
      <c r="O213" s="24">
        <v>23</v>
      </c>
      <c r="P213" s="24">
        <v>16</v>
      </c>
      <c r="Q213" s="24">
        <v>20</v>
      </c>
      <c r="R213" s="24">
        <v>16</v>
      </c>
      <c r="S213" s="24">
        <v>15</v>
      </c>
      <c r="T213" s="24">
        <v>17</v>
      </c>
      <c r="U213" s="24">
        <v>19</v>
      </c>
      <c r="V213" s="24">
        <v>25</v>
      </c>
      <c r="W213" s="24">
        <v>16</v>
      </c>
      <c r="X213" s="24">
        <v>17</v>
      </c>
      <c r="Y213" s="24">
        <v>16</v>
      </c>
      <c r="Z213" s="24">
        <v>16</v>
      </c>
      <c r="AA213" s="24">
        <v>12</v>
      </c>
      <c r="AB213" s="24">
        <v>21</v>
      </c>
      <c r="AC213" s="24">
        <f>4+10+13+1</f>
        <v>28</v>
      </c>
      <c r="AD213" s="24">
        <v>48</v>
      </c>
    </row>
    <row r="214" spans="1:30" ht="30.75">
      <c r="A214" s="24" t="s">
        <v>88</v>
      </c>
      <c r="B214" s="48">
        <v>38994</v>
      </c>
      <c r="C214" s="24" t="s">
        <v>164</v>
      </c>
      <c r="D214" s="24" t="s">
        <v>32</v>
      </c>
      <c r="E214" s="24">
        <v>1</v>
      </c>
      <c r="F214" s="24"/>
      <c r="G214" s="25" t="s">
        <v>42</v>
      </c>
      <c r="H214" s="24" t="s">
        <v>43</v>
      </c>
      <c r="I214" s="24">
        <v>180</v>
      </c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  <c r="AC214" s="24"/>
      <c r="AD214" s="24">
        <v>1</v>
      </c>
    </row>
    <row r="215" spans="1:30" ht="30.75">
      <c r="A215" s="24" t="s">
        <v>88</v>
      </c>
      <c r="B215" s="48">
        <v>38994</v>
      </c>
      <c r="C215" s="24" t="s">
        <v>164</v>
      </c>
      <c r="D215" s="24" t="s">
        <v>32</v>
      </c>
      <c r="E215" s="24">
        <v>1</v>
      </c>
      <c r="F215" s="24"/>
      <c r="G215" s="25" t="s">
        <v>35</v>
      </c>
      <c r="H215" s="24" t="s">
        <v>36</v>
      </c>
      <c r="I215" s="24">
        <v>72</v>
      </c>
      <c r="J215" s="24">
        <v>67</v>
      </c>
      <c r="K215" s="24">
        <v>62</v>
      </c>
      <c r="L215" s="24">
        <v>61</v>
      </c>
      <c r="M215" s="24">
        <v>59</v>
      </c>
      <c r="N215" s="24">
        <v>59</v>
      </c>
      <c r="O215" s="24">
        <v>62</v>
      </c>
      <c r="P215" s="24">
        <v>62</v>
      </c>
      <c r="Q215" s="24">
        <v>63</v>
      </c>
      <c r="R215" s="24">
        <v>59</v>
      </c>
      <c r="S215" s="24">
        <v>75</v>
      </c>
      <c r="T215" s="24">
        <v>60</v>
      </c>
      <c r="U215" s="24">
        <v>65</v>
      </c>
      <c r="V215" s="24">
        <v>61</v>
      </c>
      <c r="W215" s="24">
        <v>55</v>
      </c>
      <c r="X215" s="24">
        <v>59</v>
      </c>
      <c r="Y215" s="24">
        <v>65</v>
      </c>
      <c r="Z215" s="24">
        <v>66</v>
      </c>
      <c r="AA215" s="24">
        <v>58</v>
      </c>
      <c r="AB215" s="24">
        <v>59</v>
      </c>
      <c r="AC215" s="24">
        <v>8</v>
      </c>
      <c r="AD215" s="24">
        <v>28</v>
      </c>
    </row>
    <row r="216" spans="1:30" ht="30.75">
      <c r="A216" s="24" t="s">
        <v>88</v>
      </c>
      <c r="B216" s="48">
        <v>38994</v>
      </c>
      <c r="C216" s="24" t="s">
        <v>164</v>
      </c>
      <c r="D216" s="24" t="s">
        <v>32</v>
      </c>
      <c r="E216" s="24">
        <v>1</v>
      </c>
      <c r="F216" s="24"/>
      <c r="G216" s="25" t="s">
        <v>165</v>
      </c>
      <c r="H216" s="24" t="s">
        <v>166</v>
      </c>
      <c r="I216" s="24">
        <v>42</v>
      </c>
      <c r="J216" s="24">
        <v>41</v>
      </c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  <c r="AD216" s="24">
        <v>2</v>
      </c>
    </row>
    <row r="217" spans="1:30" ht="30.75">
      <c r="A217" s="24" t="s">
        <v>88</v>
      </c>
      <c r="B217" s="48">
        <v>38994</v>
      </c>
      <c r="C217" s="24" t="s">
        <v>164</v>
      </c>
      <c r="D217" s="24" t="s">
        <v>32</v>
      </c>
      <c r="E217" s="24">
        <v>1</v>
      </c>
      <c r="F217" s="24"/>
      <c r="G217" s="25" t="s">
        <v>51</v>
      </c>
      <c r="H217" s="24" t="s">
        <v>52</v>
      </c>
      <c r="I217" s="24">
        <v>30</v>
      </c>
      <c r="J217" s="24">
        <v>25</v>
      </c>
      <c r="K217" s="24">
        <v>26</v>
      </c>
      <c r="L217" s="24">
        <v>25</v>
      </c>
      <c r="M217" s="24">
        <v>26</v>
      </c>
      <c r="N217" s="24">
        <v>28</v>
      </c>
      <c r="O217" s="24">
        <v>25</v>
      </c>
      <c r="P217" s="24">
        <v>20</v>
      </c>
      <c r="Q217" s="24">
        <v>24</v>
      </c>
      <c r="R217" s="24">
        <v>27</v>
      </c>
      <c r="S217" s="24">
        <v>32</v>
      </c>
      <c r="T217" s="24">
        <v>24</v>
      </c>
      <c r="U217" s="24">
        <v>25</v>
      </c>
      <c r="V217" s="24">
        <v>29</v>
      </c>
      <c r="W217" s="24">
        <v>28</v>
      </c>
      <c r="X217" s="24">
        <v>22</v>
      </c>
      <c r="Y217" s="24">
        <v>23</v>
      </c>
      <c r="Z217" s="24">
        <v>29</v>
      </c>
      <c r="AA217" s="24">
        <v>19</v>
      </c>
      <c r="AB217" s="24">
        <v>28</v>
      </c>
      <c r="AC217" s="24">
        <f>11+13+1</f>
        <v>25</v>
      </c>
      <c r="AD217" s="24">
        <v>45</v>
      </c>
    </row>
    <row r="218" spans="1:30" ht="30.75">
      <c r="A218" s="24" t="s">
        <v>88</v>
      </c>
      <c r="B218" s="48">
        <v>38994</v>
      </c>
      <c r="C218" s="24" t="s">
        <v>164</v>
      </c>
      <c r="D218" s="24" t="s">
        <v>32</v>
      </c>
      <c r="E218" s="24">
        <v>1</v>
      </c>
      <c r="F218" s="24"/>
      <c r="G218" s="25" t="s">
        <v>107</v>
      </c>
      <c r="H218" s="24" t="s">
        <v>103</v>
      </c>
      <c r="I218" s="24">
        <v>67</v>
      </c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  <c r="AC218" s="24"/>
      <c r="AD218" s="24">
        <v>1</v>
      </c>
    </row>
    <row r="219" spans="1:30" ht="30.75">
      <c r="A219" s="24" t="s">
        <v>88</v>
      </c>
      <c r="B219" s="48">
        <v>38994</v>
      </c>
      <c r="C219" s="24" t="s">
        <v>164</v>
      </c>
      <c r="D219" s="24" t="s">
        <v>32</v>
      </c>
      <c r="E219" s="24">
        <v>1</v>
      </c>
      <c r="F219" s="24"/>
      <c r="G219" s="25" t="s">
        <v>75</v>
      </c>
      <c r="H219" s="24" t="s">
        <v>76</v>
      </c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  <c r="AD219" s="24">
        <v>104</v>
      </c>
    </row>
    <row r="220" spans="1:30" ht="30.75">
      <c r="A220" s="24" t="s">
        <v>88</v>
      </c>
      <c r="B220" s="48">
        <v>38994</v>
      </c>
      <c r="C220" s="24" t="s">
        <v>164</v>
      </c>
      <c r="D220" s="24" t="s">
        <v>32</v>
      </c>
      <c r="E220" s="24">
        <v>1</v>
      </c>
      <c r="F220" s="24"/>
      <c r="G220" s="25" t="s">
        <v>139</v>
      </c>
      <c r="H220" s="24" t="s">
        <v>140</v>
      </c>
      <c r="I220" s="24">
        <v>25</v>
      </c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  <c r="AC220" s="24"/>
      <c r="AD220" s="24">
        <v>1</v>
      </c>
    </row>
    <row r="221" spans="1:30" ht="30.75">
      <c r="A221" s="24" t="s">
        <v>88</v>
      </c>
      <c r="B221" s="48">
        <v>38994</v>
      </c>
      <c r="C221" s="24" t="s">
        <v>164</v>
      </c>
      <c r="D221" s="24" t="s">
        <v>32</v>
      </c>
      <c r="E221" s="24">
        <v>1</v>
      </c>
      <c r="F221" s="24"/>
      <c r="G221" s="25" t="s">
        <v>60</v>
      </c>
      <c r="H221" s="24" t="s">
        <v>61</v>
      </c>
      <c r="I221" s="24">
        <v>35</v>
      </c>
      <c r="J221" s="24">
        <v>39</v>
      </c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24"/>
      <c r="AC221" s="24"/>
      <c r="AD221" s="24">
        <v>2</v>
      </c>
    </row>
    <row r="222" spans="1:30" ht="30.75">
      <c r="A222" s="24" t="s">
        <v>91</v>
      </c>
      <c r="B222" s="48">
        <v>38994</v>
      </c>
      <c r="C222" s="24" t="s">
        <v>164</v>
      </c>
      <c r="D222" s="24" t="s">
        <v>32</v>
      </c>
      <c r="E222" s="24">
        <v>1</v>
      </c>
      <c r="F222" s="24"/>
      <c r="G222" s="25" t="s">
        <v>51</v>
      </c>
      <c r="H222" s="24" t="s">
        <v>52</v>
      </c>
      <c r="I222" s="24">
        <v>28</v>
      </c>
      <c r="J222" s="24">
        <v>25</v>
      </c>
      <c r="K222" s="24">
        <v>29</v>
      </c>
      <c r="L222" s="24">
        <v>25</v>
      </c>
      <c r="M222" s="24">
        <v>25</v>
      </c>
      <c r="N222" s="24">
        <v>22</v>
      </c>
      <c r="O222" s="24">
        <v>22</v>
      </c>
      <c r="P222" s="24">
        <v>24</v>
      </c>
      <c r="Q222" s="24">
        <v>26</v>
      </c>
      <c r="R222" s="24">
        <v>24</v>
      </c>
      <c r="S222" s="24">
        <v>24</v>
      </c>
      <c r="T222" s="24">
        <v>24</v>
      </c>
      <c r="U222" s="24">
        <v>25</v>
      </c>
      <c r="V222" s="24">
        <v>24</v>
      </c>
      <c r="W222" s="24">
        <v>26</v>
      </c>
      <c r="X222" s="24">
        <v>26</v>
      </c>
      <c r="Y222" s="24">
        <v>21</v>
      </c>
      <c r="Z222" s="24">
        <v>23</v>
      </c>
      <c r="AA222" s="24">
        <v>26</v>
      </c>
      <c r="AB222" s="24">
        <v>23</v>
      </c>
      <c r="AC222" s="24">
        <f>125+1+106+1+65+116</f>
        <v>414</v>
      </c>
      <c r="AD222" s="24">
        <v>434</v>
      </c>
    </row>
    <row r="223" spans="1:30" ht="30.75">
      <c r="A223" s="24" t="s">
        <v>91</v>
      </c>
      <c r="B223" s="48">
        <v>38994</v>
      </c>
      <c r="C223" s="24" t="s">
        <v>164</v>
      </c>
      <c r="D223" s="24" t="s">
        <v>32</v>
      </c>
      <c r="E223" s="24">
        <v>1</v>
      </c>
      <c r="F223" s="24"/>
      <c r="G223" s="25" t="s">
        <v>107</v>
      </c>
      <c r="H223" s="24" t="s">
        <v>103</v>
      </c>
      <c r="I223" s="24">
        <v>65</v>
      </c>
      <c r="J223" s="24">
        <v>65</v>
      </c>
      <c r="K223" s="24">
        <v>59</v>
      </c>
      <c r="L223" s="24">
        <v>63</v>
      </c>
      <c r="M223" s="24">
        <v>62</v>
      </c>
      <c r="N223" s="24">
        <v>61</v>
      </c>
      <c r="O223" s="24">
        <v>62</v>
      </c>
      <c r="P223" s="24">
        <v>60</v>
      </c>
      <c r="Q223" s="24">
        <v>58</v>
      </c>
      <c r="R223" s="24">
        <v>63</v>
      </c>
      <c r="S223" s="24">
        <v>60</v>
      </c>
      <c r="T223" s="24">
        <v>62</v>
      </c>
      <c r="U223" s="24">
        <v>60</v>
      </c>
      <c r="V223" s="24">
        <v>60</v>
      </c>
      <c r="W223" s="24">
        <v>64</v>
      </c>
      <c r="X223" s="24">
        <v>66</v>
      </c>
      <c r="Y223" s="24">
        <v>64</v>
      </c>
      <c r="Z223" s="24">
        <v>60</v>
      </c>
      <c r="AA223" s="24">
        <v>60</v>
      </c>
      <c r="AB223" s="24">
        <v>60</v>
      </c>
      <c r="AC223" s="24"/>
      <c r="AD223" s="24">
        <v>20</v>
      </c>
    </row>
    <row r="224" spans="1:30" ht="30.75">
      <c r="A224" s="24" t="s">
        <v>91</v>
      </c>
      <c r="B224" s="48">
        <v>38994</v>
      </c>
      <c r="C224" s="24" t="s">
        <v>164</v>
      </c>
      <c r="D224" s="24" t="s">
        <v>32</v>
      </c>
      <c r="E224" s="24">
        <v>1</v>
      </c>
      <c r="F224" s="24"/>
      <c r="G224" s="25" t="s">
        <v>55</v>
      </c>
      <c r="H224" s="24" t="s">
        <v>56</v>
      </c>
      <c r="I224" s="24">
        <v>62</v>
      </c>
      <c r="J224" s="24">
        <v>64</v>
      </c>
      <c r="K224" s="24">
        <v>57</v>
      </c>
      <c r="L224" s="24">
        <v>60</v>
      </c>
      <c r="M224" s="24">
        <v>62</v>
      </c>
      <c r="N224" s="24">
        <v>62</v>
      </c>
      <c r="O224" s="24">
        <v>62</v>
      </c>
      <c r="P224" s="24">
        <v>60</v>
      </c>
      <c r="Q224" s="24">
        <v>64</v>
      </c>
      <c r="R224" s="24">
        <v>60</v>
      </c>
      <c r="S224" s="24">
        <v>67</v>
      </c>
      <c r="T224" s="24">
        <v>58</v>
      </c>
      <c r="U224" s="24">
        <v>62</v>
      </c>
      <c r="V224" s="24">
        <v>62</v>
      </c>
      <c r="W224" s="24">
        <v>62</v>
      </c>
      <c r="X224" s="24">
        <v>57</v>
      </c>
      <c r="Y224" s="24">
        <v>68</v>
      </c>
      <c r="Z224" s="24">
        <v>62</v>
      </c>
      <c r="AA224" s="24"/>
      <c r="AB224" s="24"/>
      <c r="AC224" s="24"/>
      <c r="AD224" s="24">
        <v>18</v>
      </c>
    </row>
    <row r="225" spans="1:30" ht="30.75">
      <c r="A225" s="24" t="s">
        <v>91</v>
      </c>
      <c r="B225" s="48">
        <v>38994</v>
      </c>
      <c r="C225" s="24" t="s">
        <v>164</v>
      </c>
      <c r="D225" s="24" t="s">
        <v>32</v>
      </c>
      <c r="E225" s="24">
        <v>1</v>
      </c>
      <c r="F225" s="24"/>
      <c r="G225" s="25" t="s">
        <v>35</v>
      </c>
      <c r="H225" s="24" t="s">
        <v>36</v>
      </c>
      <c r="I225" s="24">
        <v>65</v>
      </c>
      <c r="J225" s="24">
        <v>49</v>
      </c>
      <c r="K225" s="24">
        <v>45</v>
      </c>
      <c r="L225" s="24">
        <v>48</v>
      </c>
      <c r="M225" s="24">
        <v>44</v>
      </c>
      <c r="N225" s="24">
        <v>49</v>
      </c>
      <c r="O225" s="24">
        <v>78</v>
      </c>
      <c r="P225" s="24">
        <v>74</v>
      </c>
      <c r="Q225" s="24">
        <v>54</v>
      </c>
      <c r="R225" s="24">
        <v>55</v>
      </c>
      <c r="S225" s="24">
        <v>43</v>
      </c>
      <c r="T225" s="24">
        <v>56</v>
      </c>
      <c r="U225" s="24">
        <v>67</v>
      </c>
      <c r="V225" s="24">
        <v>58</v>
      </c>
      <c r="W225" s="24">
        <v>43</v>
      </c>
      <c r="X225" s="24">
        <v>58</v>
      </c>
      <c r="Y225" s="24">
        <v>48</v>
      </c>
      <c r="Z225" s="24">
        <v>55</v>
      </c>
      <c r="AA225" s="24">
        <v>63</v>
      </c>
      <c r="AB225" s="24">
        <v>54</v>
      </c>
      <c r="AC225" s="24">
        <v>31</v>
      </c>
      <c r="AD225" s="24">
        <v>51</v>
      </c>
    </row>
    <row r="226" spans="1:30" ht="30.75">
      <c r="A226" s="24" t="s">
        <v>91</v>
      </c>
      <c r="B226" s="48">
        <v>38994</v>
      </c>
      <c r="C226" s="24" t="s">
        <v>164</v>
      </c>
      <c r="D226" s="24" t="s">
        <v>32</v>
      </c>
      <c r="E226" s="24">
        <v>1</v>
      </c>
      <c r="F226" s="24"/>
      <c r="G226" s="25" t="s">
        <v>139</v>
      </c>
      <c r="H226" s="24" t="s">
        <v>140</v>
      </c>
      <c r="I226" s="24">
        <v>25</v>
      </c>
      <c r="J226" s="24">
        <v>32</v>
      </c>
      <c r="K226" s="24">
        <v>31</v>
      </c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  <c r="AB226" s="24"/>
      <c r="AC226" s="24"/>
      <c r="AD226" s="24">
        <v>3</v>
      </c>
    </row>
    <row r="227" spans="1:30" ht="30.75">
      <c r="A227" s="24" t="s">
        <v>91</v>
      </c>
      <c r="B227" s="48">
        <v>38994</v>
      </c>
      <c r="C227" s="24" t="s">
        <v>164</v>
      </c>
      <c r="D227" s="24" t="s">
        <v>32</v>
      </c>
      <c r="E227" s="24">
        <v>1</v>
      </c>
      <c r="F227" s="24"/>
      <c r="G227" s="25" t="s">
        <v>167</v>
      </c>
      <c r="H227" s="24" t="s">
        <v>168</v>
      </c>
      <c r="I227" s="24">
        <v>18</v>
      </c>
      <c r="J227" s="24">
        <v>21</v>
      </c>
      <c r="K227" s="24">
        <v>18</v>
      </c>
      <c r="L227" s="24">
        <v>17</v>
      </c>
      <c r="M227" s="24">
        <v>17</v>
      </c>
      <c r="N227" s="24">
        <v>39</v>
      </c>
      <c r="O227" s="24">
        <v>18</v>
      </c>
      <c r="P227" s="24">
        <v>45</v>
      </c>
      <c r="Q227" s="24">
        <v>14</v>
      </c>
      <c r="R227" s="24">
        <v>15</v>
      </c>
      <c r="S227" s="24">
        <v>15</v>
      </c>
      <c r="T227" s="24">
        <v>22</v>
      </c>
      <c r="U227" s="24"/>
      <c r="V227" s="24"/>
      <c r="W227" s="24"/>
      <c r="X227" s="24"/>
      <c r="Y227" s="24"/>
      <c r="Z227" s="24"/>
      <c r="AA227" s="24"/>
      <c r="AB227" s="24"/>
      <c r="AC227" s="24"/>
      <c r="AD227" s="24">
        <v>12</v>
      </c>
    </row>
    <row r="228" spans="1:30" ht="30.75">
      <c r="A228" s="24" t="s">
        <v>91</v>
      </c>
      <c r="B228" s="48">
        <v>38994</v>
      </c>
      <c r="C228" s="24" t="s">
        <v>164</v>
      </c>
      <c r="D228" s="24" t="s">
        <v>32</v>
      </c>
      <c r="E228" s="24">
        <v>1</v>
      </c>
      <c r="F228" s="24"/>
      <c r="G228" s="25" t="s">
        <v>143</v>
      </c>
      <c r="H228" s="24" t="s">
        <v>45</v>
      </c>
      <c r="I228" s="24">
        <v>122</v>
      </c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  <c r="AC228" s="24"/>
      <c r="AD228" s="24">
        <v>1</v>
      </c>
    </row>
    <row r="229" spans="1:30" ht="30.75">
      <c r="A229" s="24" t="s">
        <v>91</v>
      </c>
      <c r="B229" s="48">
        <v>38994</v>
      </c>
      <c r="C229" s="24" t="s">
        <v>164</v>
      </c>
      <c r="D229" s="24" t="s">
        <v>32</v>
      </c>
      <c r="E229" s="24">
        <v>1</v>
      </c>
      <c r="F229" s="24"/>
      <c r="G229" s="25" t="s">
        <v>165</v>
      </c>
      <c r="H229" s="24" t="s">
        <v>166</v>
      </c>
      <c r="I229" s="24">
        <v>42</v>
      </c>
      <c r="J229" s="24">
        <v>36</v>
      </c>
      <c r="K229" s="24">
        <v>38</v>
      </c>
      <c r="L229" s="24">
        <v>56</v>
      </c>
      <c r="M229" s="24">
        <v>50</v>
      </c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  <c r="AB229" s="24"/>
      <c r="AC229" s="24"/>
      <c r="AD229" s="24">
        <v>5</v>
      </c>
    </row>
    <row r="230" spans="1:30" ht="30.75">
      <c r="A230" s="24" t="s">
        <v>91</v>
      </c>
      <c r="B230" s="48">
        <v>38994</v>
      </c>
      <c r="C230" s="24" t="s">
        <v>164</v>
      </c>
      <c r="D230" s="24" t="s">
        <v>32</v>
      </c>
      <c r="E230" s="24">
        <v>1</v>
      </c>
      <c r="F230" s="24"/>
      <c r="G230" s="25" t="s">
        <v>169</v>
      </c>
      <c r="H230" s="24" t="s">
        <v>170</v>
      </c>
      <c r="I230" s="24">
        <v>28</v>
      </c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24"/>
      <c r="AC230" s="24"/>
      <c r="AD230" s="24">
        <v>1</v>
      </c>
    </row>
    <row r="231" spans="1:30" ht="30.75">
      <c r="A231" s="21" t="s">
        <v>82</v>
      </c>
      <c r="B231" s="22">
        <v>39170</v>
      </c>
      <c r="C231" s="21" t="s">
        <v>171</v>
      </c>
      <c r="D231" s="21" t="s">
        <v>32</v>
      </c>
      <c r="E231" s="21">
        <v>1</v>
      </c>
      <c r="F231" s="21"/>
      <c r="G231" s="23" t="s">
        <v>35</v>
      </c>
      <c r="H231" s="21" t="s">
        <v>36</v>
      </c>
      <c r="I231" s="21">
        <v>22</v>
      </c>
      <c r="J231" s="21">
        <v>24</v>
      </c>
      <c r="K231" s="21">
        <v>20</v>
      </c>
      <c r="L231" s="21">
        <v>20</v>
      </c>
      <c r="M231" s="21">
        <v>39</v>
      </c>
      <c r="N231" s="21">
        <v>23</v>
      </c>
      <c r="O231" s="21">
        <v>24</v>
      </c>
      <c r="P231" s="21">
        <v>24</v>
      </c>
      <c r="Q231" s="21">
        <v>18</v>
      </c>
      <c r="R231" s="21">
        <v>22</v>
      </c>
      <c r="S231" s="21">
        <v>26</v>
      </c>
      <c r="T231" s="21">
        <v>18</v>
      </c>
      <c r="U231" s="21">
        <v>20</v>
      </c>
      <c r="V231" s="21">
        <v>28</v>
      </c>
      <c r="W231" s="21">
        <v>28</v>
      </c>
      <c r="X231" s="21">
        <v>31</v>
      </c>
      <c r="Y231" s="21">
        <v>22</v>
      </c>
      <c r="Z231" s="21">
        <v>20</v>
      </c>
      <c r="AA231" s="21">
        <v>25</v>
      </c>
      <c r="AB231" s="21">
        <v>24</v>
      </c>
      <c r="AC231" s="21">
        <v>877</v>
      </c>
      <c r="AD231" s="21">
        <v>897</v>
      </c>
    </row>
    <row r="232" spans="1:30" ht="30.75">
      <c r="A232" s="21" t="s">
        <v>82</v>
      </c>
      <c r="B232" s="22">
        <v>39170</v>
      </c>
      <c r="C232" s="21" t="s">
        <v>171</v>
      </c>
      <c r="D232" s="21" t="s">
        <v>32</v>
      </c>
      <c r="E232" s="21">
        <v>1</v>
      </c>
      <c r="F232" s="21"/>
      <c r="G232" s="23" t="s">
        <v>33</v>
      </c>
      <c r="H232" s="21" t="s">
        <v>34</v>
      </c>
      <c r="I232" s="21">
        <v>131</v>
      </c>
      <c r="J232" s="21">
        <v>136</v>
      </c>
      <c r="K232" s="21">
        <v>113</v>
      </c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  <c r="AA232" s="21"/>
      <c r="AB232" s="21"/>
      <c r="AC232" s="21"/>
      <c r="AD232" s="21">
        <v>3</v>
      </c>
    </row>
    <row r="233" spans="1:30" ht="30.75">
      <c r="A233" s="21" t="s">
        <v>82</v>
      </c>
      <c r="B233" s="22">
        <v>39170</v>
      </c>
      <c r="C233" s="21" t="s">
        <v>171</v>
      </c>
      <c r="D233" s="21" t="s">
        <v>32</v>
      </c>
      <c r="E233" s="21">
        <v>1</v>
      </c>
      <c r="F233" s="21"/>
      <c r="G233" s="23" t="s">
        <v>75</v>
      </c>
      <c r="H233" s="21" t="s">
        <v>76</v>
      </c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  <c r="AA233" s="21"/>
      <c r="AB233" s="21"/>
      <c r="AC233" s="21">
        <v>5</v>
      </c>
      <c r="AD233" s="21">
        <v>5</v>
      </c>
    </row>
    <row r="234" spans="1:30" ht="30.75">
      <c r="A234" s="21" t="s">
        <v>82</v>
      </c>
      <c r="B234" s="22">
        <v>39170</v>
      </c>
      <c r="C234" s="21" t="s">
        <v>171</v>
      </c>
      <c r="D234" s="21" t="s">
        <v>32</v>
      </c>
      <c r="E234" s="21">
        <v>1</v>
      </c>
      <c r="F234" s="21"/>
      <c r="G234" s="23" t="s">
        <v>71</v>
      </c>
      <c r="H234" s="21" t="s">
        <v>72</v>
      </c>
      <c r="I234" s="21">
        <v>29</v>
      </c>
      <c r="J234" s="21">
        <v>31</v>
      </c>
      <c r="K234" s="21">
        <v>22</v>
      </c>
      <c r="L234" s="21">
        <v>28</v>
      </c>
      <c r="M234" s="21">
        <v>20</v>
      </c>
      <c r="N234" s="21">
        <v>24</v>
      </c>
      <c r="O234" s="21">
        <v>25</v>
      </c>
      <c r="P234" s="21">
        <v>29</v>
      </c>
      <c r="Q234" s="21"/>
      <c r="R234" s="21"/>
      <c r="S234" s="21"/>
      <c r="T234" s="21"/>
      <c r="U234" s="21"/>
      <c r="V234" s="21"/>
      <c r="W234" s="21"/>
      <c r="X234" s="21"/>
      <c r="Y234" s="21"/>
      <c r="Z234" s="21"/>
      <c r="AA234" s="21"/>
      <c r="AB234" s="21"/>
      <c r="AC234" s="21"/>
      <c r="AD234" s="21">
        <v>8</v>
      </c>
    </row>
    <row r="235" spans="1:30" ht="60.75">
      <c r="A235" s="21" t="s">
        <v>82</v>
      </c>
      <c r="B235" s="22">
        <v>39170</v>
      </c>
      <c r="C235" s="21" t="s">
        <v>171</v>
      </c>
      <c r="D235" s="21" t="s">
        <v>32</v>
      </c>
      <c r="E235" s="21">
        <v>1</v>
      </c>
      <c r="F235" s="21"/>
      <c r="G235" s="23" t="s">
        <v>172</v>
      </c>
      <c r="H235" s="21" t="s">
        <v>173</v>
      </c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  <c r="AA235" s="21"/>
      <c r="AB235" s="21"/>
      <c r="AC235" s="21">
        <v>2</v>
      </c>
      <c r="AD235" s="21">
        <v>2</v>
      </c>
    </row>
    <row r="236" spans="1:30" ht="30.75">
      <c r="A236" s="21" t="s">
        <v>41</v>
      </c>
      <c r="B236" s="22">
        <v>39170</v>
      </c>
      <c r="C236" s="21" t="s">
        <v>171</v>
      </c>
      <c r="D236" s="21" t="s">
        <v>32</v>
      </c>
      <c r="E236" s="21">
        <v>1</v>
      </c>
      <c r="F236" s="21"/>
      <c r="G236" s="23" t="s">
        <v>35</v>
      </c>
      <c r="H236" s="21" t="s">
        <v>36</v>
      </c>
      <c r="I236" s="21">
        <v>32</v>
      </c>
      <c r="J236" s="21">
        <v>26</v>
      </c>
      <c r="K236" s="21">
        <v>29</v>
      </c>
      <c r="L236" s="21">
        <v>26</v>
      </c>
      <c r="M236" s="21">
        <v>17</v>
      </c>
      <c r="N236" s="21">
        <v>31</v>
      </c>
      <c r="O236" s="21">
        <v>30</v>
      </c>
      <c r="P236" s="21">
        <v>24</v>
      </c>
      <c r="Q236" s="21">
        <v>26</v>
      </c>
      <c r="R236" s="21">
        <v>17</v>
      </c>
      <c r="S236" s="21">
        <v>21</v>
      </c>
      <c r="T236" s="21">
        <v>24</v>
      </c>
      <c r="U236" s="21">
        <v>32</v>
      </c>
      <c r="V236" s="21">
        <v>31</v>
      </c>
      <c r="W236" s="21">
        <v>25</v>
      </c>
      <c r="X236" s="21">
        <v>18</v>
      </c>
      <c r="Y236" s="21">
        <v>24</v>
      </c>
      <c r="Z236" s="21">
        <v>18</v>
      </c>
      <c r="AA236" s="21">
        <v>25</v>
      </c>
      <c r="AB236" s="21">
        <v>28</v>
      </c>
      <c r="AC236" s="21">
        <f>177+65+220+151+20+192+20+71+53+271+138</f>
        <v>1378</v>
      </c>
      <c r="AD236" s="21">
        <v>1398</v>
      </c>
    </row>
    <row r="237" spans="1:30" ht="30.75">
      <c r="A237" s="21" t="s">
        <v>41</v>
      </c>
      <c r="B237" s="22">
        <v>39170</v>
      </c>
      <c r="C237" s="21" t="s">
        <v>171</v>
      </c>
      <c r="D237" s="21" t="s">
        <v>32</v>
      </c>
      <c r="E237" s="21">
        <v>1</v>
      </c>
      <c r="F237" s="21"/>
      <c r="G237" s="23" t="s">
        <v>174</v>
      </c>
      <c r="H237" s="21" t="s">
        <v>155</v>
      </c>
      <c r="I237" s="21">
        <v>135</v>
      </c>
      <c r="J237" s="21">
        <v>123</v>
      </c>
      <c r="K237" s="21">
        <v>140</v>
      </c>
      <c r="L237" s="21">
        <v>114</v>
      </c>
      <c r="M237" s="21">
        <v>106</v>
      </c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  <c r="AA237" s="21"/>
      <c r="AB237" s="21"/>
      <c r="AC237" s="21"/>
      <c r="AD237" s="21">
        <v>5</v>
      </c>
    </row>
    <row r="238" spans="1:30" ht="30.75">
      <c r="A238" s="21" t="s">
        <v>41</v>
      </c>
      <c r="B238" s="22">
        <v>39170</v>
      </c>
      <c r="C238" s="21" t="s">
        <v>171</v>
      </c>
      <c r="D238" s="21" t="s">
        <v>32</v>
      </c>
      <c r="E238" s="21">
        <v>1</v>
      </c>
      <c r="F238" s="21"/>
      <c r="G238" s="23" t="s">
        <v>75</v>
      </c>
      <c r="H238" s="21" t="s">
        <v>76</v>
      </c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  <c r="AA238" s="21"/>
      <c r="AB238" s="21"/>
      <c r="AC238" s="21">
        <v>10</v>
      </c>
      <c r="AD238" s="21">
        <v>10</v>
      </c>
    </row>
    <row r="239" spans="1:30" ht="30.75">
      <c r="A239" s="21" t="s">
        <v>41</v>
      </c>
      <c r="B239" s="22">
        <v>39170</v>
      </c>
      <c r="C239" s="21" t="s">
        <v>171</v>
      </c>
      <c r="D239" s="21" t="s">
        <v>32</v>
      </c>
      <c r="E239" s="21">
        <v>1</v>
      </c>
      <c r="F239" s="21"/>
      <c r="G239" s="23" t="s">
        <v>33</v>
      </c>
      <c r="H239" s="21" t="s">
        <v>34</v>
      </c>
      <c r="I239" s="21">
        <v>122</v>
      </c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  <c r="AA239" s="21"/>
      <c r="AB239" s="21"/>
      <c r="AC239" s="21"/>
      <c r="AD239" s="21">
        <v>1</v>
      </c>
    </row>
    <row r="240" spans="1:30" ht="30.75">
      <c r="A240" s="21" t="s">
        <v>41</v>
      </c>
      <c r="B240" s="22">
        <v>39170</v>
      </c>
      <c r="C240" s="21" t="s">
        <v>171</v>
      </c>
      <c r="D240" s="21" t="s">
        <v>32</v>
      </c>
      <c r="E240" s="21">
        <v>1</v>
      </c>
      <c r="F240" s="24"/>
      <c r="G240" s="23" t="s">
        <v>175</v>
      </c>
      <c r="H240" s="21" t="s">
        <v>176</v>
      </c>
      <c r="I240" s="21">
        <v>28</v>
      </c>
      <c r="J240" s="21"/>
      <c r="K240" s="21"/>
      <c r="L240" s="21"/>
      <c r="M240" s="21"/>
      <c r="N240" s="21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  <c r="AB240" s="24"/>
      <c r="AC240" s="24"/>
      <c r="AD240" s="21">
        <v>1</v>
      </c>
    </row>
    <row r="241" spans="1:30" ht="30.75">
      <c r="A241" s="21" t="s">
        <v>41</v>
      </c>
      <c r="B241" s="22">
        <v>39170</v>
      </c>
      <c r="C241" s="21" t="s">
        <v>171</v>
      </c>
      <c r="D241" s="21" t="s">
        <v>32</v>
      </c>
      <c r="E241" s="21">
        <v>1</v>
      </c>
      <c r="F241" s="24"/>
      <c r="G241" s="23" t="s">
        <v>154</v>
      </c>
      <c r="H241" s="21" t="s">
        <v>78</v>
      </c>
      <c r="I241" s="21"/>
      <c r="J241" s="21"/>
      <c r="K241" s="21"/>
      <c r="L241" s="21"/>
      <c r="M241" s="21"/>
      <c r="N241" s="21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  <c r="AB241" s="24"/>
      <c r="AC241" s="24"/>
      <c r="AD241" s="21">
        <v>1</v>
      </c>
    </row>
    <row r="242" spans="1:30" ht="30.75">
      <c r="A242" s="21" t="s">
        <v>62</v>
      </c>
      <c r="B242" s="22">
        <v>39170</v>
      </c>
      <c r="C242" s="21" t="s">
        <v>171</v>
      </c>
      <c r="D242" s="21" t="s">
        <v>32</v>
      </c>
      <c r="E242" s="21">
        <v>1</v>
      </c>
      <c r="F242" s="21" t="s">
        <v>130</v>
      </c>
      <c r="G242" s="23" t="s">
        <v>35</v>
      </c>
      <c r="H242" s="21" t="s">
        <v>36</v>
      </c>
      <c r="I242" s="21">
        <v>25</v>
      </c>
      <c r="J242" s="21">
        <v>18</v>
      </c>
      <c r="K242" s="21">
        <v>21</v>
      </c>
      <c r="L242" s="21">
        <v>16</v>
      </c>
      <c r="M242" s="21">
        <v>18</v>
      </c>
      <c r="N242" s="21">
        <v>17</v>
      </c>
      <c r="O242" s="21">
        <v>17</v>
      </c>
      <c r="P242" s="21">
        <v>21</v>
      </c>
      <c r="Q242" s="21">
        <v>19</v>
      </c>
      <c r="R242" s="21">
        <v>17</v>
      </c>
      <c r="S242" s="21">
        <v>17</v>
      </c>
      <c r="T242" s="21">
        <v>18</v>
      </c>
      <c r="U242" s="21">
        <v>17</v>
      </c>
      <c r="V242" s="21">
        <v>17</v>
      </c>
      <c r="W242" s="21">
        <v>20</v>
      </c>
      <c r="X242" s="21">
        <v>20</v>
      </c>
      <c r="Y242" s="21">
        <v>22</v>
      </c>
      <c r="Z242" s="21">
        <v>18</v>
      </c>
      <c r="AA242" s="23">
        <v>31</v>
      </c>
      <c r="AB242" s="21">
        <v>28</v>
      </c>
      <c r="AC242" s="21">
        <f>5+18+2+14+10+86+270+34+107+58+114+93+64+92+57+100+146+372+36+166</f>
        <v>1844</v>
      </c>
      <c r="AD242" s="21">
        <f>1844+20</f>
        <v>1864</v>
      </c>
    </row>
    <row r="243" spans="1:30" ht="30.75">
      <c r="A243" s="21" t="s">
        <v>62</v>
      </c>
      <c r="B243" s="22">
        <v>39170</v>
      </c>
      <c r="C243" s="21" t="s">
        <v>171</v>
      </c>
      <c r="D243" s="21" t="s">
        <v>32</v>
      </c>
      <c r="E243" s="21">
        <v>1</v>
      </c>
      <c r="F243" s="21" t="s">
        <v>131</v>
      </c>
      <c r="G243" s="23" t="s">
        <v>35</v>
      </c>
      <c r="H243" s="21" t="s">
        <v>36</v>
      </c>
      <c r="I243" s="21">
        <v>70</v>
      </c>
      <c r="J243" s="21">
        <v>39</v>
      </c>
      <c r="K243" s="21">
        <v>48</v>
      </c>
      <c r="L243" s="21">
        <v>39</v>
      </c>
      <c r="M243" s="21">
        <v>37</v>
      </c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  <c r="AA243" s="21"/>
      <c r="AB243" s="21"/>
      <c r="AC243" s="21"/>
      <c r="AD243" s="21">
        <v>5</v>
      </c>
    </row>
    <row r="244" spans="1:30" ht="30.75">
      <c r="A244" s="21" t="s">
        <v>62</v>
      </c>
      <c r="B244" s="22">
        <v>39170</v>
      </c>
      <c r="C244" s="21" t="s">
        <v>171</v>
      </c>
      <c r="D244" s="21" t="s">
        <v>32</v>
      </c>
      <c r="E244" s="21">
        <v>1</v>
      </c>
      <c r="F244" s="24"/>
      <c r="G244" s="23" t="s">
        <v>51</v>
      </c>
      <c r="H244" s="21" t="s">
        <v>52</v>
      </c>
      <c r="I244" s="21">
        <v>19</v>
      </c>
      <c r="J244" s="21">
        <v>25</v>
      </c>
      <c r="K244" s="21">
        <v>30</v>
      </c>
      <c r="L244" s="21">
        <v>29</v>
      </c>
      <c r="M244" s="21">
        <v>27</v>
      </c>
      <c r="N244" s="21">
        <v>28</v>
      </c>
      <c r="O244" s="21">
        <v>29</v>
      </c>
      <c r="P244" s="21">
        <v>27</v>
      </c>
      <c r="Q244" s="21">
        <v>25</v>
      </c>
      <c r="R244" s="21">
        <v>27</v>
      </c>
      <c r="S244" s="21">
        <v>22</v>
      </c>
      <c r="T244" s="21">
        <v>30</v>
      </c>
      <c r="U244" s="21">
        <v>35</v>
      </c>
      <c r="V244" s="21">
        <v>26</v>
      </c>
      <c r="W244" s="21">
        <v>25</v>
      </c>
      <c r="X244" s="21">
        <v>22</v>
      </c>
      <c r="Y244" s="21">
        <v>25</v>
      </c>
      <c r="Z244" s="21">
        <v>29</v>
      </c>
      <c r="AA244" s="21">
        <v>28</v>
      </c>
      <c r="AB244" s="21">
        <v>30</v>
      </c>
      <c r="AC244" s="21">
        <f>30+27+6+1+7+8+4+4+5+5+2+18+9+27+2+16+54+24+34+32+5</f>
        <v>320</v>
      </c>
      <c r="AD244" s="21">
        <v>340</v>
      </c>
    </row>
    <row r="245" spans="1:30" ht="30.75">
      <c r="A245" s="21" t="s">
        <v>62</v>
      </c>
      <c r="B245" s="22">
        <v>39170</v>
      </c>
      <c r="C245" s="21" t="s">
        <v>171</v>
      </c>
      <c r="D245" s="21" t="s">
        <v>32</v>
      </c>
      <c r="E245" s="21">
        <v>1</v>
      </c>
      <c r="F245" s="24"/>
      <c r="G245" s="23" t="s">
        <v>174</v>
      </c>
      <c r="H245" s="21" t="s">
        <v>155</v>
      </c>
      <c r="I245" s="21">
        <v>118</v>
      </c>
      <c r="J245" s="21">
        <v>104</v>
      </c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  <c r="AA245" s="21"/>
      <c r="AB245" s="21"/>
      <c r="AC245" s="21"/>
      <c r="AD245" s="21">
        <v>2</v>
      </c>
    </row>
    <row r="246" spans="1:30" ht="15.75">
      <c r="A246" s="21" t="s">
        <v>62</v>
      </c>
      <c r="B246" s="22">
        <v>39170</v>
      </c>
      <c r="C246" s="21" t="s">
        <v>171</v>
      </c>
      <c r="D246" s="21" t="s">
        <v>32</v>
      </c>
      <c r="E246" s="21">
        <v>1</v>
      </c>
      <c r="F246" s="24"/>
      <c r="G246" s="23" t="s">
        <v>65</v>
      </c>
      <c r="H246" s="21" t="s">
        <v>177</v>
      </c>
      <c r="I246" s="21">
        <v>90</v>
      </c>
      <c r="J246" s="21">
        <v>79</v>
      </c>
      <c r="K246" s="21">
        <v>90</v>
      </c>
      <c r="L246" s="21">
        <v>72</v>
      </c>
      <c r="M246" s="21">
        <v>76</v>
      </c>
      <c r="N246" s="21">
        <v>78</v>
      </c>
      <c r="O246" s="21">
        <v>72</v>
      </c>
      <c r="P246" s="21">
        <v>66</v>
      </c>
      <c r="Q246" s="21">
        <v>87</v>
      </c>
      <c r="R246" s="21">
        <v>65</v>
      </c>
      <c r="S246" s="21">
        <v>83</v>
      </c>
      <c r="T246" s="21"/>
      <c r="U246" s="21"/>
      <c r="V246" s="21"/>
      <c r="W246" s="21"/>
      <c r="X246" s="21"/>
      <c r="Y246" s="21"/>
      <c r="Z246" s="21"/>
      <c r="AA246" s="21"/>
      <c r="AB246" s="21"/>
      <c r="AC246" s="21"/>
      <c r="AD246" s="21">
        <v>11</v>
      </c>
    </row>
    <row r="247" spans="1:30" ht="15.75">
      <c r="A247" s="21" t="s">
        <v>62</v>
      </c>
      <c r="B247" s="22">
        <v>39170</v>
      </c>
      <c r="C247" s="21" t="s">
        <v>171</v>
      </c>
      <c r="D247" s="21" t="s">
        <v>32</v>
      </c>
      <c r="E247" s="21">
        <v>1</v>
      </c>
      <c r="F247" s="24"/>
      <c r="G247" s="21" t="s">
        <v>95</v>
      </c>
      <c r="H247" s="21" t="s">
        <v>96</v>
      </c>
      <c r="I247" s="21">
        <v>41</v>
      </c>
      <c r="J247" s="21">
        <v>42</v>
      </c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  <c r="AA247" s="21"/>
      <c r="AB247" s="21"/>
      <c r="AC247" s="21"/>
      <c r="AD247" s="21">
        <v>2</v>
      </c>
    </row>
    <row r="248" spans="1:30" ht="30.75">
      <c r="A248" s="21" t="s">
        <v>62</v>
      </c>
      <c r="B248" s="22">
        <v>39170</v>
      </c>
      <c r="C248" s="21" t="s">
        <v>171</v>
      </c>
      <c r="D248" s="21" t="s">
        <v>32</v>
      </c>
      <c r="E248" s="21">
        <v>1</v>
      </c>
      <c r="F248" s="24"/>
      <c r="G248" s="23" t="s">
        <v>156</v>
      </c>
      <c r="H248" s="21" t="s">
        <v>157</v>
      </c>
      <c r="I248" s="21">
        <v>46</v>
      </c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  <c r="AA248" s="21"/>
      <c r="AB248" s="21"/>
      <c r="AC248" s="21"/>
      <c r="AD248" s="21">
        <v>1</v>
      </c>
    </row>
    <row r="249" spans="1:30" ht="30.75">
      <c r="A249" s="21" t="s">
        <v>62</v>
      </c>
      <c r="B249" s="22">
        <v>39170</v>
      </c>
      <c r="C249" s="21" t="s">
        <v>171</v>
      </c>
      <c r="D249" s="21" t="s">
        <v>32</v>
      </c>
      <c r="E249" s="21">
        <v>1</v>
      </c>
      <c r="F249" s="24"/>
      <c r="G249" s="23" t="s">
        <v>75</v>
      </c>
      <c r="H249" s="21" t="s">
        <v>76</v>
      </c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  <c r="AA249" s="21"/>
      <c r="AB249" s="21"/>
      <c r="AC249" s="21"/>
      <c r="AD249" s="21">
        <v>1</v>
      </c>
    </row>
    <row r="250" spans="1:30" ht="45.75">
      <c r="A250" s="21" t="s">
        <v>62</v>
      </c>
      <c r="B250" s="22">
        <v>39170</v>
      </c>
      <c r="C250" s="21" t="s">
        <v>171</v>
      </c>
      <c r="D250" s="21" t="s">
        <v>32</v>
      </c>
      <c r="E250" s="21">
        <v>1</v>
      </c>
      <c r="F250" s="24"/>
      <c r="G250" s="23" t="s">
        <v>178</v>
      </c>
      <c r="H250" s="21" t="s">
        <v>122</v>
      </c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  <c r="AA250" s="21"/>
      <c r="AB250" s="21"/>
      <c r="AC250" s="21"/>
      <c r="AD250" s="21">
        <v>2</v>
      </c>
    </row>
    <row r="251" spans="1:30" ht="60.75">
      <c r="A251" s="21" t="s">
        <v>62</v>
      </c>
      <c r="B251" s="22">
        <v>39170</v>
      </c>
      <c r="C251" s="21" t="s">
        <v>171</v>
      </c>
      <c r="D251" s="21" t="s">
        <v>32</v>
      </c>
      <c r="E251" s="21">
        <v>1</v>
      </c>
      <c r="F251" s="21"/>
      <c r="G251" s="23" t="s">
        <v>172</v>
      </c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  <c r="AA251" s="21"/>
      <c r="AB251" s="21"/>
      <c r="AC251" s="21"/>
      <c r="AD251" s="21">
        <f>5+2+2+5+2+2+24</f>
        <v>42</v>
      </c>
    </row>
    <row r="252" spans="1:30" ht="30.75">
      <c r="A252" s="21" t="s">
        <v>86</v>
      </c>
      <c r="B252" s="22">
        <v>39170</v>
      </c>
      <c r="C252" s="21" t="s">
        <v>171</v>
      </c>
      <c r="D252" s="21" t="s">
        <v>32</v>
      </c>
      <c r="E252" s="21">
        <v>1</v>
      </c>
      <c r="F252" s="21"/>
      <c r="G252" s="23" t="s">
        <v>174</v>
      </c>
      <c r="H252" s="21" t="s">
        <v>155</v>
      </c>
      <c r="I252" s="21">
        <v>76</v>
      </c>
      <c r="J252" s="21">
        <v>106</v>
      </c>
      <c r="K252" s="21">
        <v>110</v>
      </c>
      <c r="L252" s="21">
        <v>112</v>
      </c>
      <c r="M252" s="21">
        <v>99</v>
      </c>
      <c r="N252" s="21">
        <v>123</v>
      </c>
      <c r="O252" s="21">
        <v>151</v>
      </c>
      <c r="P252" s="21">
        <v>108</v>
      </c>
      <c r="Q252" s="21">
        <v>97</v>
      </c>
      <c r="R252" s="21">
        <v>107</v>
      </c>
      <c r="S252" s="21"/>
      <c r="T252" s="21"/>
      <c r="U252" s="21"/>
      <c r="V252" s="21"/>
      <c r="W252" s="21"/>
      <c r="X252" s="21"/>
      <c r="Y252" s="21"/>
      <c r="Z252" s="21"/>
      <c r="AA252" s="21"/>
      <c r="AB252" s="21"/>
      <c r="AC252" s="21"/>
      <c r="AD252" s="21">
        <v>10</v>
      </c>
    </row>
    <row r="253" spans="1:30" ht="30.75">
      <c r="A253" s="21" t="s">
        <v>86</v>
      </c>
      <c r="B253" s="22">
        <v>39170</v>
      </c>
      <c r="C253" s="21" t="s">
        <v>171</v>
      </c>
      <c r="D253" s="21" t="s">
        <v>32</v>
      </c>
      <c r="E253" s="21">
        <v>1</v>
      </c>
      <c r="F253" s="21" t="s">
        <v>130</v>
      </c>
      <c r="G253" s="23" t="s">
        <v>35</v>
      </c>
      <c r="H253" s="21" t="s">
        <v>36</v>
      </c>
      <c r="I253" s="21">
        <v>19</v>
      </c>
      <c r="J253" s="21">
        <v>20</v>
      </c>
      <c r="K253" s="21">
        <v>26</v>
      </c>
      <c r="L253" s="21">
        <v>29</v>
      </c>
      <c r="M253" s="21">
        <v>26</v>
      </c>
      <c r="N253" s="21">
        <v>28</v>
      </c>
      <c r="O253" s="21">
        <v>21</v>
      </c>
      <c r="P253" s="21">
        <v>27</v>
      </c>
      <c r="Q253" s="21">
        <v>22</v>
      </c>
      <c r="R253" s="21">
        <v>29</v>
      </c>
      <c r="S253" s="21">
        <v>21</v>
      </c>
      <c r="T253" s="21">
        <v>25</v>
      </c>
      <c r="U253" s="21">
        <v>20</v>
      </c>
      <c r="V253" s="21">
        <v>24</v>
      </c>
      <c r="W253" s="21">
        <v>23</v>
      </c>
      <c r="X253" s="21">
        <v>20</v>
      </c>
      <c r="Y253" s="21">
        <v>25</v>
      </c>
      <c r="Z253" s="21">
        <v>27</v>
      </c>
      <c r="AA253" s="21">
        <v>19</v>
      </c>
      <c r="AB253" s="21">
        <v>21</v>
      </c>
      <c r="AC253" s="21">
        <f>335+384+190+300+100+11+45+90+60+120+413+71</f>
        <v>2119</v>
      </c>
      <c r="AD253" s="21">
        <v>2139</v>
      </c>
    </row>
    <row r="254" spans="1:30" ht="30.75">
      <c r="A254" s="21" t="s">
        <v>86</v>
      </c>
      <c r="B254" s="22">
        <v>39170</v>
      </c>
      <c r="C254" s="21" t="s">
        <v>171</v>
      </c>
      <c r="D254" s="21" t="s">
        <v>32</v>
      </c>
      <c r="E254" s="21">
        <v>1</v>
      </c>
      <c r="F254" s="21" t="s">
        <v>131</v>
      </c>
      <c r="G254" s="23" t="s">
        <v>35</v>
      </c>
      <c r="H254" s="21" t="s">
        <v>36</v>
      </c>
      <c r="I254" s="21">
        <v>82</v>
      </c>
      <c r="J254" s="21">
        <v>77</v>
      </c>
      <c r="K254" s="21">
        <v>85</v>
      </c>
      <c r="L254" s="21">
        <v>75</v>
      </c>
      <c r="M254" s="21">
        <v>75</v>
      </c>
      <c r="N254" s="21">
        <v>67</v>
      </c>
      <c r="O254" s="21">
        <v>70</v>
      </c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  <c r="AA254" s="21"/>
      <c r="AB254" s="21"/>
      <c r="AC254" s="21"/>
      <c r="AD254" s="21">
        <v>7</v>
      </c>
    </row>
    <row r="255" spans="1:30" ht="30.75">
      <c r="A255" s="21" t="s">
        <v>86</v>
      </c>
      <c r="B255" s="22">
        <v>39170</v>
      </c>
      <c r="C255" s="21" t="s">
        <v>171</v>
      </c>
      <c r="D255" s="21" t="s">
        <v>32</v>
      </c>
      <c r="E255" s="21">
        <v>1</v>
      </c>
      <c r="F255" s="24"/>
      <c r="G255" s="23" t="s">
        <v>51</v>
      </c>
      <c r="H255" s="21" t="s">
        <v>52</v>
      </c>
      <c r="I255" s="21">
        <v>25</v>
      </c>
      <c r="J255" s="21">
        <v>34</v>
      </c>
      <c r="K255" s="21">
        <v>30</v>
      </c>
      <c r="L255" s="21">
        <v>32</v>
      </c>
      <c r="M255" s="21">
        <v>27</v>
      </c>
      <c r="N255" s="21">
        <v>25</v>
      </c>
      <c r="O255" s="21">
        <v>34</v>
      </c>
      <c r="P255" s="21">
        <v>26</v>
      </c>
      <c r="Q255" s="21">
        <v>28</v>
      </c>
      <c r="R255" s="21">
        <v>25</v>
      </c>
      <c r="S255" s="21">
        <v>32</v>
      </c>
      <c r="T255" s="21">
        <v>30</v>
      </c>
      <c r="U255" s="21">
        <v>27</v>
      </c>
      <c r="V255" s="21">
        <v>25</v>
      </c>
      <c r="W255" s="21">
        <v>37</v>
      </c>
      <c r="X255" s="21">
        <v>32</v>
      </c>
      <c r="Y255" s="21">
        <v>38</v>
      </c>
      <c r="Z255" s="21">
        <v>28</v>
      </c>
      <c r="AA255" s="21">
        <v>35</v>
      </c>
      <c r="AB255" s="21">
        <v>30</v>
      </c>
      <c r="AC255" s="21">
        <v>5</v>
      </c>
      <c r="AD255" s="21">
        <v>25</v>
      </c>
    </row>
    <row r="256" spans="1:30" ht="30.75">
      <c r="A256" s="21" t="s">
        <v>86</v>
      </c>
      <c r="B256" s="22">
        <v>39170</v>
      </c>
      <c r="C256" s="21" t="s">
        <v>171</v>
      </c>
      <c r="D256" s="21" t="s">
        <v>32</v>
      </c>
      <c r="E256" s="21">
        <v>1</v>
      </c>
      <c r="F256" s="24"/>
      <c r="G256" s="23" t="s">
        <v>75</v>
      </c>
      <c r="H256" s="21" t="s">
        <v>76</v>
      </c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  <c r="AA256" s="21"/>
      <c r="AB256" s="21"/>
      <c r="AC256" s="21"/>
      <c r="AD256" s="21">
        <v>4</v>
      </c>
    </row>
    <row r="257" spans="1:30" ht="60.75">
      <c r="A257" s="21" t="s">
        <v>86</v>
      </c>
      <c r="B257" s="22">
        <v>39170</v>
      </c>
      <c r="C257" s="21" t="s">
        <v>171</v>
      </c>
      <c r="D257" s="21" t="s">
        <v>32</v>
      </c>
      <c r="E257" s="21">
        <v>1</v>
      </c>
      <c r="F257" s="24"/>
      <c r="G257" s="23" t="s">
        <v>172</v>
      </c>
      <c r="H257" s="21" t="s">
        <v>173</v>
      </c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  <c r="AA257" s="21"/>
      <c r="AB257" s="21"/>
      <c r="AC257" s="21"/>
      <c r="AD257" s="21">
        <v>8</v>
      </c>
    </row>
    <row r="258" spans="1:30" ht="15.75">
      <c r="A258" s="21" t="s">
        <v>86</v>
      </c>
      <c r="B258" s="22">
        <v>39170</v>
      </c>
      <c r="C258" s="21" t="s">
        <v>171</v>
      </c>
      <c r="D258" s="21" t="s">
        <v>32</v>
      </c>
      <c r="E258" s="21">
        <v>1</v>
      </c>
      <c r="F258" s="24"/>
      <c r="G258" s="23" t="s">
        <v>65</v>
      </c>
      <c r="H258" s="21" t="s">
        <v>177</v>
      </c>
      <c r="I258" s="21">
        <v>84</v>
      </c>
      <c r="J258" s="21">
        <v>75</v>
      </c>
      <c r="K258" s="21">
        <v>78</v>
      </c>
      <c r="L258" s="21">
        <v>84</v>
      </c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  <c r="AA258" s="21"/>
      <c r="AB258" s="21"/>
      <c r="AC258" s="21"/>
      <c r="AD258" s="21">
        <v>4</v>
      </c>
    </row>
    <row r="259" spans="1:30" ht="15.75">
      <c r="A259" s="21" t="s">
        <v>86</v>
      </c>
      <c r="B259" s="22">
        <v>39170</v>
      </c>
      <c r="C259" s="21" t="s">
        <v>171</v>
      </c>
      <c r="D259" s="21" t="s">
        <v>32</v>
      </c>
      <c r="E259" s="21">
        <v>1</v>
      </c>
      <c r="F259" s="24"/>
      <c r="G259" s="23" t="s">
        <v>179</v>
      </c>
      <c r="H259" s="21"/>
      <c r="I259" s="21">
        <v>54</v>
      </c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  <c r="AA259" s="21"/>
      <c r="AB259" s="21"/>
      <c r="AC259" s="21"/>
      <c r="AD259" s="21">
        <v>1</v>
      </c>
    </row>
    <row r="260" spans="1:30" ht="15.75">
      <c r="A260" s="21" t="s">
        <v>86</v>
      </c>
      <c r="B260" s="22">
        <v>39170</v>
      </c>
      <c r="C260" s="21" t="s">
        <v>171</v>
      </c>
      <c r="D260" s="21" t="s">
        <v>32</v>
      </c>
      <c r="E260" s="21">
        <v>1</v>
      </c>
      <c r="F260" s="24"/>
      <c r="G260" s="23" t="s">
        <v>180</v>
      </c>
      <c r="H260" s="21"/>
      <c r="I260" s="21">
        <v>70</v>
      </c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  <c r="AB260" s="24"/>
      <c r="AC260" s="24"/>
      <c r="AD260" s="21">
        <v>1</v>
      </c>
    </row>
    <row r="261" spans="1:30" ht="30.75">
      <c r="A261" s="21" t="s">
        <v>88</v>
      </c>
      <c r="B261" s="22">
        <v>39178</v>
      </c>
      <c r="C261" s="21" t="s">
        <v>171</v>
      </c>
      <c r="D261" s="21" t="s">
        <v>32</v>
      </c>
      <c r="E261" s="21">
        <v>1</v>
      </c>
      <c r="F261" s="21" t="s">
        <v>130</v>
      </c>
      <c r="G261" s="23" t="s">
        <v>35</v>
      </c>
      <c r="H261" s="21" t="s">
        <v>36</v>
      </c>
      <c r="I261" s="21">
        <v>16</v>
      </c>
      <c r="J261" s="21">
        <v>21</v>
      </c>
      <c r="K261" s="21">
        <v>32</v>
      </c>
      <c r="L261" s="21">
        <v>19</v>
      </c>
      <c r="M261" s="21">
        <v>20</v>
      </c>
      <c r="N261" s="21">
        <v>29</v>
      </c>
      <c r="O261" s="21">
        <v>31</v>
      </c>
      <c r="P261" s="21">
        <v>35</v>
      </c>
      <c r="Q261" s="21">
        <v>21</v>
      </c>
      <c r="R261" s="21">
        <v>22</v>
      </c>
      <c r="S261" s="21">
        <v>23</v>
      </c>
      <c r="T261" s="21">
        <v>23</v>
      </c>
      <c r="U261" s="21">
        <v>21</v>
      </c>
      <c r="V261" s="21">
        <v>31</v>
      </c>
      <c r="W261" s="21">
        <v>24</v>
      </c>
      <c r="X261" s="21">
        <v>22</v>
      </c>
      <c r="Y261" s="21">
        <v>36</v>
      </c>
      <c r="Z261" s="21">
        <v>20</v>
      </c>
      <c r="AA261" s="21">
        <v>22</v>
      </c>
      <c r="AB261" s="21"/>
      <c r="AC261" s="21">
        <v>394</v>
      </c>
      <c r="AD261" s="21">
        <v>413</v>
      </c>
    </row>
    <row r="262" spans="1:30" ht="30.75">
      <c r="A262" s="21" t="s">
        <v>88</v>
      </c>
      <c r="B262" s="22">
        <v>39178</v>
      </c>
      <c r="C262" s="21" t="s">
        <v>171</v>
      </c>
      <c r="D262" s="21" t="s">
        <v>32</v>
      </c>
      <c r="E262" s="21">
        <v>1</v>
      </c>
      <c r="F262" s="21" t="s">
        <v>131</v>
      </c>
      <c r="G262" s="23" t="s">
        <v>35</v>
      </c>
      <c r="H262" s="21" t="s">
        <v>36</v>
      </c>
      <c r="I262" s="21">
        <v>76</v>
      </c>
      <c r="J262" s="21">
        <v>86</v>
      </c>
      <c r="K262" s="21">
        <v>121</v>
      </c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  <c r="AA262" s="21"/>
      <c r="AB262" s="21"/>
      <c r="AC262" s="21"/>
      <c r="AD262" s="21">
        <v>3</v>
      </c>
    </row>
    <row r="263" spans="1:30" ht="30.75">
      <c r="A263" s="21" t="s">
        <v>88</v>
      </c>
      <c r="B263" s="22">
        <v>39178</v>
      </c>
      <c r="C263" s="21" t="s">
        <v>171</v>
      </c>
      <c r="D263" s="21" t="s">
        <v>32</v>
      </c>
      <c r="E263" s="21">
        <v>1</v>
      </c>
      <c r="F263" s="21"/>
      <c r="G263" s="23" t="s">
        <v>71</v>
      </c>
      <c r="H263" s="21" t="s">
        <v>72</v>
      </c>
      <c r="I263" s="21">
        <v>40</v>
      </c>
      <c r="J263" s="21">
        <v>50</v>
      </c>
      <c r="K263" s="21">
        <v>40</v>
      </c>
      <c r="L263" s="21">
        <v>25</v>
      </c>
      <c r="M263" s="21">
        <v>18</v>
      </c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  <c r="AA263" s="21"/>
      <c r="AB263" s="21"/>
      <c r="AC263" s="21"/>
      <c r="AD263" s="21">
        <v>5</v>
      </c>
    </row>
    <row r="264" spans="1:30" ht="30.75">
      <c r="A264" s="21" t="s">
        <v>88</v>
      </c>
      <c r="B264" s="22">
        <v>39178</v>
      </c>
      <c r="C264" s="21" t="s">
        <v>171</v>
      </c>
      <c r="D264" s="21" t="s">
        <v>32</v>
      </c>
      <c r="E264" s="21">
        <v>1</v>
      </c>
      <c r="F264" s="21"/>
      <c r="G264" s="23" t="s">
        <v>51</v>
      </c>
      <c r="H264" s="21" t="s">
        <v>52</v>
      </c>
      <c r="I264" s="21">
        <v>25</v>
      </c>
      <c r="J264" s="21">
        <v>28</v>
      </c>
      <c r="K264" s="21">
        <v>28</v>
      </c>
      <c r="L264" s="21">
        <v>28</v>
      </c>
      <c r="M264" s="21">
        <v>26</v>
      </c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  <c r="AA264" s="21"/>
      <c r="AB264" s="21"/>
      <c r="AC264" s="21"/>
      <c r="AD264" s="21">
        <v>5</v>
      </c>
    </row>
    <row r="265" spans="1:30" ht="30.75">
      <c r="A265" s="21" t="s">
        <v>88</v>
      </c>
      <c r="B265" s="22">
        <v>39178</v>
      </c>
      <c r="C265" s="21" t="s">
        <v>171</v>
      </c>
      <c r="D265" s="21" t="s">
        <v>32</v>
      </c>
      <c r="E265" s="21">
        <v>1</v>
      </c>
      <c r="F265" s="21"/>
      <c r="G265" s="23" t="s">
        <v>181</v>
      </c>
      <c r="H265" s="21" t="s">
        <v>96</v>
      </c>
      <c r="I265" s="21">
        <v>41</v>
      </c>
      <c r="J265" s="21">
        <v>35</v>
      </c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  <c r="AA265" s="21"/>
      <c r="AB265" s="21"/>
      <c r="AC265" s="21"/>
      <c r="AD265" s="21">
        <v>2</v>
      </c>
    </row>
    <row r="266" spans="1:30" ht="30.75">
      <c r="A266" s="21" t="s">
        <v>88</v>
      </c>
      <c r="B266" s="22">
        <v>39178</v>
      </c>
      <c r="C266" s="21" t="s">
        <v>171</v>
      </c>
      <c r="D266" s="21" t="s">
        <v>32</v>
      </c>
      <c r="E266" s="21">
        <v>1</v>
      </c>
      <c r="F266" s="21"/>
      <c r="G266" s="23" t="s">
        <v>39</v>
      </c>
      <c r="H266" s="21" t="s">
        <v>40</v>
      </c>
      <c r="I266" s="21">
        <v>105</v>
      </c>
      <c r="J266" s="21">
        <v>114</v>
      </c>
      <c r="K266" s="21">
        <v>116</v>
      </c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  <c r="AA266" s="21"/>
      <c r="AB266" s="21"/>
      <c r="AC266" s="21"/>
      <c r="AD266" s="21">
        <v>3</v>
      </c>
    </row>
    <row r="267" spans="1:30" ht="30.75">
      <c r="A267" s="21" t="s">
        <v>91</v>
      </c>
      <c r="B267" s="22">
        <v>39178</v>
      </c>
      <c r="C267" s="21" t="s">
        <v>171</v>
      </c>
      <c r="D267" s="21" t="s">
        <v>32</v>
      </c>
      <c r="E267" s="21">
        <v>1</v>
      </c>
      <c r="F267" s="21"/>
      <c r="G267" s="23" t="s">
        <v>182</v>
      </c>
      <c r="H267" s="21" t="s">
        <v>112</v>
      </c>
      <c r="I267" s="21">
        <v>163</v>
      </c>
      <c r="J267" s="21">
        <v>180</v>
      </c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  <c r="AA267" s="21"/>
      <c r="AB267" s="21"/>
      <c r="AC267" s="21"/>
      <c r="AD267" s="21">
        <v>2</v>
      </c>
    </row>
    <row r="268" spans="1:30" ht="30.75">
      <c r="A268" s="21" t="s">
        <v>91</v>
      </c>
      <c r="B268" s="22">
        <v>39178</v>
      </c>
      <c r="C268" s="21" t="s">
        <v>171</v>
      </c>
      <c r="D268" s="21" t="s">
        <v>32</v>
      </c>
      <c r="E268" s="21">
        <v>1</v>
      </c>
      <c r="F268" s="21"/>
      <c r="G268" s="23" t="s">
        <v>35</v>
      </c>
      <c r="H268" s="21" t="s">
        <v>36</v>
      </c>
      <c r="I268" s="21">
        <v>21</v>
      </c>
      <c r="J268" s="21">
        <v>31</v>
      </c>
      <c r="K268" s="21">
        <v>34</v>
      </c>
      <c r="L268" s="21">
        <v>32</v>
      </c>
      <c r="M268" s="21">
        <v>21</v>
      </c>
      <c r="N268" s="21">
        <v>21</v>
      </c>
      <c r="O268" s="21">
        <v>22</v>
      </c>
      <c r="P268" s="21">
        <v>21</v>
      </c>
      <c r="Q268" s="21">
        <v>24</v>
      </c>
      <c r="R268" s="21">
        <v>30</v>
      </c>
      <c r="S268" s="21">
        <v>25</v>
      </c>
      <c r="T268" s="21">
        <v>28</v>
      </c>
      <c r="U268" s="21">
        <v>23</v>
      </c>
      <c r="V268" s="21">
        <v>24</v>
      </c>
      <c r="W268" s="21">
        <v>20</v>
      </c>
      <c r="X268" s="21">
        <v>22</v>
      </c>
      <c r="Y268" s="21">
        <v>29</v>
      </c>
      <c r="Z268" s="21">
        <v>21</v>
      </c>
      <c r="AA268" s="21">
        <v>24</v>
      </c>
      <c r="AB268" s="21">
        <v>24</v>
      </c>
      <c r="AC268" s="21">
        <f>46+45+155+98+6+9+70+155+109+98+106+2</f>
        <v>899</v>
      </c>
      <c r="AD268" s="21">
        <v>919</v>
      </c>
    </row>
    <row r="269" spans="1:30" ht="30.75">
      <c r="A269" s="21" t="s">
        <v>91</v>
      </c>
      <c r="B269" s="22">
        <v>39178</v>
      </c>
      <c r="C269" s="21" t="s">
        <v>171</v>
      </c>
      <c r="D269" s="21" t="s">
        <v>32</v>
      </c>
      <c r="E269" s="21">
        <v>1</v>
      </c>
      <c r="F269" s="21"/>
      <c r="G269" s="23" t="s">
        <v>71</v>
      </c>
      <c r="H269" s="21" t="s">
        <v>72</v>
      </c>
      <c r="I269" s="21">
        <v>20</v>
      </c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  <c r="AA269" s="21"/>
      <c r="AB269" s="21"/>
      <c r="AC269" s="21"/>
      <c r="AD269" s="21">
        <v>1</v>
      </c>
    </row>
    <row r="270" spans="1:30" ht="30.75">
      <c r="A270" s="21" t="s">
        <v>91</v>
      </c>
      <c r="B270" s="22">
        <v>39178</v>
      </c>
      <c r="C270" s="21" t="s">
        <v>171</v>
      </c>
      <c r="D270" s="21" t="s">
        <v>32</v>
      </c>
      <c r="E270" s="21">
        <v>1</v>
      </c>
      <c r="F270" s="21"/>
      <c r="G270" s="23" t="s">
        <v>75</v>
      </c>
      <c r="H270" s="21" t="s">
        <v>76</v>
      </c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  <c r="AA270" s="21"/>
      <c r="AB270" s="21"/>
      <c r="AC270" s="21">
        <v>8</v>
      </c>
      <c r="AD270" s="21">
        <v>8</v>
      </c>
    </row>
    <row r="271" spans="1:30" ht="45.75">
      <c r="A271" s="21" t="s">
        <v>91</v>
      </c>
      <c r="B271" s="22">
        <v>39178</v>
      </c>
      <c r="C271" s="21" t="s">
        <v>171</v>
      </c>
      <c r="D271" s="21" t="s">
        <v>32</v>
      </c>
      <c r="E271" s="21">
        <v>1</v>
      </c>
      <c r="F271" s="21"/>
      <c r="G271" s="23" t="s">
        <v>115</v>
      </c>
      <c r="H271" s="21" t="s">
        <v>116</v>
      </c>
      <c r="I271" s="21">
        <v>100</v>
      </c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  <c r="AA271" s="21"/>
      <c r="AB271" s="21"/>
      <c r="AC271" s="21"/>
      <c r="AD271" s="21">
        <v>1</v>
      </c>
    </row>
    <row r="272" spans="1:30" ht="15.75">
      <c r="A272" s="21" t="s">
        <v>91</v>
      </c>
      <c r="B272" s="22">
        <v>39178</v>
      </c>
      <c r="C272" s="21" t="s">
        <v>171</v>
      </c>
      <c r="D272" s="21" t="s">
        <v>32</v>
      </c>
      <c r="E272" s="21">
        <v>1</v>
      </c>
      <c r="F272" s="21"/>
      <c r="G272" s="23" t="s">
        <v>183</v>
      </c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  <c r="AA272" s="21"/>
      <c r="AB272" s="21"/>
      <c r="AC272" s="21"/>
      <c r="AD272" s="21">
        <v>6</v>
      </c>
    </row>
    <row r="273" spans="1:30" ht="15.75">
      <c r="A273" s="21" t="s">
        <v>91</v>
      </c>
      <c r="B273" s="22">
        <v>39178</v>
      </c>
      <c r="C273" s="21" t="s">
        <v>171</v>
      </c>
      <c r="D273" s="21" t="s">
        <v>32</v>
      </c>
      <c r="E273" s="21">
        <v>1</v>
      </c>
      <c r="F273" s="21"/>
      <c r="G273" s="23" t="s">
        <v>65</v>
      </c>
      <c r="H273" s="21" t="s">
        <v>177</v>
      </c>
      <c r="I273" s="21">
        <v>80</v>
      </c>
      <c r="J273" s="21">
        <v>97</v>
      </c>
      <c r="K273" s="21">
        <v>84</v>
      </c>
      <c r="L273" s="21">
        <v>86</v>
      </c>
      <c r="M273" s="21">
        <v>85</v>
      </c>
      <c r="N273" s="21">
        <v>76</v>
      </c>
      <c r="O273" s="21">
        <v>73</v>
      </c>
      <c r="P273" s="21">
        <v>74</v>
      </c>
      <c r="Q273" s="21">
        <v>51</v>
      </c>
      <c r="R273" s="21">
        <v>81</v>
      </c>
      <c r="S273" s="21">
        <v>80</v>
      </c>
      <c r="T273" s="21">
        <v>85</v>
      </c>
      <c r="U273" s="21">
        <v>89</v>
      </c>
      <c r="V273" s="21">
        <v>82</v>
      </c>
      <c r="W273" s="21">
        <v>86</v>
      </c>
      <c r="X273" s="21">
        <v>72</v>
      </c>
      <c r="Y273" s="21">
        <v>77</v>
      </c>
      <c r="Z273" s="21">
        <v>81</v>
      </c>
      <c r="AA273" s="21"/>
      <c r="AB273" s="21"/>
      <c r="AC273" s="21"/>
      <c r="AD273" s="21">
        <v>4</v>
      </c>
    </row>
    <row r="274" spans="1:30" ht="30.75">
      <c r="A274" s="21" t="s">
        <v>91</v>
      </c>
      <c r="B274" s="22">
        <v>39178</v>
      </c>
      <c r="C274" s="21" t="s">
        <v>171</v>
      </c>
      <c r="D274" s="21" t="s">
        <v>32</v>
      </c>
      <c r="E274" s="21">
        <v>1</v>
      </c>
      <c r="F274" s="21"/>
      <c r="G274" s="23" t="s">
        <v>39</v>
      </c>
      <c r="H274" s="21" t="s">
        <v>40</v>
      </c>
      <c r="I274" s="21">
        <v>104</v>
      </c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  <c r="AA274" s="21"/>
      <c r="AB274" s="21"/>
      <c r="AC274" s="21"/>
      <c r="AD274" s="21">
        <v>1</v>
      </c>
    </row>
    <row r="275" spans="1:30" ht="60.75">
      <c r="A275" s="21" t="s">
        <v>91</v>
      </c>
      <c r="B275" s="22">
        <v>39178</v>
      </c>
      <c r="C275" s="21" t="s">
        <v>171</v>
      </c>
      <c r="D275" s="21" t="s">
        <v>32</v>
      </c>
      <c r="E275" s="21">
        <v>1</v>
      </c>
      <c r="F275" s="21"/>
      <c r="G275" s="23" t="s">
        <v>172</v>
      </c>
      <c r="H275" s="21" t="s">
        <v>173</v>
      </c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  <c r="AA275" s="21"/>
      <c r="AB275" s="21"/>
      <c r="AC275" s="21">
        <v>13</v>
      </c>
      <c r="AD275" s="21">
        <v>13</v>
      </c>
    </row>
    <row r="276" spans="1:30" ht="30.75">
      <c r="A276" s="26" t="s">
        <v>30</v>
      </c>
      <c r="B276" s="27">
        <v>39206</v>
      </c>
      <c r="C276" s="26" t="s">
        <v>184</v>
      </c>
      <c r="D276" s="26" t="s">
        <v>32</v>
      </c>
      <c r="E276" s="26">
        <v>1</v>
      </c>
      <c r="F276" s="26"/>
      <c r="G276" s="30" t="s">
        <v>33</v>
      </c>
      <c r="H276" s="26" t="s">
        <v>34</v>
      </c>
      <c r="I276" s="26">
        <v>151</v>
      </c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  <c r="AA276" s="26"/>
      <c r="AB276" s="26"/>
      <c r="AC276" s="26"/>
      <c r="AD276" s="26"/>
    </row>
    <row r="277" spans="1:30" ht="30.75">
      <c r="A277" s="26" t="s">
        <v>30</v>
      </c>
      <c r="B277" s="27">
        <v>39206</v>
      </c>
      <c r="C277" s="26" t="s">
        <v>184</v>
      </c>
      <c r="D277" s="26" t="s">
        <v>32</v>
      </c>
      <c r="E277" s="26">
        <v>1</v>
      </c>
      <c r="F277" s="26" t="s">
        <v>130</v>
      </c>
      <c r="G277" s="30" t="s">
        <v>35</v>
      </c>
      <c r="H277" s="26" t="s">
        <v>36</v>
      </c>
      <c r="I277" s="26">
        <v>48</v>
      </c>
      <c r="J277" s="26">
        <v>30</v>
      </c>
      <c r="K277" s="26">
        <v>28</v>
      </c>
      <c r="L277" s="26">
        <v>31</v>
      </c>
      <c r="M277" s="26">
        <v>30</v>
      </c>
      <c r="N277" s="26">
        <v>29</v>
      </c>
      <c r="O277" s="26">
        <v>22</v>
      </c>
      <c r="P277" s="26">
        <v>23</v>
      </c>
      <c r="Q277" s="26">
        <v>22</v>
      </c>
      <c r="R277" s="26">
        <v>20</v>
      </c>
      <c r="S277" s="26">
        <v>18</v>
      </c>
      <c r="T277" s="26">
        <v>27</v>
      </c>
      <c r="U277" s="26">
        <v>20</v>
      </c>
      <c r="V277" s="26">
        <v>20</v>
      </c>
      <c r="W277" s="26">
        <v>19</v>
      </c>
      <c r="X277" s="26">
        <v>20</v>
      </c>
      <c r="Y277" s="26">
        <v>18</v>
      </c>
      <c r="Z277" s="26">
        <v>20</v>
      </c>
      <c r="AA277" s="26">
        <v>26</v>
      </c>
      <c r="AB277" s="26">
        <v>19</v>
      </c>
      <c r="AC277" s="26">
        <v>1590</v>
      </c>
      <c r="AD277" s="26">
        <v>1610</v>
      </c>
    </row>
    <row r="278" spans="1:30" ht="30.75">
      <c r="A278" s="26" t="s">
        <v>30</v>
      </c>
      <c r="B278" s="27">
        <v>39206</v>
      </c>
      <c r="C278" s="26" t="s">
        <v>184</v>
      </c>
      <c r="D278" s="26" t="s">
        <v>32</v>
      </c>
      <c r="E278" s="26">
        <v>1</v>
      </c>
      <c r="F278" s="26"/>
      <c r="G278" s="30" t="s">
        <v>108</v>
      </c>
      <c r="H278" s="26" t="s">
        <v>109</v>
      </c>
      <c r="I278" s="26">
        <v>24</v>
      </c>
      <c r="J278" s="26">
        <v>22</v>
      </c>
      <c r="K278" s="26">
        <v>20</v>
      </c>
      <c r="L278" s="26">
        <v>20</v>
      </c>
      <c r="M278" s="26">
        <v>18</v>
      </c>
      <c r="N278" s="26">
        <v>20</v>
      </c>
      <c r="O278" s="26">
        <v>18</v>
      </c>
      <c r="P278" s="26">
        <v>26</v>
      </c>
      <c r="Q278" s="26">
        <v>23</v>
      </c>
      <c r="R278" s="26">
        <v>20</v>
      </c>
      <c r="S278" s="26">
        <v>20</v>
      </c>
      <c r="T278" s="26">
        <v>22</v>
      </c>
      <c r="U278" s="26">
        <v>20</v>
      </c>
      <c r="V278" s="26">
        <v>18</v>
      </c>
      <c r="W278" s="26">
        <v>19</v>
      </c>
      <c r="X278" s="26">
        <v>22</v>
      </c>
      <c r="Y278" s="26">
        <v>23</v>
      </c>
      <c r="Z278" s="26">
        <v>23</v>
      </c>
      <c r="AA278" s="26">
        <v>21</v>
      </c>
      <c r="AB278" s="26">
        <v>18</v>
      </c>
      <c r="AC278" s="26">
        <v>569</v>
      </c>
      <c r="AD278" s="26">
        <v>589</v>
      </c>
    </row>
    <row r="279" spans="1:30" ht="30.75">
      <c r="A279" s="26" t="s">
        <v>30</v>
      </c>
      <c r="B279" s="27">
        <v>39206</v>
      </c>
      <c r="C279" s="26" t="s">
        <v>184</v>
      </c>
      <c r="D279" s="26" t="s">
        <v>32</v>
      </c>
      <c r="E279" s="26">
        <v>1</v>
      </c>
      <c r="F279" s="26"/>
      <c r="G279" s="30" t="s">
        <v>39</v>
      </c>
      <c r="H279" s="26" t="s">
        <v>40</v>
      </c>
      <c r="I279" s="26">
        <v>120</v>
      </c>
      <c r="J279" s="26">
        <v>106</v>
      </c>
      <c r="K279" s="26">
        <v>136</v>
      </c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  <c r="AA279" s="26"/>
      <c r="AB279" s="26"/>
      <c r="AC279" s="26"/>
      <c r="AD279" s="26"/>
    </row>
    <row r="280" spans="1:30" ht="30.75">
      <c r="A280" s="26" t="s">
        <v>30</v>
      </c>
      <c r="B280" s="27">
        <v>39206</v>
      </c>
      <c r="C280" s="26" t="s">
        <v>184</v>
      </c>
      <c r="D280" s="26" t="s">
        <v>32</v>
      </c>
      <c r="E280" s="26">
        <v>1</v>
      </c>
      <c r="F280" s="26" t="s">
        <v>131</v>
      </c>
      <c r="G280" s="30" t="s">
        <v>35</v>
      </c>
      <c r="H280" s="26" t="s">
        <v>36</v>
      </c>
      <c r="I280" s="26">
        <v>82</v>
      </c>
      <c r="J280" s="26">
        <v>85</v>
      </c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  <c r="AA280" s="26"/>
      <c r="AB280" s="26"/>
      <c r="AC280" s="26"/>
      <c r="AD280" s="26"/>
    </row>
    <row r="281" spans="1:30" ht="15.75">
      <c r="A281" s="26" t="s">
        <v>30</v>
      </c>
      <c r="B281" s="27">
        <v>39206</v>
      </c>
      <c r="C281" s="26" t="s">
        <v>184</v>
      </c>
      <c r="D281" s="26" t="s">
        <v>32</v>
      </c>
      <c r="E281" s="26">
        <v>1</v>
      </c>
      <c r="F281" s="26"/>
      <c r="G281" s="30" t="s">
        <v>185</v>
      </c>
      <c r="H281" s="26" t="s">
        <v>105</v>
      </c>
      <c r="I281" s="26">
        <v>88</v>
      </c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  <c r="AA281" s="26"/>
      <c r="AB281" s="26"/>
      <c r="AC281" s="26"/>
      <c r="AD281" s="26"/>
    </row>
    <row r="282" spans="1:30" ht="15.75">
      <c r="A282" s="26" t="s">
        <v>30</v>
      </c>
      <c r="B282" s="27">
        <v>39206</v>
      </c>
      <c r="C282" s="26" t="s">
        <v>184</v>
      </c>
      <c r="D282" s="26" t="s">
        <v>32</v>
      </c>
      <c r="E282" s="26">
        <v>1</v>
      </c>
      <c r="F282" s="26"/>
      <c r="G282" s="30" t="s">
        <v>186</v>
      </c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  <c r="AA282" s="26"/>
      <c r="AB282" s="26"/>
      <c r="AC282" s="26"/>
      <c r="AD282" s="26"/>
    </row>
    <row r="283" spans="1:30" ht="60.75">
      <c r="A283" s="26" t="s">
        <v>30</v>
      </c>
      <c r="B283" s="27">
        <v>39206</v>
      </c>
      <c r="C283" s="26" t="s">
        <v>184</v>
      </c>
      <c r="D283" s="26" t="s">
        <v>32</v>
      </c>
      <c r="E283" s="26">
        <v>1</v>
      </c>
      <c r="F283" s="26"/>
      <c r="G283" s="28" t="s">
        <v>172</v>
      </c>
      <c r="H283" s="29" t="s">
        <v>173</v>
      </c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6"/>
      <c r="AB283" s="26"/>
      <c r="AC283" s="26">
        <v>7</v>
      </c>
      <c r="AD283" s="26">
        <v>7</v>
      </c>
    </row>
    <row r="284" spans="1:30" ht="30.75">
      <c r="A284" s="26" t="s">
        <v>30</v>
      </c>
      <c r="B284" s="27">
        <v>39206</v>
      </c>
      <c r="C284" s="26" t="s">
        <v>184</v>
      </c>
      <c r="D284" s="26" t="s">
        <v>32</v>
      </c>
      <c r="E284" s="26">
        <v>1</v>
      </c>
      <c r="F284" s="26"/>
      <c r="G284" s="30" t="s">
        <v>75</v>
      </c>
      <c r="H284" s="26" t="s">
        <v>76</v>
      </c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6"/>
      <c r="AB284" s="26"/>
      <c r="AC284" s="26">
        <v>14</v>
      </c>
      <c r="AD284" s="26">
        <v>14</v>
      </c>
    </row>
    <row r="285" spans="1:30" ht="30.75">
      <c r="A285" s="26" t="s">
        <v>41</v>
      </c>
      <c r="B285" s="27">
        <v>39206</v>
      </c>
      <c r="C285" s="26" t="s">
        <v>184</v>
      </c>
      <c r="D285" s="26" t="s">
        <v>32</v>
      </c>
      <c r="E285" s="26">
        <v>1</v>
      </c>
      <c r="F285" s="26" t="s">
        <v>130</v>
      </c>
      <c r="G285" s="30" t="s">
        <v>35</v>
      </c>
      <c r="H285" s="26" t="s">
        <v>36</v>
      </c>
      <c r="I285" s="26">
        <v>29</v>
      </c>
      <c r="J285" s="26">
        <v>45</v>
      </c>
      <c r="K285" s="26">
        <v>22</v>
      </c>
      <c r="L285" s="26">
        <v>23</v>
      </c>
      <c r="M285" s="26">
        <v>42</v>
      </c>
      <c r="N285" s="26">
        <v>21</v>
      </c>
      <c r="O285" s="26">
        <v>26</v>
      </c>
      <c r="P285" s="26">
        <v>35</v>
      </c>
      <c r="Q285" s="26">
        <v>36</v>
      </c>
      <c r="R285" s="26">
        <v>32</v>
      </c>
      <c r="S285" s="26">
        <v>26</v>
      </c>
      <c r="T285" s="26">
        <v>27</v>
      </c>
      <c r="U285" s="26">
        <v>22</v>
      </c>
      <c r="V285" s="26">
        <v>50</v>
      </c>
      <c r="W285" s="26">
        <v>32</v>
      </c>
      <c r="X285" s="26">
        <v>31</v>
      </c>
      <c r="Y285" s="26">
        <v>22</v>
      </c>
      <c r="Z285" s="26">
        <v>27</v>
      </c>
      <c r="AA285" s="26">
        <v>43</v>
      </c>
      <c r="AB285" s="26">
        <v>23</v>
      </c>
      <c r="AC285" s="26">
        <v>4735</v>
      </c>
      <c r="AD285" s="26">
        <v>4755</v>
      </c>
    </row>
    <row r="286" spans="1:30" ht="30.75">
      <c r="A286" s="26" t="s">
        <v>41</v>
      </c>
      <c r="B286" s="27">
        <v>39206</v>
      </c>
      <c r="C286" s="26" t="s">
        <v>184</v>
      </c>
      <c r="D286" s="26" t="s">
        <v>32</v>
      </c>
      <c r="E286" s="26">
        <v>1</v>
      </c>
      <c r="F286" s="26" t="s">
        <v>131</v>
      </c>
      <c r="G286" s="30" t="s">
        <v>35</v>
      </c>
      <c r="H286" s="26" t="s">
        <v>36</v>
      </c>
      <c r="I286" s="26">
        <v>84</v>
      </c>
      <c r="J286" s="26">
        <v>81</v>
      </c>
      <c r="K286" s="26">
        <v>97</v>
      </c>
      <c r="L286" s="26">
        <v>84</v>
      </c>
      <c r="M286" s="26">
        <v>81</v>
      </c>
      <c r="N286" s="26">
        <v>83</v>
      </c>
      <c r="O286" s="26">
        <v>85</v>
      </c>
      <c r="P286" s="26">
        <v>67</v>
      </c>
      <c r="Q286" s="26"/>
      <c r="R286" s="26"/>
      <c r="S286" s="26"/>
      <c r="T286" s="26"/>
      <c r="U286" s="26"/>
      <c r="V286" s="26"/>
      <c r="W286" s="26"/>
      <c r="X286" s="26"/>
      <c r="Y286" s="26"/>
      <c r="Z286" s="26"/>
      <c r="AA286" s="26"/>
      <c r="AB286" s="26"/>
      <c r="AC286" s="26"/>
      <c r="AD286" s="26">
        <v>8</v>
      </c>
    </row>
    <row r="287" spans="1:30" ht="30.75">
      <c r="A287" s="26" t="s">
        <v>41</v>
      </c>
      <c r="B287" s="27">
        <v>39206</v>
      </c>
      <c r="C287" s="26" t="s">
        <v>184</v>
      </c>
      <c r="D287" s="26" t="s">
        <v>32</v>
      </c>
      <c r="E287" s="26">
        <v>1</v>
      </c>
      <c r="F287" s="26"/>
      <c r="G287" s="30" t="s">
        <v>33</v>
      </c>
      <c r="H287" s="26" t="s">
        <v>34</v>
      </c>
      <c r="I287" s="26">
        <v>17</v>
      </c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  <c r="AA287" s="26"/>
      <c r="AB287" s="26"/>
      <c r="AC287" s="26"/>
      <c r="AD287" s="26">
        <v>1</v>
      </c>
    </row>
    <row r="288" spans="1:30" ht="30.75">
      <c r="A288" s="26" t="s">
        <v>41</v>
      </c>
      <c r="B288" s="27">
        <v>39206</v>
      </c>
      <c r="C288" s="26" t="s">
        <v>184</v>
      </c>
      <c r="D288" s="26" t="s">
        <v>32</v>
      </c>
      <c r="E288" s="26">
        <v>1</v>
      </c>
      <c r="F288" s="26"/>
      <c r="G288" s="30" t="s">
        <v>39</v>
      </c>
      <c r="H288" s="26" t="s">
        <v>40</v>
      </c>
      <c r="I288" s="26">
        <v>136</v>
      </c>
      <c r="J288" s="26">
        <v>142</v>
      </c>
      <c r="K288" s="26">
        <v>146</v>
      </c>
      <c r="L288" s="26">
        <v>125</v>
      </c>
      <c r="M288" s="26">
        <v>108</v>
      </c>
      <c r="N288" s="26">
        <v>102</v>
      </c>
      <c r="O288" s="26">
        <v>146</v>
      </c>
      <c r="P288" s="26">
        <v>114</v>
      </c>
      <c r="Q288" s="26"/>
      <c r="R288" s="26"/>
      <c r="S288" s="26"/>
      <c r="T288" s="26"/>
      <c r="U288" s="26"/>
      <c r="V288" s="26"/>
      <c r="W288" s="26"/>
      <c r="X288" s="26"/>
      <c r="Y288" s="26"/>
      <c r="Z288" s="26"/>
      <c r="AA288" s="26"/>
      <c r="AB288" s="26"/>
      <c r="AC288" s="26"/>
      <c r="AD288" s="26">
        <v>8</v>
      </c>
    </row>
    <row r="289" spans="1:30" ht="30.75">
      <c r="A289" s="26" t="s">
        <v>41</v>
      </c>
      <c r="B289" s="27">
        <v>39206</v>
      </c>
      <c r="C289" s="26" t="s">
        <v>184</v>
      </c>
      <c r="D289" s="26" t="s">
        <v>32</v>
      </c>
      <c r="E289" s="26">
        <v>1</v>
      </c>
      <c r="F289" s="26"/>
      <c r="G289" s="30" t="s">
        <v>108</v>
      </c>
      <c r="H289" s="26" t="s">
        <v>109</v>
      </c>
      <c r="I289" s="26">
        <v>28</v>
      </c>
      <c r="J289" s="26">
        <v>28</v>
      </c>
      <c r="K289" s="26">
        <v>31</v>
      </c>
      <c r="L289" s="26">
        <v>20</v>
      </c>
      <c r="M289" s="26">
        <v>19</v>
      </c>
      <c r="N289" s="26">
        <v>23</v>
      </c>
      <c r="O289" s="26">
        <v>30</v>
      </c>
      <c r="P289" s="26">
        <v>32</v>
      </c>
      <c r="Q289" s="26">
        <v>30</v>
      </c>
      <c r="R289" s="26">
        <v>25</v>
      </c>
      <c r="S289" s="26">
        <v>22</v>
      </c>
      <c r="T289" s="26">
        <v>28</v>
      </c>
      <c r="U289" s="26">
        <v>28</v>
      </c>
      <c r="V289" s="26">
        <v>28</v>
      </c>
      <c r="W289" s="26">
        <v>17</v>
      </c>
      <c r="X289" s="26">
        <v>31</v>
      </c>
      <c r="Y289" s="26">
        <v>29</v>
      </c>
      <c r="Z289" s="26">
        <v>18</v>
      </c>
      <c r="AA289" s="26">
        <v>28</v>
      </c>
      <c r="AB289" s="26">
        <v>29</v>
      </c>
      <c r="AC289" s="26">
        <v>193</v>
      </c>
      <c r="AD289" s="26">
        <v>213</v>
      </c>
    </row>
    <row r="290" spans="1:30" ht="30.75">
      <c r="A290" s="26" t="s">
        <v>41</v>
      </c>
      <c r="B290" s="27">
        <v>39206</v>
      </c>
      <c r="C290" s="26" t="s">
        <v>184</v>
      </c>
      <c r="D290" s="26" t="s">
        <v>32</v>
      </c>
      <c r="E290" s="26">
        <v>1</v>
      </c>
      <c r="F290" s="26"/>
      <c r="G290" s="30" t="s">
        <v>187</v>
      </c>
      <c r="H290" s="26" t="s">
        <v>188</v>
      </c>
      <c r="I290" s="26">
        <v>44</v>
      </c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  <c r="AA290" s="26"/>
      <c r="AB290" s="26"/>
      <c r="AC290" s="26"/>
      <c r="AD290" s="26"/>
    </row>
    <row r="291" spans="1:30" ht="30.75">
      <c r="A291" s="26" t="s">
        <v>41</v>
      </c>
      <c r="B291" s="27">
        <v>39206</v>
      </c>
      <c r="C291" s="26" t="s">
        <v>184</v>
      </c>
      <c r="D291" s="26" t="s">
        <v>32</v>
      </c>
      <c r="E291" s="26">
        <v>1</v>
      </c>
      <c r="F291" s="26"/>
      <c r="G291" s="30" t="s">
        <v>75</v>
      </c>
      <c r="H291" s="26" t="s">
        <v>76</v>
      </c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  <c r="AA291" s="26"/>
      <c r="AB291" s="26"/>
      <c r="AC291" s="26">
        <v>2</v>
      </c>
      <c r="AD291" s="26">
        <v>2</v>
      </c>
    </row>
    <row r="292" spans="1:30" ht="30.75">
      <c r="A292" s="26" t="s">
        <v>62</v>
      </c>
      <c r="B292" s="27">
        <v>39206</v>
      </c>
      <c r="C292" s="26" t="s">
        <v>184</v>
      </c>
      <c r="D292" s="26" t="s">
        <v>32</v>
      </c>
      <c r="E292" s="26">
        <v>1</v>
      </c>
      <c r="F292" s="26" t="s">
        <v>130</v>
      </c>
      <c r="G292" s="30" t="s">
        <v>35</v>
      </c>
      <c r="H292" s="26" t="s">
        <v>36</v>
      </c>
      <c r="I292" s="26">
        <v>30</v>
      </c>
      <c r="J292" s="26">
        <v>19</v>
      </c>
      <c r="K292" s="26">
        <v>23</v>
      </c>
      <c r="L292" s="26">
        <v>24</v>
      </c>
      <c r="M292" s="26">
        <v>31</v>
      </c>
      <c r="N292" s="26">
        <v>20</v>
      </c>
      <c r="O292" s="26">
        <v>21</v>
      </c>
      <c r="P292" s="26">
        <v>20</v>
      </c>
      <c r="Q292" s="26">
        <v>30</v>
      </c>
      <c r="R292" s="26">
        <v>19</v>
      </c>
      <c r="S292" s="26">
        <v>21</v>
      </c>
      <c r="T292" s="26">
        <v>23</v>
      </c>
      <c r="U292" s="26">
        <v>40</v>
      </c>
      <c r="V292" s="26">
        <v>18</v>
      </c>
      <c r="W292" s="26">
        <v>22</v>
      </c>
      <c r="X292" s="26">
        <v>50</v>
      </c>
      <c r="Y292" s="26">
        <v>24</v>
      </c>
      <c r="Z292" s="26">
        <v>28</v>
      </c>
      <c r="AA292" s="26">
        <v>18</v>
      </c>
      <c r="AB292" s="26">
        <v>24</v>
      </c>
      <c r="AC292" s="26">
        <v>600</v>
      </c>
      <c r="AD292" s="26">
        <v>620</v>
      </c>
    </row>
    <row r="293" spans="1:30" ht="30.75">
      <c r="A293" s="26" t="s">
        <v>62</v>
      </c>
      <c r="B293" s="27">
        <v>39206</v>
      </c>
      <c r="C293" s="26" t="s">
        <v>184</v>
      </c>
      <c r="D293" s="26" t="s">
        <v>32</v>
      </c>
      <c r="E293" s="26">
        <v>1</v>
      </c>
      <c r="F293" s="26" t="s">
        <v>131</v>
      </c>
      <c r="G293" s="30" t="s">
        <v>35</v>
      </c>
      <c r="H293" s="26" t="s">
        <v>36</v>
      </c>
      <c r="I293" s="26">
        <v>73</v>
      </c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  <c r="AA293" s="26"/>
      <c r="AB293" s="26"/>
      <c r="AC293" s="26"/>
      <c r="AD293" s="26"/>
    </row>
    <row r="294" spans="1:30" ht="30.75">
      <c r="A294" s="26" t="s">
        <v>62</v>
      </c>
      <c r="B294" s="27">
        <v>39206</v>
      </c>
      <c r="C294" s="26" t="s">
        <v>184</v>
      </c>
      <c r="D294" s="26" t="s">
        <v>32</v>
      </c>
      <c r="E294" s="26">
        <v>1</v>
      </c>
      <c r="F294" s="26"/>
      <c r="G294" s="30" t="s">
        <v>108</v>
      </c>
      <c r="H294" s="26" t="s">
        <v>109</v>
      </c>
      <c r="I294" s="26">
        <v>28</v>
      </c>
      <c r="J294" s="26">
        <v>23</v>
      </c>
      <c r="K294" s="26">
        <v>25</v>
      </c>
      <c r="L294" s="26">
        <v>30</v>
      </c>
      <c r="M294" s="26">
        <v>27</v>
      </c>
      <c r="N294" s="26">
        <v>29</v>
      </c>
      <c r="O294" s="26">
        <v>28</v>
      </c>
      <c r="P294" s="26">
        <v>27</v>
      </c>
      <c r="Q294" s="26">
        <v>22</v>
      </c>
      <c r="R294" s="26">
        <v>19</v>
      </c>
      <c r="S294" s="26">
        <v>21</v>
      </c>
      <c r="T294" s="26">
        <v>21</v>
      </c>
      <c r="U294" s="26">
        <v>23</v>
      </c>
      <c r="V294" s="26">
        <v>27</v>
      </c>
      <c r="W294" s="26">
        <v>24</v>
      </c>
      <c r="X294" s="26">
        <v>22</v>
      </c>
      <c r="Y294" s="26">
        <v>25</v>
      </c>
      <c r="Z294" s="26">
        <v>26</v>
      </c>
      <c r="AA294" s="26">
        <v>32</v>
      </c>
      <c r="AB294" s="26">
        <v>29</v>
      </c>
      <c r="AC294" s="26">
        <v>10</v>
      </c>
      <c r="AD294" s="26">
        <v>30</v>
      </c>
    </row>
    <row r="295" spans="1:30" ht="30.75">
      <c r="A295" s="26" t="s">
        <v>62</v>
      </c>
      <c r="B295" s="27">
        <v>39206</v>
      </c>
      <c r="C295" s="26" t="s">
        <v>184</v>
      </c>
      <c r="D295" s="26" t="s">
        <v>32</v>
      </c>
      <c r="E295" s="26">
        <v>1</v>
      </c>
      <c r="F295" s="26"/>
      <c r="G295" s="30" t="s">
        <v>51</v>
      </c>
      <c r="H295" s="26" t="s">
        <v>52</v>
      </c>
      <c r="I295" s="26">
        <v>29</v>
      </c>
      <c r="J295" s="26">
        <v>25</v>
      </c>
      <c r="K295" s="26">
        <v>29</v>
      </c>
      <c r="L295" s="26">
        <v>28</v>
      </c>
      <c r="M295" s="26">
        <v>30</v>
      </c>
      <c r="N295" s="26">
        <v>28</v>
      </c>
      <c r="O295" s="26">
        <v>31</v>
      </c>
      <c r="P295" s="26">
        <v>25</v>
      </c>
      <c r="Q295" s="26">
        <v>30</v>
      </c>
      <c r="R295" s="26">
        <v>23</v>
      </c>
      <c r="S295" s="26">
        <v>28</v>
      </c>
      <c r="T295" s="26">
        <v>29</v>
      </c>
      <c r="U295" s="26">
        <v>30</v>
      </c>
      <c r="V295" s="26">
        <v>26</v>
      </c>
      <c r="W295" s="26">
        <v>25</v>
      </c>
      <c r="X295" s="26">
        <v>27</v>
      </c>
      <c r="Y295" s="26">
        <v>24</v>
      </c>
      <c r="Z295" s="26">
        <v>30</v>
      </c>
      <c r="AA295" s="26">
        <v>25</v>
      </c>
      <c r="AB295" s="26">
        <v>32</v>
      </c>
      <c r="AC295" s="26">
        <v>267</v>
      </c>
      <c r="AD295" s="26">
        <v>287</v>
      </c>
    </row>
    <row r="296" spans="1:30" ht="30.75">
      <c r="A296" s="26" t="s">
        <v>62</v>
      </c>
      <c r="B296" s="27">
        <v>39206</v>
      </c>
      <c r="C296" s="26" t="s">
        <v>184</v>
      </c>
      <c r="D296" s="26" t="s">
        <v>32</v>
      </c>
      <c r="E296" s="26">
        <v>1</v>
      </c>
      <c r="F296" s="26"/>
      <c r="G296" s="30" t="s">
        <v>175</v>
      </c>
      <c r="H296" s="26" t="s">
        <v>176</v>
      </c>
      <c r="I296" s="26">
        <v>45</v>
      </c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  <c r="AA296" s="26"/>
      <c r="AB296" s="26"/>
      <c r="AC296" s="26">
        <v>1</v>
      </c>
      <c r="AD296" s="26">
        <v>1</v>
      </c>
    </row>
    <row r="297" spans="1:30" ht="15.75">
      <c r="A297" s="26" t="s">
        <v>62</v>
      </c>
      <c r="B297" s="27">
        <v>39206</v>
      </c>
      <c r="C297" s="26" t="s">
        <v>184</v>
      </c>
      <c r="D297" s="26" t="s">
        <v>32</v>
      </c>
      <c r="E297" s="26">
        <v>1</v>
      </c>
      <c r="F297" s="26"/>
      <c r="G297" s="30" t="s">
        <v>189</v>
      </c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  <c r="AA297" s="26"/>
      <c r="AB297" s="26"/>
      <c r="AC297" s="26"/>
      <c r="AD297" s="26"/>
    </row>
    <row r="298" spans="1:30" ht="15.75">
      <c r="A298" s="26" t="s">
        <v>62</v>
      </c>
      <c r="B298" s="27">
        <v>39206</v>
      </c>
      <c r="C298" s="26" t="s">
        <v>184</v>
      </c>
      <c r="D298" s="26" t="s">
        <v>32</v>
      </c>
      <c r="E298" s="26">
        <v>1</v>
      </c>
      <c r="F298" s="26"/>
      <c r="G298" s="30" t="s">
        <v>190</v>
      </c>
      <c r="H298" s="26" t="s">
        <v>176</v>
      </c>
      <c r="I298" s="26">
        <v>44</v>
      </c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  <c r="AA298" s="26"/>
      <c r="AB298" s="26"/>
      <c r="AC298" s="26"/>
      <c r="AD298" s="26"/>
    </row>
    <row r="299" spans="1:30" ht="30.75">
      <c r="A299" s="26" t="s">
        <v>86</v>
      </c>
      <c r="B299" s="27">
        <v>39206</v>
      </c>
      <c r="C299" s="26" t="s">
        <v>184</v>
      </c>
      <c r="D299" s="26" t="s">
        <v>32</v>
      </c>
      <c r="E299" s="26">
        <v>1</v>
      </c>
      <c r="F299" s="26" t="s">
        <v>130</v>
      </c>
      <c r="G299" s="30" t="s">
        <v>35</v>
      </c>
      <c r="H299" s="26" t="s">
        <v>36</v>
      </c>
      <c r="I299" s="26">
        <v>54</v>
      </c>
      <c r="J299" s="26">
        <v>30</v>
      </c>
      <c r="K299" s="26">
        <v>29</v>
      </c>
      <c r="L299" s="26">
        <v>30</v>
      </c>
      <c r="M299" s="26">
        <v>29</v>
      </c>
      <c r="N299" s="26">
        <v>31</v>
      </c>
      <c r="O299" s="26">
        <v>30</v>
      </c>
      <c r="P299" s="26">
        <v>30</v>
      </c>
      <c r="Q299" s="26">
        <v>32</v>
      </c>
      <c r="R299" s="26">
        <v>25</v>
      </c>
      <c r="S299" s="26">
        <v>30</v>
      </c>
      <c r="T299" s="26">
        <v>31</v>
      </c>
      <c r="U299" s="26">
        <v>32</v>
      </c>
      <c r="V299" s="26">
        <v>29</v>
      </c>
      <c r="W299" s="26">
        <v>30</v>
      </c>
      <c r="X299" s="26">
        <v>29</v>
      </c>
      <c r="Y299" s="26">
        <v>26</v>
      </c>
      <c r="Z299" s="26">
        <v>28</v>
      </c>
      <c r="AA299" s="26">
        <v>30</v>
      </c>
      <c r="AB299" s="26">
        <v>27</v>
      </c>
      <c r="AC299" s="26">
        <v>926</v>
      </c>
      <c r="AD299" s="26">
        <v>946</v>
      </c>
    </row>
    <row r="300" spans="1:30" ht="30.75">
      <c r="A300" s="26" t="s">
        <v>86</v>
      </c>
      <c r="B300" s="27">
        <v>39206</v>
      </c>
      <c r="C300" s="26" t="s">
        <v>184</v>
      </c>
      <c r="D300" s="26" t="s">
        <v>32</v>
      </c>
      <c r="E300" s="26">
        <v>1</v>
      </c>
      <c r="F300" s="26" t="s">
        <v>131</v>
      </c>
      <c r="G300" s="30" t="s">
        <v>35</v>
      </c>
      <c r="H300" s="26" t="s">
        <v>36</v>
      </c>
      <c r="I300" s="26">
        <v>78</v>
      </c>
      <c r="J300" s="26">
        <v>82</v>
      </c>
      <c r="K300" s="26">
        <v>113</v>
      </c>
      <c r="L300" s="26">
        <v>80</v>
      </c>
      <c r="M300" s="26">
        <v>74</v>
      </c>
      <c r="N300" s="26">
        <v>75</v>
      </c>
      <c r="O300" s="26">
        <v>85</v>
      </c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  <c r="AA300" s="26"/>
      <c r="AB300" s="26"/>
      <c r="AC300" s="26"/>
      <c r="AD300" s="26">
        <v>7</v>
      </c>
    </row>
    <row r="301" spans="1:30" ht="30.75">
      <c r="A301" s="26" t="s">
        <v>86</v>
      </c>
      <c r="B301" s="27">
        <v>39206</v>
      </c>
      <c r="C301" s="26" t="s">
        <v>184</v>
      </c>
      <c r="D301" s="26" t="s">
        <v>32</v>
      </c>
      <c r="E301" s="26">
        <v>1</v>
      </c>
      <c r="F301" s="26"/>
      <c r="G301" s="30" t="s">
        <v>108</v>
      </c>
      <c r="H301" s="26" t="s">
        <v>109</v>
      </c>
      <c r="I301" s="26">
        <v>31</v>
      </c>
      <c r="J301" s="26">
        <v>18</v>
      </c>
      <c r="K301" s="26">
        <v>22</v>
      </c>
      <c r="L301" s="26">
        <v>40</v>
      </c>
      <c r="M301" s="26">
        <v>34</v>
      </c>
      <c r="N301" s="26">
        <v>38</v>
      </c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  <c r="AA301" s="26"/>
      <c r="AB301" s="26"/>
      <c r="AC301" s="26"/>
      <c r="AD301" s="26">
        <v>6</v>
      </c>
    </row>
    <row r="302" spans="1:30" ht="30.75">
      <c r="A302" s="26" t="s">
        <v>86</v>
      </c>
      <c r="B302" s="27">
        <v>39206</v>
      </c>
      <c r="C302" s="26" t="s">
        <v>184</v>
      </c>
      <c r="D302" s="26" t="s">
        <v>32</v>
      </c>
      <c r="E302" s="26">
        <v>1</v>
      </c>
      <c r="F302" s="26"/>
      <c r="G302" s="30" t="s">
        <v>39</v>
      </c>
      <c r="H302" s="26" t="s">
        <v>40</v>
      </c>
      <c r="I302" s="26">
        <v>126</v>
      </c>
      <c r="J302" s="26">
        <v>111</v>
      </c>
      <c r="K302" s="26">
        <v>111</v>
      </c>
      <c r="L302" s="26">
        <v>104</v>
      </c>
      <c r="M302" s="26">
        <v>111</v>
      </c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  <c r="AA302" s="26"/>
      <c r="AB302" s="26"/>
      <c r="AC302" s="26"/>
      <c r="AD302" s="26">
        <v>5</v>
      </c>
    </row>
    <row r="303" spans="1:30" ht="30.75">
      <c r="A303" s="26" t="s">
        <v>86</v>
      </c>
      <c r="B303" s="27">
        <v>39206</v>
      </c>
      <c r="C303" s="26" t="s">
        <v>184</v>
      </c>
      <c r="D303" s="26" t="s">
        <v>32</v>
      </c>
      <c r="E303" s="26">
        <v>1</v>
      </c>
      <c r="F303" s="26"/>
      <c r="G303" s="30" t="s">
        <v>182</v>
      </c>
      <c r="H303" s="26" t="s">
        <v>112</v>
      </c>
      <c r="I303" s="26">
        <v>190</v>
      </c>
      <c r="J303" s="26">
        <v>185</v>
      </c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  <c r="AA303" s="26"/>
      <c r="AB303" s="26"/>
      <c r="AC303" s="26"/>
      <c r="AD303" s="26">
        <v>2</v>
      </c>
    </row>
    <row r="304" spans="1:30" ht="30.75">
      <c r="A304" s="26" t="s">
        <v>86</v>
      </c>
      <c r="B304" s="27">
        <v>39206</v>
      </c>
      <c r="C304" s="26" t="s">
        <v>184</v>
      </c>
      <c r="D304" s="26" t="s">
        <v>32</v>
      </c>
      <c r="E304" s="26">
        <v>1</v>
      </c>
      <c r="F304" s="26"/>
      <c r="G304" s="30" t="s">
        <v>75</v>
      </c>
      <c r="H304" s="26" t="s">
        <v>76</v>
      </c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  <c r="AA304" s="26"/>
      <c r="AB304" s="26"/>
      <c r="AC304" s="26"/>
      <c r="AD304" s="26">
        <v>1</v>
      </c>
    </row>
    <row r="305" spans="1:30" ht="30.75">
      <c r="A305" s="26" t="s">
        <v>88</v>
      </c>
      <c r="B305" s="27">
        <v>39206</v>
      </c>
      <c r="C305" s="26" t="s">
        <v>184</v>
      </c>
      <c r="D305" s="26" t="s">
        <v>32</v>
      </c>
      <c r="E305" s="26">
        <v>1</v>
      </c>
      <c r="F305" s="26" t="s">
        <v>130</v>
      </c>
      <c r="G305" s="30" t="s">
        <v>35</v>
      </c>
      <c r="H305" s="26" t="s">
        <v>36</v>
      </c>
      <c r="I305" s="26">
        <v>22</v>
      </c>
      <c r="J305" s="26">
        <v>16</v>
      </c>
      <c r="K305" s="26">
        <v>32</v>
      </c>
      <c r="L305" s="26">
        <v>22</v>
      </c>
      <c r="M305" s="26">
        <v>28</v>
      </c>
      <c r="N305" s="26">
        <v>26</v>
      </c>
      <c r="O305" s="26">
        <v>20</v>
      </c>
      <c r="P305" s="26">
        <v>22</v>
      </c>
      <c r="Q305" s="26">
        <v>18</v>
      </c>
      <c r="R305" s="26">
        <v>22</v>
      </c>
      <c r="S305" s="26">
        <v>40</v>
      </c>
      <c r="T305" s="26">
        <v>33</v>
      </c>
      <c r="U305" s="26">
        <v>20</v>
      </c>
      <c r="V305" s="26">
        <v>36</v>
      </c>
      <c r="W305" s="26">
        <v>34</v>
      </c>
      <c r="X305" s="26">
        <v>22</v>
      </c>
      <c r="Y305" s="26">
        <v>26</v>
      </c>
      <c r="Z305" s="26">
        <v>23</v>
      </c>
      <c r="AA305" s="26">
        <v>26</v>
      </c>
      <c r="AB305" s="26">
        <v>18</v>
      </c>
      <c r="AC305" s="26">
        <v>248</v>
      </c>
      <c r="AD305" s="26">
        <v>268</v>
      </c>
    </row>
    <row r="306" spans="1:30" ht="30.75">
      <c r="A306" s="26" t="s">
        <v>88</v>
      </c>
      <c r="B306" s="27">
        <v>39206</v>
      </c>
      <c r="C306" s="26" t="s">
        <v>184</v>
      </c>
      <c r="D306" s="26" t="s">
        <v>32</v>
      </c>
      <c r="E306" s="26">
        <v>1</v>
      </c>
      <c r="F306" s="26" t="s">
        <v>131</v>
      </c>
      <c r="G306" s="30" t="s">
        <v>35</v>
      </c>
      <c r="H306" s="26" t="s">
        <v>36</v>
      </c>
      <c r="I306" s="26">
        <v>92</v>
      </c>
      <c r="J306" s="26">
        <v>74</v>
      </c>
      <c r="K306" s="26">
        <v>80</v>
      </c>
      <c r="L306" s="26">
        <v>81</v>
      </c>
      <c r="M306" s="26">
        <v>70</v>
      </c>
      <c r="N306" s="26">
        <v>60</v>
      </c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  <c r="AA306" s="26"/>
      <c r="AB306" s="26"/>
      <c r="AC306" s="26"/>
      <c r="AD306" s="26">
        <v>6</v>
      </c>
    </row>
    <row r="307" spans="1:30" ht="30.75">
      <c r="A307" s="26" t="s">
        <v>88</v>
      </c>
      <c r="B307" s="27">
        <v>39206</v>
      </c>
      <c r="C307" s="26" t="s">
        <v>184</v>
      </c>
      <c r="D307" s="26" t="s">
        <v>32</v>
      </c>
      <c r="E307" s="26">
        <v>1</v>
      </c>
      <c r="F307" s="26"/>
      <c r="G307" s="30" t="s">
        <v>187</v>
      </c>
      <c r="H307" s="26" t="s">
        <v>188</v>
      </c>
      <c r="I307" s="26">
        <v>45</v>
      </c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  <c r="AA307" s="26"/>
      <c r="AB307" s="26"/>
      <c r="AC307" s="26"/>
      <c r="AD307" s="26">
        <v>1</v>
      </c>
    </row>
    <row r="308" spans="1:30" ht="30.75">
      <c r="A308" s="26" t="s">
        <v>88</v>
      </c>
      <c r="B308" s="27">
        <v>39206</v>
      </c>
      <c r="C308" s="26" t="s">
        <v>184</v>
      </c>
      <c r="D308" s="26" t="s">
        <v>32</v>
      </c>
      <c r="E308" s="26">
        <v>1</v>
      </c>
      <c r="F308" s="26"/>
      <c r="G308" s="30" t="s">
        <v>39</v>
      </c>
      <c r="H308" s="26" t="s">
        <v>40</v>
      </c>
      <c r="I308" s="26">
        <v>118</v>
      </c>
      <c r="J308" s="26">
        <v>120</v>
      </c>
      <c r="K308" s="26">
        <v>112</v>
      </c>
      <c r="L308" s="26">
        <v>105</v>
      </c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  <c r="AA308" s="26"/>
      <c r="AB308" s="26"/>
      <c r="AC308" s="26"/>
      <c r="AD308" s="26">
        <v>4</v>
      </c>
    </row>
    <row r="309" spans="1:30" ht="30.75">
      <c r="A309" s="26" t="s">
        <v>88</v>
      </c>
      <c r="B309" s="27">
        <v>39206</v>
      </c>
      <c r="C309" s="26" t="s">
        <v>184</v>
      </c>
      <c r="D309" s="26" t="s">
        <v>32</v>
      </c>
      <c r="E309" s="26">
        <v>1</v>
      </c>
      <c r="F309" s="26"/>
      <c r="G309" s="30" t="s">
        <v>143</v>
      </c>
      <c r="H309" s="26" t="s">
        <v>45</v>
      </c>
      <c r="I309" s="26">
        <v>120</v>
      </c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  <c r="AA309" s="26"/>
      <c r="AB309" s="26"/>
      <c r="AC309" s="26"/>
      <c r="AD309" s="26">
        <v>1</v>
      </c>
    </row>
    <row r="310" spans="1:30" ht="30.75">
      <c r="A310" s="26" t="s">
        <v>88</v>
      </c>
      <c r="B310" s="27">
        <v>39206</v>
      </c>
      <c r="C310" s="26" t="s">
        <v>184</v>
      </c>
      <c r="D310" s="26" t="s">
        <v>32</v>
      </c>
      <c r="E310" s="26">
        <v>1</v>
      </c>
      <c r="F310" s="26"/>
      <c r="G310" s="30" t="s">
        <v>108</v>
      </c>
      <c r="H310" s="26" t="s">
        <v>109</v>
      </c>
      <c r="I310" s="26">
        <v>21</v>
      </c>
      <c r="J310" s="26">
        <v>30</v>
      </c>
      <c r="K310" s="26">
        <v>28</v>
      </c>
      <c r="L310" s="26">
        <v>37</v>
      </c>
      <c r="M310" s="26">
        <v>21</v>
      </c>
      <c r="N310" s="26">
        <v>32</v>
      </c>
      <c r="O310" s="26">
        <v>21</v>
      </c>
      <c r="P310" s="26">
        <v>18</v>
      </c>
      <c r="Q310" s="26">
        <v>30</v>
      </c>
      <c r="R310" s="26">
        <v>30</v>
      </c>
      <c r="S310" s="26">
        <v>28</v>
      </c>
      <c r="T310" s="26">
        <v>30</v>
      </c>
      <c r="U310" s="26">
        <v>12</v>
      </c>
      <c r="V310" s="26">
        <v>20</v>
      </c>
      <c r="W310" s="26">
        <v>20</v>
      </c>
      <c r="X310" s="26">
        <v>21</v>
      </c>
      <c r="Y310" s="26">
        <v>20</v>
      </c>
      <c r="Z310" s="26">
        <v>16</v>
      </c>
      <c r="AA310" s="26">
        <v>18</v>
      </c>
      <c r="AB310" s="26">
        <v>20</v>
      </c>
      <c r="AC310" s="26">
        <v>126</v>
      </c>
      <c r="AD310" s="26">
        <v>146</v>
      </c>
    </row>
    <row r="311" spans="1:30" ht="30.75">
      <c r="A311" s="26" t="s">
        <v>88</v>
      </c>
      <c r="B311" s="27">
        <v>39206</v>
      </c>
      <c r="C311" s="26" t="s">
        <v>184</v>
      </c>
      <c r="D311" s="26" t="s">
        <v>32</v>
      </c>
      <c r="E311" s="26">
        <v>1</v>
      </c>
      <c r="F311" s="26"/>
      <c r="G311" s="30" t="s">
        <v>51</v>
      </c>
      <c r="H311" s="26" t="s">
        <v>52</v>
      </c>
      <c r="I311" s="26">
        <v>30</v>
      </c>
      <c r="J311" s="26">
        <v>29</v>
      </c>
      <c r="K311" s="26">
        <v>30</v>
      </c>
      <c r="L311" s="26">
        <v>24</v>
      </c>
      <c r="M311" s="26">
        <v>22</v>
      </c>
      <c r="N311" s="26">
        <v>24</v>
      </c>
      <c r="O311" s="26">
        <v>29</v>
      </c>
      <c r="P311" s="26">
        <v>28</v>
      </c>
      <c r="Q311" s="26">
        <v>25</v>
      </c>
      <c r="R311" s="26">
        <v>20</v>
      </c>
      <c r="S311" s="26"/>
      <c r="T311" s="26"/>
      <c r="U311" s="26"/>
      <c r="V311" s="26"/>
      <c r="W311" s="26"/>
      <c r="X311" s="26"/>
      <c r="Y311" s="26"/>
      <c r="Z311" s="26"/>
      <c r="AA311" s="26"/>
      <c r="AB311" s="26"/>
      <c r="AC311" s="26"/>
      <c r="AD311" s="26">
        <v>10</v>
      </c>
    </row>
    <row r="312" spans="1:30" ht="30.75">
      <c r="A312" s="26" t="s">
        <v>88</v>
      </c>
      <c r="B312" s="27">
        <v>39206</v>
      </c>
      <c r="C312" s="26" t="s">
        <v>184</v>
      </c>
      <c r="D312" s="26" t="s">
        <v>32</v>
      </c>
      <c r="E312" s="26">
        <v>1</v>
      </c>
      <c r="F312" s="26" t="s">
        <v>191</v>
      </c>
      <c r="G312" s="30" t="s">
        <v>47</v>
      </c>
      <c r="H312" s="26" t="s">
        <v>48</v>
      </c>
      <c r="I312" s="26">
        <v>106</v>
      </c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  <c r="AA312" s="26"/>
      <c r="AB312" s="26"/>
      <c r="AC312" s="26"/>
      <c r="AD312" s="26">
        <v>1</v>
      </c>
    </row>
    <row r="313" spans="1:30" ht="15.75">
      <c r="A313" s="26" t="s">
        <v>88</v>
      </c>
      <c r="B313" s="27">
        <v>39206</v>
      </c>
      <c r="C313" s="26" t="s">
        <v>184</v>
      </c>
      <c r="D313" s="26" t="s">
        <v>32</v>
      </c>
      <c r="E313" s="26">
        <v>1</v>
      </c>
      <c r="F313" s="26"/>
      <c r="G313" s="30" t="s">
        <v>189</v>
      </c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  <c r="AA313" s="26"/>
      <c r="AB313" s="26"/>
      <c r="AC313" s="26"/>
      <c r="AD313" s="26">
        <v>2</v>
      </c>
    </row>
    <row r="314" spans="1:30" ht="30.75">
      <c r="A314" s="26" t="s">
        <v>91</v>
      </c>
      <c r="B314" s="27">
        <v>39206</v>
      </c>
      <c r="C314" s="26" t="s">
        <v>184</v>
      </c>
      <c r="D314" s="26" t="s">
        <v>32</v>
      </c>
      <c r="E314" s="26">
        <v>1</v>
      </c>
      <c r="F314" s="26" t="s">
        <v>130</v>
      </c>
      <c r="G314" s="30" t="s">
        <v>35</v>
      </c>
      <c r="H314" s="26" t="s">
        <v>36</v>
      </c>
      <c r="I314" s="26">
        <v>32</v>
      </c>
      <c r="J314" s="26">
        <v>26</v>
      </c>
      <c r="K314" s="26">
        <v>25</v>
      </c>
      <c r="L314" s="26">
        <v>20</v>
      </c>
      <c r="M314" s="26">
        <v>34</v>
      </c>
      <c r="N314" s="26">
        <v>35</v>
      </c>
      <c r="O314" s="26">
        <v>23</v>
      </c>
      <c r="P314" s="26">
        <v>22</v>
      </c>
      <c r="Q314" s="26">
        <v>19</v>
      </c>
      <c r="R314" s="26">
        <v>20</v>
      </c>
      <c r="S314" s="26">
        <v>27</v>
      </c>
      <c r="T314" s="26">
        <v>22</v>
      </c>
      <c r="U314" s="26">
        <v>22</v>
      </c>
      <c r="V314" s="26">
        <v>20</v>
      </c>
      <c r="W314" s="26">
        <v>28</v>
      </c>
      <c r="X314" s="26">
        <v>28</v>
      </c>
      <c r="Y314" s="26">
        <v>30</v>
      </c>
      <c r="Z314" s="26">
        <v>44</v>
      </c>
      <c r="AA314" s="26">
        <v>32</v>
      </c>
      <c r="AB314" s="26">
        <v>37</v>
      </c>
      <c r="AC314" s="26">
        <v>288</v>
      </c>
      <c r="AD314" s="26">
        <v>308</v>
      </c>
    </row>
    <row r="315" spans="1:30" ht="30.75">
      <c r="A315" s="26" t="s">
        <v>91</v>
      </c>
      <c r="B315" s="27">
        <v>39206</v>
      </c>
      <c r="C315" s="26" t="s">
        <v>184</v>
      </c>
      <c r="D315" s="26" t="s">
        <v>32</v>
      </c>
      <c r="E315" s="26">
        <v>1</v>
      </c>
      <c r="F315" s="26" t="s">
        <v>131</v>
      </c>
      <c r="G315" s="30" t="s">
        <v>35</v>
      </c>
      <c r="H315" s="26" t="s">
        <v>36</v>
      </c>
      <c r="I315" s="26">
        <v>60</v>
      </c>
      <c r="J315" s="26">
        <v>82</v>
      </c>
      <c r="K315" s="26">
        <v>77</v>
      </c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  <c r="AA315" s="26"/>
      <c r="AB315" s="26"/>
      <c r="AC315" s="26"/>
      <c r="AD315" s="26">
        <v>3</v>
      </c>
    </row>
    <row r="316" spans="1:30" ht="30.75">
      <c r="A316" s="26" t="s">
        <v>91</v>
      </c>
      <c r="B316" s="27">
        <v>39206</v>
      </c>
      <c r="C316" s="26" t="s">
        <v>184</v>
      </c>
      <c r="D316" s="26" t="s">
        <v>32</v>
      </c>
      <c r="E316" s="26">
        <v>1</v>
      </c>
      <c r="F316" s="26"/>
      <c r="G316" s="30" t="s">
        <v>51</v>
      </c>
      <c r="H316" s="26" t="s">
        <v>52</v>
      </c>
      <c r="I316" s="26">
        <v>26</v>
      </c>
      <c r="J316" s="26">
        <v>24</v>
      </c>
      <c r="K316" s="26">
        <v>28</v>
      </c>
      <c r="L316" s="26">
        <v>32</v>
      </c>
      <c r="M316" s="26">
        <v>27</v>
      </c>
      <c r="N316" s="26">
        <v>28</v>
      </c>
      <c r="O316" s="26">
        <v>27</v>
      </c>
      <c r="P316" s="26">
        <v>31</v>
      </c>
      <c r="Q316" s="26">
        <v>28</v>
      </c>
      <c r="R316" s="26">
        <v>28</v>
      </c>
      <c r="S316" s="26">
        <v>27</v>
      </c>
      <c r="T316" s="26">
        <v>25</v>
      </c>
      <c r="U316" s="26">
        <v>30</v>
      </c>
      <c r="V316" s="26">
        <v>25</v>
      </c>
      <c r="W316" s="26">
        <v>28</v>
      </c>
      <c r="X316" s="26">
        <v>29</v>
      </c>
      <c r="Y316" s="26">
        <v>25</v>
      </c>
      <c r="Z316" s="26">
        <v>27</v>
      </c>
      <c r="AA316" s="26">
        <v>25</v>
      </c>
      <c r="AB316" s="26">
        <v>29</v>
      </c>
      <c r="AC316" s="26">
        <v>222</v>
      </c>
      <c r="AD316" s="26">
        <v>242</v>
      </c>
    </row>
    <row r="317" spans="1:30" ht="30.75">
      <c r="A317" s="26" t="s">
        <v>91</v>
      </c>
      <c r="B317" s="27">
        <v>39206</v>
      </c>
      <c r="C317" s="26" t="s">
        <v>184</v>
      </c>
      <c r="D317" s="26" t="s">
        <v>32</v>
      </c>
      <c r="E317" s="26">
        <v>1</v>
      </c>
      <c r="F317" s="26"/>
      <c r="G317" s="30" t="s">
        <v>39</v>
      </c>
      <c r="H317" s="26" t="s">
        <v>40</v>
      </c>
      <c r="I317" s="26">
        <v>101</v>
      </c>
      <c r="J317" s="26">
        <v>123</v>
      </c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  <c r="AA317" s="26"/>
      <c r="AB317" s="26"/>
      <c r="AC317" s="26"/>
      <c r="AD317" s="26">
        <v>2</v>
      </c>
    </row>
    <row r="318" spans="1:30" ht="15.75">
      <c r="A318" s="26" t="s">
        <v>91</v>
      </c>
      <c r="B318" s="27">
        <v>39206</v>
      </c>
      <c r="C318" s="26" t="s">
        <v>184</v>
      </c>
      <c r="D318" s="26" t="s">
        <v>32</v>
      </c>
      <c r="E318" s="26">
        <v>1</v>
      </c>
      <c r="F318" s="26"/>
      <c r="G318" s="30" t="s">
        <v>189</v>
      </c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  <c r="AA318" s="26"/>
      <c r="AB318" s="26"/>
      <c r="AC318" s="26"/>
      <c r="AD318" s="26">
        <v>3</v>
      </c>
    </row>
    <row r="319" spans="1:30" ht="30.75">
      <c r="A319" s="49" t="s">
        <v>41</v>
      </c>
      <c r="B319" s="50">
        <v>39259</v>
      </c>
      <c r="C319" s="49" t="s">
        <v>192</v>
      </c>
      <c r="D319" s="49" t="s">
        <v>32</v>
      </c>
      <c r="E319" s="49">
        <v>1</v>
      </c>
      <c r="F319" s="49" t="s">
        <v>130</v>
      </c>
      <c r="G319" s="51" t="s">
        <v>35</v>
      </c>
      <c r="H319" s="49" t="s">
        <v>36</v>
      </c>
      <c r="I319" s="49">
        <v>32</v>
      </c>
      <c r="J319" s="49">
        <v>31</v>
      </c>
      <c r="K319" s="49">
        <v>44</v>
      </c>
      <c r="L319" s="49">
        <v>41</v>
      </c>
      <c r="M319" s="49">
        <v>32</v>
      </c>
      <c r="N319" s="49">
        <v>34</v>
      </c>
      <c r="O319" s="49">
        <v>32</v>
      </c>
      <c r="P319" s="49">
        <v>32</v>
      </c>
      <c r="Q319" s="49">
        <v>28</v>
      </c>
      <c r="R319" s="49">
        <v>34</v>
      </c>
      <c r="S319" s="49">
        <v>40</v>
      </c>
      <c r="T319" s="49">
        <v>37</v>
      </c>
      <c r="U319" s="49">
        <v>29</v>
      </c>
      <c r="V319" s="49">
        <v>32</v>
      </c>
      <c r="W319" s="49">
        <v>42</v>
      </c>
      <c r="X319" s="49">
        <v>28</v>
      </c>
      <c r="Y319" s="49">
        <v>30</v>
      </c>
      <c r="Z319" s="49">
        <v>33</v>
      </c>
      <c r="AA319" s="49">
        <v>31</v>
      </c>
      <c r="AB319" s="49">
        <v>38</v>
      </c>
      <c r="AC319" s="49">
        <v>424</v>
      </c>
      <c r="AD319" s="49">
        <v>444</v>
      </c>
    </row>
    <row r="320" spans="1:30" ht="30.75">
      <c r="A320" s="49" t="s">
        <v>41</v>
      </c>
      <c r="B320" s="50">
        <v>39259</v>
      </c>
      <c r="C320" s="49" t="s">
        <v>192</v>
      </c>
      <c r="D320" s="49" t="s">
        <v>32</v>
      </c>
      <c r="E320" s="49">
        <v>1</v>
      </c>
      <c r="F320" s="49" t="s">
        <v>131</v>
      </c>
      <c r="G320" s="51" t="s">
        <v>35</v>
      </c>
      <c r="H320" s="49" t="s">
        <v>36</v>
      </c>
      <c r="I320" s="49">
        <v>111</v>
      </c>
      <c r="J320" s="49">
        <v>77</v>
      </c>
      <c r="K320" s="49"/>
      <c r="L320" s="49"/>
      <c r="M320" s="49"/>
      <c r="N320" s="49"/>
      <c r="O320" s="49"/>
      <c r="P320" s="49"/>
      <c r="Q320" s="49"/>
      <c r="R320" s="49"/>
      <c r="S320" s="49"/>
      <c r="T320" s="49"/>
      <c r="U320" s="49"/>
      <c r="V320" s="49"/>
      <c r="W320" s="49"/>
      <c r="X320" s="49"/>
      <c r="Y320" s="49"/>
      <c r="Z320" s="49"/>
      <c r="AA320" s="49"/>
      <c r="AB320" s="49"/>
      <c r="AC320" s="49"/>
      <c r="AD320" s="49">
        <v>2</v>
      </c>
    </row>
    <row r="321" spans="1:30" ht="30.75">
      <c r="A321" s="49" t="s">
        <v>41</v>
      </c>
      <c r="B321" s="50">
        <v>39259</v>
      </c>
      <c r="C321" s="49" t="s">
        <v>192</v>
      </c>
      <c r="D321" s="49" t="s">
        <v>32</v>
      </c>
      <c r="E321" s="49">
        <v>1</v>
      </c>
      <c r="F321" s="49"/>
      <c r="G321" s="51" t="s">
        <v>33</v>
      </c>
      <c r="H321" s="49" t="s">
        <v>34</v>
      </c>
      <c r="I321" s="49">
        <v>142</v>
      </c>
      <c r="J321" s="49">
        <v>163</v>
      </c>
      <c r="K321" s="49">
        <v>15</v>
      </c>
      <c r="L321" s="49"/>
      <c r="M321" s="49"/>
      <c r="N321" s="49"/>
      <c r="O321" s="49"/>
      <c r="P321" s="49"/>
      <c r="Q321" s="49"/>
      <c r="R321" s="49"/>
      <c r="S321" s="49"/>
      <c r="T321" s="49"/>
      <c r="U321" s="49"/>
      <c r="V321" s="49"/>
      <c r="W321" s="49"/>
      <c r="X321" s="49"/>
      <c r="Y321" s="49"/>
      <c r="Z321" s="49"/>
      <c r="AA321" s="49"/>
      <c r="AB321" s="49"/>
      <c r="AC321" s="49"/>
      <c r="AD321" s="49">
        <v>3</v>
      </c>
    </row>
    <row r="322" spans="1:30" ht="30.75">
      <c r="A322" s="49" t="s">
        <v>41</v>
      </c>
      <c r="B322" s="50">
        <v>39259</v>
      </c>
      <c r="C322" s="49" t="s">
        <v>192</v>
      </c>
      <c r="D322" s="49" t="s">
        <v>32</v>
      </c>
      <c r="E322" s="49">
        <v>1</v>
      </c>
      <c r="F322" s="49"/>
      <c r="G322" s="51" t="s">
        <v>108</v>
      </c>
      <c r="H322" s="49" t="s">
        <v>109</v>
      </c>
      <c r="I322" s="49">
        <v>40</v>
      </c>
      <c r="J322" s="49">
        <v>71</v>
      </c>
      <c r="K322" s="49">
        <v>46</v>
      </c>
      <c r="L322" s="49">
        <v>52</v>
      </c>
      <c r="M322" s="49"/>
      <c r="N322" s="49"/>
      <c r="O322" s="49"/>
      <c r="P322" s="49"/>
      <c r="Q322" s="49"/>
      <c r="R322" s="49"/>
      <c r="S322" s="49"/>
      <c r="T322" s="49"/>
      <c r="U322" s="49"/>
      <c r="V322" s="49"/>
      <c r="W322" s="49"/>
      <c r="X322" s="49"/>
      <c r="Y322" s="49"/>
      <c r="Z322" s="49"/>
      <c r="AA322" s="49"/>
      <c r="AB322" s="49"/>
      <c r="AC322" s="49"/>
      <c r="AD322" s="49">
        <v>4</v>
      </c>
    </row>
    <row r="323" spans="1:30" ht="30.75">
      <c r="A323" s="49" t="s">
        <v>41</v>
      </c>
      <c r="B323" s="50">
        <v>39259</v>
      </c>
      <c r="C323" s="49" t="s">
        <v>192</v>
      </c>
      <c r="D323" s="49" t="s">
        <v>32</v>
      </c>
      <c r="E323" s="49">
        <v>1</v>
      </c>
      <c r="F323" s="49"/>
      <c r="G323" s="51" t="s">
        <v>182</v>
      </c>
      <c r="H323" s="49" t="s">
        <v>112</v>
      </c>
      <c r="I323" s="49">
        <v>160</v>
      </c>
      <c r="J323" s="49"/>
      <c r="K323" s="49"/>
      <c r="L323" s="49"/>
      <c r="M323" s="49"/>
      <c r="N323" s="49"/>
      <c r="O323" s="49"/>
      <c r="P323" s="49"/>
      <c r="Q323" s="49"/>
      <c r="R323" s="49"/>
      <c r="S323" s="49"/>
      <c r="T323" s="49"/>
      <c r="U323" s="49"/>
      <c r="V323" s="49"/>
      <c r="W323" s="49"/>
      <c r="X323" s="49"/>
      <c r="Y323" s="49"/>
      <c r="Z323" s="49"/>
      <c r="AA323" s="49"/>
      <c r="AB323" s="49"/>
      <c r="AC323" s="49"/>
      <c r="AD323" s="49">
        <v>1</v>
      </c>
    </row>
    <row r="324" spans="1:30" ht="30.75">
      <c r="A324" s="49" t="s">
        <v>41</v>
      </c>
      <c r="B324" s="50">
        <v>39259</v>
      </c>
      <c r="C324" s="49" t="s">
        <v>192</v>
      </c>
      <c r="D324" s="49" t="s">
        <v>32</v>
      </c>
      <c r="E324" s="49">
        <v>1</v>
      </c>
      <c r="F324" s="49"/>
      <c r="G324" s="51" t="s">
        <v>49</v>
      </c>
      <c r="H324" s="49" t="s">
        <v>50</v>
      </c>
      <c r="I324" s="49">
        <v>34</v>
      </c>
      <c r="J324" s="49"/>
      <c r="K324" s="49"/>
      <c r="L324" s="49"/>
      <c r="M324" s="49"/>
      <c r="N324" s="49"/>
      <c r="O324" s="49"/>
      <c r="P324" s="49"/>
      <c r="Q324" s="49"/>
      <c r="R324" s="49"/>
      <c r="S324" s="49"/>
      <c r="T324" s="49"/>
      <c r="U324" s="49"/>
      <c r="V324" s="49"/>
      <c r="W324" s="49"/>
      <c r="X324" s="49"/>
      <c r="Y324" s="49"/>
      <c r="Z324" s="49"/>
      <c r="AA324" s="49"/>
      <c r="AB324" s="49"/>
      <c r="AC324" s="49"/>
      <c r="AD324" s="49">
        <v>1</v>
      </c>
    </row>
    <row r="325" spans="1:30" ht="30.75">
      <c r="A325" s="49" t="s">
        <v>41</v>
      </c>
      <c r="B325" s="50">
        <v>39259</v>
      </c>
      <c r="C325" s="49" t="s">
        <v>192</v>
      </c>
      <c r="D325" s="49" t="s">
        <v>32</v>
      </c>
      <c r="E325" s="49">
        <v>1</v>
      </c>
      <c r="F325" s="49" t="s">
        <v>191</v>
      </c>
      <c r="G325" s="51" t="s">
        <v>193</v>
      </c>
      <c r="H325" s="49" t="s">
        <v>194</v>
      </c>
      <c r="I325" s="49">
        <v>20</v>
      </c>
      <c r="J325" s="49"/>
      <c r="K325" s="49"/>
      <c r="L325" s="49"/>
      <c r="M325" s="49"/>
      <c r="N325" s="49"/>
      <c r="O325" s="49"/>
      <c r="P325" s="49"/>
      <c r="Q325" s="49"/>
      <c r="R325" s="49"/>
      <c r="S325" s="49"/>
      <c r="T325" s="49"/>
      <c r="U325" s="49"/>
      <c r="V325" s="49"/>
      <c r="W325" s="49"/>
      <c r="X325" s="49"/>
      <c r="Y325" s="49"/>
      <c r="Z325" s="49"/>
      <c r="AA325" s="49"/>
      <c r="AB325" s="49"/>
      <c r="AC325" s="49"/>
      <c r="AD325" s="49"/>
    </row>
    <row r="326" spans="1:30" ht="30.75">
      <c r="A326" s="49" t="s">
        <v>41</v>
      </c>
      <c r="B326" s="50">
        <v>39259</v>
      </c>
      <c r="C326" s="49" t="s">
        <v>192</v>
      </c>
      <c r="D326" s="49" t="s">
        <v>32</v>
      </c>
      <c r="E326" s="49">
        <v>1</v>
      </c>
      <c r="F326" s="49"/>
      <c r="G326" s="51" t="s">
        <v>154</v>
      </c>
      <c r="H326" s="49"/>
      <c r="I326" s="49"/>
      <c r="J326" s="49"/>
      <c r="K326" s="49"/>
      <c r="L326" s="49"/>
      <c r="M326" s="49"/>
      <c r="N326" s="49"/>
      <c r="O326" s="49"/>
      <c r="P326" s="49"/>
      <c r="Q326" s="49"/>
      <c r="R326" s="49"/>
      <c r="S326" s="49"/>
      <c r="T326" s="49"/>
      <c r="U326" s="49"/>
      <c r="V326" s="49"/>
      <c r="W326" s="49"/>
      <c r="X326" s="49"/>
      <c r="Y326" s="49"/>
      <c r="Z326" s="49"/>
      <c r="AA326" s="49"/>
      <c r="AB326" s="49"/>
      <c r="AC326" s="49"/>
      <c r="AD326" s="49">
        <v>1</v>
      </c>
    </row>
    <row r="327" spans="1:30" ht="30.75">
      <c r="A327" s="49" t="s">
        <v>59</v>
      </c>
      <c r="B327" s="50">
        <v>39259</v>
      </c>
      <c r="C327" s="49" t="s">
        <v>192</v>
      </c>
      <c r="D327" s="49" t="s">
        <v>32</v>
      </c>
      <c r="E327" s="49">
        <v>1</v>
      </c>
      <c r="F327" s="49"/>
      <c r="G327" s="51" t="s">
        <v>182</v>
      </c>
      <c r="H327" s="49" t="s">
        <v>112</v>
      </c>
      <c r="I327" s="49">
        <v>194</v>
      </c>
      <c r="J327" s="49">
        <v>138</v>
      </c>
      <c r="K327" s="49"/>
      <c r="L327" s="49"/>
      <c r="M327" s="49"/>
      <c r="N327" s="49"/>
      <c r="O327" s="49"/>
      <c r="P327" s="49"/>
      <c r="Q327" s="49"/>
      <c r="R327" s="49"/>
      <c r="S327" s="49"/>
      <c r="T327" s="49"/>
      <c r="U327" s="49"/>
      <c r="V327" s="49"/>
      <c r="W327" s="49"/>
      <c r="X327" s="49"/>
      <c r="Y327" s="49"/>
      <c r="Z327" s="49"/>
      <c r="AA327" s="49"/>
      <c r="AB327" s="49"/>
      <c r="AC327" s="49"/>
      <c r="AD327" s="49">
        <v>2</v>
      </c>
    </row>
    <row r="328" spans="1:30" ht="30.75">
      <c r="A328" s="49" t="s">
        <v>59</v>
      </c>
      <c r="B328" s="50">
        <v>39259</v>
      </c>
      <c r="C328" s="49" t="s">
        <v>192</v>
      </c>
      <c r="D328" s="49" t="s">
        <v>32</v>
      </c>
      <c r="E328" s="49">
        <v>1</v>
      </c>
      <c r="F328" s="49"/>
      <c r="G328" s="51" t="s">
        <v>39</v>
      </c>
      <c r="H328" s="49" t="s">
        <v>40</v>
      </c>
      <c r="I328" s="49">
        <v>120</v>
      </c>
      <c r="J328" s="49">
        <v>121</v>
      </c>
      <c r="K328" s="49">
        <v>108</v>
      </c>
      <c r="L328" s="49"/>
      <c r="M328" s="49"/>
      <c r="N328" s="49"/>
      <c r="O328" s="49"/>
      <c r="P328" s="49"/>
      <c r="Q328" s="49"/>
      <c r="R328" s="49"/>
      <c r="S328" s="49"/>
      <c r="T328" s="49"/>
      <c r="U328" s="49"/>
      <c r="V328" s="49"/>
      <c r="W328" s="49"/>
      <c r="X328" s="49"/>
      <c r="Y328" s="49"/>
      <c r="Z328" s="49"/>
      <c r="AA328" s="49"/>
      <c r="AB328" s="49"/>
      <c r="AC328" s="49"/>
      <c r="AD328" s="49">
        <v>3</v>
      </c>
    </row>
    <row r="329" spans="1:30" ht="30.75">
      <c r="A329" s="49" t="s">
        <v>59</v>
      </c>
      <c r="B329" s="50">
        <v>39259</v>
      </c>
      <c r="C329" s="49" t="s">
        <v>192</v>
      </c>
      <c r="D329" s="49" t="s">
        <v>32</v>
      </c>
      <c r="E329" s="49">
        <v>1</v>
      </c>
      <c r="F329" s="49"/>
      <c r="G329" s="51" t="s">
        <v>143</v>
      </c>
      <c r="H329" s="49" t="s">
        <v>45</v>
      </c>
      <c r="I329" s="49">
        <v>112</v>
      </c>
      <c r="J329" s="49"/>
      <c r="K329" s="49"/>
      <c r="L329" s="49"/>
      <c r="M329" s="49"/>
      <c r="N329" s="49"/>
      <c r="O329" s="49"/>
      <c r="P329" s="49"/>
      <c r="Q329" s="49"/>
      <c r="R329" s="49"/>
      <c r="S329" s="49"/>
      <c r="T329" s="49"/>
      <c r="U329" s="49"/>
      <c r="V329" s="49"/>
      <c r="W329" s="49"/>
      <c r="X329" s="49"/>
      <c r="Y329" s="49"/>
      <c r="Z329" s="49"/>
      <c r="AA329" s="49"/>
      <c r="AB329" s="49"/>
      <c r="AC329" s="49"/>
      <c r="AD329" s="49">
        <v>1</v>
      </c>
    </row>
    <row r="330" spans="1:30" ht="30.75">
      <c r="A330" s="49" t="s">
        <v>59</v>
      </c>
      <c r="B330" s="50">
        <v>39259</v>
      </c>
      <c r="C330" s="49" t="s">
        <v>192</v>
      </c>
      <c r="D330" s="49" t="s">
        <v>32</v>
      </c>
      <c r="E330" s="49">
        <v>1</v>
      </c>
      <c r="F330" s="49"/>
      <c r="G330" s="51" t="s">
        <v>63</v>
      </c>
      <c r="H330" s="49" t="s">
        <v>64</v>
      </c>
      <c r="I330" s="49">
        <v>38</v>
      </c>
      <c r="J330" s="49">
        <v>20</v>
      </c>
      <c r="K330" s="49">
        <v>26</v>
      </c>
      <c r="L330" s="49"/>
      <c r="M330" s="49"/>
      <c r="N330" s="49"/>
      <c r="O330" s="49"/>
      <c r="P330" s="49"/>
      <c r="Q330" s="49"/>
      <c r="R330" s="49"/>
      <c r="S330" s="49"/>
      <c r="T330" s="49"/>
      <c r="U330" s="49"/>
      <c r="V330" s="49"/>
      <c r="W330" s="49"/>
      <c r="X330" s="49"/>
      <c r="Y330" s="49"/>
      <c r="Z330" s="49"/>
      <c r="AA330" s="49"/>
      <c r="AB330" s="49"/>
      <c r="AC330" s="49"/>
      <c r="AD330" s="49">
        <v>3</v>
      </c>
    </row>
    <row r="331" spans="1:30" ht="30.75">
      <c r="A331" s="49" t="s">
        <v>59</v>
      </c>
      <c r="B331" s="50">
        <v>39259</v>
      </c>
      <c r="C331" s="49" t="s">
        <v>192</v>
      </c>
      <c r="D331" s="49" t="s">
        <v>32</v>
      </c>
      <c r="E331" s="49">
        <v>1</v>
      </c>
      <c r="F331" s="49"/>
      <c r="G331" s="51" t="s">
        <v>35</v>
      </c>
      <c r="H331" s="49" t="s">
        <v>36</v>
      </c>
      <c r="I331" s="49">
        <v>28</v>
      </c>
      <c r="J331" s="49">
        <v>33</v>
      </c>
      <c r="K331" s="49">
        <v>39</v>
      </c>
      <c r="L331" s="49">
        <v>32</v>
      </c>
      <c r="M331" s="49">
        <v>41</v>
      </c>
      <c r="N331" s="49">
        <v>25</v>
      </c>
      <c r="O331" s="49">
        <v>31</v>
      </c>
      <c r="P331" s="49">
        <v>30</v>
      </c>
      <c r="Q331" s="49">
        <v>33</v>
      </c>
      <c r="R331" s="49">
        <v>31</v>
      </c>
      <c r="S331" s="49">
        <v>24</v>
      </c>
      <c r="T331" s="49">
        <v>29</v>
      </c>
      <c r="U331" s="49">
        <v>32</v>
      </c>
      <c r="V331" s="49">
        <v>24</v>
      </c>
      <c r="W331" s="49">
        <v>39</v>
      </c>
      <c r="X331" s="49">
        <v>32</v>
      </c>
      <c r="Y331" s="49">
        <v>31</v>
      </c>
      <c r="Z331" s="49">
        <v>31</v>
      </c>
      <c r="AA331" s="49">
        <v>33</v>
      </c>
      <c r="AB331" s="49">
        <v>36</v>
      </c>
      <c r="AC331" s="49">
        <v>287</v>
      </c>
      <c r="AD331" s="49">
        <v>307</v>
      </c>
    </row>
    <row r="332" spans="1:30" ht="15.75">
      <c r="A332" s="49" t="s">
        <v>59</v>
      </c>
      <c r="B332" s="50">
        <v>39259</v>
      </c>
      <c r="C332" s="49" t="s">
        <v>192</v>
      </c>
      <c r="D332" s="49" t="s">
        <v>32</v>
      </c>
      <c r="E332" s="49">
        <v>1</v>
      </c>
      <c r="F332" s="49"/>
      <c r="G332" s="51" t="s">
        <v>65</v>
      </c>
      <c r="H332" s="49" t="s">
        <v>177</v>
      </c>
      <c r="I332" s="49">
        <v>56</v>
      </c>
      <c r="J332" s="49">
        <v>68</v>
      </c>
      <c r="K332" s="49">
        <v>90</v>
      </c>
      <c r="L332" s="49">
        <v>66</v>
      </c>
      <c r="M332" s="49">
        <v>45</v>
      </c>
      <c r="N332" s="49">
        <v>53</v>
      </c>
      <c r="O332" s="49">
        <v>46</v>
      </c>
      <c r="P332" s="49">
        <v>52</v>
      </c>
      <c r="Q332" s="49"/>
      <c r="R332" s="49"/>
      <c r="S332" s="49"/>
      <c r="T332" s="49"/>
      <c r="U332" s="49"/>
      <c r="V332" s="49"/>
      <c r="W332" s="49"/>
      <c r="X332" s="49"/>
      <c r="Y332" s="49"/>
      <c r="Z332" s="49"/>
      <c r="AA332" s="49"/>
      <c r="AB332" s="49"/>
      <c r="AC332" s="49"/>
      <c r="AD332" s="49">
        <v>8</v>
      </c>
    </row>
    <row r="333" spans="1:30" ht="30.75">
      <c r="A333" s="49" t="s">
        <v>59</v>
      </c>
      <c r="B333" s="50">
        <v>39259</v>
      </c>
      <c r="C333" s="49" t="s">
        <v>192</v>
      </c>
      <c r="D333" s="49" t="s">
        <v>32</v>
      </c>
      <c r="E333" s="49">
        <v>1</v>
      </c>
      <c r="F333" s="49"/>
      <c r="G333" s="51" t="s">
        <v>139</v>
      </c>
      <c r="H333" s="49" t="s">
        <v>140</v>
      </c>
      <c r="I333" s="49">
        <v>32</v>
      </c>
      <c r="J333" s="49"/>
      <c r="K333" s="49"/>
      <c r="L333" s="49"/>
      <c r="M333" s="49"/>
      <c r="N333" s="49"/>
      <c r="O333" s="49"/>
      <c r="P333" s="49"/>
      <c r="Q333" s="49"/>
      <c r="R333" s="49"/>
      <c r="S333" s="49"/>
      <c r="T333" s="49"/>
      <c r="U333" s="49"/>
      <c r="V333" s="49"/>
      <c r="W333" s="49"/>
      <c r="X333" s="49"/>
      <c r="Y333" s="49"/>
      <c r="Z333" s="49"/>
      <c r="AA333" s="49"/>
      <c r="AB333" s="49"/>
      <c r="AC333" s="49"/>
      <c r="AD333" s="49">
        <v>1</v>
      </c>
    </row>
    <row r="334" spans="1:30" ht="30.75">
      <c r="A334" s="49" t="s">
        <v>62</v>
      </c>
      <c r="B334" s="50">
        <v>39259</v>
      </c>
      <c r="C334" s="49" t="s">
        <v>192</v>
      </c>
      <c r="D334" s="49" t="s">
        <v>32</v>
      </c>
      <c r="E334" s="49">
        <v>1</v>
      </c>
      <c r="F334" s="49"/>
      <c r="G334" s="51" t="s">
        <v>195</v>
      </c>
      <c r="H334" s="49" t="s">
        <v>138</v>
      </c>
      <c r="I334" s="49"/>
      <c r="J334" s="49"/>
      <c r="K334" s="49"/>
      <c r="L334" s="49"/>
      <c r="M334" s="49"/>
      <c r="N334" s="49"/>
      <c r="O334" s="49"/>
      <c r="P334" s="49"/>
      <c r="Q334" s="49"/>
      <c r="R334" s="49"/>
      <c r="S334" s="49"/>
      <c r="T334" s="49"/>
      <c r="U334" s="49"/>
      <c r="V334" s="49"/>
      <c r="W334" s="49"/>
      <c r="X334" s="49"/>
      <c r="Y334" s="49"/>
      <c r="Z334" s="49"/>
      <c r="AA334" s="49"/>
      <c r="AB334" s="49"/>
      <c r="AC334" s="49"/>
      <c r="AD334" s="49">
        <v>1</v>
      </c>
    </row>
    <row r="335" spans="1:30" ht="30.75">
      <c r="A335" s="49" t="s">
        <v>62</v>
      </c>
      <c r="B335" s="50">
        <v>39259</v>
      </c>
      <c r="C335" s="49" t="s">
        <v>192</v>
      </c>
      <c r="D335" s="49" t="s">
        <v>32</v>
      </c>
      <c r="E335" s="49">
        <v>1</v>
      </c>
      <c r="F335" s="49"/>
      <c r="G335" s="51" t="s">
        <v>51</v>
      </c>
      <c r="H335" s="49" t="s">
        <v>52</v>
      </c>
      <c r="I335" s="49">
        <v>22</v>
      </c>
      <c r="J335" s="49">
        <v>16</v>
      </c>
      <c r="K335" s="49">
        <v>20</v>
      </c>
      <c r="L335" s="49">
        <v>17</v>
      </c>
      <c r="M335" s="49">
        <v>24</v>
      </c>
      <c r="N335" s="49">
        <v>15</v>
      </c>
      <c r="O335" s="49">
        <v>18</v>
      </c>
      <c r="P335" s="49">
        <v>22</v>
      </c>
      <c r="Q335" s="49">
        <v>21</v>
      </c>
      <c r="R335" s="49">
        <v>17</v>
      </c>
      <c r="S335" s="49">
        <v>18</v>
      </c>
      <c r="T335" s="49">
        <v>21</v>
      </c>
      <c r="U335" s="49">
        <v>31</v>
      </c>
      <c r="V335" s="49">
        <v>19</v>
      </c>
      <c r="W335" s="49">
        <v>20</v>
      </c>
      <c r="X335" s="49">
        <v>24</v>
      </c>
      <c r="Y335" s="49">
        <v>20</v>
      </c>
      <c r="Z335" s="49">
        <v>17</v>
      </c>
      <c r="AA335" s="49">
        <v>17</v>
      </c>
      <c r="AB335" s="49">
        <v>20</v>
      </c>
      <c r="AC335" s="49">
        <v>3</v>
      </c>
      <c r="AD335" s="49">
        <v>23</v>
      </c>
    </row>
    <row r="336" spans="1:30" ht="30.75">
      <c r="A336" s="49" t="s">
        <v>62</v>
      </c>
      <c r="B336" s="50">
        <v>39259</v>
      </c>
      <c r="C336" s="49" t="s">
        <v>192</v>
      </c>
      <c r="D336" s="49" t="s">
        <v>32</v>
      </c>
      <c r="E336" s="49">
        <v>1</v>
      </c>
      <c r="F336" s="49"/>
      <c r="G336" s="51" t="s">
        <v>35</v>
      </c>
      <c r="H336" s="49" t="s">
        <v>36</v>
      </c>
      <c r="I336" s="49">
        <v>27</v>
      </c>
      <c r="J336" s="49">
        <v>30</v>
      </c>
      <c r="K336" s="49">
        <v>33</v>
      </c>
      <c r="L336" s="49">
        <v>34</v>
      </c>
      <c r="M336" s="49">
        <v>22</v>
      </c>
      <c r="N336" s="49">
        <v>28</v>
      </c>
      <c r="O336" s="49">
        <v>27</v>
      </c>
      <c r="P336" s="49">
        <v>32</v>
      </c>
      <c r="Q336" s="49">
        <v>32</v>
      </c>
      <c r="R336" s="49">
        <v>27</v>
      </c>
      <c r="S336" s="49">
        <v>52</v>
      </c>
      <c r="T336" s="49">
        <v>27</v>
      </c>
      <c r="U336" s="49">
        <v>31</v>
      </c>
      <c r="V336" s="49">
        <v>23</v>
      </c>
      <c r="W336" s="49">
        <v>23</v>
      </c>
      <c r="X336" s="49">
        <v>28</v>
      </c>
      <c r="Y336" s="49">
        <v>27</v>
      </c>
      <c r="Z336" s="49">
        <v>30</v>
      </c>
      <c r="AA336" s="49">
        <v>26</v>
      </c>
      <c r="AB336" s="49">
        <v>32</v>
      </c>
      <c r="AC336" s="49">
        <v>110</v>
      </c>
      <c r="AD336" s="49">
        <v>130</v>
      </c>
    </row>
    <row r="337" spans="1:30" ht="30.75">
      <c r="A337" s="49" t="s">
        <v>62</v>
      </c>
      <c r="B337" s="50">
        <v>39259</v>
      </c>
      <c r="C337" s="49" t="s">
        <v>192</v>
      </c>
      <c r="D337" s="49" t="s">
        <v>32</v>
      </c>
      <c r="E337" s="49">
        <v>1</v>
      </c>
      <c r="F337" s="49"/>
      <c r="G337" s="51" t="s">
        <v>39</v>
      </c>
      <c r="H337" s="49" t="s">
        <v>40</v>
      </c>
      <c r="I337" s="49">
        <v>123</v>
      </c>
      <c r="J337" s="49"/>
      <c r="K337" s="49"/>
      <c r="L337" s="49"/>
      <c r="M337" s="49"/>
      <c r="N337" s="49"/>
      <c r="O337" s="49"/>
      <c r="P337" s="49"/>
      <c r="Q337" s="49"/>
      <c r="R337" s="49"/>
      <c r="S337" s="49"/>
      <c r="T337" s="49"/>
      <c r="U337" s="49"/>
      <c r="V337" s="49"/>
      <c r="W337" s="49"/>
      <c r="X337" s="49"/>
      <c r="Y337" s="49"/>
      <c r="Z337" s="49"/>
      <c r="AA337" s="49"/>
      <c r="AB337" s="49"/>
      <c r="AC337" s="49"/>
      <c r="AD337" s="49">
        <v>1</v>
      </c>
    </row>
    <row r="338" spans="1:30" ht="30.75">
      <c r="A338" s="49" t="s">
        <v>62</v>
      </c>
      <c r="B338" s="50">
        <v>39259</v>
      </c>
      <c r="C338" s="49" t="s">
        <v>192</v>
      </c>
      <c r="D338" s="49" t="s">
        <v>32</v>
      </c>
      <c r="E338" s="49">
        <v>1</v>
      </c>
      <c r="F338" s="49"/>
      <c r="G338" s="51" t="s">
        <v>63</v>
      </c>
      <c r="H338" s="49" t="s">
        <v>64</v>
      </c>
      <c r="I338" s="49">
        <v>34</v>
      </c>
      <c r="J338" s="49">
        <v>33</v>
      </c>
      <c r="K338" s="49">
        <v>32</v>
      </c>
      <c r="L338" s="49">
        <v>33</v>
      </c>
      <c r="M338" s="49">
        <v>36</v>
      </c>
      <c r="N338" s="49">
        <v>37</v>
      </c>
      <c r="O338" s="49">
        <v>35</v>
      </c>
      <c r="P338" s="49">
        <v>37</v>
      </c>
      <c r="Q338" s="49">
        <v>34</v>
      </c>
      <c r="R338" s="49"/>
      <c r="S338" s="49"/>
      <c r="T338" s="49"/>
      <c r="U338" s="49"/>
      <c r="V338" s="49"/>
      <c r="W338" s="49"/>
      <c r="X338" s="49"/>
      <c r="Y338" s="49"/>
      <c r="Z338" s="49"/>
      <c r="AA338" s="49"/>
      <c r="AB338" s="49"/>
      <c r="AC338" s="49"/>
      <c r="AD338" s="49">
        <v>9</v>
      </c>
    </row>
    <row r="339" spans="1:30" ht="30.75">
      <c r="A339" s="49" t="s">
        <v>86</v>
      </c>
      <c r="B339" s="50">
        <v>39259</v>
      </c>
      <c r="C339" s="49" t="s">
        <v>192</v>
      </c>
      <c r="D339" s="49" t="s">
        <v>32</v>
      </c>
      <c r="E339" s="49">
        <v>1</v>
      </c>
      <c r="F339" s="49"/>
      <c r="G339" s="51" t="s">
        <v>39</v>
      </c>
      <c r="H339" s="49" t="s">
        <v>40</v>
      </c>
      <c r="I339" s="49">
        <v>104</v>
      </c>
      <c r="J339" s="49">
        <v>114</v>
      </c>
      <c r="K339" s="49">
        <v>86</v>
      </c>
      <c r="L339" s="49">
        <v>118</v>
      </c>
      <c r="M339" s="49"/>
      <c r="N339" s="49"/>
      <c r="O339" s="49"/>
      <c r="P339" s="49"/>
      <c r="Q339" s="49"/>
      <c r="R339" s="49"/>
      <c r="S339" s="49"/>
      <c r="T339" s="49"/>
      <c r="U339" s="49"/>
      <c r="V339" s="49"/>
      <c r="W339" s="49"/>
      <c r="X339" s="49"/>
      <c r="Y339" s="49"/>
      <c r="Z339" s="49"/>
      <c r="AA339" s="49"/>
      <c r="AB339" s="49"/>
      <c r="AC339" s="49"/>
      <c r="AD339" s="49">
        <v>4</v>
      </c>
    </row>
    <row r="340" spans="1:30" ht="30.75">
      <c r="A340" s="49" t="s">
        <v>86</v>
      </c>
      <c r="B340" s="50">
        <v>39259</v>
      </c>
      <c r="C340" s="49" t="s">
        <v>192</v>
      </c>
      <c r="D340" s="49" t="s">
        <v>32</v>
      </c>
      <c r="E340" s="49">
        <v>1</v>
      </c>
      <c r="F340" s="49" t="s">
        <v>130</v>
      </c>
      <c r="G340" s="51" t="s">
        <v>35</v>
      </c>
      <c r="H340" s="49" t="s">
        <v>36</v>
      </c>
      <c r="I340" s="49">
        <v>44</v>
      </c>
      <c r="J340" s="49">
        <v>42</v>
      </c>
      <c r="K340" s="49">
        <v>42</v>
      </c>
      <c r="L340" s="49">
        <v>38</v>
      </c>
      <c r="M340" s="49">
        <v>43</v>
      </c>
      <c r="N340" s="49">
        <v>36</v>
      </c>
      <c r="O340" s="49">
        <v>44</v>
      </c>
      <c r="P340" s="49">
        <v>36</v>
      </c>
      <c r="Q340" s="49">
        <v>37</v>
      </c>
      <c r="R340" s="49">
        <v>36</v>
      </c>
      <c r="S340" s="49">
        <v>38</v>
      </c>
      <c r="T340" s="49">
        <v>37</v>
      </c>
      <c r="U340" s="49">
        <v>38</v>
      </c>
      <c r="V340" s="49">
        <v>40</v>
      </c>
      <c r="W340" s="49">
        <v>36</v>
      </c>
      <c r="X340" s="49">
        <v>37</v>
      </c>
      <c r="Y340" s="49">
        <v>35</v>
      </c>
      <c r="Z340" s="49">
        <v>32</v>
      </c>
      <c r="AA340" s="49">
        <v>37</v>
      </c>
      <c r="AB340" s="49">
        <v>37</v>
      </c>
      <c r="AC340" s="49">
        <v>298</v>
      </c>
      <c r="AD340" s="49">
        <v>318</v>
      </c>
    </row>
    <row r="341" spans="1:30" ht="30.75">
      <c r="A341" s="49" t="s">
        <v>86</v>
      </c>
      <c r="B341" s="50">
        <v>39259</v>
      </c>
      <c r="C341" s="49" t="s">
        <v>192</v>
      </c>
      <c r="D341" s="49" t="s">
        <v>32</v>
      </c>
      <c r="E341" s="49">
        <v>1</v>
      </c>
      <c r="F341" s="49" t="s">
        <v>131</v>
      </c>
      <c r="G341" s="51" t="s">
        <v>35</v>
      </c>
      <c r="H341" s="49" t="s">
        <v>36</v>
      </c>
      <c r="I341" s="49">
        <v>85</v>
      </c>
      <c r="J341" s="49">
        <v>91</v>
      </c>
      <c r="K341" s="49">
        <v>93</v>
      </c>
      <c r="L341" s="49"/>
      <c r="M341" s="49"/>
      <c r="N341" s="49"/>
      <c r="O341" s="49"/>
      <c r="P341" s="49"/>
      <c r="Q341" s="49"/>
      <c r="R341" s="49"/>
      <c r="S341" s="49"/>
      <c r="T341" s="49"/>
      <c r="U341" s="49"/>
      <c r="V341" s="49"/>
      <c r="W341" s="49"/>
      <c r="X341" s="49"/>
      <c r="Y341" s="49"/>
      <c r="Z341" s="49"/>
      <c r="AA341" s="49"/>
      <c r="AB341" s="49"/>
      <c r="AC341" s="49"/>
      <c r="AD341" s="49">
        <v>3</v>
      </c>
    </row>
    <row r="342" spans="1:30" ht="30.75">
      <c r="A342" s="49" t="s">
        <v>86</v>
      </c>
      <c r="B342" s="50">
        <v>39259</v>
      </c>
      <c r="C342" s="49" t="s">
        <v>192</v>
      </c>
      <c r="D342" s="49" t="s">
        <v>32</v>
      </c>
      <c r="E342" s="49">
        <v>1</v>
      </c>
      <c r="F342" s="49"/>
      <c r="G342" s="51" t="s">
        <v>108</v>
      </c>
      <c r="H342" s="49" t="s">
        <v>109</v>
      </c>
      <c r="I342" s="49">
        <v>42</v>
      </c>
      <c r="J342" s="49"/>
      <c r="K342" s="49"/>
      <c r="L342" s="49"/>
      <c r="M342" s="49"/>
      <c r="N342" s="49"/>
      <c r="O342" s="49"/>
      <c r="P342" s="49"/>
      <c r="Q342" s="49"/>
      <c r="R342" s="49"/>
      <c r="S342" s="49"/>
      <c r="T342" s="49"/>
      <c r="U342" s="49"/>
      <c r="V342" s="49"/>
      <c r="W342" s="49"/>
      <c r="X342" s="49"/>
      <c r="Y342" s="49"/>
      <c r="Z342" s="49"/>
      <c r="AA342" s="49"/>
      <c r="AB342" s="49"/>
      <c r="AC342" s="49"/>
      <c r="AD342" s="49">
        <v>1</v>
      </c>
    </row>
    <row r="343" spans="1:30" ht="30.75">
      <c r="A343" s="49" t="s">
        <v>86</v>
      </c>
      <c r="B343" s="50">
        <v>39259</v>
      </c>
      <c r="C343" s="49" t="s">
        <v>192</v>
      </c>
      <c r="D343" s="49" t="s">
        <v>32</v>
      </c>
      <c r="E343" s="49">
        <v>1</v>
      </c>
      <c r="F343" s="49"/>
      <c r="G343" s="51" t="s">
        <v>196</v>
      </c>
      <c r="H343" s="49" t="s">
        <v>197</v>
      </c>
      <c r="I343" s="49">
        <v>28</v>
      </c>
      <c r="J343" s="49">
        <v>31</v>
      </c>
      <c r="K343" s="49"/>
      <c r="L343" s="49"/>
      <c r="M343" s="49"/>
      <c r="N343" s="49"/>
      <c r="O343" s="49"/>
      <c r="P343" s="49"/>
      <c r="Q343" s="49"/>
      <c r="R343" s="49"/>
      <c r="S343" s="49"/>
      <c r="T343" s="49"/>
      <c r="U343" s="49"/>
      <c r="V343" s="49"/>
      <c r="W343" s="49"/>
      <c r="X343" s="49"/>
      <c r="Y343" s="49"/>
      <c r="Z343" s="49"/>
      <c r="AA343" s="49"/>
      <c r="AB343" s="49"/>
      <c r="AC343" s="49"/>
      <c r="AD343" s="49">
        <v>2</v>
      </c>
    </row>
    <row r="344" spans="1:30" ht="30.75">
      <c r="A344" s="49" t="s">
        <v>86</v>
      </c>
      <c r="B344" s="50">
        <v>39259</v>
      </c>
      <c r="C344" s="49" t="s">
        <v>192</v>
      </c>
      <c r="D344" s="49" t="s">
        <v>32</v>
      </c>
      <c r="E344" s="49">
        <v>1</v>
      </c>
      <c r="F344" s="49"/>
      <c r="G344" s="51" t="s">
        <v>187</v>
      </c>
      <c r="H344" s="49" t="s">
        <v>188</v>
      </c>
      <c r="I344" s="49">
        <v>21</v>
      </c>
      <c r="J344" s="49">
        <v>25</v>
      </c>
      <c r="K344" s="49"/>
      <c r="L344" s="49"/>
      <c r="M344" s="49"/>
      <c r="N344" s="49"/>
      <c r="O344" s="49"/>
      <c r="P344" s="49"/>
      <c r="Q344" s="49"/>
      <c r="R344" s="49"/>
      <c r="S344" s="49"/>
      <c r="T344" s="49"/>
      <c r="U344" s="49"/>
      <c r="V344" s="49"/>
      <c r="W344" s="49"/>
      <c r="X344" s="49"/>
      <c r="Y344" s="49"/>
      <c r="Z344" s="49"/>
      <c r="AA344" s="49"/>
      <c r="AB344" s="49"/>
      <c r="AC344" s="49"/>
      <c r="AD344" s="49">
        <v>2</v>
      </c>
    </row>
    <row r="345" spans="1:30" ht="30.75">
      <c r="A345" s="49" t="s">
        <v>86</v>
      </c>
      <c r="B345" s="50">
        <v>39259</v>
      </c>
      <c r="C345" s="49" t="s">
        <v>192</v>
      </c>
      <c r="D345" s="49" t="s">
        <v>32</v>
      </c>
      <c r="E345" s="49">
        <v>1</v>
      </c>
      <c r="F345" s="49"/>
      <c r="G345" s="51" t="s">
        <v>198</v>
      </c>
      <c r="H345" s="49" t="s">
        <v>61</v>
      </c>
      <c r="I345" s="49">
        <v>22</v>
      </c>
      <c r="J345" s="49"/>
      <c r="K345" s="49"/>
      <c r="L345" s="49"/>
      <c r="M345" s="49"/>
      <c r="N345" s="49"/>
      <c r="O345" s="49"/>
      <c r="P345" s="49"/>
      <c r="Q345" s="49"/>
      <c r="R345" s="49"/>
      <c r="S345" s="49"/>
      <c r="T345" s="49"/>
      <c r="U345" s="49"/>
      <c r="V345" s="49"/>
      <c r="W345" s="49"/>
      <c r="X345" s="49"/>
      <c r="Y345" s="49"/>
      <c r="Z345" s="49"/>
      <c r="AA345" s="49"/>
      <c r="AB345" s="49"/>
      <c r="AC345" s="49"/>
      <c r="AD345" s="49">
        <v>1</v>
      </c>
    </row>
    <row r="346" spans="1:30" ht="30.75">
      <c r="A346" s="49" t="s">
        <v>86</v>
      </c>
      <c r="B346" s="50">
        <v>39259</v>
      </c>
      <c r="C346" s="49" t="s">
        <v>192</v>
      </c>
      <c r="D346" s="49" t="s">
        <v>32</v>
      </c>
      <c r="E346" s="49">
        <v>1</v>
      </c>
      <c r="F346" s="49"/>
      <c r="G346" s="51" t="s">
        <v>75</v>
      </c>
      <c r="H346" s="49" t="s">
        <v>76</v>
      </c>
      <c r="I346" s="49"/>
      <c r="J346" s="49"/>
      <c r="K346" s="49"/>
      <c r="L346" s="49"/>
      <c r="M346" s="49"/>
      <c r="N346" s="49"/>
      <c r="O346" s="49"/>
      <c r="P346" s="49"/>
      <c r="Q346" s="49"/>
      <c r="R346" s="49"/>
      <c r="S346" s="49"/>
      <c r="T346" s="49"/>
      <c r="U346" s="49"/>
      <c r="V346" s="49"/>
      <c r="W346" s="49"/>
      <c r="X346" s="49"/>
      <c r="Y346" s="49"/>
      <c r="Z346" s="49"/>
      <c r="AA346" s="49"/>
      <c r="AB346" s="49"/>
      <c r="AC346" s="49"/>
      <c r="AD346" s="49">
        <v>1</v>
      </c>
    </row>
    <row r="347" spans="1:30" ht="30.75">
      <c r="A347" s="49" t="s">
        <v>86</v>
      </c>
      <c r="B347" s="50">
        <v>39259</v>
      </c>
      <c r="C347" s="49" t="s">
        <v>192</v>
      </c>
      <c r="D347" s="49" t="s">
        <v>32</v>
      </c>
      <c r="E347" s="49">
        <v>1</v>
      </c>
      <c r="F347" s="49"/>
      <c r="G347" s="51" t="s">
        <v>199</v>
      </c>
      <c r="H347" s="49"/>
      <c r="I347" s="49"/>
      <c r="J347" s="49"/>
      <c r="K347" s="49"/>
      <c r="L347" s="49"/>
      <c r="M347" s="49"/>
      <c r="N347" s="49"/>
      <c r="O347" s="49"/>
      <c r="P347" s="49"/>
      <c r="Q347" s="49"/>
      <c r="R347" s="49"/>
      <c r="S347" s="49"/>
      <c r="T347" s="49"/>
      <c r="U347" s="49"/>
      <c r="V347" s="49"/>
      <c r="W347" s="49"/>
      <c r="X347" s="49"/>
      <c r="Y347" s="49"/>
      <c r="Z347" s="49"/>
      <c r="AA347" s="49"/>
      <c r="AB347" s="49"/>
      <c r="AC347" s="49"/>
      <c r="AD347" s="49">
        <v>1</v>
      </c>
    </row>
    <row r="348" spans="1:30" ht="30.75">
      <c r="A348" s="49" t="s">
        <v>88</v>
      </c>
      <c r="B348" s="50">
        <v>39259</v>
      </c>
      <c r="C348" s="49" t="s">
        <v>192</v>
      </c>
      <c r="D348" s="49" t="s">
        <v>32</v>
      </c>
      <c r="E348" s="49">
        <v>1</v>
      </c>
      <c r="F348" s="49" t="s">
        <v>130</v>
      </c>
      <c r="G348" s="51" t="s">
        <v>35</v>
      </c>
      <c r="H348" s="49" t="s">
        <v>36</v>
      </c>
      <c r="I348" s="49">
        <v>30</v>
      </c>
      <c r="J348" s="49">
        <v>36</v>
      </c>
      <c r="K348" s="49">
        <v>32</v>
      </c>
      <c r="L348" s="49">
        <v>36</v>
      </c>
      <c r="M348" s="49">
        <v>35</v>
      </c>
      <c r="N348" s="49">
        <v>40</v>
      </c>
      <c r="O348" s="49">
        <v>35</v>
      </c>
      <c r="P348" s="49">
        <v>56</v>
      </c>
      <c r="Q348" s="49">
        <v>37</v>
      </c>
      <c r="R348" s="49">
        <v>30</v>
      </c>
      <c r="S348" s="49">
        <v>37</v>
      </c>
      <c r="T348" s="49">
        <v>40</v>
      </c>
      <c r="U348" s="49">
        <v>31</v>
      </c>
      <c r="V348" s="49">
        <v>27</v>
      </c>
      <c r="W348" s="49">
        <v>41</v>
      </c>
      <c r="X348" s="49">
        <v>41</v>
      </c>
      <c r="Y348" s="49">
        <v>31</v>
      </c>
      <c r="Z348" s="49">
        <v>34</v>
      </c>
      <c r="AA348" s="49">
        <v>45</v>
      </c>
      <c r="AB348" s="49">
        <v>31</v>
      </c>
      <c r="AC348" s="49">
        <v>229</v>
      </c>
      <c r="AD348" s="49">
        <v>249</v>
      </c>
    </row>
    <row r="349" spans="1:30" ht="30.75">
      <c r="A349" s="49" t="s">
        <v>88</v>
      </c>
      <c r="B349" s="50">
        <v>39259</v>
      </c>
      <c r="C349" s="49" t="s">
        <v>192</v>
      </c>
      <c r="D349" s="49" t="s">
        <v>32</v>
      </c>
      <c r="E349" s="49">
        <v>1</v>
      </c>
      <c r="F349" s="49" t="s">
        <v>131</v>
      </c>
      <c r="G349" s="51" t="s">
        <v>35</v>
      </c>
      <c r="H349" s="49" t="s">
        <v>36</v>
      </c>
      <c r="I349" s="49">
        <v>82</v>
      </c>
      <c r="J349" s="49"/>
      <c r="K349" s="49"/>
      <c r="L349" s="49"/>
      <c r="M349" s="49"/>
      <c r="N349" s="49"/>
      <c r="O349" s="49"/>
      <c r="P349" s="49"/>
      <c r="Q349" s="49"/>
      <c r="R349" s="49"/>
      <c r="S349" s="49"/>
      <c r="T349" s="49"/>
      <c r="U349" s="49"/>
      <c r="V349" s="49"/>
      <c r="W349" s="49"/>
      <c r="X349" s="49"/>
      <c r="Y349" s="49"/>
      <c r="Z349" s="49"/>
      <c r="AA349" s="49"/>
      <c r="AB349" s="49"/>
      <c r="AC349" s="49"/>
      <c r="AD349" s="49">
        <v>1</v>
      </c>
    </row>
    <row r="350" spans="1:30" ht="30.75">
      <c r="A350" s="49" t="s">
        <v>88</v>
      </c>
      <c r="B350" s="50">
        <v>39259</v>
      </c>
      <c r="C350" s="49" t="s">
        <v>192</v>
      </c>
      <c r="D350" s="49" t="s">
        <v>32</v>
      </c>
      <c r="E350" s="49">
        <v>1</v>
      </c>
      <c r="F350" s="49"/>
      <c r="G350" s="51" t="s">
        <v>156</v>
      </c>
      <c r="H350" s="49" t="s">
        <v>157</v>
      </c>
      <c r="I350" s="49">
        <v>178</v>
      </c>
      <c r="J350" s="49"/>
      <c r="K350" s="49"/>
      <c r="L350" s="49"/>
      <c r="M350" s="49"/>
      <c r="N350" s="49"/>
      <c r="O350" s="49"/>
      <c r="P350" s="49"/>
      <c r="Q350" s="49"/>
      <c r="R350" s="49"/>
      <c r="S350" s="49"/>
      <c r="T350" s="49"/>
      <c r="U350" s="49"/>
      <c r="V350" s="49"/>
      <c r="W350" s="49"/>
      <c r="X350" s="49"/>
      <c r="Y350" s="49"/>
      <c r="Z350" s="49"/>
      <c r="AA350" s="49"/>
      <c r="AB350" s="49"/>
      <c r="AC350" s="49"/>
      <c r="AD350" s="49">
        <v>1</v>
      </c>
    </row>
    <row r="351" spans="1:30" ht="15.75">
      <c r="A351" s="49" t="s">
        <v>88</v>
      </c>
      <c r="B351" s="50">
        <v>39259</v>
      </c>
      <c r="C351" s="49" t="s">
        <v>192</v>
      </c>
      <c r="D351" s="49" t="s">
        <v>32</v>
      </c>
      <c r="E351" s="49">
        <v>1</v>
      </c>
      <c r="F351" s="49"/>
      <c r="G351" s="51" t="s">
        <v>65</v>
      </c>
      <c r="H351" s="49" t="s">
        <v>177</v>
      </c>
      <c r="I351" s="49">
        <v>50</v>
      </c>
      <c r="J351" s="49">
        <v>52</v>
      </c>
      <c r="K351" s="49">
        <v>48</v>
      </c>
      <c r="L351" s="49">
        <v>35</v>
      </c>
      <c r="M351" s="49">
        <v>50</v>
      </c>
      <c r="N351" s="49">
        <v>51</v>
      </c>
      <c r="O351" s="49">
        <v>52</v>
      </c>
      <c r="P351" s="49">
        <v>53</v>
      </c>
      <c r="Q351" s="49">
        <v>47</v>
      </c>
      <c r="R351" s="49">
        <v>50</v>
      </c>
      <c r="S351" s="49">
        <v>51</v>
      </c>
      <c r="T351" s="49">
        <v>54</v>
      </c>
      <c r="U351" s="49">
        <v>52</v>
      </c>
      <c r="V351" s="49">
        <v>52</v>
      </c>
      <c r="W351" s="49"/>
      <c r="X351" s="49"/>
      <c r="Y351" s="49"/>
      <c r="Z351" s="49"/>
      <c r="AA351" s="49"/>
      <c r="AB351" s="49"/>
      <c r="AC351" s="49"/>
      <c r="AD351" s="49">
        <v>14</v>
      </c>
    </row>
    <row r="352" spans="1:30" ht="30.75">
      <c r="A352" s="49" t="s">
        <v>88</v>
      </c>
      <c r="B352" s="50">
        <v>39259</v>
      </c>
      <c r="C352" s="49" t="s">
        <v>192</v>
      </c>
      <c r="D352" s="49" t="s">
        <v>32</v>
      </c>
      <c r="E352" s="49">
        <v>1</v>
      </c>
      <c r="F352" s="49"/>
      <c r="G352" s="51" t="s">
        <v>63</v>
      </c>
      <c r="H352" s="49" t="s">
        <v>64</v>
      </c>
      <c r="I352" s="49">
        <v>49</v>
      </c>
      <c r="J352" s="49">
        <v>28</v>
      </c>
      <c r="K352" s="49">
        <v>50</v>
      </c>
      <c r="L352" s="49">
        <v>22</v>
      </c>
      <c r="M352" s="49">
        <v>31</v>
      </c>
      <c r="N352" s="49">
        <v>41</v>
      </c>
      <c r="O352" s="49"/>
      <c r="P352" s="49"/>
      <c r="Q352" s="49"/>
      <c r="R352" s="49"/>
      <c r="S352" s="49"/>
      <c r="T352" s="49"/>
      <c r="U352" s="49"/>
      <c r="V352" s="49"/>
      <c r="W352" s="49"/>
      <c r="X352" s="49"/>
      <c r="Y352" s="49"/>
      <c r="Z352" s="49"/>
      <c r="AA352" s="49"/>
      <c r="AB352" s="49"/>
      <c r="AC352" s="49"/>
      <c r="AD352" s="49">
        <v>6</v>
      </c>
    </row>
    <row r="353" spans="1:30" ht="30.75">
      <c r="A353" s="49" t="s">
        <v>88</v>
      </c>
      <c r="B353" s="50">
        <v>39259</v>
      </c>
      <c r="C353" s="49" t="s">
        <v>192</v>
      </c>
      <c r="D353" s="49" t="s">
        <v>32</v>
      </c>
      <c r="E353" s="49">
        <v>1</v>
      </c>
      <c r="F353" s="49"/>
      <c r="G353" s="51" t="s">
        <v>51</v>
      </c>
      <c r="H353" s="49" t="s">
        <v>52</v>
      </c>
      <c r="I353" s="49">
        <v>30</v>
      </c>
      <c r="J353" s="49">
        <v>21</v>
      </c>
      <c r="K353" s="49">
        <v>23</v>
      </c>
      <c r="L353" s="49">
        <v>21</v>
      </c>
      <c r="M353" s="49">
        <v>18</v>
      </c>
      <c r="N353" s="49"/>
      <c r="O353" s="49"/>
      <c r="P353" s="49"/>
      <c r="Q353" s="49"/>
      <c r="R353" s="49"/>
      <c r="S353" s="49"/>
      <c r="T353" s="49"/>
      <c r="U353" s="49"/>
      <c r="V353" s="49"/>
      <c r="W353" s="49"/>
      <c r="X353" s="49"/>
      <c r="Y353" s="49"/>
      <c r="Z353" s="49"/>
      <c r="AA353" s="49"/>
      <c r="AB353" s="49"/>
      <c r="AC353" s="49"/>
      <c r="AD353" s="49">
        <v>5</v>
      </c>
    </row>
    <row r="354" spans="1:30" ht="30.75">
      <c r="A354" s="49" t="s">
        <v>88</v>
      </c>
      <c r="B354" s="50">
        <v>39259</v>
      </c>
      <c r="C354" s="49" t="s">
        <v>192</v>
      </c>
      <c r="D354" s="49" t="s">
        <v>32</v>
      </c>
      <c r="E354" s="49">
        <v>1</v>
      </c>
      <c r="F354" s="49"/>
      <c r="G354" s="51" t="s">
        <v>75</v>
      </c>
      <c r="H354" s="49" t="s">
        <v>76</v>
      </c>
      <c r="I354" s="49"/>
      <c r="J354" s="49"/>
      <c r="K354" s="49"/>
      <c r="L354" s="49"/>
      <c r="M354" s="49"/>
      <c r="N354" s="49"/>
      <c r="O354" s="49"/>
      <c r="P354" s="49"/>
      <c r="Q354" s="49"/>
      <c r="R354" s="49"/>
      <c r="S354" s="49"/>
      <c r="T354" s="49"/>
      <c r="U354" s="49"/>
      <c r="V354" s="49"/>
      <c r="W354" s="49"/>
      <c r="X354" s="49"/>
      <c r="Y354" s="49"/>
      <c r="Z354" s="49"/>
      <c r="AA354" s="49"/>
      <c r="AB354" s="49"/>
      <c r="AC354" s="49"/>
      <c r="AD354" s="49">
        <v>2</v>
      </c>
    </row>
    <row r="355" spans="1:30" ht="30.75">
      <c r="A355" s="49" t="s">
        <v>91</v>
      </c>
      <c r="B355" s="50">
        <v>39259</v>
      </c>
      <c r="C355" s="49" t="s">
        <v>192</v>
      </c>
      <c r="D355" s="49" t="s">
        <v>32</v>
      </c>
      <c r="E355" s="49">
        <v>1</v>
      </c>
      <c r="F355" s="49" t="s">
        <v>130</v>
      </c>
      <c r="G355" s="51" t="s">
        <v>35</v>
      </c>
      <c r="H355" s="49" t="s">
        <v>36</v>
      </c>
      <c r="I355" s="49">
        <v>20</v>
      </c>
      <c r="J355" s="49">
        <v>30</v>
      </c>
      <c r="K355" s="49">
        <v>21</v>
      </c>
      <c r="L355" s="49">
        <v>33</v>
      </c>
      <c r="M355" s="49">
        <v>40</v>
      </c>
      <c r="N355" s="49">
        <v>28</v>
      </c>
      <c r="O355" s="49">
        <v>23</v>
      </c>
      <c r="P355" s="49">
        <v>20</v>
      </c>
      <c r="Q355" s="49">
        <v>23</v>
      </c>
      <c r="R355" s="49">
        <v>21</v>
      </c>
      <c r="S355" s="49">
        <v>27</v>
      </c>
      <c r="T355" s="49">
        <v>22</v>
      </c>
      <c r="U355" s="49">
        <v>24</v>
      </c>
      <c r="V355" s="49">
        <v>23</v>
      </c>
      <c r="W355" s="49">
        <v>28</v>
      </c>
      <c r="X355" s="49">
        <v>29</v>
      </c>
      <c r="Y355" s="49">
        <v>30</v>
      </c>
      <c r="Z355" s="49">
        <v>38</v>
      </c>
      <c r="AA355" s="49">
        <v>31</v>
      </c>
      <c r="AB355" s="49">
        <v>22</v>
      </c>
      <c r="AC355" s="49">
        <v>559</v>
      </c>
      <c r="AD355" s="49">
        <v>579</v>
      </c>
    </row>
    <row r="356" spans="1:30" ht="30.75">
      <c r="A356" s="49" t="s">
        <v>91</v>
      </c>
      <c r="B356" s="50">
        <v>39259</v>
      </c>
      <c r="C356" s="49" t="s">
        <v>192</v>
      </c>
      <c r="D356" s="49" t="s">
        <v>32</v>
      </c>
      <c r="E356" s="49">
        <v>1</v>
      </c>
      <c r="F356" s="49" t="s">
        <v>131</v>
      </c>
      <c r="G356" s="51" t="s">
        <v>35</v>
      </c>
      <c r="H356" s="49" t="s">
        <v>36</v>
      </c>
      <c r="I356" s="49">
        <v>103</v>
      </c>
      <c r="J356" s="49">
        <v>97</v>
      </c>
      <c r="K356" s="49">
        <v>88</v>
      </c>
      <c r="L356" s="49">
        <v>75</v>
      </c>
      <c r="M356" s="49">
        <v>68</v>
      </c>
      <c r="N356" s="49">
        <v>56</v>
      </c>
      <c r="O356" s="49"/>
      <c r="P356" s="49"/>
      <c r="Q356" s="49"/>
      <c r="R356" s="49"/>
      <c r="S356" s="49"/>
      <c r="T356" s="49"/>
      <c r="U356" s="49"/>
      <c r="V356" s="49"/>
      <c r="W356" s="49"/>
      <c r="X356" s="49"/>
      <c r="Y356" s="49"/>
      <c r="Z356" s="49"/>
      <c r="AA356" s="49"/>
      <c r="AB356" s="49"/>
      <c r="AC356" s="49"/>
      <c r="AD356" s="49">
        <v>6</v>
      </c>
    </row>
    <row r="357" spans="1:30" ht="30.75">
      <c r="A357" s="49" t="s">
        <v>91</v>
      </c>
      <c r="B357" s="50">
        <v>39259</v>
      </c>
      <c r="C357" s="49" t="s">
        <v>192</v>
      </c>
      <c r="D357" s="49" t="s">
        <v>32</v>
      </c>
      <c r="E357" s="49">
        <v>1</v>
      </c>
      <c r="F357" s="49"/>
      <c r="G357" s="51" t="s">
        <v>33</v>
      </c>
      <c r="H357" s="49" t="s">
        <v>34</v>
      </c>
      <c r="I357" s="49">
        <v>176</v>
      </c>
      <c r="J357" s="49"/>
      <c r="K357" s="49"/>
      <c r="L357" s="49"/>
      <c r="M357" s="49"/>
      <c r="N357" s="49"/>
      <c r="O357" s="49"/>
      <c r="P357" s="49"/>
      <c r="Q357" s="49"/>
      <c r="R357" s="49"/>
      <c r="S357" s="49"/>
      <c r="T357" s="49"/>
      <c r="U357" s="49"/>
      <c r="V357" s="49"/>
      <c r="W357" s="49"/>
      <c r="X357" s="49"/>
      <c r="Y357" s="49"/>
      <c r="Z357" s="49"/>
      <c r="AA357" s="49"/>
      <c r="AB357" s="49"/>
      <c r="AC357" s="49"/>
      <c r="AD357" s="49">
        <v>1</v>
      </c>
    </row>
    <row r="358" spans="1:30" ht="30.75">
      <c r="A358" s="49" t="s">
        <v>91</v>
      </c>
      <c r="B358" s="50">
        <v>39259</v>
      </c>
      <c r="C358" s="49" t="s">
        <v>192</v>
      </c>
      <c r="D358" s="49" t="s">
        <v>32</v>
      </c>
      <c r="E358" s="49">
        <v>1</v>
      </c>
      <c r="F358" s="49"/>
      <c r="G358" s="51" t="s">
        <v>182</v>
      </c>
      <c r="H358" s="49" t="s">
        <v>112</v>
      </c>
      <c r="I358" s="49">
        <v>138</v>
      </c>
      <c r="J358" s="49"/>
      <c r="K358" s="49"/>
      <c r="L358" s="49"/>
      <c r="M358" s="49"/>
      <c r="N358" s="49"/>
      <c r="O358" s="49"/>
      <c r="P358" s="49"/>
      <c r="Q358" s="49"/>
      <c r="R358" s="49"/>
      <c r="S358" s="49"/>
      <c r="T358" s="49"/>
      <c r="U358" s="49"/>
      <c r="V358" s="49"/>
      <c r="W358" s="49"/>
      <c r="X358" s="49"/>
      <c r="Y358" s="49"/>
      <c r="Z358" s="49"/>
      <c r="AA358" s="49"/>
      <c r="AB358" s="49"/>
      <c r="AC358" s="49"/>
      <c r="AD358" s="49">
        <v>1</v>
      </c>
    </row>
    <row r="359" spans="1:30" ht="30.75">
      <c r="A359" s="49" t="s">
        <v>91</v>
      </c>
      <c r="B359" s="50">
        <v>39259</v>
      </c>
      <c r="C359" s="49" t="s">
        <v>192</v>
      </c>
      <c r="D359" s="49" t="s">
        <v>32</v>
      </c>
      <c r="E359" s="49">
        <v>1</v>
      </c>
      <c r="F359" s="49"/>
      <c r="G359" s="51" t="s">
        <v>39</v>
      </c>
      <c r="H359" s="49" t="s">
        <v>40</v>
      </c>
      <c r="I359" s="49">
        <v>98</v>
      </c>
      <c r="J359" s="49">
        <v>96</v>
      </c>
      <c r="K359" s="49">
        <v>106</v>
      </c>
      <c r="L359" s="49">
        <v>99</v>
      </c>
      <c r="M359" s="49">
        <v>99</v>
      </c>
      <c r="N359" s="49"/>
      <c r="O359" s="49"/>
      <c r="P359" s="49"/>
      <c r="Q359" s="49"/>
      <c r="R359" s="49"/>
      <c r="S359" s="49"/>
      <c r="T359" s="49"/>
      <c r="U359" s="49"/>
      <c r="V359" s="49"/>
      <c r="W359" s="49"/>
      <c r="X359" s="49"/>
      <c r="Y359" s="49"/>
      <c r="Z359" s="49"/>
      <c r="AA359" s="49"/>
      <c r="AB359" s="49"/>
      <c r="AC359" s="49"/>
      <c r="AD359" s="49">
        <v>5</v>
      </c>
    </row>
    <row r="360" spans="1:30" ht="30.75">
      <c r="A360" s="49" t="s">
        <v>91</v>
      </c>
      <c r="B360" s="50">
        <v>39259</v>
      </c>
      <c r="C360" s="49" t="s">
        <v>192</v>
      </c>
      <c r="D360" s="49" t="s">
        <v>32</v>
      </c>
      <c r="E360" s="49">
        <v>1</v>
      </c>
      <c r="F360" s="49"/>
      <c r="G360" s="51" t="s">
        <v>108</v>
      </c>
      <c r="H360" s="49" t="s">
        <v>109</v>
      </c>
      <c r="I360" s="49">
        <v>43</v>
      </c>
      <c r="J360" s="49">
        <v>36</v>
      </c>
      <c r="K360" s="49">
        <v>50</v>
      </c>
      <c r="L360" s="49">
        <v>44</v>
      </c>
      <c r="M360" s="49">
        <v>38</v>
      </c>
      <c r="N360" s="49">
        <v>39</v>
      </c>
      <c r="O360" s="49">
        <v>51</v>
      </c>
      <c r="P360" s="49">
        <v>42</v>
      </c>
      <c r="Q360" s="49">
        <v>40</v>
      </c>
      <c r="R360" s="49">
        <v>50</v>
      </c>
      <c r="S360" s="49">
        <v>38</v>
      </c>
      <c r="T360" s="49">
        <v>41</v>
      </c>
      <c r="U360" s="49">
        <v>42</v>
      </c>
      <c r="V360" s="49">
        <v>41</v>
      </c>
      <c r="W360" s="49">
        <v>38</v>
      </c>
      <c r="X360" s="49">
        <v>49</v>
      </c>
      <c r="Y360" s="49">
        <v>42</v>
      </c>
      <c r="Z360" s="49">
        <v>20</v>
      </c>
      <c r="AA360" s="49">
        <v>41</v>
      </c>
      <c r="AB360" s="49">
        <v>40</v>
      </c>
      <c r="AC360" s="49">
        <v>1</v>
      </c>
      <c r="AD360" s="49">
        <v>21</v>
      </c>
    </row>
    <row r="361" spans="1:30" ht="30.75">
      <c r="A361" s="49" t="s">
        <v>91</v>
      </c>
      <c r="B361" s="50">
        <v>39259</v>
      </c>
      <c r="C361" s="49" t="s">
        <v>192</v>
      </c>
      <c r="D361" s="49" t="s">
        <v>32</v>
      </c>
      <c r="E361" s="49">
        <v>1</v>
      </c>
      <c r="F361" s="49"/>
      <c r="G361" s="51" t="s">
        <v>200</v>
      </c>
      <c r="H361" s="49" t="s">
        <v>201</v>
      </c>
      <c r="I361" s="49">
        <v>12</v>
      </c>
      <c r="J361" s="49">
        <v>19</v>
      </c>
      <c r="K361" s="49">
        <v>14</v>
      </c>
      <c r="L361" s="49">
        <v>16</v>
      </c>
      <c r="M361" s="49"/>
      <c r="N361" s="49"/>
      <c r="O361" s="49"/>
      <c r="P361" s="49"/>
      <c r="Q361" s="49"/>
      <c r="R361" s="49"/>
      <c r="S361" s="49"/>
      <c r="T361" s="49"/>
      <c r="U361" s="49"/>
      <c r="V361" s="49"/>
      <c r="W361" s="49"/>
      <c r="X361" s="49"/>
      <c r="Y361" s="49"/>
      <c r="Z361" s="49"/>
      <c r="AA361" s="49"/>
      <c r="AB361" s="49"/>
      <c r="AC361" s="49"/>
      <c r="AD361" s="49">
        <v>4</v>
      </c>
    </row>
    <row r="362" spans="1:30" ht="30.75">
      <c r="A362" s="49" t="s">
        <v>91</v>
      </c>
      <c r="B362" s="50">
        <v>39259</v>
      </c>
      <c r="C362" s="49" t="s">
        <v>192</v>
      </c>
      <c r="D362" s="49" t="s">
        <v>32</v>
      </c>
      <c r="E362" s="49">
        <v>1</v>
      </c>
      <c r="F362" s="49"/>
      <c r="G362" s="51" t="s">
        <v>75</v>
      </c>
      <c r="H362" s="49" t="s">
        <v>76</v>
      </c>
      <c r="I362" s="49"/>
      <c r="J362" s="49"/>
      <c r="K362" s="49"/>
      <c r="L362" s="49"/>
      <c r="M362" s="49"/>
      <c r="N362" s="49"/>
      <c r="O362" s="49"/>
      <c r="P362" s="49"/>
      <c r="Q362" s="49"/>
      <c r="R362" s="49"/>
      <c r="S362" s="49"/>
      <c r="T362" s="49"/>
      <c r="U362" s="49"/>
      <c r="V362" s="49"/>
      <c r="W362" s="49"/>
      <c r="X362" s="49"/>
      <c r="Y362" s="49"/>
      <c r="Z362" s="49"/>
      <c r="AA362" s="49"/>
      <c r="AB362" s="49"/>
      <c r="AC362" s="49"/>
      <c r="AD362" s="49">
        <v>17</v>
      </c>
    </row>
    <row r="363" spans="1:30" ht="15.75">
      <c r="A363" s="49" t="s">
        <v>91</v>
      </c>
      <c r="B363" s="50">
        <v>39259</v>
      </c>
      <c r="C363" s="49" t="s">
        <v>192</v>
      </c>
      <c r="D363" s="49" t="s">
        <v>32</v>
      </c>
      <c r="E363" s="49">
        <v>1</v>
      </c>
      <c r="F363" s="49"/>
      <c r="G363" s="51" t="s">
        <v>186</v>
      </c>
      <c r="H363" s="49"/>
      <c r="I363" s="49">
        <v>12</v>
      </c>
      <c r="J363" s="49"/>
      <c r="K363" s="49"/>
      <c r="L363" s="49"/>
      <c r="M363" s="49"/>
      <c r="N363" s="49"/>
      <c r="O363" s="49"/>
      <c r="P363" s="49"/>
      <c r="Q363" s="49"/>
      <c r="R363" s="49"/>
      <c r="S363" s="49"/>
      <c r="T363" s="49"/>
      <c r="U363" s="49"/>
      <c r="V363" s="49"/>
      <c r="W363" s="49"/>
      <c r="X363" s="49"/>
      <c r="Y363" s="49"/>
      <c r="Z363" s="49"/>
      <c r="AA363" s="49"/>
      <c r="AB363" s="49"/>
      <c r="AC363" s="49"/>
      <c r="AD363" s="49">
        <v>1</v>
      </c>
    </row>
    <row r="364" spans="1:30" ht="30.75">
      <c r="A364" s="52" t="s">
        <v>82</v>
      </c>
      <c r="B364" s="53">
        <v>39307</v>
      </c>
      <c r="C364" s="52" t="s">
        <v>202</v>
      </c>
      <c r="D364" s="52" t="s">
        <v>32</v>
      </c>
      <c r="E364" s="52">
        <v>1</v>
      </c>
      <c r="F364" s="52"/>
      <c r="G364" s="54" t="s">
        <v>195</v>
      </c>
      <c r="H364" s="52" t="s">
        <v>138</v>
      </c>
      <c r="I364" s="52">
        <v>332</v>
      </c>
      <c r="J364" s="52"/>
      <c r="K364" s="52"/>
      <c r="L364" s="52"/>
      <c r="M364" s="52"/>
      <c r="N364" s="52"/>
      <c r="O364" s="52"/>
      <c r="P364" s="52"/>
      <c r="Q364" s="52"/>
      <c r="R364" s="52"/>
      <c r="S364" s="52"/>
      <c r="T364" s="52"/>
      <c r="U364" s="52"/>
      <c r="V364" s="52"/>
      <c r="W364" s="52"/>
      <c r="X364" s="52"/>
      <c r="Y364" s="52"/>
      <c r="Z364" s="52"/>
      <c r="AA364" s="52"/>
      <c r="AB364" s="52"/>
      <c r="AC364" s="52"/>
      <c r="AD364" s="52">
        <v>1</v>
      </c>
    </row>
    <row r="365" spans="1:30" ht="15.75">
      <c r="A365" s="52" t="s">
        <v>82</v>
      </c>
      <c r="B365" s="53">
        <v>39307</v>
      </c>
      <c r="C365" s="52" t="s">
        <v>202</v>
      </c>
      <c r="D365" s="52" t="s">
        <v>32</v>
      </c>
      <c r="E365" s="52">
        <v>1</v>
      </c>
      <c r="F365" s="52"/>
      <c r="G365" s="55" t="s">
        <v>203</v>
      </c>
      <c r="H365" s="52" t="s">
        <v>204</v>
      </c>
      <c r="I365" s="52">
        <v>140</v>
      </c>
      <c r="J365" s="52"/>
      <c r="K365" s="52"/>
      <c r="L365" s="52"/>
      <c r="M365" s="52"/>
      <c r="N365" s="52"/>
      <c r="O365" s="52"/>
      <c r="P365" s="52"/>
      <c r="Q365" s="52"/>
      <c r="R365" s="52"/>
      <c r="S365" s="52"/>
      <c r="T365" s="52"/>
      <c r="U365" s="52"/>
      <c r="V365" s="52"/>
      <c r="W365" s="52"/>
      <c r="X365" s="52"/>
      <c r="Y365" s="52"/>
      <c r="Z365" s="52"/>
      <c r="AA365" s="52"/>
      <c r="AB365" s="52"/>
      <c r="AC365" s="52"/>
      <c r="AD365" s="52">
        <v>1</v>
      </c>
    </row>
    <row r="366" spans="1:30" ht="30.75">
      <c r="A366" s="52" t="s">
        <v>82</v>
      </c>
      <c r="B366" s="53">
        <v>39307</v>
      </c>
      <c r="C366" s="52" t="s">
        <v>202</v>
      </c>
      <c r="D366" s="52" t="s">
        <v>32</v>
      </c>
      <c r="E366" s="52">
        <v>1</v>
      </c>
      <c r="F366" s="52"/>
      <c r="G366" s="54" t="s">
        <v>39</v>
      </c>
      <c r="H366" s="52" t="s">
        <v>40</v>
      </c>
      <c r="I366" s="52">
        <v>113</v>
      </c>
      <c r="J366" s="52">
        <v>117</v>
      </c>
      <c r="K366" s="52">
        <v>135</v>
      </c>
      <c r="L366" s="52">
        <v>105</v>
      </c>
      <c r="M366" s="52"/>
      <c r="N366" s="52"/>
      <c r="O366" s="52"/>
      <c r="P366" s="52"/>
      <c r="Q366" s="52"/>
      <c r="R366" s="52"/>
      <c r="S366" s="52"/>
      <c r="T366" s="52"/>
      <c r="U366" s="52"/>
      <c r="V366" s="52"/>
      <c r="W366" s="52"/>
      <c r="X366" s="52"/>
      <c r="Y366" s="52"/>
      <c r="Z366" s="52"/>
      <c r="AA366" s="52"/>
      <c r="AB366" s="52"/>
      <c r="AC366" s="52"/>
      <c r="AD366" s="52">
        <v>4</v>
      </c>
    </row>
    <row r="367" spans="1:30" ht="30.75">
      <c r="A367" s="52" t="s">
        <v>82</v>
      </c>
      <c r="B367" s="53">
        <v>39307</v>
      </c>
      <c r="C367" s="52" t="s">
        <v>202</v>
      </c>
      <c r="D367" s="52" t="s">
        <v>32</v>
      </c>
      <c r="E367" s="52">
        <v>1</v>
      </c>
      <c r="F367" s="52"/>
      <c r="G367" s="54" t="s">
        <v>141</v>
      </c>
      <c r="H367" s="52" t="s">
        <v>142</v>
      </c>
      <c r="I367" s="52">
        <v>110</v>
      </c>
      <c r="J367" s="52"/>
      <c r="K367" s="52"/>
      <c r="L367" s="52"/>
      <c r="M367" s="52"/>
      <c r="N367" s="52"/>
      <c r="O367" s="52"/>
      <c r="P367" s="52"/>
      <c r="Q367" s="52"/>
      <c r="R367" s="52"/>
      <c r="S367" s="52"/>
      <c r="T367" s="52"/>
      <c r="U367" s="52"/>
      <c r="V367" s="52"/>
      <c r="W367" s="52"/>
      <c r="X367" s="52"/>
      <c r="Y367" s="52"/>
      <c r="Z367" s="52"/>
      <c r="AA367" s="52"/>
      <c r="AB367" s="52"/>
      <c r="AC367" s="52"/>
      <c r="AD367" s="52">
        <v>1</v>
      </c>
    </row>
    <row r="368" spans="1:30" ht="30.75">
      <c r="A368" s="52" t="s">
        <v>82</v>
      </c>
      <c r="B368" s="53">
        <v>39307</v>
      </c>
      <c r="C368" s="52" t="s">
        <v>202</v>
      </c>
      <c r="D368" s="52" t="s">
        <v>32</v>
      </c>
      <c r="E368" s="52">
        <v>1</v>
      </c>
      <c r="F368" s="52"/>
      <c r="G368" s="54" t="s">
        <v>139</v>
      </c>
      <c r="H368" s="52" t="s">
        <v>140</v>
      </c>
      <c r="I368" s="52">
        <v>23</v>
      </c>
      <c r="J368" s="52"/>
      <c r="K368" s="52"/>
      <c r="L368" s="52"/>
      <c r="M368" s="52"/>
      <c r="N368" s="52"/>
      <c r="O368" s="52"/>
      <c r="P368" s="52"/>
      <c r="Q368" s="52"/>
      <c r="R368" s="52"/>
      <c r="S368" s="52"/>
      <c r="T368" s="52"/>
      <c r="U368" s="52"/>
      <c r="V368" s="52"/>
      <c r="W368" s="52"/>
      <c r="X368" s="52"/>
      <c r="Y368" s="52"/>
      <c r="Z368" s="52"/>
      <c r="AA368" s="52"/>
      <c r="AB368" s="52"/>
      <c r="AC368" s="52"/>
      <c r="AD368" s="52">
        <v>1</v>
      </c>
    </row>
    <row r="369" spans="1:30" ht="30.75">
      <c r="A369" s="52" t="s">
        <v>82</v>
      </c>
      <c r="B369" s="53">
        <v>39307</v>
      </c>
      <c r="C369" s="52" t="s">
        <v>202</v>
      </c>
      <c r="D369" s="52" t="s">
        <v>32</v>
      </c>
      <c r="E369" s="52">
        <v>1</v>
      </c>
      <c r="F369" s="52"/>
      <c r="G369" s="54" t="s">
        <v>182</v>
      </c>
      <c r="H369" s="52" t="s">
        <v>112</v>
      </c>
      <c r="I369" s="52">
        <v>149</v>
      </c>
      <c r="J369" s="52">
        <v>140</v>
      </c>
      <c r="K369" s="52"/>
      <c r="L369" s="52"/>
      <c r="M369" s="52"/>
      <c r="N369" s="52"/>
      <c r="O369" s="52"/>
      <c r="P369" s="52"/>
      <c r="Q369" s="52"/>
      <c r="R369" s="52"/>
      <c r="S369" s="52"/>
      <c r="T369" s="52"/>
      <c r="U369" s="52"/>
      <c r="V369" s="52"/>
      <c r="W369" s="52"/>
      <c r="X369" s="52"/>
      <c r="Y369" s="52"/>
      <c r="Z369" s="52"/>
      <c r="AA369" s="52"/>
      <c r="AB369" s="52"/>
      <c r="AC369" s="52"/>
      <c r="AD369" s="52">
        <v>2</v>
      </c>
    </row>
    <row r="370" spans="1:30" ht="30.75">
      <c r="A370" s="52" t="s">
        <v>82</v>
      </c>
      <c r="B370" s="53">
        <v>39307</v>
      </c>
      <c r="C370" s="52" t="s">
        <v>202</v>
      </c>
      <c r="D370" s="52" t="s">
        <v>32</v>
      </c>
      <c r="E370" s="52">
        <v>1</v>
      </c>
      <c r="F370" s="52"/>
      <c r="G370" s="54" t="s">
        <v>35</v>
      </c>
      <c r="H370" s="52" t="s">
        <v>36</v>
      </c>
      <c r="I370" s="52">
        <v>65</v>
      </c>
      <c r="J370" s="52">
        <v>70</v>
      </c>
      <c r="K370" s="52">
        <v>36</v>
      </c>
      <c r="L370" s="52">
        <v>41</v>
      </c>
      <c r="M370" s="52">
        <v>74</v>
      </c>
      <c r="N370" s="52">
        <v>95</v>
      </c>
      <c r="O370" s="52">
        <v>60</v>
      </c>
      <c r="P370" s="52">
        <v>58</v>
      </c>
      <c r="Q370" s="52">
        <v>54</v>
      </c>
      <c r="R370" s="52">
        <v>52</v>
      </c>
      <c r="S370" s="52">
        <v>57</v>
      </c>
      <c r="T370" s="52">
        <v>40</v>
      </c>
      <c r="U370" s="52">
        <v>54</v>
      </c>
      <c r="V370" s="52">
        <v>55</v>
      </c>
      <c r="W370" s="52">
        <v>44</v>
      </c>
      <c r="X370" s="52">
        <v>38</v>
      </c>
      <c r="Y370" s="52">
        <v>41</v>
      </c>
      <c r="Z370" s="52">
        <v>49</v>
      </c>
      <c r="AA370" s="52">
        <v>51</v>
      </c>
      <c r="AB370" s="52">
        <v>55</v>
      </c>
      <c r="AC370" s="52">
        <v>40</v>
      </c>
      <c r="AD370" s="52">
        <v>60</v>
      </c>
    </row>
    <row r="371" spans="1:30" ht="30.75">
      <c r="A371" s="52" t="s">
        <v>82</v>
      </c>
      <c r="B371" s="53">
        <v>39307</v>
      </c>
      <c r="C371" s="52" t="s">
        <v>202</v>
      </c>
      <c r="D371" s="52" t="s">
        <v>32</v>
      </c>
      <c r="E371" s="52">
        <v>1</v>
      </c>
      <c r="F371" s="52"/>
      <c r="G371" s="54" t="s">
        <v>75</v>
      </c>
      <c r="H371" s="52" t="s">
        <v>76</v>
      </c>
      <c r="I371" s="52"/>
      <c r="J371" s="52"/>
      <c r="K371" s="52"/>
      <c r="L371" s="52"/>
      <c r="M371" s="52"/>
      <c r="N371" s="52"/>
      <c r="O371" s="52"/>
      <c r="P371" s="52"/>
      <c r="Q371" s="52"/>
      <c r="R371" s="52"/>
      <c r="S371" s="52"/>
      <c r="T371" s="52"/>
      <c r="U371" s="52"/>
      <c r="V371" s="52"/>
      <c r="W371" s="52"/>
      <c r="X371" s="52"/>
      <c r="Y371" s="52"/>
      <c r="Z371" s="52"/>
      <c r="AA371" s="52"/>
      <c r="AB371" s="52"/>
      <c r="AC371" s="52"/>
      <c r="AD371" s="52">
        <v>7</v>
      </c>
    </row>
    <row r="372" spans="1:30" ht="30.75">
      <c r="A372" s="52" t="s">
        <v>41</v>
      </c>
      <c r="B372" s="53">
        <v>39307</v>
      </c>
      <c r="C372" s="52" t="s">
        <v>202</v>
      </c>
      <c r="D372" s="52" t="s">
        <v>32</v>
      </c>
      <c r="E372" s="52">
        <v>1</v>
      </c>
      <c r="F372" s="52"/>
      <c r="G372" s="54" t="s">
        <v>33</v>
      </c>
      <c r="H372" s="52" t="s">
        <v>34</v>
      </c>
      <c r="I372" s="52">
        <v>30</v>
      </c>
      <c r="J372" s="52">
        <v>146</v>
      </c>
      <c r="K372" s="52"/>
      <c r="L372" s="52"/>
      <c r="M372" s="52"/>
      <c r="N372" s="52"/>
      <c r="O372" s="52"/>
      <c r="P372" s="52"/>
      <c r="Q372" s="52"/>
      <c r="R372" s="52"/>
      <c r="S372" s="52"/>
      <c r="T372" s="52"/>
      <c r="U372" s="52"/>
      <c r="V372" s="52"/>
      <c r="W372" s="52"/>
      <c r="X372" s="52"/>
      <c r="Y372" s="52"/>
      <c r="Z372" s="52"/>
      <c r="AA372" s="52"/>
      <c r="AB372" s="52"/>
      <c r="AC372" s="52"/>
      <c r="AD372" s="52">
        <v>2</v>
      </c>
    </row>
    <row r="373" spans="1:30" ht="30.75">
      <c r="A373" s="52" t="s">
        <v>41</v>
      </c>
      <c r="B373" s="53">
        <v>39307</v>
      </c>
      <c r="C373" s="52" t="s">
        <v>202</v>
      </c>
      <c r="D373" s="52" t="s">
        <v>32</v>
      </c>
      <c r="E373" s="52">
        <v>1</v>
      </c>
      <c r="F373" s="52"/>
      <c r="G373" s="54" t="s">
        <v>39</v>
      </c>
      <c r="H373" s="52" t="s">
        <v>40</v>
      </c>
      <c r="I373" s="52">
        <v>111</v>
      </c>
      <c r="J373" s="52">
        <v>115</v>
      </c>
      <c r="K373" s="52"/>
      <c r="L373" s="52"/>
      <c r="M373" s="52"/>
      <c r="N373" s="52"/>
      <c r="O373" s="52"/>
      <c r="P373" s="52"/>
      <c r="Q373" s="52"/>
      <c r="R373" s="52"/>
      <c r="S373" s="52"/>
      <c r="T373" s="52"/>
      <c r="U373" s="52"/>
      <c r="V373" s="52"/>
      <c r="W373" s="52"/>
      <c r="X373" s="52"/>
      <c r="Y373" s="52"/>
      <c r="Z373" s="52"/>
      <c r="AA373" s="52"/>
      <c r="AB373" s="52"/>
      <c r="AC373" s="52"/>
      <c r="AD373" s="52">
        <v>2</v>
      </c>
    </row>
    <row r="374" spans="1:30" ht="30.75">
      <c r="A374" s="52" t="s">
        <v>41</v>
      </c>
      <c r="B374" s="53">
        <v>39307</v>
      </c>
      <c r="C374" s="52" t="s">
        <v>202</v>
      </c>
      <c r="D374" s="52" t="s">
        <v>32</v>
      </c>
      <c r="E374" s="52">
        <v>1</v>
      </c>
      <c r="F374" s="52"/>
      <c r="G374" s="54" t="s">
        <v>49</v>
      </c>
      <c r="H374" s="52" t="s">
        <v>50</v>
      </c>
      <c r="I374" s="52">
        <v>62</v>
      </c>
      <c r="J374" s="52"/>
      <c r="K374" s="52"/>
      <c r="L374" s="52"/>
      <c r="M374" s="52"/>
      <c r="N374" s="52"/>
      <c r="O374" s="52"/>
      <c r="P374" s="52"/>
      <c r="Q374" s="52"/>
      <c r="R374" s="52"/>
      <c r="S374" s="52"/>
      <c r="T374" s="52"/>
      <c r="U374" s="52"/>
      <c r="V374" s="52"/>
      <c r="W374" s="52"/>
      <c r="X374" s="52"/>
      <c r="Y374" s="52"/>
      <c r="Z374" s="52"/>
      <c r="AA374" s="52"/>
      <c r="AB374" s="52"/>
      <c r="AC374" s="52"/>
      <c r="AD374" s="52">
        <v>1</v>
      </c>
    </row>
    <row r="375" spans="1:30" ht="30.75">
      <c r="A375" s="52" t="s">
        <v>41</v>
      </c>
      <c r="B375" s="53">
        <v>39307</v>
      </c>
      <c r="C375" s="52" t="s">
        <v>202</v>
      </c>
      <c r="D375" s="52" t="s">
        <v>32</v>
      </c>
      <c r="E375" s="52">
        <v>1</v>
      </c>
      <c r="F375" s="52"/>
      <c r="G375" s="54" t="s">
        <v>143</v>
      </c>
      <c r="H375" s="52" t="s">
        <v>45</v>
      </c>
      <c r="I375" s="52">
        <v>43</v>
      </c>
      <c r="J375" s="52"/>
      <c r="K375" s="52"/>
      <c r="L375" s="52"/>
      <c r="M375" s="52"/>
      <c r="N375" s="52"/>
      <c r="O375" s="52"/>
      <c r="P375" s="52"/>
      <c r="Q375" s="52"/>
      <c r="R375" s="52"/>
      <c r="S375" s="52"/>
      <c r="T375" s="52"/>
      <c r="U375" s="52"/>
      <c r="V375" s="52"/>
      <c r="W375" s="52"/>
      <c r="X375" s="52"/>
      <c r="Y375" s="52"/>
      <c r="Z375" s="52"/>
      <c r="AA375" s="52"/>
      <c r="AB375" s="52"/>
      <c r="AC375" s="52"/>
      <c r="AD375" s="52">
        <v>1</v>
      </c>
    </row>
    <row r="376" spans="1:30" ht="30.75">
      <c r="A376" s="52" t="s">
        <v>41</v>
      </c>
      <c r="B376" s="53">
        <v>39307</v>
      </c>
      <c r="C376" s="52" t="s">
        <v>202</v>
      </c>
      <c r="D376" s="52" t="s">
        <v>32</v>
      </c>
      <c r="E376" s="52">
        <v>1</v>
      </c>
      <c r="F376" s="52"/>
      <c r="G376" s="54" t="s">
        <v>35</v>
      </c>
      <c r="H376" s="52" t="s">
        <v>36</v>
      </c>
      <c r="I376" s="52">
        <v>45</v>
      </c>
      <c r="J376" s="52">
        <v>44</v>
      </c>
      <c r="K376" s="52">
        <v>61</v>
      </c>
      <c r="L376" s="52">
        <v>63</v>
      </c>
      <c r="M376" s="52">
        <v>39</v>
      </c>
      <c r="N376" s="52">
        <v>59</v>
      </c>
      <c r="O376" s="52">
        <v>42</v>
      </c>
      <c r="P376" s="52">
        <v>38</v>
      </c>
      <c r="Q376" s="52">
        <v>47</v>
      </c>
      <c r="R376" s="52">
        <v>40</v>
      </c>
      <c r="S376" s="52">
        <v>41</v>
      </c>
      <c r="T376" s="52">
        <v>51</v>
      </c>
      <c r="U376" s="52">
        <v>60</v>
      </c>
      <c r="V376" s="52">
        <v>49</v>
      </c>
      <c r="W376" s="52">
        <v>42</v>
      </c>
      <c r="X376" s="52">
        <v>39</v>
      </c>
      <c r="Y376" s="52">
        <v>50</v>
      </c>
      <c r="Z376" s="52">
        <v>47</v>
      </c>
      <c r="AA376" s="52">
        <v>56</v>
      </c>
      <c r="AB376" s="52">
        <v>43</v>
      </c>
      <c r="AC376" s="52">
        <v>98</v>
      </c>
      <c r="AD376" s="52">
        <v>118</v>
      </c>
    </row>
    <row r="377" spans="1:30" ht="30.75">
      <c r="A377" s="52" t="s">
        <v>41</v>
      </c>
      <c r="B377" s="53">
        <v>39307</v>
      </c>
      <c r="C377" s="52" t="s">
        <v>202</v>
      </c>
      <c r="D377" s="52" t="s">
        <v>32</v>
      </c>
      <c r="E377" s="52">
        <v>1</v>
      </c>
      <c r="F377" s="52"/>
      <c r="G377" s="54" t="s">
        <v>63</v>
      </c>
      <c r="H377" s="52" t="s">
        <v>64</v>
      </c>
      <c r="I377" s="52">
        <v>62</v>
      </c>
      <c r="J377" s="52"/>
      <c r="K377" s="52"/>
      <c r="L377" s="52"/>
      <c r="M377" s="52"/>
      <c r="N377" s="52"/>
      <c r="O377" s="52"/>
      <c r="P377" s="52"/>
      <c r="Q377" s="52"/>
      <c r="R377" s="52"/>
      <c r="S377" s="52"/>
      <c r="T377" s="52"/>
      <c r="U377" s="52"/>
      <c r="V377" s="52"/>
      <c r="W377" s="52"/>
      <c r="X377" s="52"/>
      <c r="Y377" s="52"/>
      <c r="Z377" s="52"/>
      <c r="AA377" s="52"/>
      <c r="AB377" s="52"/>
      <c r="AC377" s="52"/>
      <c r="AD377" s="52">
        <v>1</v>
      </c>
    </row>
    <row r="378" spans="1:30" ht="30.75">
      <c r="A378" s="52" t="s">
        <v>59</v>
      </c>
      <c r="B378" s="53">
        <v>39307</v>
      </c>
      <c r="C378" s="52" t="s">
        <v>202</v>
      </c>
      <c r="D378" s="52" t="s">
        <v>32</v>
      </c>
      <c r="E378" s="52">
        <v>1</v>
      </c>
      <c r="F378" s="52"/>
      <c r="G378" s="54" t="s">
        <v>51</v>
      </c>
      <c r="H378" s="52" t="s">
        <v>52</v>
      </c>
      <c r="I378" s="52">
        <v>30</v>
      </c>
      <c r="J378" s="52">
        <v>25</v>
      </c>
      <c r="K378" s="52">
        <v>21</v>
      </c>
      <c r="L378" s="52">
        <v>24</v>
      </c>
      <c r="M378" s="52">
        <v>28</v>
      </c>
      <c r="N378" s="52">
        <v>25</v>
      </c>
      <c r="O378" s="52">
        <v>22</v>
      </c>
      <c r="P378" s="52">
        <v>28</v>
      </c>
      <c r="Q378" s="52">
        <v>21</v>
      </c>
      <c r="R378" s="52">
        <v>24</v>
      </c>
      <c r="S378" s="52">
        <v>24</v>
      </c>
      <c r="T378" s="52">
        <v>22</v>
      </c>
      <c r="U378" s="52">
        <v>24</v>
      </c>
      <c r="V378" s="52">
        <v>26</v>
      </c>
      <c r="W378" s="52">
        <v>21</v>
      </c>
      <c r="X378" s="52">
        <v>26</v>
      </c>
      <c r="Y378" s="52">
        <v>22</v>
      </c>
      <c r="Z378" s="52">
        <v>25</v>
      </c>
      <c r="AA378" s="52">
        <v>23</v>
      </c>
      <c r="AB378" s="52">
        <v>21</v>
      </c>
      <c r="AC378" s="52">
        <v>219</v>
      </c>
      <c r="AD378" s="52">
        <v>239</v>
      </c>
    </row>
    <row r="379" spans="1:30" ht="30.75">
      <c r="A379" s="52" t="s">
        <v>59</v>
      </c>
      <c r="B379" s="53">
        <v>39307</v>
      </c>
      <c r="C379" s="52" t="s">
        <v>202</v>
      </c>
      <c r="D379" s="52" t="s">
        <v>32</v>
      </c>
      <c r="E379" s="52">
        <v>1</v>
      </c>
      <c r="F379" s="52"/>
      <c r="G379" s="54" t="s">
        <v>35</v>
      </c>
      <c r="H379" s="52" t="s">
        <v>36</v>
      </c>
      <c r="I379" s="52">
        <v>38</v>
      </c>
      <c r="J379" s="52">
        <v>39</v>
      </c>
      <c r="K379" s="52">
        <v>38</v>
      </c>
      <c r="L379" s="52">
        <v>37</v>
      </c>
      <c r="M379" s="52">
        <v>40</v>
      </c>
      <c r="N379" s="52">
        <v>38</v>
      </c>
      <c r="O379" s="52">
        <v>40</v>
      </c>
      <c r="P379" s="52">
        <v>36</v>
      </c>
      <c r="Q379" s="52">
        <v>42</v>
      </c>
      <c r="R379" s="52">
        <v>40</v>
      </c>
      <c r="S379" s="52">
        <v>38</v>
      </c>
      <c r="T379" s="52">
        <v>42</v>
      </c>
      <c r="U379" s="52">
        <v>37</v>
      </c>
      <c r="V379" s="52">
        <v>40</v>
      </c>
      <c r="W379" s="52">
        <v>38</v>
      </c>
      <c r="X379" s="52">
        <v>41</v>
      </c>
      <c r="Y379" s="52">
        <v>38</v>
      </c>
      <c r="Z379" s="52">
        <v>47</v>
      </c>
      <c r="AA379" s="52">
        <v>42</v>
      </c>
      <c r="AB379" s="52">
        <v>40</v>
      </c>
      <c r="AC379" s="52">
        <v>158</v>
      </c>
      <c r="AD379" s="52">
        <v>178</v>
      </c>
    </row>
    <row r="380" spans="1:30" ht="30.75">
      <c r="A380" s="52" t="s">
        <v>59</v>
      </c>
      <c r="B380" s="53">
        <v>39307</v>
      </c>
      <c r="C380" s="52" t="s">
        <v>202</v>
      </c>
      <c r="D380" s="52" t="s">
        <v>32</v>
      </c>
      <c r="E380" s="52">
        <v>1</v>
      </c>
      <c r="F380" s="52"/>
      <c r="G380" s="54" t="s">
        <v>33</v>
      </c>
      <c r="H380" s="52" t="s">
        <v>34</v>
      </c>
      <c r="I380" s="52">
        <v>118</v>
      </c>
      <c r="J380" s="52">
        <v>82</v>
      </c>
      <c r="K380" s="52">
        <v>80</v>
      </c>
      <c r="L380" s="52"/>
      <c r="M380" s="52"/>
      <c r="N380" s="52"/>
      <c r="O380" s="52"/>
      <c r="P380" s="52"/>
      <c r="Q380" s="52"/>
      <c r="R380" s="52"/>
      <c r="S380" s="52"/>
      <c r="T380" s="52"/>
      <c r="U380" s="52"/>
      <c r="V380" s="52"/>
      <c r="W380" s="52"/>
      <c r="X380" s="52"/>
      <c r="Y380" s="52"/>
      <c r="Z380" s="52"/>
      <c r="AA380" s="52"/>
      <c r="AB380" s="52"/>
      <c r="AC380" s="52"/>
      <c r="AD380" s="52">
        <v>3</v>
      </c>
    </row>
    <row r="381" spans="1:30" ht="45.75">
      <c r="A381" s="52" t="s">
        <v>59</v>
      </c>
      <c r="B381" s="53">
        <v>39307</v>
      </c>
      <c r="C381" s="52" t="s">
        <v>202</v>
      </c>
      <c r="D381" s="52" t="s">
        <v>32</v>
      </c>
      <c r="E381" s="52">
        <v>1</v>
      </c>
      <c r="F381" s="52"/>
      <c r="G381" s="54" t="s">
        <v>205</v>
      </c>
      <c r="H381" s="52" t="s">
        <v>122</v>
      </c>
      <c r="I381" s="52">
        <v>44</v>
      </c>
      <c r="J381" s="52"/>
      <c r="K381" s="52"/>
      <c r="L381" s="52"/>
      <c r="M381" s="52"/>
      <c r="N381" s="52"/>
      <c r="O381" s="52"/>
      <c r="P381" s="52"/>
      <c r="Q381" s="52"/>
      <c r="R381" s="52"/>
      <c r="S381" s="52"/>
      <c r="T381" s="52"/>
      <c r="U381" s="52"/>
      <c r="V381" s="52"/>
      <c r="W381" s="52"/>
      <c r="X381" s="52"/>
      <c r="Y381" s="52"/>
      <c r="Z381" s="52"/>
      <c r="AA381" s="52"/>
      <c r="AB381" s="52"/>
      <c r="AC381" s="52"/>
      <c r="AD381" s="52">
        <v>1</v>
      </c>
    </row>
    <row r="382" spans="1:30" ht="15.75">
      <c r="A382" s="52" t="s">
        <v>59</v>
      </c>
      <c r="B382" s="53">
        <v>39307</v>
      </c>
      <c r="C382" s="52" t="s">
        <v>202</v>
      </c>
      <c r="D382" s="52" t="s">
        <v>32</v>
      </c>
      <c r="E382" s="52">
        <v>1</v>
      </c>
      <c r="F382" s="52"/>
      <c r="G382" s="54" t="s">
        <v>65</v>
      </c>
      <c r="H382" s="52" t="s">
        <v>177</v>
      </c>
      <c r="I382" s="52">
        <v>58</v>
      </c>
      <c r="J382" s="52"/>
      <c r="K382" s="52"/>
      <c r="L382" s="52"/>
      <c r="M382" s="52"/>
      <c r="N382" s="52"/>
      <c r="O382" s="52"/>
      <c r="P382" s="52"/>
      <c r="Q382" s="52"/>
      <c r="R382" s="52"/>
      <c r="S382" s="52"/>
      <c r="T382" s="52"/>
      <c r="U382" s="52"/>
      <c r="V382" s="52"/>
      <c r="W382" s="52"/>
      <c r="X382" s="52"/>
      <c r="Y382" s="52"/>
      <c r="Z382" s="52"/>
      <c r="AA382" s="52"/>
      <c r="AB382" s="52"/>
      <c r="AC382" s="52"/>
      <c r="AD382" s="52">
        <v>1</v>
      </c>
    </row>
    <row r="383" spans="1:30" ht="45.75">
      <c r="A383" s="52" t="s">
        <v>59</v>
      </c>
      <c r="B383" s="53">
        <v>39307</v>
      </c>
      <c r="C383" s="52" t="s">
        <v>202</v>
      </c>
      <c r="D383" s="52" t="s">
        <v>32</v>
      </c>
      <c r="E383" s="52">
        <v>1</v>
      </c>
      <c r="F383" s="52"/>
      <c r="G383" s="54" t="s">
        <v>206</v>
      </c>
      <c r="H383" s="52" t="s">
        <v>116</v>
      </c>
      <c r="I383" s="52">
        <v>37</v>
      </c>
      <c r="J383" s="52"/>
      <c r="K383" s="52"/>
      <c r="L383" s="52"/>
      <c r="M383" s="52"/>
      <c r="N383" s="52"/>
      <c r="O383" s="52"/>
      <c r="P383" s="52"/>
      <c r="Q383" s="52"/>
      <c r="R383" s="52"/>
      <c r="S383" s="52"/>
      <c r="T383" s="52"/>
      <c r="U383" s="52"/>
      <c r="V383" s="52"/>
      <c r="W383" s="52"/>
      <c r="X383" s="52"/>
      <c r="Y383" s="52"/>
      <c r="Z383" s="52"/>
      <c r="AA383" s="52"/>
      <c r="AB383" s="52"/>
      <c r="AC383" s="52"/>
      <c r="AD383" s="52">
        <v>1</v>
      </c>
    </row>
    <row r="384" spans="1:30" ht="30.75">
      <c r="A384" s="52" t="s">
        <v>59</v>
      </c>
      <c r="B384" s="53">
        <v>39307</v>
      </c>
      <c r="C384" s="52" t="s">
        <v>202</v>
      </c>
      <c r="D384" s="52" t="s">
        <v>32</v>
      </c>
      <c r="E384" s="52">
        <v>1</v>
      </c>
      <c r="F384" s="52"/>
      <c r="G384" s="54" t="s">
        <v>154</v>
      </c>
      <c r="H384" s="52"/>
      <c r="I384" s="52"/>
      <c r="J384" s="52"/>
      <c r="K384" s="52"/>
      <c r="L384" s="52"/>
      <c r="M384" s="52"/>
      <c r="N384" s="52"/>
      <c r="O384" s="52"/>
      <c r="P384" s="52"/>
      <c r="Q384" s="52"/>
      <c r="R384" s="52"/>
      <c r="S384" s="52"/>
      <c r="T384" s="52"/>
      <c r="U384" s="52"/>
      <c r="V384" s="52"/>
      <c r="W384" s="52"/>
      <c r="X384" s="52"/>
      <c r="Y384" s="52"/>
      <c r="Z384" s="52"/>
      <c r="AA384" s="52"/>
      <c r="AB384" s="52"/>
      <c r="AC384" s="52"/>
      <c r="AD384" s="52">
        <v>12</v>
      </c>
    </row>
    <row r="385" spans="1:30" ht="30.75">
      <c r="A385" s="52" t="s">
        <v>59</v>
      </c>
      <c r="B385" s="53">
        <v>39307</v>
      </c>
      <c r="C385" s="52" t="s">
        <v>202</v>
      </c>
      <c r="D385" s="52" t="s">
        <v>32</v>
      </c>
      <c r="E385" s="52">
        <v>1</v>
      </c>
      <c r="F385" s="52" t="s">
        <v>191</v>
      </c>
      <c r="G385" s="54" t="s">
        <v>193</v>
      </c>
      <c r="H385" s="52"/>
      <c r="I385" s="52">
        <v>17</v>
      </c>
      <c r="J385" s="52"/>
      <c r="K385" s="52"/>
      <c r="L385" s="52"/>
      <c r="M385" s="52"/>
      <c r="N385" s="52"/>
      <c r="O385" s="52"/>
      <c r="P385" s="52"/>
      <c r="Q385" s="52"/>
      <c r="R385" s="52"/>
      <c r="S385" s="52"/>
      <c r="T385" s="52"/>
      <c r="U385" s="52"/>
      <c r="V385" s="52"/>
      <c r="W385" s="52"/>
      <c r="X385" s="52"/>
      <c r="Y385" s="52"/>
      <c r="Z385" s="52"/>
      <c r="AA385" s="52"/>
      <c r="AB385" s="52"/>
      <c r="AC385" s="52"/>
      <c r="AD385" s="52">
        <v>1</v>
      </c>
    </row>
    <row r="386" spans="1:30" ht="30.75">
      <c r="A386" s="52" t="s">
        <v>62</v>
      </c>
      <c r="B386" s="53">
        <v>39307</v>
      </c>
      <c r="C386" s="52" t="s">
        <v>202</v>
      </c>
      <c r="D386" s="52" t="s">
        <v>32</v>
      </c>
      <c r="E386" s="52">
        <v>1</v>
      </c>
      <c r="F386" s="52"/>
      <c r="G386" s="54" t="s">
        <v>35</v>
      </c>
      <c r="H386" s="52" t="s">
        <v>36</v>
      </c>
      <c r="I386" s="52">
        <v>40</v>
      </c>
      <c r="J386" s="52">
        <v>44</v>
      </c>
      <c r="K386" s="52">
        <v>43</v>
      </c>
      <c r="L386" s="52">
        <v>44</v>
      </c>
      <c r="M386" s="52">
        <v>45</v>
      </c>
      <c r="N386" s="52">
        <v>40</v>
      </c>
      <c r="O386" s="52">
        <v>33</v>
      </c>
      <c r="P386" s="52">
        <v>40</v>
      </c>
      <c r="Q386" s="52">
        <v>32</v>
      </c>
      <c r="R386" s="52">
        <v>43</v>
      </c>
      <c r="S386" s="52">
        <v>38</v>
      </c>
      <c r="T386" s="52">
        <v>40</v>
      </c>
      <c r="U386" s="52">
        <v>42</v>
      </c>
      <c r="V386" s="52">
        <v>40</v>
      </c>
      <c r="W386" s="52">
        <v>41</v>
      </c>
      <c r="X386" s="52">
        <v>42</v>
      </c>
      <c r="Y386" s="52">
        <v>44</v>
      </c>
      <c r="Z386" s="52">
        <v>41</v>
      </c>
      <c r="AA386" s="52">
        <v>45</v>
      </c>
      <c r="AB386" s="52">
        <v>40</v>
      </c>
      <c r="AC386" s="52">
        <v>57</v>
      </c>
      <c r="AD386" s="52">
        <v>77</v>
      </c>
    </row>
    <row r="387" spans="1:30" ht="30.75">
      <c r="A387" s="52" t="s">
        <v>62</v>
      </c>
      <c r="B387" s="53">
        <v>39307</v>
      </c>
      <c r="C387" s="52" t="s">
        <v>202</v>
      </c>
      <c r="D387" s="52" t="s">
        <v>32</v>
      </c>
      <c r="E387" s="52">
        <v>1</v>
      </c>
      <c r="F387" s="52"/>
      <c r="G387" s="54" t="s">
        <v>51</v>
      </c>
      <c r="H387" s="52" t="s">
        <v>52</v>
      </c>
      <c r="I387" s="52">
        <v>26</v>
      </c>
      <c r="J387" s="52">
        <v>25</v>
      </c>
      <c r="K387" s="52">
        <v>23</v>
      </c>
      <c r="L387" s="52">
        <v>22</v>
      </c>
      <c r="M387" s="52">
        <v>22</v>
      </c>
      <c r="N387" s="52">
        <v>25</v>
      </c>
      <c r="O387" s="52">
        <v>26</v>
      </c>
      <c r="P387" s="52">
        <v>26</v>
      </c>
      <c r="Q387" s="52">
        <v>21</v>
      </c>
      <c r="R387" s="52">
        <v>22</v>
      </c>
      <c r="S387" s="52">
        <v>22</v>
      </c>
      <c r="T387" s="52">
        <v>21</v>
      </c>
      <c r="U387" s="52">
        <v>20</v>
      </c>
      <c r="V387" s="52">
        <v>22</v>
      </c>
      <c r="W387" s="52">
        <v>21</v>
      </c>
      <c r="X387" s="52">
        <v>21</v>
      </c>
      <c r="Y387" s="52">
        <v>25</v>
      </c>
      <c r="Z387" s="52">
        <v>25</v>
      </c>
      <c r="AA387" s="52">
        <v>21</v>
      </c>
      <c r="AB387" s="52">
        <v>21</v>
      </c>
      <c r="AC387" s="52">
        <v>5</v>
      </c>
      <c r="AD387" s="52">
        <v>25</v>
      </c>
    </row>
    <row r="388" spans="1:30" ht="15.75">
      <c r="A388" s="52" t="s">
        <v>62</v>
      </c>
      <c r="B388" s="53">
        <v>39307</v>
      </c>
      <c r="C388" s="52" t="s">
        <v>202</v>
      </c>
      <c r="D388" s="52" t="s">
        <v>32</v>
      </c>
      <c r="E388" s="52">
        <v>1</v>
      </c>
      <c r="F388" s="52"/>
      <c r="G388" s="54" t="s">
        <v>65</v>
      </c>
      <c r="H388" s="52" t="s">
        <v>177</v>
      </c>
      <c r="I388" s="52">
        <v>62</v>
      </c>
      <c r="J388" s="52">
        <v>57</v>
      </c>
      <c r="K388" s="52">
        <v>62</v>
      </c>
      <c r="L388" s="52">
        <v>63</v>
      </c>
      <c r="M388" s="52">
        <v>60</v>
      </c>
      <c r="N388" s="52">
        <v>63</v>
      </c>
      <c r="O388" s="52">
        <v>58</v>
      </c>
      <c r="P388" s="52">
        <v>65</v>
      </c>
      <c r="Q388" s="52">
        <v>62</v>
      </c>
      <c r="R388" s="52">
        <v>62</v>
      </c>
      <c r="S388" s="52">
        <v>65</v>
      </c>
      <c r="T388" s="52">
        <v>62</v>
      </c>
      <c r="U388" s="52">
        <v>66</v>
      </c>
      <c r="V388" s="52">
        <v>65</v>
      </c>
      <c r="W388" s="52">
        <v>62</v>
      </c>
      <c r="X388" s="52">
        <v>58</v>
      </c>
      <c r="Y388" s="52">
        <v>59</v>
      </c>
      <c r="Z388" s="52">
        <v>63</v>
      </c>
      <c r="AA388" s="52">
        <v>58</v>
      </c>
      <c r="AB388" s="52">
        <v>62</v>
      </c>
      <c r="AC388" s="52">
        <v>164</v>
      </c>
      <c r="AD388" s="52">
        <v>184</v>
      </c>
    </row>
    <row r="389" spans="1:30" ht="30.75">
      <c r="A389" s="52" t="s">
        <v>62</v>
      </c>
      <c r="B389" s="53">
        <v>39307</v>
      </c>
      <c r="C389" s="52" t="s">
        <v>202</v>
      </c>
      <c r="D389" s="52" t="s">
        <v>32</v>
      </c>
      <c r="E389" s="52">
        <v>1</v>
      </c>
      <c r="F389" s="52"/>
      <c r="G389" s="54" t="s">
        <v>143</v>
      </c>
      <c r="H389" s="52" t="s">
        <v>45</v>
      </c>
      <c r="I389" s="52">
        <v>70</v>
      </c>
      <c r="J389" s="52"/>
      <c r="K389" s="52"/>
      <c r="L389" s="52"/>
      <c r="M389" s="52"/>
      <c r="N389" s="52"/>
      <c r="O389" s="52"/>
      <c r="P389" s="52"/>
      <c r="Q389" s="52"/>
      <c r="R389" s="52"/>
      <c r="S389" s="52"/>
      <c r="T389" s="52"/>
      <c r="U389" s="52"/>
      <c r="V389" s="52"/>
      <c r="W389" s="52"/>
      <c r="X389" s="52"/>
      <c r="Y389" s="52"/>
      <c r="Z389" s="52"/>
      <c r="AA389" s="52"/>
      <c r="AB389" s="52"/>
      <c r="AC389" s="52"/>
      <c r="AD389" s="52">
        <v>1</v>
      </c>
    </row>
    <row r="390" spans="1:30" ht="15.75">
      <c r="A390" s="52" t="s">
        <v>62</v>
      </c>
      <c r="B390" s="53">
        <v>39307</v>
      </c>
      <c r="C390" s="52" t="s">
        <v>202</v>
      </c>
      <c r="D390" s="52" t="s">
        <v>32</v>
      </c>
      <c r="E390" s="52">
        <v>1</v>
      </c>
      <c r="F390" s="52"/>
      <c r="G390" s="55" t="s">
        <v>158</v>
      </c>
      <c r="H390" s="52" t="s">
        <v>43</v>
      </c>
      <c r="I390" s="52">
        <v>76</v>
      </c>
      <c r="J390" s="52"/>
      <c r="K390" s="52"/>
      <c r="L390" s="52"/>
      <c r="M390" s="52"/>
      <c r="N390" s="52"/>
      <c r="O390" s="52"/>
      <c r="P390" s="52"/>
      <c r="Q390" s="52"/>
      <c r="R390" s="52"/>
      <c r="S390" s="52"/>
      <c r="T390" s="52"/>
      <c r="U390" s="52"/>
      <c r="V390" s="52"/>
      <c r="W390" s="52"/>
      <c r="X390" s="52"/>
      <c r="Y390" s="52"/>
      <c r="Z390" s="52"/>
      <c r="AA390" s="52"/>
      <c r="AB390" s="52"/>
      <c r="AC390" s="52"/>
      <c r="AD390" s="52">
        <v>1</v>
      </c>
    </row>
    <row r="391" spans="1:30" ht="30.75">
      <c r="A391" s="52" t="s">
        <v>62</v>
      </c>
      <c r="B391" s="53">
        <v>39307</v>
      </c>
      <c r="C391" s="52" t="s">
        <v>202</v>
      </c>
      <c r="D391" s="52" t="s">
        <v>32</v>
      </c>
      <c r="E391" s="52">
        <v>1</v>
      </c>
      <c r="F391" s="52"/>
      <c r="G391" s="54" t="s">
        <v>154</v>
      </c>
      <c r="H391" s="52"/>
      <c r="I391" s="52"/>
      <c r="J391" s="52"/>
      <c r="K391" s="52"/>
      <c r="L391" s="52"/>
      <c r="M391" s="52"/>
      <c r="N391" s="52"/>
      <c r="O391" s="52"/>
      <c r="P391" s="52"/>
      <c r="Q391" s="52"/>
      <c r="R391" s="52"/>
      <c r="S391" s="52"/>
      <c r="T391" s="52"/>
      <c r="U391" s="52"/>
      <c r="V391" s="52"/>
      <c r="W391" s="52"/>
      <c r="X391" s="52"/>
      <c r="Y391" s="52"/>
      <c r="Z391" s="52"/>
      <c r="AA391" s="52"/>
      <c r="AB391" s="52"/>
      <c r="AC391" s="52"/>
      <c r="AD391" s="52">
        <v>9</v>
      </c>
    </row>
    <row r="392" spans="1:30" ht="30.75">
      <c r="A392" s="52" t="s">
        <v>86</v>
      </c>
      <c r="B392" s="53">
        <v>39307</v>
      </c>
      <c r="C392" s="52" t="s">
        <v>202</v>
      </c>
      <c r="D392" s="52" t="s">
        <v>32</v>
      </c>
      <c r="E392" s="52">
        <v>1</v>
      </c>
      <c r="F392" s="52"/>
      <c r="G392" s="54" t="s">
        <v>51</v>
      </c>
      <c r="H392" s="52" t="s">
        <v>52</v>
      </c>
      <c r="I392" s="52">
        <v>28</v>
      </c>
      <c r="J392" s="52">
        <v>20</v>
      </c>
      <c r="K392" s="52">
        <v>22</v>
      </c>
      <c r="L392" s="52">
        <v>23</v>
      </c>
      <c r="M392" s="52">
        <v>24</v>
      </c>
      <c r="N392" s="52">
        <v>25</v>
      </c>
      <c r="O392" s="52">
        <v>30</v>
      </c>
      <c r="P392" s="52">
        <v>25</v>
      </c>
      <c r="Q392" s="52">
        <v>24</v>
      </c>
      <c r="R392" s="52">
        <v>27</v>
      </c>
      <c r="S392" s="52">
        <v>26</v>
      </c>
      <c r="T392" s="52">
        <v>27</v>
      </c>
      <c r="U392" s="52">
        <v>27</v>
      </c>
      <c r="V392" s="52">
        <v>25</v>
      </c>
      <c r="W392" s="52">
        <v>25</v>
      </c>
      <c r="X392" s="52">
        <v>25</v>
      </c>
      <c r="Y392" s="52">
        <v>25</v>
      </c>
      <c r="Z392" s="52">
        <v>22</v>
      </c>
      <c r="AA392" s="52">
        <v>25</v>
      </c>
      <c r="AB392" s="52">
        <v>30</v>
      </c>
      <c r="AC392" s="52">
        <v>166</v>
      </c>
      <c r="AD392" s="52">
        <v>186</v>
      </c>
    </row>
    <row r="393" spans="1:30" ht="30.75">
      <c r="A393" s="31" t="s">
        <v>86</v>
      </c>
      <c r="B393" s="32">
        <v>39307</v>
      </c>
      <c r="C393" s="31" t="s">
        <v>202</v>
      </c>
      <c r="D393" s="31" t="s">
        <v>32</v>
      </c>
      <c r="E393" s="31">
        <v>1</v>
      </c>
      <c r="F393" s="31"/>
      <c r="G393" s="33" t="s">
        <v>198</v>
      </c>
      <c r="H393" s="31" t="s">
        <v>61</v>
      </c>
      <c r="I393" s="31">
        <v>25</v>
      </c>
      <c r="J393" s="31">
        <v>68</v>
      </c>
      <c r="K393" s="31">
        <v>32</v>
      </c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  <c r="W393" s="31"/>
      <c r="X393" s="31"/>
      <c r="Y393" s="31"/>
      <c r="Z393" s="31"/>
      <c r="AA393" s="31"/>
      <c r="AB393" s="31"/>
      <c r="AC393" s="31"/>
      <c r="AD393" s="31">
        <v>3</v>
      </c>
    </row>
    <row r="394" spans="1:30" ht="30.75">
      <c r="A394" s="52" t="s">
        <v>86</v>
      </c>
      <c r="B394" s="53">
        <v>39307</v>
      </c>
      <c r="C394" s="52" t="s">
        <v>202</v>
      </c>
      <c r="D394" s="52" t="s">
        <v>32</v>
      </c>
      <c r="E394" s="52">
        <v>1</v>
      </c>
      <c r="F394" s="52"/>
      <c r="G394" s="54" t="s">
        <v>207</v>
      </c>
      <c r="H394" s="52" t="s">
        <v>170</v>
      </c>
      <c r="I394" s="52">
        <v>17</v>
      </c>
      <c r="J394" s="52"/>
      <c r="K394" s="52"/>
      <c r="L394" s="52"/>
      <c r="M394" s="52"/>
      <c r="N394" s="52"/>
      <c r="O394" s="52"/>
      <c r="P394" s="52"/>
      <c r="Q394" s="52"/>
      <c r="R394" s="52"/>
      <c r="S394" s="52"/>
      <c r="T394" s="52"/>
      <c r="U394" s="52"/>
      <c r="V394" s="52"/>
      <c r="W394" s="52"/>
      <c r="X394" s="52"/>
      <c r="Y394" s="52"/>
      <c r="Z394" s="52"/>
      <c r="AA394" s="52"/>
      <c r="AB394" s="52"/>
      <c r="AC394" s="52"/>
      <c r="AD394" s="52">
        <v>1</v>
      </c>
    </row>
    <row r="395" spans="1:30" ht="30.75">
      <c r="A395" s="52" t="s">
        <v>86</v>
      </c>
      <c r="B395" s="53">
        <v>39307</v>
      </c>
      <c r="C395" s="52" t="s">
        <v>202</v>
      </c>
      <c r="D395" s="52" t="s">
        <v>32</v>
      </c>
      <c r="E395" s="52">
        <v>1</v>
      </c>
      <c r="F395" s="52"/>
      <c r="G395" s="54" t="s">
        <v>35</v>
      </c>
      <c r="H395" s="52" t="s">
        <v>36</v>
      </c>
      <c r="I395" s="52">
        <v>57</v>
      </c>
      <c r="J395" s="52">
        <v>50</v>
      </c>
      <c r="K395" s="52">
        <v>53</v>
      </c>
      <c r="L395" s="52">
        <v>39</v>
      </c>
      <c r="M395" s="52">
        <v>52</v>
      </c>
      <c r="N395" s="52">
        <v>57</v>
      </c>
      <c r="O395" s="52">
        <v>52</v>
      </c>
      <c r="P395" s="52">
        <v>55</v>
      </c>
      <c r="Q395" s="52">
        <v>57</v>
      </c>
      <c r="R395" s="52">
        <v>47</v>
      </c>
      <c r="S395" s="52">
        <v>54</v>
      </c>
      <c r="T395" s="52">
        <v>48</v>
      </c>
      <c r="U395" s="52">
        <v>48</v>
      </c>
      <c r="V395" s="52">
        <v>48</v>
      </c>
      <c r="W395" s="52">
        <v>47</v>
      </c>
      <c r="X395" s="52">
        <v>39</v>
      </c>
      <c r="Y395" s="52">
        <v>41</v>
      </c>
      <c r="Z395" s="52">
        <v>47</v>
      </c>
      <c r="AA395" s="52">
        <v>42</v>
      </c>
      <c r="AB395" s="52">
        <v>38</v>
      </c>
      <c r="AC395" s="52"/>
      <c r="AD395" s="52">
        <v>20</v>
      </c>
    </row>
    <row r="396" spans="1:30" ht="30.75">
      <c r="A396" s="52" t="s">
        <v>86</v>
      </c>
      <c r="B396" s="53">
        <v>39307</v>
      </c>
      <c r="C396" s="52" t="s">
        <v>202</v>
      </c>
      <c r="D396" s="52" t="s">
        <v>32</v>
      </c>
      <c r="E396" s="52">
        <v>1</v>
      </c>
      <c r="F396" s="52"/>
      <c r="G396" s="54" t="s">
        <v>39</v>
      </c>
      <c r="H396" s="52" t="s">
        <v>40</v>
      </c>
      <c r="I396" s="52">
        <v>93</v>
      </c>
      <c r="J396" s="52"/>
      <c r="K396" s="52"/>
      <c r="L396" s="52"/>
      <c r="M396" s="52"/>
      <c r="N396" s="52"/>
      <c r="O396" s="52"/>
      <c r="P396" s="52"/>
      <c r="Q396" s="52"/>
      <c r="R396" s="52"/>
      <c r="S396" s="52"/>
      <c r="T396" s="52"/>
      <c r="U396" s="52"/>
      <c r="V396" s="52"/>
      <c r="W396" s="52"/>
      <c r="X396" s="52"/>
      <c r="Y396" s="52"/>
      <c r="Z396" s="52"/>
      <c r="AA396" s="52"/>
      <c r="AB396" s="52"/>
      <c r="AC396" s="52"/>
      <c r="AD396" s="52">
        <v>1</v>
      </c>
    </row>
    <row r="397" spans="1:30" ht="30.75">
      <c r="A397" s="52" t="s">
        <v>88</v>
      </c>
      <c r="B397" s="53">
        <v>39307</v>
      </c>
      <c r="C397" s="52" t="s">
        <v>202</v>
      </c>
      <c r="D397" s="52" t="s">
        <v>32</v>
      </c>
      <c r="E397" s="52">
        <v>1</v>
      </c>
      <c r="F397" s="52"/>
      <c r="G397" s="54" t="s">
        <v>35</v>
      </c>
      <c r="H397" s="52" t="s">
        <v>36</v>
      </c>
      <c r="I397" s="52">
        <v>46</v>
      </c>
      <c r="J397" s="52">
        <v>42</v>
      </c>
      <c r="K397" s="52">
        <v>44</v>
      </c>
      <c r="L397" s="52">
        <v>41</v>
      </c>
      <c r="M397" s="52">
        <v>44</v>
      </c>
      <c r="N397" s="52">
        <v>54</v>
      </c>
      <c r="O397" s="52">
        <v>51</v>
      </c>
      <c r="P397" s="52">
        <v>43</v>
      </c>
      <c r="Q397" s="52">
        <v>36</v>
      </c>
      <c r="R397" s="52">
        <v>35</v>
      </c>
      <c r="S397" s="52">
        <v>32</v>
      </c>
      <c r="T397" s="52">
        <v>40</v>
      </c>
      <c r="U397" s="52"/>
      <c r="V397" s="52"/>
      <c r="W397" s="52"/>
      <c r="X397" s="52"/>
      <c r="Y397" s="52"/>
      <c r="Z397" s="52"/>
      <c r="AA397" s="52"/>
      <c r="AB397" s="52"/>
      <c r="AC397" s="52"/>
      <c r="AD397" s="52">
        <v>12</v>
      </c>
    </row>
    <row r="398" spans="1:30" ht="30.75">
      <c r="A398" s="52" t="s">
        <v>88</v>
      </c>
      <c r="B398" s="53">
        <v>39307</v>
      </c>
      <c r="C398" s="52" t="s">
        <v>202</v>
      </c>
      <c r="D398" s="52" t="s">
        <v>32</v>
      </c>
      <c r="E398" s="52">
        <v>1</v>
      </c>
      <c r="F398" s="52"/>
      <c r="G398" s="54" t="s">
        <v>51</v>
      </c>
      <c r="H398" s="52" t="s">
        <v>52</v>
      </c>
      <c r="I398" s="52">
        <v>22</v>
      </c>
      <c r="J398" s="52">
        <v>27</v>
      </c>
      <c r="K398" s="52">
        <v>25</v>
      </c>
      <c r="L398" s="52">
        <v>19</v>
      </c>
      <c r="M398" s="52">
        <v>21</v>
      </c>
      <c r="N398" s="52">
        <v>22</v>
      </c>
      <c r="O398" s="52">
        <v>23</v>
      </c>
      <c r="P398" s="52">
        <v>22</v>
      </c>
      <c r="Q398" s="52">
        <v>24</v>
      </c>
      <c r="R398" s="52">
        <v>23</v>
      </c>
      <c r="S398" s="52">
        <v>22</v>
      </c>
      <c r="T398" s="52">
        <v>25</v>
      </c>
      <c r="U398" s="52">
        <v>23</v>
      </c>
      <c r="V398" s="52">
        <v>23</v>
      </c>
      <c r="W398" s="52">
        <v>22</v>
      </c>
      <c r="X398" s="52">
        <v>22</v>
      </c>
      <c r="Y398" s="52">
        <v>24</v>
      </c>
      <c r="Z398" s="52">
        <v>22</v>
      </c>
      <c r="AA398" s="52">
        <v>24</v>
      </c>
      <c r="AB398" s="52">
        <v>24</v>
      </c>
      <c r="AC398" s="52">
        <v>180</v>
      </c>
      <c r="AD398" s="52">
        <v>200</v>
      </c>
    </row>
    <row r="399" spans="1:30" ht="30.75">
      <c r="A399" s="52" t="s">
        <v>88</v>
      </c>
      <c r="B399" s="53">
        <v>39307</v>
      </c>
      <c r="C399" s="52" t="s">
        <v>202</v>
      </c>
      <c r="D399" s="52" t="s">
        <v>32</v>
      </c>
      <c r="E399" s="52">
        <v>1</v>
      </c>
      <c r="F399" s="52"/>
      <c r="G399" s="54" t="s">
        <v>79</v>
      </c>
      <c r="H399" s="52" t="s">
        <v>80</v>
      </c>
      <c r="I399" s="52">
        <v>190</v>
      </c>
      <c r="J399" s="52"/>
      <c r="K399" s="52"/>
      <c r="L399" s="52"/>
      <c r="M399" s="52"/>
      <c r="N399" s="52"/>
      <c r="O399" s="52"/>
      <c r="P399" s="52"/>
      <c r="Q399" s="52"/>
      <c r="R399" s="52"/>
      <c r="S399" s="52"/>
      <c r="T399" s="52"/>
      <c r="U399" s="52"/>
      <c r="V399" s="52"/>
      <c r="W399" s="52"/>
      <c r="X399" s="52"/>
      <c r="Y399" s="52"/>
      <c r="Z399" s="52"/>
      <c r="AA399" s="52"/>
      <c r="AB399" s="52"/>
      <c r="AC399" s="52"/>
      <c r="AD399" s="52">
        <v>1</v>
      </c>
    </row>
    <row r="400" spans="1:30" ht="15.75">
      <c r="A400" s="52" t="s">
        <v>88</v>
      </c>
      <c r="B400" s="53">
        <v>39307</v>
      </c>
      <c r="C400" s="52" t="s">
        <v>202</v>
      </c>
      <c r="D400" s="52" t="s">
        <v>32</v>
      </c>
      <c r="E400" s="52">
        <v>1</v>
      </c>
      <c r="F400" s="52"/>
      <c r="G400" s="54" t="s">
        <v>65</v>
      </c>
      <c r="H400" s="52" t="s">
        <v>177</v>
      </c>
      <c r="I400" s="52">
        <v>51</v>
      </c>
      <c r="J400" s="52">
        <v>50</v>
      </c>
      <c r="K400" s="52">
        <v>53</v>
      </c>
      <c r="L400" s="52">
        <v>60</v>
      </c>
      <c r="M400" s="52">
        <v>57</v>
      </c>
      <c r="N400" s="52">
        <v>61</v>
      </c>
      <c r="O400" s="52">
        <v>49</v>
      </c>
      <c r="P400" s="52">
        <v>58</v>
      </c>
      <c r="Q400" s="52">
        <v>51</v>
      </c>
      <c r="R400" s="52">
        <v>52</v>
      </c>
      <c r="S400" s="52">
        <v>51</v>
      </c>
      <c r="T400" s="52">
        <v>53</v>
      </c>
      <c r="U400" s="52">
        <v>47</v>
      </c>
      <c r="V400" s="52">
        <v>46</v>
      </c>
      <c r="W400" s="52">
        <v>57</v>
      </c>
      <c r="X400" s="52">
        <v>57</v>
      </c>
      <c r="Y400" s="52">
        <v>49</v>
      </c>
      <c r="Z400" s="52">
        <v>90</v>
      </c>
      <c r="AA400" s="52">
        <v>57</v>
      </c>
      <c r="AB400" s="52">
        <v>55</v>
      </c>
      <c r="AC400" s="52">
        <v>58</v>
      </c>
      <c r="AD400" s="52">
        <v>78</v>
      </c>
    </row>
    <row r="401" spans="1:30" ht="30.75">
      <c r="A401" s="52" t="s">
        <v>88</v>
      </c>
      <c r="B401" s="53">
        <v>39307</v>
      </c>
      <c r="C401" s="52" t="s">
        <v>202</v>
      </c>
      <c r="D401" s="52" t="s">
        <v>32</v>
      </c>
      <c r="E401" s="52">
        <v>1</v>
      </c>
      <c r="F401" s="52"/>
      <c r="G401" s="54" t="s">
        <v>75</v>
      </c>
      <c r="H401" s="52" t="s">
        <v>76</v>
      </c>
      <c r="I401" s="52"/>
      <c r="J401" s="52"/>
      <c r="K401" s="52"/>
      <c r="L401" s="52"/>
      <c r="M401" s="52"/>
      <c r="N401" s="52"/>
      <c r="O401" s="52"/>
      <c r="P401" s="52"/>
      <c r="Q401" s="52"/>
      <c r="R401" s="52"/>
      <c r="S401" s="52"/>
      <c r="T401" s="52"/>
      <c r="U401" s="52"/>
      <c r="V401" s="52"/>
      <c r="W401" s="52"/>
      <c r="X401" s="52"/>
      <c r="Y401" s="52"/>
      <c r="Z401" s="52"/>
      <c r="AA401" s="52"/>
      <c r="AB401" s="52"/>
      <c r="AC401" s="52"/>
      <c r="AD401" s="52">
        <v>2</v>
      </c>
    </row>
    <row r="402" spans="1:30" ht="30.75">
      <c r="A402" s="52" t="s">
        <v>91</v>
      </c>
      <c r="B402" s="53">
        <v>39307</v>
      </c>
      <c r="C402" s="52" t="s">
        <v>202</v>
      </c>
      <c r="D402" s="52" t="s">
        <v>32</v>
      </c>
      <c r="E402" s="52">
        <v>1</v>
      </c>
      <c r="F402" s="52"/>
      <c r="G402" s="54" t="s">
        <v>158</v>
      </c>
      <c r="H402" s="52" t="s">
        <v>43</v>
      </c>
      <c r="I402" s="52">
        <v>145</v>
      </c>
      <c r="J402" s="52">
        <v>144</v>
      </c>
      <c r="K402" s="52">
        <v>153</v>
      </c>
      <c r="L402" s="52">
        <v>150</v>
      </c>
      <c r="M402" s="52">
        <v>153</v>
      </c>
      <c r="N402" s="52">
        <v>153</v>
      </c>
      <c r="O402" s="52">
        <v>153</v>
      </c>
      <c r="P402" s="52">
        <v>161</v>
      </c>
      <c r="Q402" s="52">
        <v>147</v>
      </c>
      <c r="R402" s="52"/>
      <c r="S402" s="52"/>
      <c r="T402" s="52"/>
      <c r="U402" s="52"/>
      <c r="V402" s="52"/>
      <c r="W402" s="52"/>
      <c r="X402" s="52"/>
      <c r="Y402" s="52"/>
      <c r="Z402" s="52"/>
      <c r="AA402" s="52"/>
      <c r="AB402" s="52"/>
      <c r="AC402" s="52"/>
      <c r="AD402" s="52">
        <v>9</v>
      </c>
    </row>
    <row r="403" spans="1:30" ht="30.75">
      <c r="A403" s="52" t="s">
        <v>91</v>
      </c>
      <c r="B403" s="53">
        <v>39307</v>
      </c>
      <c r="C403" s="52" t="s">
        <v>202</v>
      </c>
      <c r="D403" s="52" t="s">
        <v>32</v>
      </c>
      <c r="E403" s="52">
        <v>1</v>
      </c>
      <c r="F403" s="52"/>
      <c r="G403" s="54" t="s">
        <v>195</v>
      </c>
      <c r="H403" s="52" t="s">
        <v>138</v>
      </c>
      <c r="I403" s="52">
        <v>165</v>
      </c>
      <c r="J403" s="52">
        <v>171</v>
      </c>
      <c r="K403" s="52"/>
      <c r="L403" s="52"/>
      <c r="M403" s="52"/>
      <c r="N403" s="52"/>
      <c r="O403" s="52"/>
      <c r="P403" s="52"/>
      <c r="Q403" s="52"/>
      <c r="R403" s="52"/>
      <c r="S403" s="52"/>
      <c r="T403" s="52"/>
      <c r="U403" s="52"/>
      <c r="V403" s="52"/>
      <c r="W403" s="52"/>
      <c r="X403" s="52"/>
      <c r="Y403" s="52"/>
      <c r="Z403" s="52"/>
      <c r="AA403" s="52"/>
      <c r="AB403" s="52"/>
      <c r="AC403" s="52"/>
      <c r="AD403" s="52">
        <v>2</v>
      </c>
    </row>
    <row r="404" spans="1:30" ht="30.75">
      <c r="A404" s="52" t="s">
        <v>91</v>
      </c>
      <c r="B404" s="53">
        <v>39307</v>
      </c>
      <c r="C404" s="52" t="s">
        <v>202</v>
      </c>
      <c r="D404" s="52" t="s">
        <v>32</v>
      </c>
      <c r="E404" s="52">
        <v>1</v>
      </c>
      <c r="F404" s="52"/>
      <c r="G404" s="54" t="s">
        <v>35</v>
      </c>
      <c r="H404" s="52" t="s">
        <v>36</v>
      </c>
      <c r="I404" s="52">
        <v>52</v>
      </c>
      <c r="J404" s="52">
        <v>55</v>
      </c>
      <c r="K404" s="52">
        <v>45</v>
      </c>
      <c r="L404" s="52">
        <v>40</v>
      </c>
      <c r="M404" s="52">
        <v>41</v>
      </c>
      <c r="N404" s="52">
        <v>36</v>
      </c>
      <c r="O404" s="52">
        <v>52</v>
      </c>
      <c r="P404" s="52">
        <v>50</v>
      </c>
      <c r="Q404" s="52">
        <v>37</v>
      </c>
      <c r="R404" s="52">
        <v>42</v>
      </c>
      <c r="S404" s="52">
        <v>38</v>
      </c>
      <c r="T404" s="52">
        <v>42</v>
      </c>
      <c r="U404" s="52">
        <v>31</v>
      </c>
      <c r="V404" s="52">
        <v>60</v>
      </c>
      <c r="W404" s="52">
        <v>55</v>
      </c>
      <c r="X404" s="52">
        <v>50</v>
      </c>
      <c r="Y404" s="52">
        <v>52</v>
      </c>
      <c r="Z404" s="52">
        <v>38</v>
      </c>
      <c r="AA404" s="52">
        <v>38</v>
      </c>
      <c r="AB404" s="52">
        <v>45</v>
      </c>
      <c r="AC404" s="52">
        <v>78</v>
      </c>
      <c r="AD404" s="52">
        <v>98</v>
      </c>
    </row>
    <row r="405" spans="1:30" ht="30.75">
      <c r="A405" s="52" t="s">
        <v>91</v>
      </c>
      <c r="B405" s="53">
        <v>39307</v>
      </c>
      <c r="C405" s="52" t="s">
        <v>202</v>
      </c>
      <c r="D405" s="52" t="s">
        <v>32</v>
      </c>
      <c r="E405" s="52">
        <v>1</v>
      </c>
      <c r="F405" s="52"/>
      <c r="G405" s="54" t="s">
        <v>182</v>
      </c>
      <c r="H405" s="52" t="s">
        <v>112</v>
      </c>
      <c r="I405" s="52">
        <v>172</v>
      </c>
      <c r="J405" s="52">
        <v>142</v>
      </c>
      <c r="K405" s="52">
        <v>137</v>
      </c>
      <c r="L405" s="52">
        <v>40</v>
      </c>
      <c r="M405" s="52"/>
      <c r="N405" s="52"/>
      <c r="O405" s="52"/>
      <c r="P405" s="52"/>
      <c r="Q405" s="52"/>
      <c r="R405" s="52"/>
      <c r="S405" s="52"/>
      <c r="T405" s="52"/>
      <c r="U405" s="52"/>
      <c r="V405" s="52"/>
      <c r="W405" s="52"/>
      <c r="X405" s="52"/>
      <c r="Y405" s="52"/>
      <c r="Z405" s="52"/>
      <c r="AA405" s="52"/>
      <c r="AB405" s="52"/>
      <c r="AC405" s="52"/>
      <c r="AD405" s="52">
        <v>4</v>
      </c>
    </row>
    <row r="406" spans="1:30" ht="30.75">
      <c r="A406" s="52" t="s">
        <v>91</v>
      </c>
      <c r="B406" s="53">
        <v>39307</v>
      </c>
      <c r="C406" s="52" t="s">
        <v>202</v>
      </c>
      <c r="D406" s="52" t="s">
        <v>32</v>
      </c>
      <c r="E406" s="52">
        <v>1</v>
      </c>
      <c r="F406" s="52"/>
      <c r="G406" s="54" t="s">
        <v>75</v>
      </c>
      <c r="H406" s="52" t="s">
        <v>76</v>
      </c>
      <c r="I406" s="52"/>
      <c r="J406" s="52"/>
      <c r="K406" s="52"/>
      <c r="L406" s="52"/>
      <c r="M406" s="52"/>
      <c r="N406" s="52"/>
      <c r="O406" s="52"/>
      <c r="P406" s="52"/>
      <c r="Q406" s="52"/>
      <c r="R406" s="52"/>
      <c r="S406" s="52"/>
      <c r="T406" s="52"/>
      <c r="U406" s="52"/>
      <c r="V406" s="52"/>
      <c r="W406" s="52"/>
      <c r="X406" s="52"/>
      <c r="Y406" s="52"/>
      <c r="Z406" s="52"/>
      <c r="AA406" s="52"/>
      <c r="AB406" s="52"/>
      <c r="AC406" s="52"/>
      <c r="AD406" s="52">
        <v>1</v>
      </c>
    </row>
    <row r="407" spans="1:30" ht="31.5">
      <c r="A407" s="1" t="s">
        <v>30</v>
      </c>
      <c r="B407" s="2">
        <v>39658</v>
      </c>
      <c r="C407" s="1" t="s">
        <v>31</v>
      </c>
      <c r="D407" s="1" t="s">
        <v>32</v>
      </c>
      <c r="E407" s="1">
        <v>1</v>
      </c>
      <c r="F407" s="1"/>
      <c r="G407" s="3" t="s">
        <v>33</v>
      </c>
      <c r="H407" s="1" t="s">
        <v>34</v>
      </c>
      <c r="I407" s="1">
        <v>145</v>
      </c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>
        <v>1</v>
      </c>
    </row>
    <row r="408" spans="1:30" ht="31.5">
      <c r="A408" s="1" t="s">
        <v>30</v>
      </c>
      <c r="B408" s="2">
        <v>39658</v>
      </c>
      <c r="C408" s="1" t="s">
        <v>31</v>
      </c>
      <c r="D408" s="1" t="s">
        <v>32</v>
      </c>
      <c r="E408" s="1">
        <v>1</v>
      </c>
      <c r="F408" s="1"/>
      <c r="G408" s="3" t="s">
        <v>35</v>
      </c>
      <c r="H408" s="1" t="s">
        <v>36</v>
      </c>
      <c r="I408" s="1">
        <v>74</v>
      </c>
      <c r="J408" s="1">
        <v>55</v>
      </c>
      <c r="K408" s="1">
        <v>74</v>
      </c>
      <c r="L408" s="1">
        <v>56</v>
      </c>
      <c r="M408" s="1">
        <v>76</v>
      </c>
      <c r="N408" s="1">
        <v>53</v>
      </c>
      <c r="O408" s="1">
        <v>50</v>
      </c>
      <c r="P408" s="1">
        <v>46</v>
      </c>
      <c r="Q408" s="1">
        <v>50</v>
      </c>
      <c r="R408" s="1">
        <v>48</v>
      </c>
      <c r="S408" s="1">
        <v>40</v>
      </c>
      <c r="T408" s="1">
        <v>37</v>
      </c>
      <c r="U408" s="1">
        <v>45</v>
      </c>
      <c r="V408" s="1">
        <v>40</v>
      </c>
      <c r="W408" s="1">
        <v>72</v>
      </c>
      <c r="X408" s="1">
        <v>53</v>
      </c>
      <c r="Y408" s="1"/>
      <c r="Z408" s="1"/>
      <c r="AA408" s="1"/>
      <c r="AB408" s="1"/>
      <c r="AC408" s="1"/>
      <c r="AD408" s="1">
        <v>16</v>
      </c>
    </row>
    <row r="409" spans="1:30" ht="31.5">
      <c r="A409" s="1" t="s">
        <v>30</v>
      </c>
      <c r="B409" s="2">
        <v>39658</v>
      </c>
      <c r="C409" s="1" t="s">
        <v>31</v>
      </c>
      <c r="D409" s="1" t="s">
        <v>32</v>
      </c>
      <c r="E409" s="1">
        <v>1</v>
      </c>
      <c r="F409" s="1"/>
      <c r="G409" s="3" t="s">
        <v>37</v>
      </c>
      <c r="H409" s="1" t="s">
        <v>38</v>
      </c>
      <c r="I409" s="1">
        <v>35</v>
      </c>
      <c r="J409" s="1">
        <v>17</v>
      </c>
      <c r="K409" s="1">
        <v>21</v>
      </c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>
        <v>3</v>
      </c>
    </row>
    <row r="410" spans="1:30" ht="31.5">
      <c r="A410" s="1" t="s">
        <v>30</v>
      </c>
      <c r="B410" s="2">
        <v>39658</v>
      </c>
      <c r="C410" s="1" t="s">
        <v>31</v>
      </c>
      <c r="D410" s="1" t="s">
        <v>32</v>
      </c>
      <c r="E410" s="1">
        <v>1</v>
      </c>
      <c r="F410" s="1"/>
      <c r="G410" s="3" t="s">
        <v>39</v>
      </c>
      <c r="H410" s="1" t="s">
        <v>40</v>
      </c>
      <c r="I410" s="1">
        <v>105</v>
      </c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>
        <v>1</v>
      </c>
    </row>
    <row r="411" spans="1:30" ht="31.5">
      <c r="A411" s="4" t="s">
        <v>41</v>
      </c>
      <c r="B411" s="5">
        <v>39658</v>
      </c>
      <c r="C411" s="4" t="s">
        <v>31</v>
      </c>
      <c r="D411" s="4" t="s">
        <v>32</v>
      </c>
      <c r="E411" s="4">
        <v>1</v>
      </c>
      <c r="F411" s="4"/>
      <c r="G411" s="6" t="s">
        <v>42</v>
      </c>
      <c r="H411" s="4" t="s">
        <v>43</v>
      </c>
      <c r="I411" s="4">
        <v>148</v>
      </c>
      <c r="J411" s="4">
        <v>160</v>
      </c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>
        <v>2</v>
      </c>
    </row>
    <row r="412" spans="1:30" ht="31.5">
      <c r="A412" s="4" t="s">
        <v>41</v>
      </c>
      <c r="B412" s="5">
        <v>39658</v>
      </c>
      <c r="C412" s="4" t="s">
        <v>31</v>
      </c>
      <c r="D412" s="4" t="s">
        <v>32</v>
      </c>
      <c r="E412" s="4">
        <v>1</v>
      </c>
      <c r="F412" s="4"/>
      <c r="G412" s="6" t="s">
        <v>35</v>
      </c>
      <c r="H412" s="4" t="s">
        <v>36</v>
      </c>
      <c r="I412" s="4">
        <v>59</v>
      </c>
      <c r="J412" s="4">
        <v>47</v>
      </c>
      <c r="K412" s="4">
        <v>55</v>
      </c>
      <c r="L412" s="4">
        <v>66</v>
      </c>
      <c r="M412" s="4">
        <v>57</v>
      </c>
      <c r="N412" s="4">
        <v>55</v>
      </c>
      <c r="O412" s="4">
        <v>68</v>
      </c>
      <c r="P412" s="4">
        <v>57</v>
      </c>
      <c r="Q412" s="4">
        <v>54</v>
      </c>
      <c r="R412" s="4">
        <v>62</v>
      </c>
      <c r="S412" s="4">
        <v>54</v>
      </c>
      <c r="T412" s="4">
        <v>47</v>
      </c>
      <c r="U412" s="4">
        <v>55</v>
      </c>
      <c r="V412" s="4">
        <v>46</v>
      </c>
      <c r="W412" s="4">
        <v>54</v>
      </c>
      <c r="X412" s="4">
        <v>63</v>
      </c>
      <c r="Y412" s="4">
        <v>61</v>
      </c>
      <c r="Z412" s="4">
        <v>59</v>
      </c>
      <c r="AA412" s="4">
        <v>56</v>
      </c>
      <c r="AB412" s="4">
        <v>73</v>
      </c>
      <c r="AC412" s="4">
        <v>8</v>
      </c>
      <c r="AD412" s="4">
        <v>28</v>
      </c>
    </row>
    <row r="413" spans="1:30" ht="31.5">
      <c r="A413" s="4" t="s">
        <v>41</v>
      </c>
      <c r="B413" s="5">
        <v>39658</v>
      </c>
      <c r="C413" s="4" t="s">
        <v>31</v>
      </c>
      <c r="D413" s="4" t="s">
        <v>32</v>
      </c>
      <c r="E413" s="4">
        <v>1</v>
      </c>
      <c r="F413" s="4"/>
      <c r="G413" s="6" t="s">
        <v>33</v>
      </c>
      <c r="H413" s="4" t="s">
        <v>34</v>
      </c>
      <c r="I413" s="4">
        <v>210</v>
      </c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>
        <v>1</v>
      </c>
    </row>
    <row r="414" spans="1:30" ht="15.75">
      <c r="A414" s="4" t="s">
        <v>41</v>
      </c>
      <c r="B414" s="5">
        <v>39658</v>
      </c>
      <c r="C414" s="4" t="s">
        <v>31</v>
      </c>
      <c r="D414" s="4" t="s">
        <v>32</v>
      </c>
      <c r="E414" s="4">
        <v>1</v>
      </c>
      <c r="F414" s="4"/>
      <c r="G414" s="56" t="s">
        <v>44</v>
      </c>
      <c r="H414" s="4" t="s">
        <v>45</v>
      </c>
      <c r="I414" s="4">
        <v>85</v>
      </c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>
        <v>1</v>
      </c>
    </row>
    <row r="415" spans="1:30" ht="31.5">
      <c r="A415" s="4" t="s">
        <v>41</v>
      </c>
      <c r="B415" s="5">
        <v>39658</v>
      </c>
      <c r="C415" s="4" t="s">
        <v>31</v>
      </c>
      <c r="D415" s="4" t="s">
        <v>32</v>
      </c>
      <c r="E415" s="4">
        <v>1</v>
      </c>
      <c r="F415" s="4" t="s">
        <v>46</v>
      </c>
      <c r="G415" s="6" t="s">
        <v>47</v>
      </c>
      <c r="H415" s="4" t="s">
        <v>48</v>
      </c>
      <c r="I415" s="4">
        <v>129</v>
      </c>
      <c r="J415" s="4">
        <v>120</v>
      </c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>
        <v>2</v>
      </c>
    </row>
    <row r="416" spans="1:30" ht="15.75">
      <c r="A416" s="4" t="s">
        <v>41</v>
      </c>
      <c r="B416" s="5">
        <v>39658</v>
      </c>
      <c r="C416" s="4" t="s">
        <v>31</v>
      </c>
      <c r="D416" s="4" t="s">
        <v>32</v>
      </c>
      <c r="E416" s="4">
        <v>1</v>
      </c>
      <c r="F416" s="4"/>
      <c r="G416" s="56" t="s">
        <v>49</v>
      </c>
      <c r="H416" s="4" t="s">
        <v>50</v>
      </c>
      <c r="I416" s="4">
        <v>32</v>
      </c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>
        <v>1</v>
      </c>
    </row>
    <row r="417" spans="1:30" ht="31.5">
      <c r="A417" s="4" t="s">
        <v>41</v>
      </c>
      <c r="B417" s="5">
        <v>39658</v>
      </c>
      <c r="C417" s="4" t="s">
        <v>31</v>
      </c>
      <c r="D417" s="4" t="s">
        <v>32</v>
      </c>
      <c r="E417" s="4">
        <v>1</v>
      </c>
      <c r="F417" s="4"/>
      <c r="G417" s="6" t="s">
        <v>51</v>
      </c>
      <c r="H417" s="4" t="s">
        <v>52</v>
      </c>
      <c r="I417" s="4">
        <v>27</v>
      </c>
      <c r="J417" s="4">
        <v>25</v>
      </c>
      <c r="K417" s="4">
        <v>23</v>
      </c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>
        <v>3</v>
      </c>
    </row>
    <row r="418" spans="1:30" ht="31.5">
      <c r="A418" s="4" t="s">
        <v>41</v>
      </c>
      <c r="B418" s="5">
        <v>39658</v>
      </c>
      <c r="C418" s="4" t="s">
        <v>31</v>
      </c>
      <c r="D418" s="4" t="s">
        <v>32</v>
      </c>
      <c r="E418" s="4">
        <v>1</v>
      </c>
      <c r="F418" s="4"/>
      <c r="G418" s="6" t="s">
        <v>53</v>
      </c>
      <c r="H418" s="4" t="s">
        <v>54</v>
      </c>
      <c r="I418" s="4">
        <v>65</v>
      </c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6"/>
      <c r="AB418" s="4"/>
      <c r="AC418" s="4"/>
      <c r="AD418" s="4">
        <v>1</v>
      </c>
    </row>
    <row r="419" spans="1:30" ht="31.5">
      <c r="A419" s="4" t="s">
        <v>41</v>
      </c>
      <c r="B419" s="5">
        <v>39658</v>
      </c>
      <c r="C419" s="4" t="s">
        <v>31</v>
      </c>
      <c r="D419" s="4" t="s">
        <v>32</v>
      </c>
      <c r="E419" s="4">
        <v>1</v>
      </c>
      <c r="F419" s="4"/>
      <c r="G419" s="6" t="s">
        <v>55</v>
      </c>
      <c r="H419" s="4" t="s">
        <v>56</v>
      </c>
      <c r="I419" s="4">
        <v>93</v>
      </c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>
        <v>1</v>
      </c>
    </row>
    <row r="420" spans="1:30" ht="15.75">
      <c r="A420" s="4" t="s">
        <v>41</v>
      </c>
      <c r="B420" s="5">
        <v>39658</v>
      </c>
      <c r="C420" s="4" t="s">
        <v>31</v>
      </c>
      <c r="D420" s="4" t="s">
        <v>32</v>
      </c>
      <c r="E420" s="4">
        <v>1</v>
      </c>
      <c r="F420" s="4"/>
      <c r="G420" s="6" t="s">
        <v>57</v>
      </c>
      <c r="H420" s="4" t="s">
        <v>58</v>
      </c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>
        <v>1</v>
      </c>
    </row>
    <row r="421" spans="1:30" ht="31.5">
      <c r="A421" s="7" t="s">
        <v>59</v>
      </c>
      <c r="B421" s="8">
        <v>39658</v>
      </c>
      <c r="C421" s="7" t="s">
        <v>31</v>
      </c>
      <c r="D421" s="7" t="s">
        <v>32</v>
      </c>
      <c r="E421" s="7">
        <v>1</v>
      </c>
      <c r="F421" s="7"/>
      <c r="G421" s="9" t="s">
        <v>42</v>
      </c>
      <c r="H421" s="7" t="s">
        <v>43</v>
      </c>
      <c r="I421" s="7">
        <v>187</v>
      </c>
      <c r="J421" s="7">
        <v>120</v>
      </c>
      <c r="K421" s="7">
        <v>146</v>
      </c>
      <c r="L421" s="7">
        <v>168</v>
      </c>
      <c r="M421" s="7">
        <v>158</v>
      </c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>
        <v>5</v>
      </c>
    </row>
    <row r="422" spans="1:30" ht="31.5">
      <c r="A422" s="7" t="s">
        <v>59</v>
      </c>
      <c r="B422" s="8">
        <v>39658</v>
      </c>
      <c r="C422" s="7" t="s">
        <v>31</v>
      </c>
      <c r="D422" s="7" t="s">
        <v>32</v>
      </c>
      <c r="E422" s="7">
        <v>1</v>
      </c>
      <c r="F422" s="7"/>
      <c r="G422" s="9" t="s">
        <v>51</v>
      </c>
      <c r="H422" s="7" t="s">
        <v>52</v>
      </c>
      <c r="I422" s="7">
        <v>28</v>
      </c>
      <c r="J422" s="7">
        <v>25</v>
      </c>
      <c r="K422" s="7">
        <v>26</v>
      </c>
      <c r="L422" s="7">
        <v>28</v>
      </c>
      <c r="M422" s="7">
        <v>30</v>
      </c>
      <c r="N422" s="7">
        <v>25</v>
      </c>
      <c r="O422" s="7">
        <v>27</v>
      </c>
      <c r="P422" s="7">
        <v>25</v>
      </c>
      <c r="Q422" s="7">
        <v>25</v>
      </c>
      <c r="R422" s="7">
        <v>26</v>
      </c>
      <c r="S422" s="7">
        <v>25</v>
      </c>
      <c r="T422" s="7">
        <v>25</v>
      </c>
      <c r="U422" s="7">
        <v>25</v>
      </c>
      <c r="V422" s="7">
        <v>24</v>
      </c>
      <c r="W422" s="7">
        <v>24</v>
      </c>
      <c r="X422" s="7">
        <v>30</v>
      </c>
      <c r="Y422" s="7">
        <v>22</v>
      </c>
      <c r="Z422" s="7">
        <v>24</v>
      </c>
      <c r="AA422" s="7">
        <v>25</v>
      </c>
      <c r="AB422" s="7">
        <v>25</v>
      </c>
      <c r="AC422" s="7">
        <v>1003</v>
      </c>
      <c r="AD422" s="7">
        <v>1023</v>
      </c>
    </row>
    <row r="423" spans="1:30" ht="31.5">
      <c r="A423" s="7" t="s">
        <v>59</v>
      </c>
      <c r="B423" s="8">
        <v>39658</v>
      </c>
      <c r="C423" s="7" t="s">
        <v>31</v>
      </c>
      <c r="D423" s="7" t="s">
        <v>32</v>
      </c>
      <c r="E423" s="7">
        <v>1</v>
      </c>
      <c r="F423" s="7"/>
      <c r="G423" s="9" t="s">
        <v>35</v>
      </c>
      <c r="H423" s="7" t="s">
        <v>36</v>
      </c>
      <c r="I423" s="7">
        <v>52</v>
      </c>
      <c r="J423" s="7">
        <v>40</v>
      </c>
      <c r="K423" s="7">
        <v>43</v>
      </c>
      <c r="L423" s="7">
        <v>50</v>
      </c>
      <c r="M423" s="7">
        <v>57</v>
      </c>
      <c r="N423" s="7">
        <v>51</v>
      </c>
      <c r="O423" s="7">
        <v>46</v>
      </c>
      <c r="P423" s="7">
        <v>45</v>
      </c>
      <c r="Q423" s="7">
        <v>47</v>
      </c>
      <c r="R423" s="7">
        <v>41</v>
      </c>
      <c r="S423" s="7">
        <v>38</v>
      </c>
      <c r="T423" s="7">
        <v>50</v>
      </c>
      <c r="U423" s="7">
        <v>47</v>
      </c>
      <c r="V423" s="7">
        <v>44</v>
      </c>
      <c r="W423" s="7">
        <v>47</v>
      </c>
      <c r="X423" s="7">
        <v>45</v>
      </c>
      <c r="Y423" s="7">
        <v>44</v>
      </c>
      <c r="Z423" s="7">
        <v>46</v>
      </c>
      <c r="AA423" s="7">
        <v>44</v>
      </c>
      <c r="AB423" s="7">
        <v>44</v>
      </c>
      <c r="AC423" s="7">
        <v>22</v>
      </c>
      <c r="AD423" s="7">
        <v>42</v>
      </c>
    </row>
    <row r="424" spans="1:30" ht="31.5">
      <c r="A424" s="7" t="s">
        <v>59</v>
      </c>
      <c r="B424" s="8">
        <v>39658</v>
      </c>
      <c r="C424" s="7" t="s">
        <v>31</v>
      </c>
      <c r="D424" s="7" t="s">
        <v>32</v>
      </c>
      <c r="E424" s="7">
        <v>1</v>
      </c>
      <c r="F424" s="7"/>
      <c r="G424" s="9" t="s">
        <v>39</v>
      </c>
      <c r="H424" s="7" t="s">
        <v>40</v>
      </c>
      <c r="I424" s="7">
        <v>100</v>
      </c>
      <c r="J424" s="7">
        <v>77</v>
      </c>
      <c r="K424" s="7">
        <v>116</v>
      </c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>
        <v>3</v>
      </c>
    </row>
    <row r="425" spans="1:30" ht="31.5">
      <c r="A425" s="7" t="s">
        <v>59</v>
      </c>
      <c r="B425" s="8">
        <v>39658</v>
      </c>
      <c r="C425" s="7" t="s">
        <v>31</v>
      </c>
      <c r="D425" s="7" t="s">
        <v>32</v>
      </c>
      <c r="E425" s="7">
        <v>1</v>
      </c>
      <c r="F425" s="7"/>
      <c r="G425" s="9" t="s">
        <v>60</v>
      </c>
      <c r="H425" s="7" t="s">
        <v>61</v>
      </c>
      <c r="I425" s="7">
        <v>45</v>
      </c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>
        <v>1</v>
      </c>
    </row>
    <row r="426" spans="1:30" ht="31.5">
      <c r="A426" s="7" t="s">
        <v>59</v>
      </c>
      <c r="B426" s="8">
        <v>39658</v>
      </c>
      <c r="C426" s="7" t="s">
        <v>31</v>
      </c>
      <c r="D426" s="7" t="s">
        <v>32</v>
      </c>
      <c r="E426" s="7">
        <v>1</v>
      </c>
      <c r="F426" s="7"/>
      <c r="G426" s="9" t="s">
        <v>44</v>
      </c>
      <c r="H426" s="7" t="s">
        <v>45</v>
      </c>
      <c r="I426" s="7">
        <v>138</v>
      </c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>
        <v>1</v>
      </c>
    </row>
    <row r="427" spans="1:30" ht="31.5">
      <c r="A427" s="10" t="s">
        <v>62</v>
      </c>
      <c r="B427" s="11">
        <v>39658</v>
      </c>
      <c r="C427" s="10" t="s">
        <v>31</v>
      </c>
      <c r="D427" s="10" t="s">
        <v>32</v>
      </c>
      <c r="E427" s="10">
        <v>1</v>
      </c>
      <c r="F427" s="10"/>
      <c r="G427" s="12" t="s">
        <v>35</v>
      </c>
      <c r="H427" s="10" t="s">
        <v>36</v>
      </c>
      <c r="I427" s="10">
        <v>52</v>
      </c>
      <c r="J427" s="10">
        <v>53</v>
      </c>
      <c r="K427" s="10">
        <v>60</v>
      </c>
      <c r="L427" s="10">
        <v>48</v>
      </c>
      <c r="M427" s="10">
        <v>50</v>
      </c>
      <c r="N427" s="10">
        <v>49</v>
      </c>
      <c r="O427" s="10">
        <v>46</v>
      </c>
      <c r="P427" s="10">
        <v>48</v>
      </c>
      <c r="Q427" s="10">
        <v>48</v>
      </c>
      <c r="R427" s="10">
        <v>45</v>
      </c>
      <c r="S427" s="10">
        <v>40</v>
      </c>
      <c r="T427" s="10">
        <v>45</v>
      </c>
      <c r="U427" s="10">
        <v>43</v>
      </c>
      <c r="V427" s="10">
        <v>42</v>
      </c>
      <c r="W427" s="10">
        <v>55</v>
      </c>
      <c r="X427" s="10">
        <v>43</v>
      </c>
      <c r="Y427" s="10">
        <v>47</v>
      </c>
      <c r="Z427" s="10"/>
      <c r="AA427" s="10"/>
      <c r="AB427" s="10"/>
      <c r="AC427" s="10"/>
      <c r="AD427" s="10">
        <v>17</v>
      </c>
    </row>
    <row r="428" spans="1:30" ht="31.5">
      <c r="A428" s="10" t="s">
        <v>62</v>
      </c>
      <c r="B428" s="11">
        <v>39658</v>
      </c>
      <c r="C428" s="10" t="s">
        <v>31</v>
      </c>
      <c r="D428" s="10" t="s">
        <v>32</v>
      </c>
      <c r="E428" s="10">
        <v>1</v>
      </c>
      <c r="F428" s="10"/>
      <c r="G428" s="12" t="s">
        <v>51</v>
      </c>
      <c r="H428" s="10" t="s">
        <v>52</v>
      </c>
      <c r="I428" s="10">
        <v>21</v>
      </c>
      <c r="J428" s="10">
        <v>29</v>
      </c>
      <c r="K428" s="10">
        <v>24</v>
      </c>
      <c r="L428" s="10">
        <v>25</v>
      </c>
      <c r="M428" s="10">
        <v>26</v>
      </c>
      <c r="N428" s="10">
        <v>27</v>
      </c>
      <c r="O428" s="10">
        <v>21</v>
      </c>
      <c r="P428" s="10">
        <v>22</v>
      </c>
      <c r="Q428" s="10">
        <v>25</v>
      </c>
      <c r="R428" s="10">
        <v>23</v>
      </c>
      <c r="S428" s="10">
        <v>27</v>
      </c>
      <c r="T428" s="10">
        <v>26</v>
      </c>
      <c r="U428" s="10">
        <v>22</v>
      </c>
      <c r="V428" s="10">
        <v>23</v>
      </c>
      <c r="W428" s="10">
        <v>23</v>
      </c>
      <c r="X428" s="10">
        <v>23</v>
      </c>
      <c r="Y428" s="10">
        <v>26</v>
      </c>
      <c r="Z428" s="10">
        <v>22</v>
      </c>
      <c r="AA428" s="10">
        <v>24</v>
      </c>
      <c r="AB428" s="10">
        <v>26</v>
      </c>
      <c r="AC428" s="10">
        <v>43</v>
      </c>
      <c r="AD428" s="10">
        <v>63</v>
      </c>
    </row>
    <row r="429" spans="1:30" ht="31.5">
      <c r="A429" s="10" t="s">
        <v>62</v>
      </c>
      <c r="B429" s="11">
        <v>39658</v>
      </c>
      <c r="C429" s="10" t="s">
        <v>31</v>
      </c>
      <c r="D429" s="10" t="s">
        <v>32</v>
      </c>
      <c r="E429" s="10">
        <v>1</v>
      </c>
      <c r="F429" s="10"/>
      <c r="G429" s="12" t="s">
        <v>63</v>
      </c>
      <c r="H429" s="10" t="s">
        <v>64</v>
      </c>
      <c r="I429" s="10">
        <v>75</v>
      </c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>
        <v>1</v>
      </c>
    </row>
    <row r="430" spans="1:30" ht="15.75">
      <c r="A430" s="10" t="s">
        <v>62</v>
      </c>
      <c r="B430" s="11">
        <v>39658</v>
      </c>
      <c r="C430" s="10" t="s">
        <v>31</v>
      </c>
      <c r="D430" s="10" t="s">
        <v>32</v>
      </c>
      <c r="E430" s="10">
        <v>1</v>
      </c>
      <c r="F430" s="10"/>
      <c r="G430" s="12" t="s">
        <v>65</v>
      </c>
      <c r="H430" s="10" t="s">
        <v>66</v>
      </c>
      <c r="I430" s="10">
        <v>64</v>
      </c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>
        <v>1</v>
      </c>
    </row>
  </sheetData>
  <pageMargins left="0.7" right="0.7" top="0.75" bottom="0.75" header="0.3" footer="0.3"/>
  <pageSetup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68"/>
  <sheetViews>
    <sheetView workbookViewId="0">
      <selection activeCell="H18" sqref="H18"/>
    </sheetView>
  </sheetViews>
  <sheetFormatPr defaultRowHeight="15"/>
  <cols>
    <col min="1" max="1" width="32.85546875" customWidth="1"/>
    <col min="2" max="2" width="20.5703125" customWidth="1"/>
    <col min="5" max="5" width="11.5703125" customWidth="1"/>
  </cols>
  <sheetData>
    <row r="1" spans="1:11" ht="18.75">
      <c r="A1" s="59" t="s">
        <v>226</v>
      </c>
      <c r="B1" s="60"/>
      <c r="C1" s="60"/>
      <c r="D1" s="60"/>
      <c r="E1" s="61"/>
    </row>
    <row r="2" spans="1:11" ht="15.75">
      <c r="A2" s="62" t="s">
        <v>222</v>
      </c>
      <c r="B2" s="57" t="s">
        <v>223</v>
      </c>
      <c r="C2" s="57">
        <v>2006</v>
      </c>
      <c r="D2" s="57">
        <v>2007</v>
      </c>
      <c r="E2" s="63">
        <v>2008</v>
      </c>
    </row>
    <row r="3" spans="1:11">
      <c r="A3" s="64" t="s">
        <v>73</v>
      </c>
      <c r="B3" s="57"/>
      <c r="C3" s="57">
        <v>53</v>
      </c>
      <c r="D3" s="57">
        <v>0</v>
      </c>
      <c r="E3" s="63">
        <v>0</v>
      </c>
    </row>
    <row r="4" spans="1:11">
      <c r="A4" s="64" t="s">
        <v>63</v>
      </c>
      <c r="B4" s="57"/>
      <c r="C4" s="57">
        <v>3</v>
      </c>
      <c r="D4" s="57">
        <v>19</v>
      </c>
      <c r="E4" s="63">
        <v>1</v>
      </c>
    </row>
    <row r="5" spans="1:11">
      <c r="A5" s="64" t="s">
        <v>93</v>
      </c>
      <c r="B5" s="57"/>
      <c r="C5" s="57">
        <v>10</v>
      </c>
      <c r="D5" s="57">
        <v>0</v>
      </c>
      <c r="E5" s="63">
        <v>0</v>
      </c>
    </row>
    <row r="6" spans="1:11">
      <c r="A6" s="64" t="s">
        <v>106</v>
      </c>
      <c r="B6" s="57"/>
      <c r="C6" s="57">
        <v>15</v>
      </c>
      <c r="D6" s="57">
        <v>1</v>
      </c>
      <c r="E6" s="63">
        <v>2</v>
      </c>
    </row>
    <row r="7" spans="1:11">
      <c r="A7" s="64" t="s">
        <v>60</v>
      </c>
      <c r="B7" s="57"/>
      <c r="C7" s="57">
        <v>6</v>
      </c>
      <c r="D7" s="57">
        <v>4</v>
      </c>
      <c r="E7" s="63">
        <v>1</v>
      </c>
    </row>
    <row r="8" spans="1:11">
      <c r="A8" s="64" t="s">
        <v>33</v>
      </c>
      <c r="B8" s="57"/>
      <c r="C8" s="57">
        <v>10</v>
      </c>
      <c r="D8" s="57">
        <v>14</v>
      </c>
      <c r="E8" s="63">
        <v>2</v>
      </c>
    </row>
    <row r="9" spans="1:11">
      <c r="A9" s="64" t="s">
        <v>139</v>
      </c>
      <c r="B9" s="57" t="s">
        <v>216</v>
      </c>
      <c r="C9" s="57">
        <v>9</v>
      </c>
      <c r="D9" s="57">
        <v>2</v>
      </c>
      <c r="E9" s="63">
        <v>0</v>
      </c>
      <c r="K9" t="s">
        <v>212</v>
      </c>
    </row>
    <row r="10" spans="1:11">
      <c r="A10" s="64" t="s">
        <v>153</v>
      </c>
      <c r="B10" s="57"/>
      <c r="C10" s="57">
        <v>109</v>
      </c>
      <c r="D10" s="57">
        <v>4</v>
      </c>
      <c r="E10" s="63">
        <v>0</v>
      </c>
    </row>
    <row r="11" spans="1:11">
      <c r="A11" s="64" t="s">
        <v>81</v>
      </c>
      <c r="B11" s="57"/>
      <c r="C11" s="57">
        <v>1</v>
      </c>
      <c r="D11" s="57">
        <v>0</v>
      </c>
      <c r="E11" s="63">
        <v>4</v>
      </c>
    </row>
    <row r="12" spans="1:11">
      <c r="A12" s="64" t="s">
        <v>115</v>
      </c>
      <c r="B12" s="57"/>
      <c r="C12" s="57">
        <v>2</v>
      </c>
      <c r="D12" s="57">
        <v>0</v>
      </c>
      <c r="E12" s="63">
        <v>0</v>
      </c>
    </row>
    <row r="13" spans="1:11">
      <c r="A13" s="64" t="s">
        <v>118</v>
      </c>
      <c r="B13" s="57"/>
      <c r="C13" s="57">
        <v>9</v>
      </c>
      <c r="D13" s="57">
        <v>0</v>
      </c>
      <c r="E13" s="63">
        <v>0</v>
      </c>
    </row>
    <row r="14" spans="1:11">
      <c r="A14" s="64" t="s">
        <v>121</v>
      </c>
      <c r="B14" s="57"/>
      <c r="C14" s="57">
        <v>0</v>
      </c>
      <c r="D14" s="57">
        <v>2</v>
      </c>
      <c r="E14" s="63">
        <v>0</v>
      </c>
    </row>
    <row r="15" spans="1:11">
      <c r="A15" s="64" t="s">
        <v>95</v>
      </c>
      <c r="B15" s="57"/>
      <c r="C15" s="57">
        <v>1</v>
      </c>
      <c r="D15" s="57">
        <v>4</v>
      </c>
      <c r="E15" s="63">
        <v>0</v>
      </c>
    </row>
    <row r="16" spans="1:11">
      <c r="A16" s="64" t="s">
        <v>123</v>
      </c>
      <c r="B16" s="57"/>
      <c r="C16" s="57">
        <v>2</v>
      </c>
      <c r="D16" s="57">
        <v>0</v>
      </c>
      <c r="E16" s="63">
        <v>0</v>
      </c>
    </row>
    <row r="17" spans="1:11">
      <c r="A17" s="64" t="s">
        <v>172</v>
      </c>
      <c r="B17" s="57"/>
      <c r="C17" s="57">
        <v>0</v>
      </c>
      <c r="D17" s="57">
        <v>72</v>
      </c>
      <c r="E17" s="63">
        <v>0</v>
      </c>
    </row>
    <row r="18" spans="1:11">
      <c r="A18" s="64" t="s">
        <v>92</v>
      </c>
      <c r="B18" s="57"/>
      <c r="C18" s="57">
        <v>76</v>
      </c>
      <c r="D18" s="57">
        <v>24</v>
      </c>
      <c r="E18" s="63">
        <v>0</v>
      </c>
    </row>
    <row r="19" spans="1:11">
      <c r="A19" s="64" t="s">
        <v>55</v>
      </c>
      <c r="B19" s="57"/>
      <c r="C19" s="57">
        <v>19</v>
      </c>
      <c r="D19" s="57">
        <v>0</v>
      </c>
      <c r="E19" s="63">
        <v>1</v>
      </c>
    </row>
    <row r="20" spans="1:11">
      <c r="A20" s="64" t="s">
        <v>187</v>
      </c>
      <c r="B20" s="57" t="s">
        <v>217</v>
      </c>
      <c r="C20" s="57">
        <v>0</v>
      </c>
      <c r="D20" s="57">
        <v>3</v>
      </c>
      <c r="E20" s="63">
        <v>0</v>
      </c>
    </row>
    <row r="21" spans="1:11">
      <c r="A21" s="64" t="s">
        <v>196</v>
      </c>
      <c r="B21" s="57" t="s">
        <v>218</v>
      </c>
      <c r="C21" s="57">
        <v>0</v>
      </c>
      <c r="D21" s="57">
        <v>2</v>
      </c>
      <c r="E21" s="63">
        <v>0</v>
      </c>
    </row>
    <row r="22" spans="1:11">
      <c r="A22" s="64" t="s">
        <v>42</v>
      </c>
      <c r="B22" s="57" t="s">
        <v>224</v>
      </c>
      <c r="C22" s="57">
        <v>9</v>
      </c>
      <c r="D22" s="57">
        <v>10</v>
      </c>
      <c r="E22" s="63">
        <v>7</v>
      </c>
    </row>
    <row r="23" spans="1:11" s="40" customFormat="1">
      <c r="A23" s="65" t="s">
        <v>35</v>
      </c>
      <c r="B23" s="58" t="s">
        <v>219</v>
      </c>
      <c r="C23" s="58">
        <v>9215</v>
      </c>
      <c r="D23" s="58">
        <v>18778</v>
      </c>
      <c r="E23" s="66">
        <v>103</v>
      </c>
    </row>
    <row r="24" spans="1:11" s="40" customFormat="1">
      <c r="A24" s="65" t="s">
        <v>71</v>
      </c>
      <c r="B24" s="58" t="s">
        <v>220</v>
      </c>
      <c r="C24" s="58">
        <v>375</v>
      </c>
      <c r="D24" s="58">
        <v>14</v>
      </c>
      <c r="E24" s="66">
        <v>0</v>
      </c>
    </row>
    <row r="25" spans="1:11" s="40" customFormat="1">
      <c r="A25" s="65" t="s">
        <v>51</v>
      </c>
      <c r="B25" s="58" t="s">
        <v>221</v>
      </c>
      <c r="C25" s="58">
        <v>4452</v>
      </c>
      <c r="D25" s="58">
        <v>1587</v>
      </c>
      <c r="E25" s="66">
        <v>1089</v>
      </c>
    </row>
    <row r="26" spans="1:11">
      <c r="A26" s="64" t="s">
        <v>165</v>
      </c>
      <c r="B26" s="57"/>
      <c r="C26" s="57">
        <v>8</v>
      </c>
      <c r="D26" s="57">
        <v>0</v>
      </c>
      <c r="E26" s="63">
        <v>0</v>
      </c>
    </row>
    <row r="27" spans="1:11">
      <c r="A27" s="64" t="s">
        <v>169</v>
      </c>
      <c r="B27" s="57"/>
      <c r="C27" s="57">
        <v>1</v>
      </c>
      <c r="D27" s="57">
        <v>1</v>
      </c>
      <c r="E27" s="63">
        <v>0</v>
      </c>
    </row>
    <row r="28" spans="1:11">
      <c r="A28" s="64" t="s">
        <v>107</v>
      </c>
      <c r="B28" s="57" t="s">
        <v>225</v>
      </c>
      <c r="C28" s="57">
        <v>357</v>
      </c>
      <c r="D28" s="57">
        <v>304</v>
      </c>
      <c r="E28" s="63">
        <v>1</v>
      </c>
    </row>
    <row r="29" spans="1:11">
      <c r="A29" s="64" t="s">
        <v>99</v>
      </c>
      <c r="B29" s="57"/>
      <c r="C29" s="57">
        <v>1</v>
      </c>
      <c r="D29" s="57">
        <v>0</v>
      </c>
      <c r="E29" s="63">
        <v>0</v>
      </c>
    </row>
    <row r="30" spans="1:11">
      <c r="A30" s="64" t="s">
        <v>175</v>
      </c>
      <c r="B30" s="57"/>
      <c r="C30" s="57"/>
      <c r="D30" s="57">
        <v>1</v>
      </c>
      <c r="E30" s="63"/>
    </row>
    <row r="31" spans="1:11">
      <c r="A31" s="64" t="s">
        <v>49</v>
      </c>
      <c r="B31" s="57"/>
      <c r="C31" s="57">
        <v>3</v>
      </c>
      <c r="D31" s="57">
        <v>2</v>
      </c>
      <c r="E31" s="63">
        <v>1</v>
      </c>
    </row>
    <row r="32" spans="1:11">
      <c r="A32" s="64" t="s">
        <v>83</v>
      </c>
      <c r="B32" s="57" t="s">
        <v>215</v>
      </c>
      <c r="C32" s="57">
        <v>23</v>
      </c>
      <c r="D32" s="57">
        <v>0</v>
      </c>
      <c r="E32" s="63">
        <v>0</v>
      </c>
      <c r="K32" t="s">
        <v>212</v>
      </c>
    </row>
    <row r="33" spans="1:11">
      <c r="A33" s="64" t="s">
        <v>203</v>
      </c>
      <c r="B33" s="57" t="s">
        <v>214</v>
      </c>
      <c r="C33" s="57">
        <v>0</v>
      </c>
      <c r="D33" s="57">
        <v>1</v>
      </c>
      <c r="E33" s="63">
        <v>0</v>
      </c>
      <c r="K33" t="s">
        <v>212</v>
      </c>
    </row>
    <row r="34" spans="1:11">
      <c r="A34" s="64" t="s">
        <v>133</v>
      </c>
      <c r="B34" s="57"/>
      <c r="C34" s="57">
        <v>1</v>
      </c>
      <c r="D34" s="57">
        <v>1</v>
      </c>
      <c r="E34" s="63">
        <v>0</v>
      </c>
    </row>
    <row r="35" spans="1:11">
      <c r="A35" s="64" t="s">
        <v>148</v>
      </c>
      <c r="B35" s="57"/>
      <c r="C35" s="57">
        <v>2</v>
      </c>
      <c r="D35" s="57"/>
      <c r="E35" s="63">
        <v>0</v>
      </c>
    </row>
    <row r="36" spans="1:11">
      <c r="A36" s="64" t="s">
        <v>156</v>
      </c>
      <c r="B36" s="57"/>
      <c r="C36" s="57">
        <v>1</v>
      </c>
      <c r="D36" s="57">
        <v>2</v>
      </c>
      <c r="E36" s="63">
        <v>0</v>
      </c>
    </row>
    <row r="37" spans="1:11">
      <c r="A37" s="64" t="s">
        <v>108</v>
      </c>
      <c r="B37" s="57"/>
      <c r="C37" s="57">
        <v>16</v>
      </c>
      <c r="D37" s="57">
        <v>1010</v>
      </c>
      <c r="E37" s="63">
        <v>0</v>
      </c>
    </row>
    <row r="38" spans="1:11">
      <c r="A38" s="64" t="s">
        <v>79</v>
      </c>
      <c r="B38" s="57" t="s">
        <v>213</v>
      </c>
      <c r="C38" s="57">
        <v>4</v>
      </c>
      <c r="D38" s="57">
        <v>1</v>
      </c>
      <c r="E38" s="63">
        <v>0</v>
      </c>
      <c r="K38" t="s">
        <v>212</v>
      </c>
    </row>
    <row r="39" spans="1:11">
      <c r="A39" s="64" t="s">
        <v>193</v>
      </c>
      <c r="B39" s="57"/>
      <c r="C39" s="57">
        <v>0</v>
      </c>
      <c r="D39" s="57">
        <v>2</v>
      </c>
      <c r="E39" s="63">
        <v>0</v>
      </c>
    </row>
    <row r="40" spans="1:11">
      <c r="A40" s="64" t="s">
        <v>53</v>
      </c>
      <c r="B40" s="57"/>
      <c r="C40" s="57">
        <v>0</v>
      </c>
      <c r="D40" s="57">
        <v>0</v>
      </c>
      <c r="E40" s="63">
        <v>1</v>
      </c>
    </row>
    <row r="41" spans="1:11">
      <c r="A41" s="64" t="s">
        <v>143</v>
      </c>
      <c r="B41" s="57"/>
      <c r="C41" s="57">
        <v>2</v>
      </c>
      <c r="D41" s="57">
        <v>4</v>
      </c>
      <c r="E41" s="63">
        <v>2</v>
      </c>
    </row>
    <row r="42" spans="1:11">
      <c r="A42" s="64" t="s">
        <v>104</v>
      </c>
      <c r="B42" s="57"/>
      <c r="C42" s="57">
        <v>1</v>
      </c>
      <c r="D42" s="57">
        <v>0</v>
      </c>
      <c r="E42" s="63">
        <v>0</v>
      </c>
    </row>
    <row r="43" spans="1:11">
      <c r="A43" s="64" t="s">
        <v>137</v>
      </c>
      <c r="B43" s="57"/>
      <c r="C43" s="57">
        <v>1</v>
      </c>
      <c r="D43" s="57">
        <v>4</v>
      </c>
      <c r="E43" s="63">
        <v>0</v>
      </c>
    </row>
    <row r="44" spans="1:11">
      <c r="A44" s="64" t="s">
        <v>152</v>
      </c>
      <c r="B44" s="57"/>
      <c r="C44" s="57">
        <v>2</v>
      </c>
      <c r="D44" s="57">
        <v>0</v>
      </c>
      <c r="E44" s="63">
        <v>0</v>
      </c>
    </row>
    <row r="45" spans="1:11">
      <c r="A45" s="64" t="s">
        <v>145</v>
      </c>
      <c r="B45" s="57"/>
      <c r="C45" s="57">
        <v>4</v>
      </c>
      <c r="D45" s="57">
        <v>17</v>
      </c>
      <c r="E45" s="63">
        <v>0</v>
      </c>
    </row>
    <row r="46" spans="1:11">
      <c r="A46" s="64" t="s">
        <v>111</v>
      </c>
      <c r="B46" s="57"/>
      <c r="C46" s="57">
        <v>3</v>
      </c>
      <c r="D46" s="57">
        <v>14</v>
      </c>
      <c r="E46" s="63">
        <v>0</v>
      </c>
    </row>
    <row r="47" spans="1:11">
      <c r="A47" s="64" t="s">
        <v>135</v>
      </c>
      <c r="B47" s="57"/>
      <c r="C47" s="57">
        <v>3</v>
      </c>
      <c r="D47" s="57">
        <v>43</v>
      </c>
      <c r="E47" s="63">
        <v>4</v>
      </c>
    </row>
    <row r="48" spans="1:11">
      <c r="A48" s="64" t="s">
        <v>141</v>
      </c>
      <c r="B48" s="57"/>
      <c r="C48" s="57">
        <v>1</v>
      </c>
      <c r="D48" s="57">
        <v>1</v>
      </c>
      <c r="E48" s="63">
        <v>0</v>
      </c>
    </row>
    <row r="49" spans="1:5">
      <c r="A49" s="64" t="s">
        <v>75</v>
      </c>
      <c r="B49" s="57"/>
      <c r="C49" s="57">
        <v>132</v>
      </c>
      <c r="D49" s="57">
        <v>75</v>
      </c>
      <c r="E49" s="63">
        <v>0</v>
      </c>
    </row>
    <row r="50" spans="1:5">
      <c r="A50" s="64" t="s">
        <v>77</v>
      </c>
      <c r="B50" s="57"/>
      <c r="C50" s="57">
        <v>77</v>
      </c>
      <c r="D50" s="57">
        <v>5</v>
      </c>
      <c r="E50" s="63">
        <v>0</v>
      </c>
    </row>
    <row r="51" spans="1:5" ht="15.75" thickBot="1">
      <c r="A51" s="67" t="s">
        <v>89</v>
      </c>
      <c r="B51" s="68"/>
      <c r="C51" s="68">
        <v>1</v>
      </c>
      <c r="D51" s="68">
        <v>8</v>
      </c>
      <c r="E51" s="69">
        <v>1</v>
      </c>
    </row>
    <row r="66" spans="5:5">
      <c r="E66" s="37"/>
    </row>
    <row r="67" spans="5:5">
      <c r="E67" s="37"/>
    </row>
    <row r="68" spans="5:5">
      <c r="E68" s="37"/>
    </row>
  </sheetData>
  <sortState ref="A1:A60">
    <sortCondition ref="A15"/>
  </sortState>
  <pageMargins left="0.7" right="0.7" top="0.75" bottom="0.75" header="0.3" footer="0.3"/>
  <pageSetup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PIVOT TABLE DATA 06_09</vt:lpstr>
      <vt:lpstr>2006-2008</vt:lpstr>
      <vt:lpstr>table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Wren</dc:creator>
  <cp:lastModifiedBy>Kim Wren</cp:lastModifiedBy>
  <cp:lastPrinted>2009-12-16T17:52:25Z</cp:lastPrinted>
  <dcterms:created xsi:type="dcterms:W3CDTF">2009-12-16T16:41:52Z</dcterms:created>
  <dcterms:modified xsi:type="dcterms:W3CDTF">2010-04-23T20:28:53Z</dcterms:modified>
</cp:coreProperties>
</file>