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MDL-PQL" sheetId="4" r:id="rId3"/>
    <sheet name="Station ID" sheetId="6" r:id="rId4"/>
    <sheet name="SPRG1107" sheetId="1" r:id="rId5"/>
    <sheet name="Qualified Data" sheetId="5" r:id="rId6"/>
  </sheets>
  <calcPr calcId="125725"/>
</workbook>
</file>

<file path=xl/calcChain.xml><?xml version="1.0" encoding="utf-8"?>
<calcChain xmlns="http://schemas.openxmlformats.org/spreadsheetml/2006/main">
  <c r="L5" i="3" a="1"/>
  <c r="L5" s="1"/>
  <c r="L6" a="1"/>
  <c r="L6" s="1"/>
  <c r="L7" a="1"/>
  <c r="L7" s="1"/>
  <c r="L8" a="1"/>
  <c r="L8" s="1"/>
  <c r="L9" a="1"/>
  <c r="L9" s="1"/>
  <c r="L10" a="1"/>
  <c r="L10" s="1"/>
  <c r="L11" a="1"/>
  <c r="L11" s="1"/>
  <c r="L12" a="1"/>
  <c r="L12" s="1"/>
  <c r="L13" a="1"/>
  <c r="L13" s="1"/>
  <c r="L14" a="1"/>
  <c r="L14" s="1"/>
  <c r="L15" a="1"/>
  <c r="L15" s="1"/>
  <c r="L16" a="1"/>
  <c r="L16" s="1"/>
  <c r="L17" a="1"/>
  <c r="L17" s="1"/>
  <c r="L18" a="1"/>
  <c r="L18" s="1"/>
  <c r="L19" a="1"/>
  <c r="L19" s="1"/>
  <c r="L20" a="1"/>
  <c r="L20" s="1"/>
  <c r="L21" a="1"/>
  <c r="L21" s="1"/>
  <c r="L22" a="1"/>
  <c r="L22" s="1"/>
  <c r="L23" a="1"/>
  <c r="L23" s="1"/>
  <c r="L24" a="1"/>
  <c r="L24" s="1"/>
  <c r="L25" a="1"/>
  <c r="L25" s="1"/>
  <c r="L26" a="1"/>
  <c r="L26" s="1"/>
  <c r="L27" a="1"/>
  <c r="L27" s="1"/>
  <c r="J5" a="1"/>
  <c r="J5"/>
  <c r="J6" a="1"/>
  <c r="J6"/>
  <c r="J7" a="1"/>
  <c r="J7"/>
  <c r="J8" a="1"/>
  <c r="J8"/>
  <c r="J9" a="1"/>
  <c r="J9"/>
  <c r="J10" a="1"/>
  <c r="J10"/>
  <c r="J11" a="1"/>
  <c r="J11"/>
  <c r="J12" a="1"/>
  <c r="J12"/>
  <c r="J13" a="1"/>
  <c r="J13"/>
  <c r="J14" a="1"/>
  <c r="J14"/>
  <c r="J15" a="1"/>
  <c r="J15"/>
  <c r="J16" a="1"/>
  <c r="J16"/>
  <c r="J17" a="1"/>
  <c r="J17"/>
  <c r="J18" a="1"/>
  <c r="J18"/>
  <c r="J19" a="1"/>
  <c r="J19"/>
  <c r="J20" a="1"/>
  <c r="J20"/>
  <c r="J21" a="1"/>
  <c r="J21"/>
  <c r="J22" a="1"/>
  <c r="J22"/>
  <c r="J23" a="1"/>
  <c r="J23"/>
  <c r="J24" a="1"/>
  <c r="J24"/>
  <c r="J25" a="1"/>
  <c r="J25"/>
  <c r="J26" a="1"/>
  <c r="J26"/>
  <c r="J4" a="1"/>
  <c r="J4" s="1"/>
  <c r="L4" a="1"/>
  <c r="L4" s="1"/>
  <c r="F5" a="1"/>
  <c r="F5" s="1"/>
  <c r="F6" a="1"/>
  <c r="F6" s="1"/>
  <c r="F7" a="1"/>
  <c r="F7" s="1"/>
  <c r="F8" a="1"/>
  <c r="F8" s="1"/>
  <c r="F9" a="1"/>
  <c r="F9" s="1"/>
  <c r="F10" a="1"/>
  <c r="F10" s="1"/>
  <c r="F11" a="1"/>
  <c r="F11" s="1"/>
  <c r="F12" a="1"/>
  <c r="F12" s="1"/>
  <c r="F13" a="1"/>
  <c r="F13" s="1"/>
  <c r="F14" a="1"/>
  <c r="F14" s="1"/>
  <c r="F15" a="1"/>
  <c r="F15" s="1"/>
  <c r="F16" a="1"/>
  <c r="F16" s="1"/>
  <c r="F17" a="1"/>
  <c r="F17" s="1"/>
  <c r="F18" a="1"/>
  <c r="F18" s="1"/>
  <c r="F19" a="1"/>
  <c r="F19" s="1"/>
  <c r="F20" a="1"/>
  <c r="F20" s="1"/>
  <c r="F21" a="1"/>
  <c r="F21" s="1"/>
  <c r="F22" a="1"/>
  <c r="F22" s="1"/>
  <c r="F23" a="1"/>
  <c r="F23" s="1"/>
  <c r="F24" a="1"/>
  <c r="F24" s="1"/>
  <c r="F25" a="1"/>
  <c r="F25" s="1"/>
  <c r="F26" a="1"/>
  <c r="F26" s="1"/>
  <c r="F27" a="1"/>
  <c r="F27" s="1"/>
  <c r="F4" a="1"/>
  <c r="F4" s="1"/>
  <c r="E21" i="4"/>
  <c r="E13"/>
  <c r="E14"/>
  <c r="E15"/>
  <c r="E16"/>
  <c r="E17"/>
  <c r="E18"/>
  <c r="E19"/>
  <c r="E20"/>
  <c r="E22"/>
  <c r="E23"/>
  <c r="E24"/>
  <c r="E25"/>
  <c r="E26"/>
  <c r="E3"/>
  <c r="E4"/>
  <c r="E5"/>
  <c r="E6"/>
  <c r="E7"/>
  <c r="E8"/>
  <c r="E9"/>
  <c r="E10"/>
  <c r="E11"/>
  <c r="E12"/>
  <c r="E2"/>
  <c r="D4" i="3"/>
  <c r="D2" i="4"/>
  <c r="D6" i="3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5"/>
  <c r="C4"/>
  <c r="AQ7" a="1"/>
  <c r="AQ7" s="1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B2" i="2"/>
  <c r="D5" i="4"/>
  <c r="D6"/>
  <c r="D7"/>
  <c r="D8"/>
  <c r="D9"/>
  <c r="D10"/>
  <c r="D11"/>
  <c r="D12"/>
  <c r="D17"/>
  <c r="D19"/>
  <c r="D22"/>
  <c r="D23"/>
  <c r="D25"/>
  <c r="D3"/>
  <c r="D4"/>
  <c r="C5"/>
  <c r="BJ5" i="3" s="1"/>
  <c r="C6" i="4"/>
  <c r="BD5" i="3" s="1"/>
  <c r="C7" i="4"/>
  <c r="BH5" i="3" s="1"/>
  <c r="C8" i="4"/>
  <c r="AV5" i="3" s="1"/>
  <c r="C9" i="4"/>
  <c r="BE4" i="3" s="1"/>
  <c r="C10" i="4"/>
  <c r="AZ5" i="3" s="1"/>
  <c r="C11" i="4"/>
  <c r="BC4" i="3" s="1"/>
  <c r="C12" i="4"/>
  <c r="BB5" i="3" s="1"/>
  <c r="BA27"/>
  <c r="C17" i="4"/>
  <c r="C19"/>
  <c r="BF4" i="3" s="1"/>
  <c r="C22" i="4"/>
  <c r="C23"/>
  <c r="BK5" i="3" s="1"/>
  <c r="C25" i="4"/>
  <c r="AU5" i="3" s="1"/>
  <c r="C3" i="4"/>
  <c r="AX5" i="3" s="1"/>
  <c r="C4" i="4"/>
  <c r="AY4" i="3" s="1"/>
  <c r="C2" i="4"/>
  <c r="E24" i="2" a="1"/>
  <c r="E24" s="1"/>
  <c r="B4" i="3"/>
  <c r="K4" s="1" a="1"/>
  <c r="K4" s="1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5"/>
  <c r="B6"/>
  <c r="E6" s="1" a="1"/>
  <c r="E6" s="1"/>
  <c r="B7"/>
  <c r="B8"/>
  <c r="E8" s="1" a="1"/>
  <c r="E8" s="1"/>
  <c r="B9"/>
  <c r="B10"/>
  <c r="E10" s="1" a="1"/>
  <c r="E10" s="1"/>
  <c r="B11"/>
  <c r="B12"/>
  <c r="E12" s="1" a="1"/>
  <c r="E12" s="1"/>
  <c r="B13"/>
  <c r="B14"/>
  <c r="E14" s="1" a="1"/>
  <c r="E14" s="1"/>
  <c r="B15"/>
  <c r="B16"/>
  <c r="E16" s="1" a="1"/>
  <c r="E16" s="1"/>
  <c r="B17"/>
  <c r="B18"/>
  <c r="E18" s="1" a="1"/>
  <c r="E18" s="1"/>
  <c r="B19"/>
  <c r="B20"/>
  <c r="E20" s="1" a="1"/>
  <c r="E20" s="1"/>
  <c r="B21"/>
  <c r="B22"/>
  <c r="E22" s="1" a="1"/>
  <c r="E22" s="1"/>
  <c r="B23"/>
  <c r="B24"/>
  <c r="E24" s="1" a="1"/>
  <c r="E24" s="1"/>
  <c r="B25"/>
  <c r="B26"/>
  <c r="E26" s="1" a="1"/>
  <c r="E26" s="1"/>
  <c r="B27"/>
  <c r="B28"/>
  <c r="B29"/>
  <c r="B30"/>
  <c r="B31"/>
  <c r="B32"/>
  <c r="B33"/>
  <c r="B34"/>
  <c r="B35"/>
  <c r="B36"/>
  <c r="B37"/>
  <c r="M4" i="2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W4" a="1"/>
  <c r="W4" s="1"/>
  <c r="X4" a="1"/>
  <c r="X4" s="1"/>
  <c r="Y4" a="1"/>
  <c r="Y4" s="1"/>
  <c r="Z4" a="1"/>
  <c r="Z4" s="1"/>
  <c r="AA4" a="1"/>
  <c r="AA4" s="1"/>
  <c r="AB4" a="1"/>
  <c r="AB4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W5" a="1"/>
  <c r="W5" s="1"/>
  <c r="X5" a="1"/>
  <c r="X5" s="1"/>
  <c r="Y5" a="1"/>
  <c r="Y5" s="1"/>
  <c r="Z5" a="1"/>
  <c r="Z5" s="1"/>
  <c r="AA5" a="1"/>
  <c r="AA5" s="1"/>
  <c r="AB5" a="1"/>
  <c r="AB5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W6" a="1"/>
  <c r="W6" s="1"/>
  <c r="X6" a="1"/>
  <c r="X6" s="1"/>
  <c r="Y6" a="1"/>
  <c r="Y6" s="1"/>
  <c r="Z6" a="1"/>
  <c r="Z6" s="1"/>
  <c r="AA6" a="1"/>
  <c r="AA6" s="1"/>
  <c r="AB6" a="1"/>
  <c r="AB6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W7" a="1"/>
  <c r="W7" s="1"/>
  <c r="X7" a="1"/>
  <c r="X7" s="1"/>
  <c r="Y7" a="1"/>
  <c r="Y7" s="1"/>
  <c r="Z7" a="1"/>
  <c r="Z7" s="1"/>
  <c r="AA7" a="1"/>
  <c r="AA7" s="1"/>
  <c r="AB7" a="1"/>
  <c r="AB7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W8" a="1"/>
  <c r="W8" s="1"/>
  <c r="X8" a="1"/>
  <c r="X8" s="1"/>
  <c r="Y8" a="1"/>
  <c r="Y8" s="1"/>
  <c r="Z8" a="1"/>
  <c r="Z8" s="1"/>
  <c r="AA8" a="1"/>
  <c r="AA8" s="1"/>
  <c r="AB8" a="1"/>
  <c r="AB8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W9" a="1"/>
  <c r="W9" s="1"/>
  <c r="X9" a="1"/>
  <c r="X9" s="1"/>
  <c r="Y9" a="1"/>
  <c r="Y9" s="1"/>
  <c r="Z9" a="1"/>
  <c r="Z9" s="1"/>
  <c r="AA9" a="1"/>
  <c r="AA9" s="1"/>
  <c r="AB9" a="1"/>
  <c r="AB9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W10" a="1"/>
  <c r="W10" s="1"/>
  <c r="X10" a="1"/>
  <c r="X10" s="1"/>
  <c r="Y10" a="1"/>
  <c r="Y10" s="1"/>
  <c r="Z10" a="1"/>
  <c r="Z10" s="1"/>
  <c r="AA10" a="1"/>
  <c r="AA10" s="1"/>
  <c r="AB10" a="1"/>
  <c r="AB10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W11" a="1"/>
  <c r="W11" s="1"/>
  <c r="X11" a="1"/>
  <c r="X11" s="1"/>
  <c r="Y11" a="1"/>
  <c r="Y11" s="1"/>
  <c r="Z11" a="1"/>
  <c r="Z11" s="1"/>
  <c r="AA11" a="1"/>
  <c r="AA11" s="1"/>
  <c r="AB11" a="1"/>
  <c r="AB11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W12" a="1"/>
  <c r="W12" s="1"/>
  <c r="X12" a="1"/>
  <c r="X12" s="1"/>
  <c r="Y12" a="1"/>
  <c r="Y12" s="1"/>
  <c r="Z12" a="1"/>
  <c r="Z12" s="1"/>
  <c r="AA12" a="1"/>
  <c r="AA12" s="1"/>
  <c r="AB12" a="1"/>
  <c r="AB12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W13" a="1"/>
  <c r="W13" s="1"/>
  <c r="X13" a="1"/>
  <c r="X13" s="1"/>
  <c r="Y13" a="1"/>
  <c r="Y13" s="1"/>
  <c r="Z13" a="1"/>
  <c r="Z13" s="1"/>
  <c r="AA13" a="1"/>
  <c r="AA13" s="1"/>
  <c r="AB13" a="1"/>
  <c r="AB13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W14" a="1"/>
  <c r="W14" s="1"/>
  <c r="X14" a="1"/>
  <c r="X14" s="1"/>
  <c r="Y14" a="1"/>
  <c r="Y14" s="1"/>
  <c r="Z14" a="1"/>
  <c r="Z14" s="1"/>
  <c r="AA14" a="1"/>
  <c r="AA14" s="1"/>
  <c r="AB14" a="1"/>
  <c r="AB14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W15" a="1"/>
  <c r="W15" s="1"/>
  <c r="X15" a="1"/>
  <c r="X15" s="1"/>
  <c r="Y15" a="1"/>
  <c r="Y15" s="1"/>
  <c r="Z15" a="1"/>
  <c r="Z15" s="1"/>
  <c r="AA15" a="1"/>
  <c r="AA15" s="1"/>
  <c r="AB15" a="1"/>
  <c r="AB15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W16" a="1"/>
  <c r="W16" s="1"/>
  <c r="X16" a="1"/>
  <c r="X16" s="1"/>
  <c r="Y16" a="1"/>
  <c r="Y16" s="1"/>
  <c r="Z16" a="1"/>
  <c r="Z16" s="1"/>
  <c r="AA16" a="1"/>
  <c r="AA16" s="1"/>
  <c r="AB16" a="1"/>
  <c r="AB16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W17" a="1"/>
  <c r="W17" s="1"/>
  <c r="X17" a="1"/>
  <c r="X17" s="1"/>
  <c r="Y17" a="1"/>
  <c r="Y17" s="1"/>
  <c r="Z17" a="1"/>
  <c r="Z17" s="1"/>
  <c r="AA17" a="1"/>
  <c r="AA17" s="1"/>
  <c r="AB17" a="1"/>
  <c r="AB17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W18" a="1"/>
  <c r="W18" s="1"/>
  <c r="X18" a="1"/>
  <c r="X18" s="1"/>
  <c r="Y18" a="1"/>
  <c r="Y18" s="1"/>
  <c r="Z18" a="1"/>
  <c r="Z18" s="1"/>
  <c r="AA18" a="1"/>
  <c r="AA18" s="1"/>
  <c r="AB18" a="1"/>
  <c r="AB18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W19" a="1"/>
  <c r="W19" s="1"/>
  <c r="X19" a="1"/>
  <c r="X19" s="1"/>
  <c r="Y19" a="1"/>
  <c r="Y19" s="1"/>
  <c r="Z19" a="1"/>
  <c r="Z19" s="1"/>
  <c r="AA19" a="1"/>
  <c r="AA19" s="1"/>
  <c r="AB19" a="1"/>
  <c r="AB19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W20" a="1"/>
  <c r="W20" s="1"/>
  <c r="X20" a="1"/>
  <c r="X20" s="1"/>
  <c r="Y20" a="1"/>
  <c r="Y20" s="1"/>
  <c r="Z20" a="1"/>
  <c r="Z20" s="1"/>
  <c r="AA20" a="1"/>
  <c r="AA20" s="1"/>
  <c r="AB20" a="1"/>
  <c r="AB20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W21" a="1"/>
  <c r="W21" s="1"/>
  <c r="X21" a="1"/>
  <c r="X21" s="1"/>
  <c r="Y21" a="1"/>
  <c r="Y21" s="1"/>
  <c r="Z21" a="1"/>
  <c r="Z21" s="1"/>
  <c r="AA21" a="1"/>
  <c r="AA21" s="1"/>
  <c r="AB21" a="1"/>
  <c r="AB21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W22" a="1"/>
  <c r="W22" s="1"/>
  <c r="X22" a="1"/>
  <c r="X22" s="1"/>
  <c r="Y22" a="1"/>
  <c r="Y22" s="1"/>
  <c r="Z22" a="1"/>
  <c r="Z22" s="1"/>
  <c r="AA22" a="1"/>
  <c r="AA22" s="1"/>
  <c r="AB22" a="1"/>
  <c r="AB22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W23" a="1"/>
  <c r="W23" s="1"/>
  <c r="X23" a="1"/>
  <c r="X23" s="1"/>
  <c r="Y23" a="1"/>
  <c r="Y23" s="1"/>
  <c r="Z23" a="1"/>
  <c r="Z23" s="1"/>
  <c r="AA23" a="1"/>
  <c r="AA23" s="1"/>
  <c r="AB23" a="1"/>
  <c r="AB23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W24" a="1"/>
  <c r="W24" s="1"/>
  <c r="X24" a="1"/>
  <c r="X24" s="1"/>
  <c r="Y24" a="1"/>
  <c r="Y24" s="1"/>
  <c r="Z24" a="1"/>
  <c r="Z24" s="1"/>
  <c r="AA24" a="1"/>
  <c r="AA24" s="1"/>
  <c r="AB24" a="1"/>
  <c r="AB24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W25" a="1"/>
  <c r="W25" s="1"/>
  <c r="X25" a="1"/>
  <c r="X25" s="1"/>
  <c r="Y25" a="1"/>
  <c r="Y25" s="1"/>
  <c r="Z25" a="1"/>
  <c r="Z25" s="1"/>
  <c r="AA25" a="1"/>
  <c r="AA25" s="1"/>
  <c r="AB25" a="1"/>
  <c r="AB25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W26" a="1"/>
  <c r="W26" s="1"/>
  <c r="X26" a="1"/>
  <c r="X26" s="1"/>
  <c r="Y26" a="1"/>
  <c r="Y26" s="1"/>
  <c r="Z26" a="1"/>
  <c r="Z26" s="1"/>
  <c r="AA26" a="1"/>
  <c r="AA26" s="1"/>
  <c r="AB26" a="1"/>
  <c r="AB26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W27" a="1"/>
  <c r="W27" s="1"/>
  <c r="X27" a="1"/>
  <c r="X27" s="1"/>
  <c r="Y27" a="1"/>
  <c r="Y27" s="1"/>
  <c r="Z27" a="1"/>
  <c r="Z27" s="1"/>
  <c r="AA27" a="1"/>
  <c r="AA27" s="1"/>
  <c r="AB27" a="1"/>
  <c r="AB27" s="1"/>
  <c r="F4" a="1"/>
  <c r="F4" s="1"/>
  <c r="G4" a="1"/>
  <c r="G4" s="1"/>
  <c r="H4" a="1"/>
  <c r="H4" s="1"/>
  <c r="I4" a="1"/>
  <c r="I4" s="1"/>
  <c r="J4" a="1"/>
  <c r="J4" s="1"/>
  <c r="F5" a="1"/>
  <c r="F5" s="1"/>
  <c r="G5" a="1"/>
  <c r="G5" s="1"/>
  <c r="H5" a="1"/>
  <c r="H5" s="1"/>
  <c r="I5" a="1"/>
  <c r="I5" s="1"/>
  <c r="J5" a="1"/>
  <c r="J5" s="1"/>
  <c r="F6" a="1"/>
  <c r="F6" s="1"/>
  <c r="G6" a="1"/>
  <c r="G6" s="1"/>
  <c r="H6" a="1"/>
  <c r="H6" s="1"/>
  <c r="I6" a="1"/>
  <c r="I6" s="1"/>
  <c r="J6" a="1"/>
  <c r="J6" s="1"/>
  <c r="F7" a="1"/>
  <c r="F7" s="1"/>
  <c r="G7" a="1"/>
  <c r="G7" s="1"/>
  <c r="H7" a="1"/>
  <c r="H7" s="1"/>
  <c r="I7" a="1"/>
  <c r="I7" s="1"/>
  <c r="J7" a="1"/>
  <c r="J7" s="1"/>
  <c r="F8" a="1"/>
  <c r="F8" s="1"/>
  <c r="G8" a="1"/>
  <c r="G8" s="1"/>
  <c r="H8" a="1"/>
  <c r="H8" s="1"/>
  <c r="I8" a="1"/>
  <c r="I8" s="1"/>
  <c r="J8" a="1"/>
  <c r="J8" s="1"/>
  <c r="F9" a="1"/>
  <c r="F9" s="1"/>
  <c r="G9" a="1"/>
  <c r="G9" s="1"/>
  <c r="H9" a="1"/>
  <c r="H9" s="1"/>
  <c r="I9" a="1"/>
  <c r="I9" s="1"/>
  <c r="J9" a="1"/>
  <c r="J9" s="1"/>
  <c r="F10" a="1"/>
  <c r="F10" s="1"/>
  <c r="G10" a="1"/>
  <c r="G10" s="1"/>
  <c r="H10" a="1"/>
  <c r="H10" s="1"/>
  <c r="I10" a="1"/>
  <c r="I10" s="1"/>
  <c r="J10" a="1"/>
  <c r="J10" s="1"/>
  <c r="F11" a="1"/>
  <c r="F11" s="1"/>
  <c r="G11" a="1"/>
  <c r="G11" s="1"/>
  <c r="H11" a="1"/>
  <c r="H11" s="1"/>
  <c r="I11" a="1"/>
  <c r="I11" s="1"/>
  <c r="J11" a="1"/>
  <c r="J11" s="1"/>
  <c r="F12" a="1"/>
  <c r="F12" s="1"/>
  <c r="G12" a="1"/>
  <c r="G12" s="1"/>
  <c r="H12" a="1"/>
  <c r="H12" s="1"/>
  <c r="I12" a="1"/>
  <c r="I12" s="1"/>
  <c r="J12" a="1"/>
  <c r="J12" s="1"/>
  <c r="F13" a="1"/>
  <c r="F13" s="1"/>
  <c r="G13" a="1"/>
  <c r="G13" s="1"/>
  <c r="H13" a="1"/>
  <c r="H13" s="1"/>
  <c r="I13" a="1"/>
  <c r="I13" s="1"/>
  <c r="J13" a="1"/>
  <c r="J13" s="1"/>
  <c r="F14" a="1"/>
  <c r="F14" s="1"/>
  <c r="G14" a="1"/>
  <c r="G14" s="1"/>
  <c r="H14" a="1"/>
  <c r="H14" s="1"/>
  <c r="I14" a="1"/>
  <c r="I14" s="1"/>
  <c r="J14" a="1"/>
  <c r="J14" s="1"/>
  <c r="F15" a="1"/>
  <c r="F15" s="1"/>
  <c r="G15" a="1"/>
  <c r="G15" s="1"/>
  <c r="H15" a="1"/>
  <c r="H15" s="1"/>
  <c r="I15" a="1"/>
  <c r="I15" s="1"/>
  <c r="J15" a="1"/>
  <c r="J15" s="1"/>
  <c r="F16" a="1"/>
  <c r="F16" s="1"/>
  <c r="G16" a="1"/>
  <c r="G16" s="1"/>
  <c r="H16" a="1"/>
  <c r="H16" s="1"/>
  <c r="I16" a="1"/>
  <c r="I16" s="1"/>
  <c r="J16" a="1"/>
  <c r="J16" s="1"/>
  <c r="F17" a="1"/>
  <c r="F17" s="1"/>
  <c r="G17" a="1"/>
  <c r="G17" s="1"/>
  <c r="H17" a="1"/>
  <c r="H17" s="1"/>
  <c r="I17" a="1"/>
  <c r="I17" s="1"/>
  <c r="J17" a="1"/>
  <c r="J17" s="1"/>
  <c r="F18" a="1"/>
  <c r="F18" s="1"/>
  <c r="G18" a="1"/>
  <c r="G18" s="1"/>
  <c r="H18" a="1"/>
  <c r="H18" s="1"/>
  <c r="I18" a="1"/>
  <c r="I18" s="1"/>
  <c r="J18" a="1"/>
  <c r="J18" s="1"/>
  <c r="F19" a="1"/>
  <c r="F19" s="1"/>
  <c r="G19" a="1"/>
  <c r="G19" s="1"/>
  <c r="H19" a="1"/>
  <c r="H19" s="1"/>
  <c r="I19" a="1"/>
  <c r="I19" s="1"/>
  <c r="J19" a="1"/>
  <c r="J19" s="1"/>
  <c r="F20" a="1"/>
  <c r="F20" s="1"/>
  <c r="G20" a="1"/>
  <c r="G20" s="1"/>
  <c r="H20" a="1"/>
  <c r="H20" s="1"/>
  <c r="I20" a="1"/>
  <c r="I20" s="1"/>
  <c r="J20" a="1"/>
  <c r="J20" s="1"/>
  <c r="F21" a="1"/>
  <c r="F21" s="1"/>
  <c r="G21" a="1"/>
  <c r="G21" s="1"/>
  <c r="H21" a="1"/>
  <c r="H21" s="1"/>
  <c r="I21" a="1"/>
  <c r="I21" s="1"/>
  <c r="J21" a="1"/>
  <c r="J21" s="1"/>
  <c r="F22" a="1"/>
  <c r="F22" s="1"/>
  <c r="G22" a="1"/>
  <c r="G22" s="1"/>
  <c r="H22" a="1"/>
  <c r="H22" s="1"/>
  <c r="I22" a="1"/>
  <c r="I22" s="1"/>
  <c r="J22" a="1"/>
  <c r="J22" s="1"/>
  <c r="F23" a="1"/>
  <c r="F23" s="1"/>
  <c r="G23" a="1"/>
  <c r="G23" s="1"/>
  <c r="H23" a="1"/>
  <c r="H23" s="1"/>
  <c r="I23" a="1"/>
  <c r="I23" s="1"/>
  <c r="J23" a="1"/>
  <c r="J23" s="1"/>
  <c r="F24" a="1"/>
  <c r="F24" s="1"/>
  <c r="G24" a="1"/>
  <c r="G24" s="1"/>
  <c r="H24" a="1"/>
  <c r="H24" s="1"/>
  <c r="I24" a="1"/>
  <c r="I24" s="1"/>
  <c r="J24" a="1"/>
  <c r="J24" s="1"/>
  <c r="F25" a="1"/>
  <c r="F25" s="1"/>
  <c r="G25" a="1"/>
  <c r="G25" s="1"/>
  <c r="H25" a="1"/>
  <c r="H25" s="1"/>
  <c r="I25" a="1"/>
  <c r="I25" s="1"/>
  <c r="J25" a="1"/>
  <c r="J25" s="1"/>
  <c r="F26" a="1"/>
  <c r="F26" s="1"/>
  <c r="G26" a="1"/>
  <c r="G26" s="1"/>
  <c r="H26" a="1"/>
  <c r="H26" s="1"/>
  <c r="I26" a="1"/>
  <c r="I26" s="1"/>
  <c r="J26" a="1"/>
  <c r="J26" s="1"/>
  <c r="F27" a="1"/>
  <c r="F27" s="1"/>
  <c r="G27" a="1"/>
  <c r="G27" s="1"/>
  <c r="H27" a="1"/>
  <c r="H27" s="1"/>
  <c r="I27" a="1"/>
  <c r="I27" s="1"/>
  <c r="J27" a="1"/>
  <c r="J27" s="1"/>
  <c r="E27" a="1"/>
  <c r="E27" s="1"/>
  <c r="D27" a="1"/>
  <c r="D27" s="1"/>
  <c r="E26" a="1"/>
  <c r="E26" s="1"/>
  <c r="D26" a="1"/>
  <c r="D26" s="1"/>
  <c r="E25" a="1"/>
  <c r="E25" s="1"/>
  <c r="D25" a="1"/>
  <c r="D25" s="1"/>
  <c r="D24" a="1"/>
  <c r="D24" s="1"/>
  <c r="E23" a="1"/>
  <c r="E23" s="1"/>
  <c r="D23" a="1"/>
  <c r="D23" s="1"/>
  <c r="E22" a="1"/>
  <c r="E22" s="1"/>
  <c r="D22" a="1"/>
  <c r="D22" s="1"/>
  <c r="E21" a="1"/>
  <c r="E21" s="1"/>
  <c r="D21" a="1"/>
  <c r="D21" s="1"/>
  <c r="E20" a="1"/>
  <c r="E20" s="1"/>
  <c r="D20" a="1"/>
  <c r="D20" s="1"/>
  <c r="E19" a="1"/>
  <c r="E19" s="1"/>
  <c r="D19" a="1"/>
  <c r="D19" s="1"/>
  <c r="E18" a="1"/>
  <c r="E18" s="1"/>
  <c r="D18" a="1"/>
  <c r="D18" s="1"/>
  <c r="E17" a="1"/>
  <c r="E17" s="1"/>
  <c r="D17" a="1"/>
  <c r="D17" s="1"/>
  <c r="E16" a="1"/>
  <c r="E16" s="1"/>
  <c r="D16" a="1"/>
  <c r="D16" s="1"/>
  <c r="E15" a="1"/>
  <c r="E15" s="1"/>
  <c r="D15" a="1"/>
  <c r="D15" s="1"/>
  <c r="E14" a="1"/>
  <c r="E14" s="1"/>
  <c r="D14" a="1"/>
  <c r="D14" s="1"/>
  <c r="E13" a="1"/>
  <c r="E13" s="1"/>
  <c r="D13" a="1"/>
  <c r="D13" s="1"/>
  <c r="E12" a="1"/>
  <c r="E12" s="1"/>
  <c r="D12" a="1"/>
  <c r="D12" s="1"/>
  <c r="E11" a="1"/>
  <c r="E11" s="1"/>
  <c r="D11" a="1"/>
  <c r="D11" s="1"/>
  <c r="E10" a="1"/>
  <c r="E10" s="1"/>
  <c r="D10" a="1"/>
  <c r="D10" s="1"/>
  <c r="E9" a="1"/>
  <c r="E9" s="1"/>
  <c r="D9" a="1"/>
  <c r="D9" s="1"/>
  <c r="E8" a="1"/>
  <c r="E8" s="1"/>
  <c r="D8" a="1"/>
  <c r="D8" s="1"/>
  <c r="E7" a="1"/>
  <c r="E7" s="1"/>
  <c r="D7" a="1"/>
  <c r="D7" s="1"/>
  <c r="E6" a="1"/>
  <c r="E6" s="1"/>
  <c r="D6" a="1"/>
  <c r="D6" s="1"/>
  <c r="E5" a="1"/>
  <c r="E5" s="1"/>
  <c r="D5" a="1"/>
  <c r="D5" s="1"/>
  <c r="E4" a="1"/>
  <c r="E4" s="1"/>
  <c r="D4" a="1"/>
  <c r="D4" s="1"/>
  <c r="L4" a="1"/>
  <c r="L4" s="1"/>
  <c r="L5" a="1"/>
  <c r="L5" s="1"/>
  <c r="L6" a="1"/>
  <c r="L6" s="1"/>
  <c r="L7" a="1"/>
  <c r="L7" s="1"/>
  <c r="L8" a="1"/>
  <c r="L8" s="1"/>
  <c r="L9" a="1"/>
  <c r="L9" s="1"/>
  <c r="L10" a="1"/>
  <c r="L10" s="1"/>
  <c r="L11" a="1"/>
  <c r="L11" s="1"/>
  <c r="L12" a="1"/>
  <c r="L12" s="1"/>
  <c r="L13" a="1"/>
  <c r="L13" s="1"/>
  <c r="L14" a="1"/>
  <c r="L14" s="1"/>
  <c r="L15" a="1"/>
  <c r="L15" s="1"/>
  <c r="L16" a="1"/>
  <c r="L16" s="1"/>
  <c r="L17" a="1"/>
  <c r="L17" s="1"/>
  <c r="L18" a="1"/>
  <c r="L18" s="1"/>
  <c r="L19" a="1"/>
  <c r="L19" s="1"/>
  <c r="L20" a="1"/>
  <c r="L20" s="1"/>
  <c r="L21" a="1"/>
  <c r="L21" s="1"/>
  <c r="L22" a="1"/>
  <c r="L22" s="1"/>
  <c r="L23" a="1"/>
  <c r="L23" s="1"/>
  <c r="L24" a="1"/>
  <c r="L24" s="1"/>
  <c r="L25" a="1"/>
  <c r="L25" s="1"/>
  <c r="L26" a="1"/>
  <c r="L26" s="1"/>
  <c r="L27" a="1"/>
  <c r="L27" s="1"/>
  <c r="K7" a="1"/>
  <c r="K7" s="1"/>
  <c r="K8" a="1"/>
  <c r="K8" s="1"/>
  <c r="K9" a="1"/>
  <c r="K9" s="1"/>
  <c r="K10" a="1"/>
  <c r="K10" s="1"/>
  <c r="K11" a="1"/>
  <c r="K11" s="1"/>
  <c r="K12" a="1"/>
  <c r="K12" s="1"/>
  <c r="K13" a="1"/>
  <c r="K13" s="1"/>
  <c r="K14" a="1"/>
  <c r="K14" s="1"/>
  <c r="K15" a="1"/>
  <c r="K15" s="1"/>
  <c r="K16" a="1"/>
  <c r="K16" s="1"/>
  <c r="K17" a="1"/>
  <c r="K17" s="1"/>
  <c r="K18" a="1"/>
  <c r="K18" s="1"/>
  <c r="K19" a="1"/>
  <c r="K19" s="1"/>
  <c r="K20" a="1"/>
  <c r="K20" s="1"/>
  <c r="K21" a="1"/>
  <c r="K21" s="1"/>
  <c r="K22" a="1"/>
  <c r="K22" s="1"/>
  <c r="K23" a="1"/>
  <c r="K23" s="1"/>
  <c r="K24" a="1"/>
  <c r="K24" s="1"/>
  <c r="K25" a="1"/>
  <c r="K25" s="1"/>
  <c r="K26" a="1"/>
  <c r="K26" s="1"/>
  <c r="K27" a="1"/>
  <c r="K27" s="1"/>
  <c r="K5" a="1"/>
  <c r="K5" s="1"/>
  <c r="K6" a="1"/>
  <c r="K6" s="1"/>
  <c r="K4" a="1"/>
  <c r="K4" s="1"/>
  <c r="BA4" i="3" l="1"/>
  <c r="BK26"/>
  <c r="BK25"/>
  <c r="BK23"/>
  <c r="BK21"/>
  <c r="BK19"/>
  <c r="BK17"/>
  <c r="BK15"/>
  <c r="BK13"/>
  <c r="BK11"/>
  <c r="BK9"/>
  <c r="BK7"/>
  <c r="BF26"/>
  <c r="BF25"/>
  <c r="BF23"/>
  <c r="BF21"/>
  <c r="BF19"/>
  <c r="BF17"/>
  <c r="BF15"/>
  <c r="BF13"/>
  <c r="BF11"/>
  <c r="BF9"/>
  <c r="BF7"/>
  <c r="BF5"/>
  <c r="AU4"/>
  <c r="AU26"/>
  <c r="AU24"/>
  <c r="AU22"/>
  <c r="AU20"/>
  <c r="AU18"/>
  <c r="AU16"/>
  <c r="AU14"/>
  <c r="AU12"/>
  <c r="AU10"/>
  <c r="AU8"/>
  <c r="AU6"/>
  <c r="AV26"/>
  <c r="AV22"/>
  <c r="AV18"/>
  <c r="AV14"/>
  <c r="AV10"/>
  <c r="AV6"/>
  <c r="BI27"/>
  <c r="BB26"/>
  <c r="BI24"/>
  <c r="BI22"/>
  <c r="BI20"/>
  <c r="BI18"/>
  <c r="BI16"/>
  <c r="BI14"/>
  <c r="BI12"/>
  <c r="BI10"/>
  <c r="BI8"/>
  <c r="BI6"/>
  <c r="BI4"/>
  <c r="AW4"/>
  <c r="BG4"/>
  <c r="AV4"/>
  <c r="AU27"/>
  <c r="AU25"/>
  <c r="AU23"/>
  <c r="AU21"/>
  <c r="AU19"/>
  <c r="AU17"/>
  <c r="AU15"/>
  <c r="AU13"/>
  <c r="AU11"/>
  <c r="AU9"/>
  <c r="AU7"/>
  <c r="AV24"/>
  <c r="AV20"/>
  <c r="AV16"/>
  <c r="AV12"/>
  <c r="AV8"/>
  <c r="BK27"/>
  <c r="BF27"/>
  <c r="AY27"/>
  <c r="BI26"/>
  <c r="BD26"/>
  <c r="AZ26"/>
  <c r="BI25"/>
  <c r="BK24"/>
  <c r="BF24"/>
  <c r="BI23"/>
  <c r="BK22"/>
  <c r="BF22"/>
  <c r="BI21"/>
  <c r="BK20"/>
  <c r="BF20"/>
  <c r="BI19"/>
  <c r="BK18"/>
  <c r="BF18"/>
  <c r="BI17"/>
  <c r="BK16"/>
  <c r="BF16"/>
  <c r="BI15"/>
  <c r="BK14"/>
  <c r="BF14"/>
  <c r="BI13"/>
  <c r="BK12"/>
  <c r="BF12"/>
  <c r="BI11"/>
  <c r="BK10"/>
  <c r="BF10"/>
  <c r="BI9"/>
  <c r="BK8"/>
  <c r="BF8"/>
  <c r="BI7"/>
  <c r="BK6"/>
  <c r="BF6"/>
  <c r="BI5"/>
  <c r="BK4"/>
  <c r="BG27"/>
  <c r="BE27"/>
  <c r="BC27"/>
  <c r="AW27"/>
  <c r="BJ26"/>
  <c r="BH26"/>
  <c r="AX26"/>
  <c r="BG25"/>
  <c r="BE25"/>
  <c r="BC25"/>
  <c r="BA25"/>
  <c r="AY25"/>
  <c r="AW25"/>
  <c r="BJ24"/>
  <c r="BH24"/>
  <c r="BD24"/>
  <c r="BB24"/>
  <c r="AZ24"/>
  <c r="AX24"/>
  <c r="BG23"/>
  <c r="BE23"/>
  <c r="BC23"/>
  <c r="BA23"/>
  <c r="AY23"/>
  <c r="AW23"/>
  <c r="BJ22"/>
  <c r="BH22"/>
  <c r="BD22"/>
  <c r="BB22"/>
  <c r="AZ22"/>
  <c r="AX22"/>
  <c r="BG21"/>
  <c r="BE21"/>
  <c r="BC21"/>
  <c r="BA21"/>
  <c r="AY21"/>
  <c r="AW21"/>
  <c r="BJ20"/>
  <c r="BH20"/>
  <c r="BD20"/>
  <c r="BB20"/>
  <c r="AZ20"/>
  <c r="AX20"/>
  <c r="BG19"/>
  <c r="BE19"/>
  <c r="BC19"/>
  <c r="BA19"/>
  <c r="AY19"/>
  <c r="AW19"/>
  <c r="BJ18"/>
  <c r="BH18"/>
  <c r="BD18"/>
  <c r="BB18"/>
  <c r="AZ18"/>
  <c r="AX18"/>
  <c r="BG17"/>
  <c r="BE17"/>
  <c r="BC17"/>
  <c r="BA17"/>
  <c r="AY17"/>
  <c r="AW17"/>
  <c r="BJ16"/>
  <c r="BH16"/>
  <c r="BD16"/>
  <c r="BB16"/>
  <c r="AZ16"/>
  <c r="AX16"/>
  <c r="BG15"/>
  <c r="BE15"/>
  <c r="BC15"/>
  <c r="BA15"/>
  <c r="AY15"/>
  <c r="AW15"/>
  <c r="BJ14"/>
  <c r="BH14"/>
  <c r="BD14"/>
  <c r="BB14"/>
  <c r="AZ14"/>
  <c r="AX14"/>
  <c r="BG13"/>
  <c r="BE13"/>
  <c r="BC13"/>
  <c r="BA13"/>
  <c r="AY13"/>
  <c r="AW13"/>
  <c r="BJ12"/>
  <c r="BH12"/>
  <c r="BD12"/>
  <c r="BB12"/>
  <c r="AZ12"/>
  <c r="AX12"/>
  <c r="BG11"/>
  <c r="BE11"/>
  <c r="BC11"/>
  <c r="BA11"/>
  <c r="AY11"/>
  <c r="AW11"/>
  <c r="BJ10"/>
  <c r="BH10"/>
  <c r="BD10"/>
  <c r="BB10"/>
  <c r="AZ10"/>
  <c r="AX10"/>
  <c r="BG9"/>
  <c r="BE9"/>
  <c r="BC9"/>
  <c r="BA9"/>
  <c r="AY9"/>
  <c r="AW9"/>
  <c r="BJ8"/>
  <c r="BH8"/>
  <c r="BD8"/>
  <c r="BB8"/>
  <c r="AZ8"/>
  <c r="AX8"/>
  <c r="BG7"/>
  <c r="BE7"/>
  <c r="BC7"/>
  <c r="BA7"/>
  <c r="AY7"/>
  <c r="AW7"/>
  <c r="BJ6"/>
  <c r="BH6"/>
  <c r="BD6"/>
  <c r="BB6"/>
  <c r="AZ6"/>
  <c r="AX6"/>
  <c r="BG5"/>
  <c r="BE5"/>
  <c r="BC5"/>
  <c r="BA5"/>
  <c r="AY5"/>
  <c r="AW5"/>
  <c r="BJ4"/>
  <c r="BH4"/>
  <c r="BD4"/>
  <c r="BB4"/>
  <c r="AZ4"/>
  <c r="AX4"/>
  <c r="AV27"/>
  <c r="AV25"/>
  <c r="AV23"/>
  <c r="AV21"/>
  <c r="AV19"/>
  <c r="AV17"/>
  <c r="AV15"/>
  <c r="AV13"/>
  <c r="AV11"/>
  <c r="AV9"/>
  <c r="AV7"/>
  <c r="BJ27"/>
  <c r="BH27"/>
  <c r="BD27"/>
  <c r="BB27"/>
  <c r="AZ27"/>
  <c r="AX27"/>
  <c r="BG26"/>
  <c r="BE26"/>
  <c r="BC26"/>
  <c r="BA26"/>
  <c r="AY26"/>
  <c r="AW26"/>
  <c r="BJ25"/>
  <c r="BH25"/>
  <c r="BD25"/>
  <c r="BB25"/>
  <c r="AZ25"/>
  <c r="AX25"/>
  <c r="BG24"/>
  <c r="BE24"/>
  <c r="BC24"/>
  <c r="BA24"/>
  <c r="AY24"/>
  <c r="AW24"/>
  <c r="BJ23"/>
  <c r="BH23"/>
  <c r="BD23"/>
  <c r="BB23"/>
  <c r="AZ23"/>
  <c r="AX23"/>
  <c r="BG22"/>
  <c r="BE22"/>
  <c r="BC22"/>
  <c r="BA22"/>
  <c r="AY22"/>
  <c r="AW22"/>
  <c r="BJ21"/>
  <c r="BH21"/>
  <c r="BD21"/>
  <c r="BB21"/>
  <c r="AZ21"/>
  <c r="AX21"/>
  <c r="BG20"/>
  <c r="BE20"/>
  <c r="BC20"/>
  <c r="BA20"/>
  <c r="AY20"/>
  <c r="AW20"/>
  <c r="BJ19"/>
  <c r="BH19"/>
  <c r="BD19"/>
  <c r="BB19"/>
  <c r="AZ19"/>
  <c r="AX19"/>
  <c r="BG18"/>
  <c r="BE18"/>
  <c r="BC18"/>
  <c r="BA18"/>
  <c r="AY18"/>
  <c r="AW18"/>
  <c r="BJ17"/>
  <c r="BH17"/>
  <c r="BD17"/>
  <c r="BB17"/>
  <c r="AZ17"/>
  <c r="AX17"/>
  <c r="BG16"/>
  <c r="BE16"/>
  <c r="BC16"/>
  <c r="BA16"/>
  <c r="AY16"/>
  <c r="AW16"/>
  <c r="BJ15"/>
  <c r="BH15"/>
  <c r="BD15"/>
  <c r="BB15"/>
  <c r="AZ15"/>
  <c r="AX15"/>
  <c r="BG14"/>
  <c r="BE14"/>
  <c r="BC14"/>
  <c r="BA14"/>
  <c r="AY14"/>
  <c r="AW14"/>
  <c r="BJ13"/>
  <c r="BH13"/>
  <c r="BD13"/>
  <c r="BB13"/>
  <c r="AZ13"/>
  <c r="AX13"/>
  <c r="BG12"/>
  <c r="BE12"/>
  <c r="BC12"/>
  <c r="BA12"/>
  <c r="AY12"/>
  <c r="AW12"/>
  <c r="BJ11"/>
  <c r="BH11"/>
  <c r="BD11"/>
  <c r="BB11"/>
  <c r="AZ11"/>
  <c r="AX11"/>
  <c r="BG10"/>
  <c r="BE10"/>
  <c r="BC10"/>
  <c r="BA10"/>
  <c r="AY10"/>
  <c r="AW10"/>
  <c r="BJ9"/>
  <c r="BH9"/>
  <c r="BD9"/>
  <c r="BB9"/>
  <c r="AZ9"/>
  <c r="AX9"/>
  <c r="BG8"/>
  <c r="BE8"/>
  <c r="BC8"/>
  <c r="BA8"/>
  <c r="AY8"/>
  <c r="AW8"/>
  <c r="BJ7"/>
  <c r="BH7"/>
  <c r="BD7"/>
  <c r="BB7"/>
  <c r="AZ7"/>
  <c r="AX7"/>
  <c r="BG6"/>
  <c r="BE6"/>
  <c r="BC6"/>
  <c r="BA6"/>
  <c r="AY6"/>
  <c r="AW6"/>
  <c r="K26" a="1"/>
  <c r="K26" s="1"/>
  <c r="K24" a="1"/>
  <c r="K24" s="1"/>
  <c r="K22" a="1"/>
  <c r="K22" s="1"/>
  <c r="K20" a="1"/>
  <c r="K20" s="1"/>
  <c r="K18" a="1"/>
  <c r="K18" s="1"/>
  <c r="K16" a="1"/>
  <c r="K16" s="1"/>
  <c r="K14" a="1"/>
  <c r="K14" s="1"/>
  <c r="K12" a="1"/>
  <c r="K12" s="1"/>
  <c r="K10" a="1"/>
  <c r="K10" s="1"/>
  <c r="K8" a="1"/>
  <c r="K8" s="1"/>
  <c r="K6" a="1"/>
  <c r="K6" s="1"/>
  <c r="I26" a="1"/>
  <c r="I26" s="1"/>
  <c r="G26" a="1"/>
  <c r="G26" s="1"/>
  <c r="G25" a="1"/>
  <c r="G25" s="1"/>
  <c r="H24" a="1"/>
  <c r="H24" s="1"/>
  <c r="I23" a="1"/>
  <c r="I23" s="1"/>
  <c r="G23" a="1"/>
  <c r="G23" s="1"/>
  <c r="H22" a="1"/>
  <c r="H22" s="1"/>
  <c r="I21" a="1"/>
  <c r="I21" s="1"/>
  <c r="G21" a="1"/>
  <c r="G21" s="1"/>
  <c r="H20" a="1"/>
  <c r="H20" s="1"/>
  <c r="I19" a="1"/>
  <c r="I19" s="1"/>
  <c r="G19" a="1"/>
  <c r="G19" s="1"/>
  <c r="H18" a="1"/>
  <c r="H18" s="1"/>
  <c r="I17" a="1"/>
  <c r="I17" s="1"/>
  <c r="G17" a="1"/>
  <c r="G17" s="1"/>
  <c r="H16" a="1"/>
  <c r="H16" s="1"/>
  <c r="I15" a="1"/>
  <c r="I15" s="1"/>
  <c r="G15" a="1"/>
  <c r="G15" s="1"/>
  <c r="H14" a="1"/>
  <c r="H14" s="1"/>
  <c r="I13" a="1"/>
  <c r="I13" s="1"/>
  <c r="G13" a="1"/>
  <c r="G13" s="1"/>
  <c r="H12" a="1"/>
  <c r="H12" s="1"/>
  <c r="I11" a="1"/>
  <c r="I11" s="1"/>
  <c r="G11" a="1"/>
  <c r="G11" s="1"/>
  <c r="H10" a="1"/>
  <c r="H10" s="1"/>
  <c r="I9" a="1"/>
  <c r="I9" s="1"/>
  <c r="G9" a="1"/>
  <c r="G9" s="1"/>
  <c r="H8" a="1"/>
  <c r="H8" s="1"/>
  <c r="I7" a="1"/>
  <c r="I7" s="1"/>
  <c r="G7" a="1"/>
  <c r="G7" s="1"/>
  <c r="H6" a="1"/>
  <c r="H6" s="1"/>
  <c r="I5" a="1"/>
  <c r="I5" s="1"/>
  <c r="G5" a="1"/>
  <c r="G5" s="1"/>
  <c r="H4" a="1"/>
  <c r="H4" s="1"/>
  <c r="K27" a="1"/>
  <c r="K27" s="1"/>
  <c r="I27" a="1"/>
  <c r="I27" s="1"/>
  <c r="G27" a="1"/>
  <c r="G27" s="1"/>
  <c r="E5" a="1"/>
  <c r="E5" s="1"/>
  <c r="E7" a="1"/>
  <c r="E7" s="1"/>
  <c r="E9" a="1"/>
  <c r="E9" s="1"/>
  <c r="E11" a="1"/>
  <c r="E11" s="1"/>
  <c r="E13" a="1"/>
  <c r="E13" s="1"/>
  <c r="E15" a="1"/>
  <c r="E15" s="1"/>
  <c r="E17" a="1"/>
  <c r="E17" s="1"/>
  <c r="E19" a="1"/>
  <c r="E19" s="1"/>
  <c r="E21" a="1"/>
  <c r="E21" s="1"/>
  <c r="E23" a="1"/>
  <c r="E23" s="1"/>
  <c r="E25" a="1"/>
  <c r="E25" s="1"/>
  <c r="E27" a="1"/>
  <c r="E27" s="1"/>
  <c r="I25" a="1"/>
  <c r="I25" s="1"/>
  <c r="K25" a="1"/>
  <c r="K25" s="1"/>
  <c r="K23" a="1"/>
  <c r="K23" s="1"/>
  <c r="K21" a="1"/>
  <c r="K21" s="1"/>
  <c r="K19" a="1"/>
  <c r="K19" s="1"/>
  <c r="K17" a="1"/>
  <c r="K17" s="1"/>
  <c r="K15" a="1"/>
  <c r="K15" s="1"/>
  <c r="K13" a="1"/>
  <c r="K13" s="1"/>
  <c r="K11" a="1"/>
  <c r="K11" s="1"/>
  <c r="K9" a="1"/>
  <c r="K9" s="1"/>
  <c r="K7" a="1"/>
  <c r="K7" s="1"/>
  <c r="K5" a="1"/>
  <c r="K5" s="1"/>
  <c r="H26" a="1"/>
  <c r="H26" s="1"/>
  <c r="H25" a="1"/>
  <c r="H25" s="1"/>
  <c r="I24" a="1"/>
  <c r="I24" s="1"/>
  <c r="G24" a="1"/>
  <c r="G24" s="1"/>
  <c r="H23" a="1"/>
  <c r="H23" s="1"/>
  <c r="I22" a="1"/>
  <c r="I22" s="1"/>
  <c r="G22" a="1"/>
  <c r="G22" s="1"/>
  <c r="H21" a="1"/>
  <c r="H21" s="1"/>
  <c r="I20" a="1"/>
  <c r="I20" s="1"/>
  <c r="G20" a="1"/>
  <c r="G20" s="1"/>
  <c r="H19" a="1"/>
  <c r="H19" s="1"/>
  <c r="I18" a="1"/>
  <c r="I18" s="1"/>
  <c r="G18" a="1"/>
  <c r="G18" s="1"/>
  <c r="H17" a="1"/>
  <c r="H17" s="1"/>
  <c r="I16" a="1"/>
  <c r="I16" s="1"/>
  <c r="G16" a="1"/>
  <c r="G16" s="1"/>
  <c r="H15" a="1"/>
  <c r="H15" s="1"/>
  <c r="I14" a="1"/>
  <c r="I14" s="1"/>
  <c r="G14" a="1"/>
  <c r="G14" s="1"/>
  <c r="H13" a="1"/>
  <c r="H13" s="1"/>
  <c r="I12" a="1"/>
  <c r="I12" s="1"/>
  <c r="G12" a="1"/>
  <c r="G12" s="1"/>
  <c r="H11" a="1"/>
  <c r="H11" s="1"/>
  <c r="I10" a="1"/>
  <c r="I10" s="1"/>
  <c r="G10" a="1"/>
  <c r="G10" s="1"/>
  <c r="H9" a="1"/>
  <c r="H9" s="1"/>
  <c r="I8" a="1"/>
  <c r="I8" s="1"/>
  <c r="G8" a="1"/>
  <c r="G8" s="1"/>
  <c r="H7" a="1"/>
  <c r="H7" s="1"/>
  <c r="I6" a="1"/>
  <c r="I6" s="1"/>
  <c r="G6" a="1"/>
  <c r="G6" s="1"/>
  <c r="H5" a="1"/>
  <c r="H5" s="1"/>
  <c r="I4" a="1"/>
  <c r="I4" s="1"/>
  <c r="G4" a="1"/>
  <c r="G4" s="1"/>
  <c r="J27" a="1"/>
  <c r="J27" s="1"/>
  <c r="H27" a="1"/>
  <c r="H27" s="1"/>
  <c r="E4" a="1"/>
  <c r="E4" s="1"/>
  <c r="AD27" a="1"/>
  <c r="AD27" s="1"/>
  <c r="AD25" a="1"/>
  <c r="AD25" s="1"/>
  <c r="AD23" a="1"/>
  <c r="AD23" s="1"/>
  <c r="AD21" a="1"/>
  <c r="AD21" s="1"/>
  <c r="AE19" a="1"/>
  <c r="AE19" s="1"/>
  <c r="AE17" a="1"/>
  <c r="AE17" s="1"/>
  <c r="AE15" a="1"/>
  <c r="AE15" s="1"/>
  <c r="AE13" a="1"/>
  <c r="AE13" s="1"/>
  <c r="AE11" a="1"/>
  <c r="AE11" s="1"/>
  <c r="AE9" a="1"/>
  <c r="AE9" s="1"/>
  <c r="AE7" a="1"/>
  <c r="AE7" s="1"/>
  <c r="AE5" a="1"/>
  <c r="AE5" s="1"/>
  <c r="AR4" a="1"/>
  <c r="AR4" s="1"/>
  <c r="C25" i="2"/>
  <c r="C26"/>
  <c r="C27"/>
  <c r="AE26" i="3" a="1"/>
  <c r="AE26" s="1"/>
  <c r="AE24" a="1"/>
  <c r="AE24" s="1"/>
  <c r="AE22" a="1"/>
  <c r="AE22" s="1"/>
  <c r="AD20" a="1"/>
  <c r="AD20" s="1"/>
  <c r="AD18" a="1"/>
  <c r="AD18" s="1"/>
  <c r="AD16" a="1"/>
  <c r="AD16" s="1"/>
  <c r="M16" s="1" a="1"/>
  <c r="M16" s="1"/>
  <c r="AD14" a="1"/>
  <c r="AD14" s="1"/>
  <c r="AD12" a="1"/>
  <c r="AD12" s="1"/>
  <c r="AD10" a="1"/>
  <c r="AD10" s="1"/>
  <c r="AD8" a="1"/>
  <c r="AD8" s="1"/>
  <c r="M8" s="1" a="1"/>
  <c r="M8" s="1"/>
  <c r="AD6" a="1"/>
  <c r="AD6" s="1"/>
  <c r="C4" i="2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AD4" i="3" a="1"/>
  <c r="AD4" s="1"/>
  <c r="M4" s="1" a="1"/>
  <c r="M4" s="1"/>
  <c r="N5" a="1"/>
  <c r="N5" s="1"/>
  <c r="N17" a="1"/>
  <c r="N17" s="1"/>
  <c r="N13" a="1"/>
  <c r="N13" s="1"/>
  <c r="N9" a="1"/>
  <c r="N9" s="1"/>
  <c r="M12" a="1"/>
  <c r="M12" s="1"/>
  <c r="AA4" a="1"/>
  <c r="AA4" s="1"/>
  <c r="N19" a="1"/>
  <c r="N19" s="1"/>
  <c r="N15" a="1"/>
  <c r="N15" s="1"/>
  <c r="N11" a="1"/>
  <c r="N11" s="1"/>
  <c r="N7" a="1"/>
  <c r="N7" s="1"/>
  <c r="M14" a="1"/>
  <c r="M14" s="1"/>
  <c r="M10" a="1"/>
  <c r="M10" s="1"/>
  <c r="M6" a="1"/>
  <c r="M6" s="1"/>
  <c r="M20" a="1"/>
  <c r="M20" s="1"/>
  <c r="M18" a="1"/>
  <c r="M18" s="1"/>
  <c r="N26" a="1"/>
  <c r="N26" s="1"/>
  <c r="N24" a="1"/>
  <c r="N24" s="1"/>
  <c r="N22" a="1"/>
  <c r="N22" s="1"/>
  <c r="M27" a="1"/>
  <c r="M27" s="1"/>
  <c r="M25" a="1"/>
  <c r="M25" s="1"/>
  <c r="M23" a="1"/>
  <c r="M23" s="1"/>
  <c r="M21" a="1"/>
  <c r="M21" s="1"/>
  <c r="AT4" a="1"/>
  <c r="AT4" s="1"/>
  <c r="AC4" s="1" a="1"/>
  <c r="AC4" s="1"/>
  <c r="AE4" a="1"/>
  <c r="AE4" s="1"/>
  <c r="N4" s="1" a="1"/>
  <c r="N4" s="1"/>
  <c r="AS4" a="1"/>
  <c r="AS4" s="1"/>
  <c r="AB4" s="1" a="1"/>
  <c r="AB4" s="1"/>
  <c r="C24" i="2"/>
  <c r="AG4" i="3" a="1"/>
  <c r="AG4" s="1"/>
  <c r="P4" s="1" a="1"/>
  <c r="P4" s="1"/>
  <c r="AI4" a="1"/>
  <c r="AI4" s="1"/>
  <c r="R4" s="1" a="1"/>
  <c r="R4" s="1"/>
  <c r="AK4" a="1"/>
  <c r="AK4" s="1"/>
  <c r="T4" s="1" a="1"/>
  <c r="T4" s="1"/>
  <c r="AM4" a="1"/>
  <c r="AM4" s="1"/>
  <c r="V4" s="1" a="1"/>
  <c r="V4" s="1"/>
  <c r="AO4" a="1"/>
  <c r="AO4" s="1"/>
  <c r="X4" s="1" a="1"/>
  <c r="X4" s="1"/>
  <c r="AQ4" a="1"/>
  <c r="AQ4" s="1"/>
  <c r="Z4" s="1" a="1"/>
  <c r="Z4" s="1"/>
  <c r="AS27" a="1"/>
  <c r="AS27" s="1"/>
  <c r="AB27" s="1" a="1"/>
  <c r="AB27" s="1"/>
  <c r="AQ27" a="1"/>
  <c r="AQ27" s="1"/>
  <c r="Z27" s="1" a="1"/>
  <c r="Z27" s="1"/>
  <c r="AO27" a="1"/>
  <c r="AO27" s="1"/>
  <c r="X27" s="1" a="1"/>
  <c r="X27" s="1"/>
  <c r="AM27" a="1"/>
  <c r="AM27" s="1"/>
  <c r="V27" s="1" a="1"/>
  <c r="V27" s="1"/>
  <c r="AK27" a="1"/>
  <c r="AK27" s="1"/>
  <c r="T27" s="1" a="1"/>
  <c r="T27" s="1"/>
  <c r="AI27" a="1"/>
  <c r="AI27" s="1"/>
  <c r="R27" s="1" a="1"/>
  <c r="R27" s="1"/>
  <c r="AG27" a="1"/>
  <c r="AG27" s="1"/>
  <c r="P27" s="1" a="1"/>
  <c r="P27" s="1"/>
  <c r="AE27" a="1"/>
  <c r="AE27" s="1"/>
  <c r="N27" s="1" a="1"/>
  <c r="N27" s="1"/>
  <c r="AT26" a="1"/>
  <c r="AT26" s="1"/>
  <c r="AC26" s="1" a="1"/>
  <c r="AC26" s="1"/>
  <c r="AR26" a="1"/>
  <c r="AR26" s="1"/>
  <c r="AA26" s="1" a="1"/>
  <c r="AA26" s="1"/>
  <c r="AP26" a="1"/>
  <c r="AP26" s="1"/>
  <c r="Y26" s="1" a="1"/>
  <c r="Y26" s="1"/>
  <c r="AN26" a="1"/>
  <c r="AN26" s="1"/>
  <c r="W26" s="1" a="1"/>
  <c r="W26" s="1"/>
  <c r="AL26" a="1"/>
  <c r="AL26" s="1"/>
  <c r="U26" s="1" a="1"/>
  <c r="U26" s="1"/>
  <c r="AJ26" a="1"/>
  <c r="AJ26" s="1"/>
  <c r="S26" s="1" a="1"/>
  <c r="S26" s="1"/>
  <c r="AH26" a="1"/>
  <c r="AH26" s="1"/>
  <c r="Q26" s="1" a="1"/>
  <c r="Q26" s="1"/>
  <c r="AF26" a="1"/>
  <c r="AF26" s="1"/>
  <c r="O26" s="1" a="1"/>
  <c r="O26" s="1"/>
  <c r="AD26" a="1"/>
  <c r="AD26" s="1"/>
  <c r="M26" s="1" a="1"/>
  <c r="M26" s="1"/>
  <c r="AS25" a="1"/>
  <c r="AS25" s="1"/>
  <c r="AB25" s="1" a="1"/>
  <c r="AB25" s="1"/>
  <c r="AQ25" a="1"/>
  <c r="AQ25" s="1"/>
  <c r="Z25" s="1" a="1"/>
  <c r="Z25" s="1"/>
  <c r="AO25" a="1"/>
  <c r="AO25" s="1"/>
  <c r="X25" s="1" a="1"/>
  <c r="X25" s="1"/>
  <c r="AM25" a="1"/>
  <c r="AM25" s="1"/>
  <c r="V25" s="1" a="1"/>
  <c r="V25" s="1"/>
  <c r="AK25" a="1"/>
  <c r="AK25" s="1"/>
  <c r="T25" s="1" a="1"/>
  <c r="T25" s="1"/>
  <c r="AI25" a="1"/>
  <c r="AI25" s="1"/>
  <c r="R25" s="1" a="1"/>
  <c r="R25" s="1"/>
  <c r="AG25" a="1"/>
  <c r="AG25" s="1"/>
  <c r="P25" s="1" a="1"/>
  <c r="P25" s="1"/>
  <c r="AE25" a="1"/>
  <c r="AE25" s="1"/>
  <c r="N25" s="1" a="1"/>
  <c r="N25" s="1"/>
  <c r="AT24" a="1"/>
  <c r="AT24" s="1"/>
  <c r="AC24" s="1" a="1"/>
  <c r="AC24" s="1"/>
  <c r="AR24" a="1"/>
  <c r="AR24" s="1"/>
  <c r="AA24" s="1" a="1"/>
  <c r="AA24" s="1"/>
  <c r="AP24" a="1"/>
  <c r="AP24" s="1"/>
  <c r="Y24" s="1" a="1"/>
  <c r="Y24" s="1"/>
  <c r="AN24" a="1"/>
  <c r="AN24" s="1"/>
  <c r="W24" s="1" a="1"/>
  <c r="W24" s="1"/>
  <c r="AL24" a="1"/>
  <c r="AL24" s="1"/>
  <c r="U24" s="1" a="1"/>
  <c r="U24" s="1"/>
  <c r="AJ24" a="1"/>
  <c r="AJ24" s="1"/>
  <c r="S24" s="1" a="1"/>
  <c r="S24" s="1"/>
  <c r="AH24" a="1"/>
  <c r="AH24" s="1"/>
  <c r="Q24" s="1" a="1"/>
  <c r="Q24" s="1"/>
  <c r="AF24" a="1"/>
  <c r="AF24" s="1"/>
  <c r="O24" s="1" a="1"/>
  <c r="O24" s="1"/>
  <c r="AD24" a="1"/>
  <c r="AD24" s="1"/>
  <c r="M24" s="1" a="1"/>
  <c r="M24" s="1"/>
  <c r="AS23" a="1"/>
  <c r="AS23" s="1"/>
  <c r="AB23" s="1" a="1"/>
  <c r="AB23" s="1"/>
  <c r="AQ23" a="1"/>
  <c r="AQ23" s="1"/>
  <c r="Z23" s="1" a="1"/>
  <c r="Z23" s="1"/>
  <c r="AO23" a="1"/>
  <c r="AO23" s="1"/>
  <c r="X23" s="1" a="1"/>
  <c r="X23" s="1"/>
  <c r="AM23" a="1"/>
  <c r="AM23" s="1"/>
  <c r="V23" s="1" a="1"/>
  <c r="V23" s="1"/>
  <c r="AK23" a="1"/>
  <c r="AK23" s="1"/>
  <c r="T23" s="1" a="1"/>
  <c r="T23" s="1"/>
  <c r="AI23" a="1"/>
  <c r="AI23" s="1"/>
  <c r="R23" s="1" a="1"/>
  <c r="R23" s="1"/>
  <c r="AG23" a="1"/>
  <c r="AG23" s="1"/>
  <c r="P23" s="1" a="1"/>
  <c r="P23" s="1"/>
  <c r="AE23" a="1"/>
  <c r="AE23" s="1"/>
  <c r="N23" s="1" a="1"/>
  <c r="N23" s="1"/>
  <c r="AT22" a="1"/>
  <c r="AT22" s="1"/>
  <c r="AC22" s="1" a="1"/>
  <c r="AC22" s="1"/>
  <c r="AR22" a="1"/>
  <c r="AR22" s="1"/>
  <c r="AA22" s="1" a="1"/>
  <c r="AA22" s="1"/>
  <c r="AP22" a="1"/>
  <c r="AP22" s="1"/>
  <c r="Y22" s="1" a="1"/>
  <c r="Y22" s="1"/>
  <c r="AN22" a="1"/>
  <c r="AN22" s="1"/>
  <c r="W22" s="1" a="1"/>
  <c r="W22" s="1"/>
  <c r="AL22" a="1"/>
  <c r="AL22" s="1"/>
  <c r="U22" s="1" a="1"/>
  <c r="U22" s="1"/>
  <c r="AJ22" a="1"/>
  <c r="AJ22" s="1"/>
  <c r="S22" s="1" a="1"/>
  <c r="S22" s="1"/>
  <c r="AH22" a="1"/>
  <c r="AH22" s="1"/>
  <c r="Q22" s="1" a="1"/>
  <c r="Q22" s="1"/>
  <c r="AF22" a="1"/>
  <c r="AF22" s="1"/>
  <c r="O22" s="1" a="1"/>
  <c r="O22" s="1"/>
  <c r="AD22" a="1"/>
  <c r="AD22" s="1"/>
  <c r="M22" s="1" a="1"/>
  <c r="M22" s="1"/>
  <c r="AS21" a="1"/>
  <c r="AS21" s="1"/>
  <c r="AB21" s="1" a="1"/>
  <c r="AB21" s="1"/>
  <c r="AQ21" a="1"/>
  <c r="AQ21" s="1"/>
  <c r="Z21" s="1" a="1"/>
  <c r="Z21" s="1"/>
  <c r="AO21" a="1"/>
  <c r="AO21" s="1"/>
  <c r="X21" s="1" a="1"/>
  <c r="X21" s="1"/>
  <c r="AM21" a="1"/>
  <c r="AM21" s="1"/>
  <c r="V21" s="1" a="1"/>
  <c r="V21" s="1"/>
  <c r="AK21" a="1"/>
  <c r="AK21" s="1"/>
  <c r="T21" s="1" a="1"/>
  <c r="T21" s="1"/>
  <c r="AI21" a="1"/>
  <c r="AI21" s="1"/>
  <c r="R21" s="1" a="1"/>
  <c r="R21" s="1"/>
  <c r="AG21" a="1"/>
  <c r="AG21" s="1"/>
  <c r="P21" s="1" a="1"/>
  <c r="P21" s="1"/>
  <c r="AE21" a="1"/>
  <c r="AE21" s="1"/>
  <c r="N21" s="1" a="1"/>
  <c r="N21" s="1"/>
  <c r="AT20" a="1"/>
  <c r="AT20" s="1"/>
  <c r="AC20" s="1" a="1"/>
  <c r="AC20" s="1"/>
  <c r="AR20" a="1"/>
  <c r="AR20" s="1"/>
  <c r="AA20" s="1" a="1"/>
  <c r="AA20" s="1"/>
  <c r="AP20" a="1"/>
  <c r="AP20" s="1"/>
  <c r="Y20" s="1" a="1"/>
  <c r="Y20" s="1"/>
  <c r="AN20" a="1"/>
  <c r="AN20" s="1"/>
  <c r="W20" s="1" a="1"/>
  <c r="W20" s="1"/>
  <c r="AL20" a="1"/>
  <c r="AL20" s="1"/>
  <c r="U20" s="1" a="1"/>
  <c r="U20" s="1"/>
  <c r="AJ20" a="1"/>
  <c r="AJ20" s="1"/>
  <c r="S20" s="1" a="1"/>
  <c r="S20" s="1"/>
  <c r="AH20" a="1"/>
  <c r="AH20" s="1"/>
  <c r="Q20" s="1" a="1"/>
  <c r="Q20" s="1"/>
  <c r="AF20" a="1"/>
  <c r="AF20" s="1"/>
  <c r="O20" s="1" a="1"/>
  <c r="O20" s="1"/>
  <c r="AE20" a="1"/>
  <c r="AE20" s="1"/>
  <c r="N20" s="1" a="1"/>
  <c r="N20" s="1"/>
  <c r="AT19" a="1"/>
  <c r="AT19" s="1"/>
  <c r="AC19" s="1" a="1"/>
  <c r="AC19" s="1"/>
  <c r="AR19" a="1"/>
  <c r="AR19" s="1"/>
  <c r="AA19" s="1" a="1"/>
  <c r="AA19" s="1"/>
  <c r="AP19" a="1"/>
  <c r="AP19" s="1"/>
  <c r="Y19" s="1" a="1"/>
  <c r="Y19" s="1"/>
  <c r="AN19" a="1"/>
  <c r="AN19" s="1"/>
  <c r="W19" s="1" a="1"/>
  <c r="W19" s="1"/>
  <c r="AL19" a="1"/>
  <c r="AL19" s="1"/>
  <c r="U19" s="1" a="1"/>
  <c r="U19" s="1"/>
  <c r="AJ19" a="1"/>
  <c r="AJ19" s="1"/>
  <c r="S19" s="1" a="1"/>
  <c r="S19" s="1"/>
  <c r="AH19" a="1"/>
  <c r="AH19" s="1"/>
  <c r="Q19" s="1" a="1"/>
  <c r="Q19" s="1"/>
  <c r="AF19" a="1"/>
  <c r="AF19" s="1"/>
  <c r="O19" s="1" a="1"/>
  <c r="O19" s="1"/>
  <c r="AD19" a="1"/>
  <c r="AD19" s="1"/>
  <c r="M19" s="1" a="1"/>
  <c r="M19" s="1"/>
  <c r="AS18" a="1"/>
  <c r="AS18" s="1"/>
  <c r="AB18" s="1" a="1"/>
  <c r="AB18" s="1"/>
  <c r="AQ18" a="1"/>
  <c r="AQ18" s="1"/>
  <c r="Z18" s="1" a="1"/>
  <c r="Z18" s="1"/>
  <c r="AO18" a="1"/>
  <c r="AO18" s="1"/>
  <c r="X18" s="1" a="1"/>
  <c r="X18" s="1"/>
  <c r="AM18" a="1"/>
  <c r="AM18" s="1"/>
  <c r="V18" s="1" a="1"/>
  <c r="V18" s="1"/>
  <c r="AK18" a="1"/>
  <c r="AK18" s="1"/>
  <c r="T18" s="1" a="1"/>
  <c r="T18" s="1"/>
  <c r="AI18" a="1"/>
  <c r="AI18" s="1"/>
  <c r="R18" s="1" a="1"/>
  <c r="R18" s="1"/>
  <c r="AG18" a="1"/>
  <c r="AG18" s="1"/>
  <c r="P18" s="1" a="1"/>
  <c r="P18" s="1"/>
  <c r="AE18" a="1"/>
  <c r="AE18" s="1"/>
  <c r="N18" s="1" a="1"/>
  <c r="N18" s="1"/>
  <c r="AT17" a="1"/>
  <c r="AT17" s="1"/>
  <c r="AC17" s="1" a="1"/>
  <c r="AC17" s="1"/>
  <c r="AR17" a="1"/>
  <c r="AR17" s="1"/>
  <c r="AA17" s="1" a="1"/>
  <c r="AA17" s="1"/>
  <c r="AP17" a="1"/>
  <c r="AP17" s="1"/>
  <c r="Y17" s="1" a="1"/>
  <c r="Y17" s="1"/>
  <c r="AN17" a="1"/>
  <c r="AN17" s="1"/>
  <c r="W17" s="1" a="1"/>
  <c r="W17" s="1"/>
  <c r="AL17" a="1"/>
  <c r="AL17" s="1"/>
  <c r="U17" s="1" a="1"/>
  <c r="U17" s="1"/>
  <c r="AJ17" a="1"/>
  <c r="AJ17" s="1"/>
  <c r="S17" s="1" a="1"/>
  <c r="S17" s="1"/>
  <c r="AH17" a="1"/>
  <c r="AH17" s="1"/>
  <c r="Q17" s="1" a="1"/>
  <c r="Q17" s="1"/>
  <c r="AF17" a="1"/>
  <c r="AF17" s="1"/>
  <c r="O17" s="1" a="1"/>
  <c r="O17" s="1"/>
  <c r="AD17" a="1"/>
  <c r="AD17" s="1"/>
  <c r="M17" s="1" a="1"/>
  <c r="M17" s="1"/>
  <c r="AS16" a="1"/>
  <c r="AS16" s="1"/>
  <c r="AB16" s="1" a="1"/>
  <c r="AB16" s="1"/>
  <c r="AQ16" a="1"/>
  <c r="AQ16" s="1"/>
  <c r="Z16" s="1" a="1"/>
  <c r="Z16" s="1"/>
  <c r="AO16" a="1"/>
  <c r="AO16" s="1"/>
  <c r="X16" s="1" a="1"/>
  <c r="X16" s="1"/>
  <c r="AM16" a="1"/>
  <c r="AM16" s="1"/>
  <c r="V16" s="1" a="1"/>
  <c r="V16" s="1"/>
  <c r="AK16" a="1"/>
  <c r="AK16" s="1"/>
  <c r="T16" s="1" a="1"/>
  <c r="T16" s="1"/>
  <c r="AI16" a="1"/>
  <c r="AI16" s="1"/>
  <c r="R16" s="1" a="1"/>
  <c r="R16" s="1"/>
  <c r="AG16" a="1"/>
  <c r="AG16" s="1"/>
  <c r="P16" s="1" a="1"/>
  <c r="P16" s="1"/>
  <c r="AE16" a="1"/>
  <c r="AE16" s="1"/>
  <c r="N16" s="1" a="1"/>
  <c r="N16" s="1"/>
  <c r="AT15" a="1"/>
  <c r="AT15" s="1"/>
  <c r="AC15" s="1" a="1"/>
  <c r="AC15" s="1"/>
  <c r="AR15" a="1"/>
  <c r="AR15" s="1"/>
  <c r="AA15" s="1" a="1"/>
  <c r="AA15" s="1"/>
  <c r="AP15" a="1"/>
  <c r="AP15" s="1"/>
  <c r="Y15" s="1" a="1"/>
  <c r="Y15" s="1"/>
  <c r="AN15" a="1"/>
  <c r="AN15" s="1"/>
  <c r="W15" s="1" a="1"/>
  <c r="W15" s="1"/>
  <c r="AL15" a="1"/>
  <c r="AL15" s="1"/>
  <c r="U15" s="1" a="1"/>
  <c r="U15" s="1"/>
  <c r="AJ15" a="1"/>
  <c r="AJ15" s="1"/>
  <c r="S15" s="1" a="1"/>
  <c r="S15" s="1"/>
  <c r="AH15" a="1"/>
  <c r="AH15" s="1"/>
  <c r="Q15" s="1" a="1"/>
  <c r="Q15" s="1"/>
  <c r="AF15" a="1"/>
  <c r="AF15" s="1"/>
  <c r="O15" s="1" a="1"/>
  <c r="O15" s="1"/>
  <c r="AD15" a="1"/>
  <c r="AD15" s="1"/>
  <c r="M15" s="1" a="1"/>
  <c r="M15" s="1"/>
  <c r="AS14" a="1"/>
  <c r="AS14" s="1"/>
  <c r="AB14" s="1" a="1"/>
  <c r="AB14" s="1"/>
  <c r="AQ14" a="1"/>
  <c r="AQ14" s="1"/>
  <c r="Z14" s="1" a="1"/>
  <c r="Z14" s="1"/>
  <c r="AO14" a="1"/>
  <c r="AO14" s="1"/>
  <c r="X14" s="1" a="1"/>
  <c r="X14" s="1"/>
  <c r="AM14" a="1"/>
  <c r="AM14" s="1"/>
  <c r="V14" s="1" a="1"/>
  <c r="V14" s="1"/>
  <c r="AK14" a="1"/>
  <c r="AK14" s="1"/>
  <c r="T14" s="1" a="1"/>
  <c r="T14" s="1"/>
  <c r="AI14" a="1"/>
  <c r="AI14" s="1"/>
  <c r="R14" s="1" a="1"/>
  <c r="R14" s="1"/>
  <c r="AG14" a="1"/>
  <c r="AG14" s="1"/>
  <c r="P14" s="1" a="1"/>
  <c r="P14" s="1"/>
  <c r="AE14" a="1"/>
  <c r="AE14" s="1"/>
  <c r="N14" s="1" a="1"/>
  <c r="N14" s="1"/>
  <c r="AT13" a="1"/>
  <c r="AT13" s="1"/>
  <c r="AC13" s="1" a="1"/>
  <c r="AC13" s="1"/>
  <c r="AR13" a="1"/>
  <c r="AR13" s="1"/>
  <c r="AA13" s="1" a="1"/>
  <c r="AA13" s="1"/>
  <c r="AP13" a="1"/>
  <c r="AP13" s="1"/>
  <c r="Y13" s="1" a="1"/>
  <c r="Y13" s="1"/>
  <c r="AN13" a="1"/>
  <c r="AN13" s="1"/>
  <c r="W13" s="1" a="1"/>
  <c r="W13" s="1"/>
  <c r="AL13" a="1"/>
  <c r="AL13" s="1"/>
  <c r="U13" s="1" a="1"/>
  <c r="U13" s="1"/>
  <c r="AJ13" a="1"/>
  <c r="AJ13" s="1"/>
  <c r="S13" s="1" a="1"/>
  <c r="S13" s="1"/>
  <c r="AH13" a="1"/>
  <c r="AH13" s="1"/>
  <c r="Q13" s="1" a="1"/>
  <c r="Q13" s="1"/>
  <c r="AF13" a="1"/>
  <c r="AF13" s="1"/>
  <c r="O13" s="1" a="1"/>
  <c r="O13" s="1"/>
  <c r="AD13" a="1"/>
  <c r="AD13" s="1"/>
  <c r="M13" s="1" a="1"/>
  <c r="M13" s="1"/>
  <c r="AS12" a="1"/>
  <c r="AS12" s="1"/>
  <c r="AB12" s="1" a="1"/>
  <c r="AB12" s="1"/>
  <c r="AQ12" a="1"/>
  <c r="AQ12" s="1"/>
  <c r="Z12" s="1" a="1"/>
  <c r="Z12" s="1"/>
  <c r="AO12" a="1"/>
  <c r="AO12" s="1"/>
  <c r="X12" s="1" a="1"/>
  <c r="X12" s="1"/>
  <c r="AM12" a="1"/>
  <c r="AM12" s="1"/>
  <c r="V12" s="1" a="1"/>
  <c r="V12" s="1"/>
  <c r="AK12" a="1"/>
  <c r="AK12" s="1"/>
  <c r="T12" s="1" a="1"/>
  <c r="T12" s="1"/>
  <c r="AI12" a="1"/>
  <c r="AI12" s="1"/>
  <c r="R12" s="1" a="1"/>
  <c r="R12" s="1"/>
  <c r="AG12" a="1"/>
  <c r="AG12" s="1"/>
  <c r="P12" s="1" a="1"/>
  <c r="P12" s="1"/>
  <c r="AE12" a="1"/>
  <c r="AE12" s="1"/>
  <c r="N12" s="1" a="1"/>
  <c r="N12" s="1"/>
  <c r="AT11" a="1"/>
  <c r="AT11" s="1"/>
  <c r="AC11" s="1" a="1"/>
  <c r="AC11" s="1"/>
  <c r="AR11" a="1"/>
  <c r="AR11" s="1"/>
  <c r="AA11" s="1" a="1"/>
  <c r="AA11" s="1"/>
  <c r="AP11" a="1"/>
  <c r="AP11" s="1"/>
  <c r="Y11" s="1" a="1"/>
  <c r="Y11" s="1"/>
  <c r="AN11" a="1"/>
  <c r="AN11" s="1"/>
  <c r="W11" s="1" a="1"/>
  <c r="W11" s="1"/>
  <c r="AL11" a="1"/>
  <c r="AL11" s="1"/>
  <c r="U11" s="1" a="1"/>
  <c r="U11" s="1"/>
  <c r="AJ11" a="1"/>
  <c r="AJ11" s="1"/>
  <c r="S11" s="1" a="1"/>
  <c r="S11" s="1"/>
  <c r="AH11" a="1"/>
  <c r="AH11" s="1"/>
  <c r="Q11" s="1" a="1"/>
  <c r="Q11" s="1"/>
  <c r="AF11" a="1"/>
  <c r="AF11" s="1"/>
  <c r="O11" s="1" a="1"/>
  <c r="O11" s="1"/>
  <c r="AD11" a="1"/>
  <c r="AD11" s="1"/>
  <c r="M11" s="1" a="1"/>
  <c r="M11" s="1"/>
  <c r="AS10" a="1"/>
  <c r="AS10" s="1"/>
  <c r="AB10" s="1" a="1"/>
  <c r="AB10" s="1"/>
  <c r="AQ10" a="1"/>
  <c r="AQ10" s="1"/>
  <c r="Z10" s="1" a="1"/>
  <c r="Z10" s="1"/>
  <c r="AO10" a="1"/>
  <c r="AO10" s="1"/>
  <c r="X10" s="1" a="1"/>
  <c r="X10" s="1"/>
  <c r="AM10" a="1"/>
  <c r="AM10" s="1"/>
  <c r="V10" s="1" a="1"/>
  <c r="V10" s="1"/>
  <c r="AK10" a="1"/>
  <c r="AK10" s="1"/>
  <c r="T10" s="1" a="1"/>
  <c r="T10" s="1"/>
  <c r="AI10" a="1"/>
  <c r="AI10" s="1"/>
  <c r="R10" s="1" a="1"/>
  <c r="R10" s="1"/>
  <c r="AG10" a="1"/>
  <c r="AG10" s="1"/>
  <c r="P10" s="1" a="1"/>
  <c r="P10" s="1"/>
  <c r="AE10" a="1"/>
  <c r="AE10" s="1"/>
  <c r="N10" s="1" a="1"/>
  <c r="N10" s="1"/>
  <c r="AT9" a="1"/>
  <c r="AT9" s="1"/>
  <c r="AC9" s="1" a="1"/>
  <c r="AC9" s="1"/>
  <c r="AR9" a="1"/>
  <c r="AR9" s="1"/>
  <c r="AA9" s="1" a="1"/>
  <c r="AA9" s="1"/>
  <c r="AP9" a="1"/>
  <c r="AP9" s="1"/>
  <c r="Y9" s="1" a="1"/>
  <c r="Y9" s="1"/>
  <c r="AN9" a="1"/>
  <c r="AN9" s="1"/>
  <c r="W9" s="1" a="1"/>
  <c r="W9" s="1"/>
  <c r="AL9" a="1"/>
  <c r="AL9" s="1"/>
  <c r="U9" s="1" a="1"/>
  <c r="U9" s="1"/>
  <c r="AJ9" a="1"/>
  <c r="AJ9" s="1"/>
  <c r="S9" s="1" a="1"/>
  <c r="S9" s="1"/>
  <c r="AH9" a="1"/>
  <c r="AH9" s="1"/>
  <c r="Q9" s="1" a="1"/>
  <c r="Q9" s="1"/>
  <c r="AF9" a="1"/>
  <c r="AF9" s="1"/>
  <c r="O9" s="1" a="1"/>
  <c r="O9" s="1"/>
  <c r="AD9" a="1"/>
  <c r="AD9" s="1"/>
  <c r="M9" s="1" a="1"/>
  <c r="M9" s="1"/>
  <c r="AS8" a="1"/>
  <c r="AS8" s="1"/>
  <c r="AB8" s="1" a="1"/>
  <c r="AB8" s="1"/>
  <c r="AQ8" a="1"/>
  <c r="AQ8" s="1"/>
  <c r="Z8" s="1" a="1"/>
  <c r="Z8" s="1"/>
  <c r="AO8" a="1"/>
  <c r="AO8" s="1"/>
  <c r="X8" s="1" a="1"/>
  <c r="X8" s="1"/>
  <c r="AM8" a="1"/>
  <c r="AM8" s="1"/>
  <c r="V8" s="1" a="1"/>
  <c r="V8" s="1"/>
  <c r="AK8" a="1"/>
  <c r="AK8" s="1"/>
  <c r="T8" s="1" a="1"/>
  <c r="T8" s="1"/>
  <c r="AI8" a="1"/>
  <c r="AI8" s="1"/>
  <c r="R8" s="1" a="1"/>
  <c r="R8" s="1"/>
  <c r="AG8" a="1"/>
  <c r="AG8" s="1"/>
  <c r="P8" s="1" a="1"/>
  <c r="P8" s="1"/>
  <c r="AE8" a="1"/>
  <c r="AE8" s="1"/>
  <c r="N8" s="1" a="1"/>
  <c r="N8" s="1"/>
  <c r="AT7" a="1"/>
  <c r="AT7" s="1"/>
  <c r="AC7" s="1" a="1"/>
  <c r="AC7" s="1"/>
  <c r="AR7" a="1"/>
  <c r="AR7" s="1"/>
  <c r="AA7" s="1" a="1"/>
  <c r="AA7" s="1"/>
  <c r="AP7" a="1"/>
  <c r="AP7" s="1"/>
  <c r="Y7" s="1" a="1"/>
  <c r="Y7" s="1"/>
  <c r="AN7" a="1"/>
  <c r="AN7" s="1"/>
  <c r="W7" s="1" a="1"/>
  <c r="W7" s="1"/>
  <c r="AL7" a="1"/>
  <c r="AL7" s="1"/>
  <c r="U7" s="1" a="1"/>
  <c r="U7" s="1"/>
  <c r="AJ7" a="1"/>
  <c r="AJ7" s="1"/>
  <c r="S7" s="1" a="1"/>
  <c r="S7" s="1"/>
  <c r="AH7" a="1"/>
  <c r="AH7" s="1"/>
  <c r="Q7" s="1" a="1"/>
  <c r="Q7" s="1"/>
  <c r="AF7" a="1"/>
  <c r="AF7" s="1"/>
  <c r="O7" s="1" a="1"/>
  <c r="O7" s="1"/>
  <c r="AD7" a="1"/>
  <c r="AD7" s="1"/>
  <c r="M7" s="1" a="1"/>
  <c r="M7" s="1"/>
  <c r="AS6" a="1"/>
  <c r="AS6" s="1"/>
  <c r="AB6" s="1" a="1"/>
  <c r="AB6" s="1"/>
  <c r="AQ6" a="1"/>
  <c r="AQ6" s="1"/>
  <c r="Z6" s="1" a="1"/>
  <c r="Z6" s="1"/>
  <c r="AO6" a="1"/>
  <c r="AO6" s="1"/>
  <c r="X6" s="1" a="1"/>
  <c r="X6" s="1"/>
  <c r="AM6" a="1"/>
  <c r="AM6" s="1"/>
  <c r="V6" s="1" a="1"/>
  <c r="V6" s="1"/>
  <c r="AK6" a="1"/>
  <c r="AK6" s="1"/>
  <c r="T6" s="1" a="1"/>
  <c r="T6" s="1"/>
  <c r="AI6" a="1"/>
  <c r="AI6" s="1"/>
  <c r="R6" s="1" a="1"/>
  <c r="R6" s="1"/>
  <c r="AG6" a="1"/>
  <c r="AG6" s="1"/>
  <c r="P6" s="1" a="1"/>
  <c r="P6" s="1"/>
  <c r="AE6" a="1"/>
  <c r="AE6" s="1"/>
  <c r="N6" s="1" a="1"/>
  <c r="N6" s="1"/>
  <c r="AT5" a="1"/>
  <c r="AT5" s="1"/>
  <c r="AC5" s="1" a="1"/>
  <c r="AC5" s="1"/>
  <c r="AR5" a="1"/>
  <c r="AR5" s="1"/>
  <c r="AA5" s="1" a="1"/>
  <c r="AA5" s="1"/>
  <c r="AP5" a="1"/>
  <c r="AP5" s="1"/>
  <c r="Y5" s="1" a="1"/>
  <c r="Y5" s="1"/>
  <c r="AN5" a="1"/>
  <c r="AN5" s="1"/>
  <c r="W5" s="1" a="1"/>
  <c r="W5" s="1"/>
  <c r="AL5" a="1"/>
  <c r="AL5" s="1"/>
  <c r="U5" s="1" a="1"/>
  <c r="U5" s="1"/>
  <c r="AJ5" a="1"/>
  <c r="AJ5" s="1"/>
  <c r="S5" s="1" a="1"/>
  <c r="S5" s="1"/>
  <c r="AH5" a="1"/>
  <c r="AH5" s="1"/>
  <c r="Q5" s="1" a="1"/>
  <c r="Q5" s="1"/>
  <c r="AF5" a="1"/>
  <c r="AF5" s="1"/>
  <c r="O5" s="1" a="1"/>
  <c r="O5" s="1"/>
  <c r="AD5" a="1"/>
  <c r="AD5" s="1"/>
  <c r="M5" s="1" a="1"/>
  <c r="M5" s="1"/>
  <c r="AF4" a="1"/>
  <c r="AF4" s="1"/>
  <c r="O4" s="1" a="1"/>
  <c r="O4" s="1"/>
  <c r="AH4" a="1"/>
  <c r="AH4" s="1"/>
  <c r="Q4" s="1" a="1"/>
  <c r="Q4" s="1"/>
  <c r="AJ4" a="1"/>
  <c r="AJ4" s="1"/>
  <c r="S4" s="1" a="1"/>
  <c r="S4" s="1"/>
  <c r="AL4" a="1"/>
  <c r="AL4" s="1"/>
  <c r="U4" s="1" a="1"/>
  <c r="U4" s="1"/>
  <c r="AN4" a="1"/>
  <c r="AN4" s="1"/>
  <c r="W4" s="1" a="1"/>
  <c r="W4" s="1"/>
  <c r="AP4" a="1"/>
  <c r="AP4" s="1"/>
  <c r="Y4" s="1" a="1"/>
  <c r="Y4" s="1"/>
  <c r="AT27" a="1"/>
  <c r="AT27" s="1"/>
  <c r="AC27" s="1" a="1"/>
  <c r="AC27" s="1"/>
  <c r="AR27" a="1"/>
  <c r="AR27" s="1"/>
  <c r="AA27" s="1" a="1"/>
  <c r="AA27" s="1"/>
  <c r="AP27" a="1"/>
  <c r="AP27" s="1"/>
  <c r="Y27" s="1" a="1"/>
  <c r="Y27" s="1"/>
  <c r="AN27" a="1"/>
  <c r="AN27" s="1"/>
  <c r="W27" s="1" a="1"/>
  <c r="W27" s="1"/>
  <c r="AL27" a="1"/>
  <c r="AL27" s="1"/>
  <c r="U27" s="1" a="1"/>
  <c r="U27" s="1"/>
  <c r="AJ27" a="1"/>
  <c r="AJ27" s="1"/>
  <c r="S27" s="1" a="1"/>
  <c r="S27" s="1"/>
  <c r="AH27" a="1"/>
  <c r="AH27" s="1"/>
  <c r="Q27" s="1" a="1"/>
  <c r="Q27" s="1"/>
  <c r="AF27" a="1"/>
  <c r="AF27" s="1"/>
  <c r="O27" s="1" a="1"/>
  <c r="O27" s="1"/>
  <c r="AS26" a="1"/>
  <c r="AS26" s="1"/>
  <c r="AB26" s="1" a="1"/>
  <c r="AB26" s="1"/>
  <c r="AQ26" a="1"/>
  <c r="AQ26" s="1"/>
  <c r="Z26" s="1" a="1"/>
  <c r="Z26" s="1"/>
  <c r="AO26" a="1"/>
  <c r="AO26" s="1"/>
  <c r="X26" s="1" a="1"/>
  <c r="X26" s="1"/>
  <c r="AM26" a="1"/>
  <c r="AM26" s="1"/>
  <c r="V26" s="1" a="1"/>
  <c r="V26" s="1"/>
  <c r="AK26" a="1"/>
  <c r="AK26" s="1"/>
  <c r="T26" s="1" a="1"/>
  <c r="T26" s="1"/>
  <c r="AI26" a="1"/>
  <c r="AI26" s="1"/>
  <c r="R26" s="1" a="1"/>
  <c r="R26" s="1"/>
  <c r="AG26" a="1"/>
  <c r="AG26" s="1"/>
  <c r="P26" s="1" a="1"/>
  <c r="P26" s="1"/>
  <c r="AT25" a="1"/>
  <c r="AT25" s="1"/>
  <c r="AC25" s="1" a="1"/>
  <c r="AC25" s="1"/>
  <c r="AR25" a="1"/>
  <c r="AR25" s="1"/>
  <c r="AA25" s="1" a="1"/>
  <c r="AA25" s="1"/>
  <c r="AP25" a="1"/>
  <c r="AP25" s="1"/>
  <c r="Y25" s="1" a="1"/>
  <c r="Y25" s="1"/>
  <c r="AN25" a="1"/>
  <c r="AN25" s="1"/>
  <c r="W25" s="1" a="1"/>
  <c r="W25" s="1"/>
  <c r="AL25" a="1"/>
  <c r="AL25" s="1"/>
  <c r="U25" s="1" a="1"/>
  <c r="U25" s="1"/>
  <c r="AJ25" a="1"/>
  <c r="AJ25" s="1"/>
  <c r="S25" s="1" a="1"/>
  <c r="S25" s="1"/>
  <c r="AH25" a="1"/>
  <c r="AH25" s="1"/>
  <c r="Q25" s="1" a="1"/>
  <c r="Q25" s="1"/>
  <c r="AF25" a="1"/>
  <c r="AF25" s="1"/>
  <c r="O25" s="1" a="1"/>
  <c r="O25" s="1"/>
  <c r="AS24" a="1"/>
  <c r="AS24" s="1"/>
  <c r="AB24" s="1" a="1"/>
  <c r="AB24" s="1"/>
  <c r="AQ24" a="1"/>
  <c r="AQ24" s="1"/>
  <c r="Z24" s="1" a="1"/>
  <c r="Z24" s="1"/>
  <c r="AO24" a="1"/>
  <c r="AO24" s="1"/>
  <c r="X24" s="1" a="1"/>
  <c r="X24" s="1"/>
  <c r="AM24" a="1"/>
  <c r="AM24" s="1"/>
  <c r="V24" s="1" a="1"/>
  <c r="V24" s="1"/>
  <c r="AK24" a="1"/>
  <c r="AK24" s="1"/>
  <c r="T24" s="1" a="1"/>
  <c r="T24" s="1"/>
  <c r="AI24" a="1"/>
  <c r="AI24" s="1"/>
  <c r="R24" s="1" a="1"/>
  <c r="R24" s="1"/>
  <c r="AG24" a="1"/>
  <c r="AG24" s="1"/>
  <c r="P24" s="1" a="1"/>
  <c r="P24" s="1"/>
  <c r="AT23" a="1"/>
  <c r="AT23" s="1"/>
  <c r="AC23" s="1" a="1"/>
  <c r="AC23" s="1"/>
  <c r="AR23" a="1"/>
  <c r="AR23" s="1"/>
  <c r="AA23" s="1" a="1"/>
  <c r="AA23" s="1"/>
  <c r="AP23" a="1"/>
  <c r="AP23" s="1"/>
  <c r="Y23" s="1" a="1"/>
  <c r="Y23" s="1"/>
  <c r="AN23" a="1"/>
  <c r="AN23" s="1"/>
  <c r="W23" s="1" a="1"/>
  <c r="W23" s="1"/>
  <c r="AL23" a="1"/>
  <c r="AL23" s="1"/>
  <c r="U23" s="1" a="1"/>
  <c r="U23" s="1"/>
  <c r="AJ23" a="1"/>
  <c r="AJ23" s="1"/>
  <c r="S23" s="1" a="1"/>
  <c r="S23" s="1"/>
  <c r="AH23" a="1"/>
  <c r="AH23" s="1"/>
  <c r="Q23" s="1" a="1"/>
  <c r="Q23" s="1"/>
  <c r="AF23" a="1"/>
  <c r="AF23" s="1"/>
  <c r="O23" s="1" a="1"/>
  <c r="O23" s="1"/>
  <c r="AS22" a="1"/>
  <c r="AS22" s="1"/>
  <c r="AB22" s="1" a="1"/>
  <c r="AB22" s="1"/>
  <c r="AQ22" a="1"/>
  <c r="AQ22" s="1"/>
  <c r="Z22" s="1" a="1"/>
  <c r="Z22" s="1"/>
  <c r="AO22" a="1"/>
  <c r="AO22" s="1"/>
  <c r="X22" s="1" a="1"/>
  <c r="X22" s="1"/>
  <c r="AM22" a="1"/>
  <c r="AM22" s="1"/>
  <c r="V22" s="1" a="1"/>
  <c r="V22" s="1"/>
  <c r="AK22" a="1"/>
  <c r="AK22" s="1"/>
  <c r="T22" s="1" a="1"/>
  <c r="T22" s="1"/>
  <c r="AI22" a="1"/>
  <c r="AI22" s="1"/>
  <c r="R22" s="1" a="1"/>
  <c r="R22" s="1"/>
  <c r="AG22" a="1"/>
  <c r="AG22" s="1"/>
  <c r="P22" s="1" a="1"/>
  <c r="P22" s="1"/>
  <c r="AT21" a="1"/>
  <c r="AT21" s="1"/>
  <c r="AC21" s="1" a="1"/>
  <c r="AC21" s="1"/>
  <c r="AR21" a="1"/>
  <c r="AR21" s="1"/>
  <c r="AA21" s="1" a="1"/>
  <c r="AA21" s="1"/>
  <c r="AP21" a="1"/>
  <c r="AP21" s="1"/>
  <c r="Y21" s="1" a="1"/>
  <c r="Y21" s="1"/>
  <c r="AN21" a="1"/>
  <c r="AN21" s="1"/>
  <c r="W21" s="1" a="1"/>
  <c r="W21" s="1"/>
  <c r="AL21" a="1"/>
  <c r="AL21" s="1"/>
  <c r="U21" s="1" a="1"/>
  <c r="U21" s="1"/>
  <c r="AJ21" a="1"/>
  <c r="AJ21" s="1"/>
  <c r="S21" s="1" a="1"/>
  <c r="S21" s="1"/>
  <c r="AH21" a="1"/>
  <c r="AH21" s="1"/>
  <c r="Q21" s="1" a="1"/>
  <c r="Q21" s="1"/>
  <c r="AF21" a="1"/>
  <c r="AF21" s="1"/>
  <c r="O21" s="1" a="1"/>
  <c r="O21" s="1"/>
  <c r="AS20" a="1"/>
  <c r="AS20" s="1"/>
  <c r="AB20" s="1" a="1"/>
  <c r="AB20" s="1"/>
  <c r="AQ20" a="1"/>
  <c r="AQ20" s="1"/>
  <c r="Z20" s="1" a="1"/>
  <c r="Z20" s="1"/>
  <c r="AO20" a="1"/>
  <c r="AO20" s="1"/>
  <c r="X20" s="1" a="1"/>
  <c r="X20" s="1"/>
  <c r="AM20" a="1"/>
  <c r="AM20" s="1"/>
  <c r="V20" s="1" a="1"/>
  <c r="V20" s="1"/>
  <c r="AK20" a="1"/>
  <c r="AK20" s="1"/>
  <c r="T20" s="1" a="1"/>
  <c r="T20" s="1"/>
  <c r="AI20" a="1"/>
  <c r="AI20" s="1"/>
  <c r="R20" s="1" a="1"/>
  <c r="R20" s="1"/>
  <c r="AG20" a="1"/>
  <c r="AG20" s="1"/>
  <c r="P20" s="1" a="1"/>
  <c r="P20" s="1"/>
  <c r="AS19" a="1"/>
  <c r="AS19" s="1"/>
  <c r="AB19" s="1" a="1"/>
  <c r="AB19" s="1"/>
  <c r="AQ19" a="1"/>
  <c r="AQ19" s="1"/>
  <c r="Z19" s="1" a="1"/>
  <c r="Z19" s="1"/>
  <c r="AO19" a="1"/>
  <c r="AO19" s="1"/>
  <c r="X19" s="1" a="1"/>
  <c r="X19" s="1"/>
  <c r="AM19" a="1"/>
  <c r="AM19" s="1"/>
  <c r="V19" s="1" a="1"/>
  <c r="V19" s="1"/>
  <c r="AK19" a="1"/>
  <c r="AK19" s="1"/>
  <c r="T19" s="1" a="1"/>
  <c r="T19" s="1"/>
  <c r="AI19" a="1"/>
  <c r="AI19" s="1"/>
  <c r="R19" s="1" a="1"/>
  <c r="R19" s="1"/>
  <c r="AG19" a="1"/>
  <c r="AG19" s="1"/>
  <c r="P19" s="1" a="1"/>
  <c r="P19" s="1"/>
  <c r="AT18" a="1"/>
  <c r="AT18" s="1"/>
  <c r="AC18" s="1" a="1"/>
  <c r="AC18" s="1"/>
  <c r="AR18" a="1"/>
  <c r="AR18" s="1"/>
  <c r="AA18" s="1" a="1"/>
  <c r="AA18" s="1"/>
  <c r="AP18" a="1"/>
  <c r="AP18" s="1"/>
  <c r="Y18" s="1" a="1"/>
  <c r="Y18" s="1"/>
  <c r="AN18" a="1"/>
  <c r="AN18" s="1"/>
  <c r="W18" s="1" a="1"/>
  <c r="W18" s="1"/>
  <c r="AL18" a="1"/>
  <c r="AL18" s="1"/>
  <c r="U18" s="1" a="1"/>
  <c r="U18" s="1"/>
  <c r="AJ18" a="1"/>
  <c r="AJ18" s="1"/>
  <c r="S18" s="1" a="1"/>
  <c r="S18" s="1"/>
  <c r="AH18" a="1"/>
  <c r="AH18" s="1"/>
  <c r="Q18" s="1" a="1"/>
  <c r="Q18" s="1"/>
  <c r="AF18" a="1"/>
  <c r="AF18" s="1"/>
  <c r="O18" s="1" a="1"/>
  <c r="O18" s="1"/>
  <c r="AS17" a="1"/>
  <c r="AS17" s="1"/>
  <c r="AB17" s="1" a="1"/>
  <c r="AB17" s="1"/>
  <c r="AQ17" a="1"/>
  <c r="AQ17" s="1"/>
  <c r="Z17" s="1" a="1"/>
  <c r="Z17" s="1"/>
  <c r="AO17" a="1"/>
  <c r="AO17" s="1"/>
  <c r="X17" s="1" a="1"/>
  <c r="X17" s="1"/>
  <c r="AM17" a="1"/>
  <c r="AM17" s="1"/>
  <c r="V17" s="1" a="1"/>
  <c r="V17" s="1"/>
  <c r="AK17" a="1"/>
  <c r="AK17" s="1"/>
  <c r="T17" s="1" a="1"/>
  <c r="T17" s="1"/>
  <c r="AI17" a="1"/>
  <c r="AI17" s="1"/>
  <c r="R17" s="1" a="1"/>
  <c r="R17" s="1"/>
  <c r="AG17" a="1"/>
  <c r="AG17" s="1"/>
  <c r="P17" s="1" a="1"/>
  <c r="P17" s="1"/>
  <c r="AT16" a="1"/>
  <c r="AT16" s="1"/>
  <c r="AC16" s="1" a="1"/>
  <c r="AC16" s="1"/>
  <c r="AR16" a="1"/>
  <c r="AR16" s="1"/>
  <c r="AA16" s="1" a="1"/>
  <c r="AA16" s="1"/>
  <c r="AP16" a="1"/>
  <c r="AP16" s="1"/>
  <c r="Y16" s="1" a="1"/>
  <c r="Y16" s="1"/>
  <c r="AN16" a="1"/>
  <c r="AN16" s="1"/>
  <c r="W16" s="1" a="1"/>
  <c r="W16" s="1"/>
  <c r="AL16" a="1"/>
  <c r="AL16" s="1"/>
  <c r="U16" s="1" a="1"/>
  <c r="U16" s="1"/>
  <c r="AJ16" a="1"/>
  <c r="AJ16" s="1"/>
  <c r="S16" s="1" a="1"/>
  <c r="S16" s="1"/>
  <c r="AH16" a="1"/>
  <c r="AH16" s="1"/>
  <c r="Q16" s="1" a="1"/>
  <c r="Q16" s="1"/>
  <c r="AF16" a="1"/>
  <c r="AF16" s="1"/>
  <c r="O16" s="1" a="1"/>
  <c r="O16" s="1"/>
  <c r="AS15" a="1"/>
  <c r="AS15" s="1"/>
  <c r="AB15" s="1" a="1"/>
  <c r="AB15" s="1"/>
  <c r="AQ15" a="1"/>
  <c r="AQ15" s="1"/>
  <c r="Z15" s="1" a="1"/>
  <c r="Z15" s="1"/>
  <c r="AO15" a="1"/>
  <c r="AO15" s="1"/>
  <c r="X15" s="1" a="1"/>
  <c r="X15" s="1"/>
  <c r="AM15" a="1"/>
  <c r="AM15" s="1"/>
  <c r="V15" s="1" a="1"/>
  <c r="V15" s="1"/>
  <c r="AK15" a="1"/>
  <c r="AK15" s="1"/>
  <c r="T15" s="1" a="1"/>
  <c r="T15" s="1"/>
  <c r="AI15" a="1"/>
  <c r="AI15" s="1"/>
  <c r="R15" s="1" a="1"/>
  <c r="R15" s="1"/>
  <c r="AG15" a="1"/>
  <c r="AG15" s="1"/>
  <c r="P15" s="1" a="1"/>
  <c r="P15" s="1"/>
  <c r="AT14" a="1"/>
  <c r="AT14" s="1"/>
  <c r="AC14" s="1" a="1"/>
  <c r="AC14" s="1"/>
  <c r="AR14" a="1"/>
  <c r="AR14" s="1"/>
  <c r="AA14" s="1" a="1"/>
  <c r="AA14" s="1"/>
  <c r="AP14" a="1"/>
  <c r="AP14" s="1"/>
  <c r="Y14" s="1" a="1"/>
  <c r="Y14" s="1"/>
  <c r="AN14" a="1"/>
  <c r="AN14" s="1"/>
  <c r="W14" s="1" a="1"/>
  <c r="W14" s="1"/>
  <c r="AL14" a="1"/>
  <c r="AL14" s="1"/>
  <c r="U14" s="1" a="1"/>
  <c r="U14" s="1"/>
  <c r="AJ14" a="1"/>
  <c r="AJ14" s="1"/>
  <c r="S14" s="1" a="1"/>
  <c r="S14" s="1"/>
  <c r="AH14" a="1"/>
  <c r="AH14" s="1"/>
  <c r="Q14" s="1" a="1"/>
  <c r="Q14" s="1"/>
  <c r="AF14" a="1"/>
  <c r="AF14" s="1"/>
  <c r="O14" s="1" a="1"/>
  <c r="O14" s="1"/>
  <c r="AS13" a="1"/>
  <c r="AS13" s="1"/>
  <c r="AB13" s="1" a="1"/>
  <c r="AB13" s="1"/>
  <c r="AQ13" a="1"/>
  <c r="AQ13" s="1"/>
  <c r="Z13" s="1" a="1"/>
  <c r="Z13" s="1"/>
  <c r="AO13" a="1"/>
  <c r="AO13" s="1"/>
  <c r="X13" s="1" a="1"/>
  <c r="X13" s="1"/>
  <c r="AM13" a="1"/>
  <c r="AM13" s="1"/>
  <c r="V13" s="1" a="1"/>
  <c r="V13" s="1"/>
  <c r="AK13" a="1"/>
  <c r="AK13" s="1"/>
  <c r="T13" s="1" a="1"/>
  <c r="T13" s="1"/>
  <c r="AI13" a="1"/>
  <c r="AI13" s="1"/>
  <c r="R13" s="1" a="1"/>
  <c r="R13" s="1"/>
  <c r="AG13" a="1"/>
  <c r="AG13" s="1"/>
  <c r="P13" s="1" a="1"/>
  <c r="P13" s="1"/>
  <c r="AT12" a="1"/>
  <c r="AT12" s="1"/>
  <c r="AC12" s="1" a="1"/>
  <c r="AC12" s="1"/>
  <c r="AR12" a="1"/>
  <c r="AR12" s="1"/>
  <c r="AA12" s="1" a="1"/>
  <c r="AA12" s="1"/>
  <c r="AP12" a="1"/>
  <c r="AP12" s="1"/>
  <c r="Y12" s="1" a="1"/>
  <c r="Y12" s="1"/>
  <c r="AN12" a="1"/>
  <c r="AN12" s="1"/>
  <c r="W12" s="1" a="1"/>
  <c r="W12" s="1"/>
  <c r="AL12" a="1"/>
  <c r="AL12" s="1"/>
  <c r="U12" s="1" a="1"/>
  <c r="U12" s="1"/>
  <c r="AJ12" a="1"/>
  <c r="AJ12" s="1"/>
  <c r="S12" s="1" a="1"/>
  <c r="S12" s="1"/>
  <c r="AH12" a="1"/>
  <c r="AH12" s="1"/>
  <c r="Q12" s="1" a="1"/>
  <c r="Q12" s="1"/>
  <c r="AF12" a="1"/>
  <c r="AF12" s="1"/>
  <c r="O12" s="1" a="1"/>
  <c r="O12" s="1"/>
  <c r="AS11" a="1"/>
  <c r="AS11" s="1"/>
  <c r="AB11" s="1" a="1"/>
  <c r="AB11" s="1"/>
  <c r="AQ11" a="1"/>
  <c r="AQ11" s="1"/>
  <c r="Z11" s="1" a="1"/>
  <c r="Z11" s="1"/>
  <c r="AO11" a="1"/>
  <c r="AO11" s="1"/>
  <c r="X11" s="1" a="1"/>
  <c r="X11" s="1"/>
  <c r="AM11" a="1"/>
  <c r="AM11" s="1"/>
  <c r="V11" s="1" a="1"/>
  <c r="V11" s="1"/>
  <c r="AK11" a="1"/>
  <c r="AK11" s="1"/>
  <c r="T11" s="1" a="1"/>
  <c r="T11" s="1"/>
  <c r="AI11" a="1"/>
  <c r="AI11" s="1"/>
  <c r="R11" s="1" a="1"/>
  <c r="R11" s="1"/>
  <c r="AG11" a="1"/>
  <c r="AG11" s="1"/>
  <c r="P11" s="1" a="1"/>
  <c r="P11" s="1"/>
  <c r="AT10" a="1"/>
  <c r="AT10" s="1"/>
  <c r="AC10" s="1" a="1"/>
  <c r="AC10" s="1"/>
  <c r="AR10" a="1"/>
  <c r="AR10" s="1"/>
  <c r="AA10" s="1" a="1"/>
  <c r="AA10" s="1"/>
  <c r="AP10" a="1"/>
  <c r="AP10" s="1"/>
  <c r="Y10" s="1" a="1"/>
  <c r="Y10" s="1"/>
  <c r="AN10" a="1"/>
  <c r="AN10" s="1"/>
  <c r="W10" s="1" a="1"/>
  <c r="W10" s="1"/>
  <c r="AL10" a="1"/>
  <c r="AL10" s="1"/>
  <c r="U10" s="1" a="1"/>
  <c r="U10" s="1"/>
  <c r="AJ10" a="1"/>
  <c r="AJ10" s="1"/>
  <c r="S10" s="1" a="1"/>
  <c r="S10" s="1"/>
  <c r="AH10" a="1"/>
  <c r="AH10" s="1"/>
  <c r="Q10" s="1" a="1"/>
  <c r="Q10" s="1"/>
  <c r="AF10" a="1"/>
  <c r="AF10" s="1"/>
  <c r="O10" s="1" a="1"/>
  <c r="O10" s="1"/>
  <c r="AS9" a="1"/>
  <c r="AS9" s="1"/>
  <c r="AB9" s="1" a="1"/>
  <c r="AB9" s="1"/>
  <c r="AQ9" a="1"/>
  <c r="AQ9" s="1"/>
  <c r="Z9" s="1" a="1"/>
  <c r="Z9" s="1"/>
  <c r="AO9" a="1"/>
  <c r="AO9" s="1"/>
  <c r="X9" s="1" a="1"/>
  <c r="X9" s="1"/>
  <c r="AM9" a="1"/>
  <c r="AM9" s="1"/>
  <c r="V9" s="1" a="1"/>
  <c r="V9" s="1"/>
  <c r="AK9" a="1"/>
  <c r="AK9" s="1"/>
  <c r="T9" s="1" a="1"/>
  <c r="T9" s="1"/>
  <c r="AI9" a="1"/>
  <c r="AI9" s="1"/>
  <c r="R9" s="1" a="1"/>
  <c r="R9" s="1"/>
  <c r="AG9" a="1"/>
  <c r="AG9" s="1"/>
  <c r="P9" s="1" a="1"/>
  <c r="P9" s="1"/>
  <c r="AT8" a="1"/>
  <c r="AT8" s="1"/>
  <c r="AC8" s="1" a="1"/>
  <c r="AC8" s="1"/>
  <c r="AR8" a="1"/>
  <c r="AR8" s="1"/>
  <c r="AA8" s="1" a="1"/>
  <c r="AA8" s="1"/>
  <c r="AP8" a="1"/>
  <c r="AP8" s="1"/>
  <c r="Y8" s="1" a="1"/>
  <c r="Y8" s="1"/>
  <c r="AN8" a="1"/>
  <c r="AN8" s="1"/>
  <c r="W8" s="1" a="1"/>
  <c r="W8" s="1"/>
  <c r="AL8" a="1"/>
  <c r="AL8" s="1"/>
  <c r="U8" s="1" a="1"/>
  <c r="U8" s="1"/>
  <c r="AJ8" a="1"/>
  <c r="AJ8" s="1"/>
  <c r="S8" s="1" a="1"/>
  <c r="S8" s="1"/>
  <c r="AH8" a="1"/>
  <c r="AH8" s="1"/>
  <c r="Q8" s="1" a="1"/>
  <c r="Q8" s="1"/>
  <c r="AF8" a="1"/>
  <c r="AF8" s="1"/>
  <c r="O8" s="1" a="1"/>
  <c r="O8" s="1"/>
  <c r="AS7" a="1"/>
  <c r="AS7" s="1"/>
  <c r="AB7" s="1" a="1"/>
  <c r="AB7" s="1"/>
  <c r="Z7" a="1"/>
  <c r="Z7" s="1"/>
  <c r="AO7" a="1"/>
  <c r="AO7" s="1"/>
  <c r="X7" s="1" a="1"/>
  <c r="X7" s="1"/>
  <c r="AM7" a="1"/>
  <c r="AM7" s="1"/>
  <c r="V7" s="1" a="1"/>
  <c r="V7" s="1"/>
  <c r="AK7" a="1"/>
  <c r="AK7" s="1"/>
  <c r="T7" s="1" a="1"/>
  <c r="T7" s="1"/>
  <c r="AI7" a="1"/>
  <c r="AI7" s="1"/>
  <c r="R7" s="1" a="1"/>
  <c r="R7" s="1"/>
  <c r="AG7" a="1"/>
  <c r="AG7" s="1"/>
  <c r="P7" s="1" a="1"/>
  <c r="P7" s="1"/>
  <c r="AT6" a="1"/>
  <c r="AT6" s="1"/>
  <c r="AC6" s="1" a="1"/>
  <c r="AC6" s="1"/>
  <c r="AR6" a="1"/>
  <c r="AR6" s="1"/>
  <c r="AA6" s="1" a="1"/>
  <c r="AA6" s="1"/>
  <c r="AP6" a="1"/>
  <c r="AP6" s="1"/>
  <c r="Y6" s="1" a="1"/>
  <c r="Y6" s="1"/>
  <c r="AN6" a="1"/>
  <c r="AN6" s="1"/>
  <c r="W6" s="1" a="1"/>
  <c r="W6" s="1"/>
  <c r="AL6" a="1"/>
  <c r="AL6" s="1"/>
  <c r="U6" s="1" a="1"/>
  <c r="U6" s="1"/>
  <c r="AJ6" a="1"/>
  <c r="AJ6" s="1"/>
  <c r="S6" s="1" a="1"/>
  <c r="S6" s="1"/>
  <c r="AH6" a="1"/>
  <c r="AH6" s="1"/>
  <c r="Q6" s="1" a="1"/>
  <c r="Q6" s="1"/>
  <c r="AF6" a="1"/>
  <c r="AF6" s="1"/>
  <c r="O6" s="1" a="1"/>
  <c r="O6" s="1"/>
  <c r="AS5" a="1"/>
  <c r="AS5" s="1"/>
  <c r="AB5" s="1" a="1"/>
  <c r="AB5" s="1"/>
  <c r="AQ5" a="1"/>
  <c r="AQ5" s="1"/>
  <c r="Z5" s="1" a="1"/>
  <c r="Z5" s="1"/>
  <c r="AO5" a="1"/>
  <c r="AO5" s="1"/>
  <c r="X5" s="1" a="1"/>
  <c r="X5" s="1"/>
  <c r="AM5" a="1"/>
  <c r="AM5" s="1"/>
  <c r="V5" s="1" a="1"/>
  <c r="V5" s="1"/>
  <c r="AK5" a="1"/>
  <c r="AK5" s="1"/>
  <c r="T5" s="1" a="1"/>
  <c r="T5" s="1"/>
  <c r="AI5" a="1"/>
  <c r="AI5" s="1"/>
  <c r="R5" s="1" a="1"/>
  <c r="R5" s="1"/>
  <c r="AG5" a="1"/>
  <c r="AG5" s="1"/>
  <c r="P5" s="1" a="1"/>
  <c r="P5" s="1"/>
</calcChain>
</file>

<file path=xl/sharedStrings.xml><?xml version="1.0" encoding="utf-8"?>
<sst xmlns="http://schemas.openxmlformats.org/spreadsheetml/2006/main" count="8211" uniqueCount="193">
  <si>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</si>
  <si>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</si>
  <si>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</si>
  <si>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</si>
  <si>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</si>
  <si>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</si>
  <si>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</si>
  <si>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</si>
  <si>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</si>
  <si>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</si>
  <si>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</si>
  <si>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</si>
  <si>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</si>
  <si>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</si>
  <si>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</si>
  <si>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</si>
  <si>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</si>
  <si>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</si>
  <si>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</si>
  <si>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</si>
  <si>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</si>
  <si>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</si>
  <si>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</si>
  <si>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SPRG1107-18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</si>
  <si>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</si>
  <si>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</si>
  <si>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</si>
  <si>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</si>
  <si>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</si>
  <si>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</si>
  <si>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</si>
  <si>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SPRG1107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</si>
  <si>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</si>
  <si>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</si>
  <si>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</si>
  <si>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</si>
  <si>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</si>
  <si>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</si>
  <si>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</si>
  <si>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</si>
  <si>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</si>
  <si>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</si>
  <si>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</si>
  <si>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</si>
  <si>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</si>
  <si>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</si>
  <si>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</si>
  <si>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</si>
  <si>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</si>
  <si>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</si>
  <si>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</si>
  <si>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</si>
  <si>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</si>
  <si>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</si>
  <si>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</si>
  <si>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</si>
  <si>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</si>
  <si>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</si>
  <si>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</si>
  <si>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</si>
  <si>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</si>
  <si>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</si>
  <si>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</si>
  <si>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</si>
  <si>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</si>
  <si>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</si>
  <si>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</si>
  <si>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</si>
  <si>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</si>
  <si>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</si>
  <si>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</si>
  <si>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</si>
  <si>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</si>
  <si>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</si>
  <si>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</si>
  <si>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</si>
  <si>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</si>
  <si>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</si>
  <si>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</si>
  <si>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</si>
  <si>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</si>
  <si>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</si>
  <si>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</si>
  <si>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</si>
  <si>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</si>
  <si>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</si>
  <si>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</si>
  <si>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</si>
  <si>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SPRG1107-11</t>
  </si>
  <si>
    <t>APOPKA SPRING SIPQ</t>
  </si>
  <si>
    <t>APOPKA SPRING</t>
  </si>
  <si>
    <t>Total-P:  Matrix spike recovery data is unavailable due to high analyte concentration in the QC sample.  The result was confirmed on 09/02/2011.</t>
  </si>
  <si>
    <t>SPRG1107-10</t>
  </si>
  <si>
    <t>BIG SPRING (BIG BLUE SPRING) (JEFFERSON) SIPQ</t>
  </si>
  <si>
    <t>Edgar Wade/Gary Maddox</t>
  </si>
  <si>
    <t>BIG BLUE SPRING (JEFFERSON)</t>
  </si>
  <si>
    <t>A</t>
  </si>
  <si>
    <t>SPRG1107-5</t>
  </si>
  <si>
    <t>BLUE HOLE SPRING (COLUMBIA) SIPQ</t>
  </si>
  <si>
    <t>BLUE HOLE SPRING (COLUMBIA)</t>
  </si>
  <si>
    <t>The precision data for one QC sample is unavailable due to the small amount of analyte in the sample.</t>
  </si>
  <si>
    <t>Sulfate:  One of the matrix spike recoveries could not be assessed due to high analyte concentration in the QC sample.</t>
  </si>
  <si>
    <t>SPRG1107-23</t>
  </si>
  <si>
    <t>CYPRESS SPRING SIPQ</t>
  </si>
  <si>
    <t>Gary Maddox/Edgar Wade</t>
  </si>
  <si>
    <t>CYPRESS SPRING</t>
  </si>
  <si>
    <t>Sulfate:  One of the matrix spike recoveries is unavailable due to high analyte concentration in the QC sample.</t>
  </si>
  <si>
    <t>SPRG1107-15</t>
  </si>
  <si>
    <t>DELEON SPRING (VOLUSIA) SIPQ</t>
  </si>
  <si>
    <t>DELEON SPRING (VOLUSIA)</t>
  </si>
  <si>
    <t>SPRG1107-7</t>
  </si>
  <si>
    <t>DEVILS EAR SPRING (GILCHRIST) SIPQ</t>
  </si>
  <si>
    <t>DEVILS EAR SPRING (GILCHRIST)</t>
  </si>
  <si>
    <t>SPRG1107-1</t>
  </si>
  <si>
    <t>GAINER SPRING #1C SIPQ</t>
  </si>
  <si>
    <t>EDGAR G. WADE/ GARY MADDOX</t>
  </si>
  <si>
    <t>GAINER SPRING #1C</t>
  </si>
  <si>
    <t>SPRG1107-6</t>
  </si>
  <si>
    <t>ICHETUCKNEE HEAD SPRING (SUWANNEE) SIPQ</t>
  </si>
  <si>
    <t>ICHETUCKNEE HEAD SPRING (SUWANNEE)</t>
  </si>
  <si>
    <t>SPRG1107-22</t>
  </si>
  <si>
    <t>JUNIPER SPRINGS SIPQ</t>
  </si>
  <si>
    <t>JUNIPER SPRINGS</t>
  </si>
  <si>
    <t>SPRG1107-4</t>
  </si>
  <si>
    <t>MILL POND SPRINGS (COLUMBIA) SIPQ</t>
  </si>
  <si>
    <t>MILL POND SPRINGS (COLUMBIA)</t>
  </si>
  <si>
    <t>SPRG1107-27</t>
  </si>
  <si>
    <t>MISSION SPRINGS SIPQ</t>
  </si>
  <si>
    <t>could not get depth from ledge above vent, flow too strong for secchi disk.--</t>
  </si>
  <si>
    <t>MISSION SPRINGS</t>
  </si>
  <si>
    <t>Stream Stage</t>
  </si>
  <si>
    <t>feet</t>
  </si>
  <si>
    <t>could not get depth from ledge above vent, flow too strong for secchi disk.--The pH of the aliquot used to measure the color is between 4 and 10 units.  This value does not represent the field pH.</t>
  </si>
  <si>
    <t>could not get depth from ledge above vent, flow too strong for secchi disk.--The precision data for one QC sample is unavailable due to the small amount of analyte in the sample.</t>
  </si>
  <si>
    <t>IJ</t>
  </si>
  <si>
    <t>could not get depth from ledge above vent, flow too strong for secchi disk.--QC failure(s) observed.</t>
  </si>
  <si>
    <t>could not get depth from ledge above vent, flow too strong for secchi disk.--Sulfate:  One of the matrix spike recoveries could not be assessed due to high analyte concentration in the QC sample.</t>
  </si>
  <si>
    <t>SPRG1107-24</t>
  </si>
  <si>
    <t>MORRISON SPRING SIPQ</t>
  </si>
  <si>
    <t>MORRISON SPRING</t>
  </si>
  <si>
    <t>SPRG1107-19</t>
  </si>
  <si>
    <t>RECEPTION HALL SPRING SIPQ</t>
  </si>
  <si>
    <t>RECEPTION HALL SPRING</t>
  </si>
  <si>
    <t>SPRG1107-13</t>
  </si>
  <si>
    <t>ROCK SPRINGS (ORANGE) SIPQ</t>
  </si>
  <si>
    <t>ROCK SPRINGS (ORANGE)</t>
  </si>
  <si>
    <t>SPRG1107-17</t>
  </si>
  <si>
    <t>SALT SPRINGS (MARION) SIPQ</t>
  </si>
  <si>
    <t>SALT SPRINGS (MARION)</t>
  </si>
  <si>
    <t>SPRG1107-21</t>
  </si>
  <si>
    <t>SILVER GLEN SPRINGS SIPQ</t>
  </si>
  <si>
    <t>SILVER GLEN SPRINGS</t>
  </si>
  <si>
    <t>SPRG1107-20</t>
  </si>
  <si>
    <t>SILVER SPRING MAIN SIPQ</t>
  </si>
  <si>
    <t>SILVER SPRING MAIN</t>
  </si>
  <si>
    <t>Value originally reported as 0.12 by DEP Lab, after investigation it was found the sample was not adjusted for a 10x dilution factor.</t>
  </si>
  <si>
    <t>SPRG1107-14</t>
  </si>
  <si>
    <t>VOLUSIA BLUE SPRING SIPQ</t>
  </si>
  <si>
    <t>water is spring bowl area &amp; downstream in spring run very cloudy, divers in cave.--</t>
  </si>
  <si>
    <t>VOLUSIA BLUE SPRING</t>
  </si>
  <si>
    <t>water is spring bowl area &amp; downstream in spring run very cloudy, divers in cave.--Visible on bottom.</t>
  </si>
  <si>
    <t>water is spring bowl area &amp; downstream in spring run very cloudy, divers in cave.--The pH of the aliquot used to measure the color is between 4 and 10 units.  This value does not represent the field pH.</t>
  </si>
  <si>
    <t>SPRG1107-9</t>
  </si>
  <si>
    <t>WACISSA SPRING #2 SIPQ</t>
  </si>
  <si>
    <t>WACISSA SPRING #2</t>
  </si>
  <si>
    <t>SPRG1107-28</t>
  </si>
  <si>
    <t>WAKULLA SPRING SIPQ</t>
  </si>
  <si>
    <t>WAKULLA SPRING</t>
  </si>
  <si>
    <t>The pH of the aliquot used to measure the color is between 4 and 10 units.  This value does not represent the field pH.  The precision data is unavailable due to the low analyte concentration in the QC sample.</t>
  </si>
  <si>
    <t>SPRG1107-25</t>
  </si>
  <si>
    <t>WAKULLA TUBING B TUNNEL SIPQ</t>
  </si>
  <si>
    <t>EDGAR WADE/ GARY MADDOX</t>
  </si>
  <si>
    <t>WAKULLA TUNNEL B</t>
  </si>
  <si>
    <t>SPRG1107-29</t>
  </si>
  <si>
    <t>WAKULLA TUBING C TUNNEL SIPQ</t>
  </si>
  <si>
    <t>SPRG1107-12</t>
  </si>
  <si>
    <t>WEKIWA SPRING (ORANGE) SIPQ</t>
  </si>
  <si>
    <t>WEKIWA SPRING (ORANGE)</t>
  </si>
  <si>
    <t># of parameters</t>
  </si>
  <si>
    <t>FIELD</t>
  </si>
  <si>
    <t>LAB</t>
  </si>
  <si>
    <t>Q qualifers for lab data</t>
  </si>
  <si>
    <t>MQL</t>
  </si>
  <si>
    <t>PQL</t>
  </si>
  <si>
    <t>I or T Qualifer for lab data</t>
  </si>
  <si>
    <t>Qualifers to be changed for lab data</t>
  </si>
  <si>
    <t>Qualifers to be changed for field data</t>
  </si>
  <si>
    <t>FERN HAMMOCK SPRINGS</t>
  </si>
  <si>
    <t xml:space="preserve">PONCE DE LEON SPRING (HOLMES) SIP                  </t>
  </si>
  <si>
    <t>Station ID</t>
  </si>
  <si>
    <t>Station</t>
  </si>
  <si>
    <t>Sample ID</t>
  </si>
  <si>
    <t>#</t>
  </si>
</sst>
</file>

<file path=xl/styles.xml><?xml version="1.0" encoding="utf-8"?>
<styleSheet xmlns="http://schemas.openxmlformats.org/spreadsheetml/2006/main">
  <numFmts count="2">
    <numFmt numFmtId="164" formatCode="[hh]:mm"/>
    <numFmt numFmtId="165" formatCode="0.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40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0" fillId="0" borderId="10" xfId="0" applyBorder="1"/>
    <xf numFmtId="0" fontId="0" fillId="0" borderId="0" xfId="0" applyBorder="1"/>
    <xf numFmtId="0" fontId="18" fillId="0" borderId="11" xfId="0" applyFont="1" applyBorder="1" applyAlignment="1">
      <alignment wrapText="1"/>
    </xf>
    <xf numFmtId="0" fontId="0" fillId="0" borderId="11" xfId="0" applyBorder="1"/>
    <xf numFmtId="2" fontId="0" fillId="0" borderId="10" xfId="0" applyNumberFormat="1" applyBorder="1"/>
    <xf numFmtId="2" fontId="0" fillId="0" borderId="0" xfId="0" applyNumberFormat="1" applyBorder="1"/>
    <xf numFmtId="2" fontId="0" fillId="0" borderId="11" xfId="0" applyNumberFormat="1" applyBorder="1"/>
    <xf numFmtId="0" fontId="0" fillId="0" borderId="0" xfId="0" applyAlignment="1">
      <alignment horizontal="left"/>
    </xf>
    <xf numFmtId="0" fontId="18" fillId="0" borderId="0" xfId="0" applyFont="1" applyAlignment="1">
      <alignment horizontal="left" wrapText="1"/>
    </xf>
    <xf numFmtId="0" fontId="20" fillId="0" borderId="12" xfId="42" applyFont="1" applyFill="1" applyBorder="1" applyAlignment="1">
      <alignment horizontal="left"/>
    </xf>
    <xf numFmtId="0" fontId="20" fillId="0" borderId="13" xfId="42" applyFont="1" applyFill="1" applyBorder="1" applyAlignment="1">
      <alignment horizontal="left" wrapText="1"/>
    </xf>
    <xf numFmtId="0" fontId="20" fillId="0" borderId="13" xfId="0" applyFont="1" applyFill="1" applyBorder="1" applyAlignment="1">
      <alignment horizontal="left"/>
    </xf>
    <xf numFmtId="0" fontId="20" fillId="0" borderId="14" xfId="42" applyFont="1" applyFill="1" applyBorder="1" applyAlignment="1">
      <alignment horizontal="left" wrapText="1"/>
    </xf>
    <xf numFmtId="0" fontId="20" fillId="0" borderId="12" xfId="42" applyFont="1" applyFill="1" applyBorder="1" applyAlignment="1">
      <alignment horizontal="left" wrapText="1"/>
    </xf>
    <xf numFmtId="0" fontId="20" fillId="0" borderId="15" xfId="42" applyFont="1" applyFill="1" applyBorder="1" applyAlignment="1">
      <alignment horizontal="left" wrapText="1"/>
    </xf>
    <xf numFmtId="0" fontId="20" fillId="0" borderId="13" xfId="42" applyNumberFormat="1" applyFont="1" applyFill="1" applyBorder="1" applyAlignment="1">
      <alignment horizontal="left" wrapText="1"/>
    </xf>
    <xf numFmtId="0" fontId="0" fillId="0" borderId="0" xfId="0" applyFont="1"/>
    <xf numFmtId="0" fontId="21" fillId="0" borderId="13" xfId="42" applyFont="1" applyFill="1" applyBorder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 vertical="center"/>
    </xf>
    <xf numFmtId="2" fontId="23" fillId="0" borderId="0" xfId="0" applyNumberFormat="1" applyFont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K100"/>
  <sheetViews>
    <sheetView tabSelected="1" workbookViewId="0">
      <pane xSplit="4" ySplit="2" topLeftCell="P3" activePane="bottomRight" state="frozen"/>
      <selection pane="topRight" activeCell="E1" sqref="E1"/>
      <selection pane="bottomLeft" activeCell="A3" sqref="A3"/>
      <selection pane="bottomRight" activeCell="A12" sqref="A12:XFD12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21" customWidth="1"/>
    <col min="7" max="10" width="13.28515625" customWidth="1"/>
    <col min="11" max="11" width="18.140625" customWidth="1"/>
    <col min="12" max="29" width="12.85546875" style="9" customWidth="1"/>
    <col min="30" max="30" width="11.5703125" bestFit="1" customWidth="1"/>
    <col min="54" max="54" width="11.140625" customWidth="1"/>
  </cols>
  <sheetData>
    <row r="1" spans="2:63" ht="15" customHeight="1">
      <c r="B1" s="37" t="s">
        <v>2</v>
      </c>
      <c r="C1" s="37" t="s">
        <v>190</v>
      </c>
      <c r="D1" s="37" t="s">
        <v>191</v>
      </c>
      <c r="E1" s="3"/>
      <c r="G1" s="3"/>
      <c r="H1" s="3"/>
      <c r="I1" s="3"/>
      <c r="J1" s="3"/>
      <c r="K1" s="3" t="s">
        <v>186</v>
      </c>
      <c r="M1" s="37" t="s">
        <v>185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5" t="s">
        <v>181</v>
      </c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8"/>
      <c r="AU1" s="35" t="s">
        <v>184</v>
      </c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</row>
    <row r="2" spans="2:63" ht="37.5" customHeight="1">
      <c r="B2" s="37"/>
      <c r="C2" s="37"/>
      <c r="D2" s="37"/>
      <c r="E2" s="6" t="s">
        <v>26</v>
      </c>
      <c r="F2" s="22" t="s">
        <v>37</v>
      </c>
      <c r="G2" s="6" t="s">
        <v>46</v>
      </c>
      <c r="H2" s="6" t="s">
        <v>49</v>
      </c>
      <c r="I2" s="6" t="s">
        <v>52</v>
      </c>
      <c r="J2" s="6" t="s">
        <v>87</v>
      </c>
      <c r="K2" s="6" t="s">
        <v>54</v>
      </c>
      <c r="L2" s="6" t="s">
        <v>130</v>
      </c>
      <c r="M2" s="6" t="s">
        <v>33</v>
      </c>
      <c r="N2" s="6" t="s">
        <v>41</v>
      </c>
      <c r="O2" s="6" t="s">
        <v>57</v>
      </c>
      <c r="P2" s="6" t="s">
        <v>59</v>
      </c>
      <c r="Q2" s="6" t="s">
        <v>62</v>
      </c>
      <c r="R2" s="6" t="s">
        <v>65</v>
      </c>
      <c r="S2" s="6" t="s">
        <v>67</v>
      </c>
      <c r="T2" s="6" t="s">
        <v>70</v>
      </c>
      <c r="U2" s="6" t="s">
        <v>71</v>
      </c>
      <c r="V2" s="6" t="s">
        <v>73</v>
      </c>
      <c r="W2" s="6" t="s">
        <v>76</v>
      </c>
      <c r="X2" s="6" t="s">
        <v>77</v>
      </c>
      <c r="Y2" s="6" t="s">
        <v>78</v>
      </c>
      <c r="Z2" s="6" t="s">
        <v>79</v>
      </c>
      <c r="AA2" s="6" t="s">
        <v>82</v>
      </c>
      <c r="AB2" s="6" t="s">
        <v>83</v>
      </c>
      <c r="AC2" s="6" t="s">
        <v>85</v>
      </c>
      <c r="AD2" s="12" t="s">
        <v>33</v>
      </c>
      <c r="AE2" s="13" t="s">
        <v>41</v>
      </c>
      <c r="AF2" s="13" t="s">
        <v>57</v>
      </c>
      <c r="AG2" s="13" t="s">
        <v>59</v>
      </c>
      <c r="AH2" s="13" t="s">
        <v>62</v>
      </c>
      <c r="AI2" s="13" t="s">
        <v>65</v>
      </c>
      <c r="AJ2" s="13" t="s">
        <v>67</v>
      </c>
      <c r="AK2" s="13" t="s">
        <v>70</v>
      </c>
      <c r="AL2" s="13" t="s">
        <v>71</v>
      </c>
      <c r="AM2" s="13" t="s">
        <v>73</v>
      </c>
      <c r="AN2" s="13" t="s">
        <v>76</v>
      </c>
      <c r="AO2" s="13" t="s">
        <v>77</v>
      </c>
      <c r="AP2" s="13" t="s">
        <v>78</v>
      </c>
      <c r="AQ2" s="13" t="s">
        <v>79</v>
      </c>
      <c r="AR2" s="13" t="s">
        <v>82</v>
      </c>
      <c r="AS2" s="13" t="s">
        <v>83</v>
      </c>
      <c r="AT2" s="16" t="s">
        <v>85</v>
      </c>
      <c r="AU2" s="12" t="s">
        <v>33</v>
      </c>
      <c r="AV2" s="13" t="s">
        <v>41</v>
      </c>
      <c r="AW2" s="13" t="s">
        <v>57</v>
      </c>
      <c r="AX2" s="13" t="s">
        <v>59</v>
      </c>
      <c r="AY2" s="13" t="s">
        <v>62</v>
      </c>
      <c r="AZ2" s="13" t="s">
        <v>65</v>
      </c>
      <c r="BA2" s="13" t="s">
        <v>67</v>
      </c>
      <c r="BB2" s="13" t="s">
        <v>70</v>
      </c>
      <c r="BC2" s="13" t="s">
        <v>71</v>
      </c>
      <c r="BD2" s="13" t="s">
        <v>73</v>
      </c>
      <c r="BE2" s="13" t="s">
        <v>76</v>
      </c>
      <c r="BF2" s="13" t="s">
        <v>77</v>
      </c>
      <c r="BG2" s="13" t="s">
        <v>78</v>
      </c>
      <c r="BH2" s="13" t="s">
        <v>79</v>
      </c>
      <c r="BI2" s="13" t="s">
        <v>82</v>
      </c>
      <c r="BJ2" s="13" t="s">
        <v>83</v>
      </c>
      <c r="BK2" s="13" t="s">
        <v>85</v>
      </c>
    </row>
    <row r="3" spans="2:63"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14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7"/>
      <c r="AU3" s="14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</row>
    <row r="4" spans="2:63">
      <c r="B4" t="str">
        <f>IF(ISBLANK(Summary!B4),"",Summary!B4)</f>
        <v>ALEXANDER SPRING SIPQ</v>
      </c>
      <c r="C4">
        <f>IF(ISERROR(VLOOKUP(B4,'Station ID'!B:C,2,FALSE)),"",(VLOOKUP(B4,'Station ID'!B:C,2,FALSE)))</f>
        <v>9670</v>
      </c>
      <c r="D4" t="str">
        <f>IF(ISERROR(INDEX(SPRG1107!A:A,MATCH(B4,SPRG1107!C:C,0))),"",INDEX(SPRG1107!A:A,MATCH(B4,SPRG1107!C:C,0)))</f>
        <v>SPRG1107-18</v>
      </c>
      <c r="E4" t="str">
        <f t="array" ref="E4">IF(AND((IF(AND(ISTEXT((INDEX(SPRG1107!$I:$I,MATCH($B4,IF(SPRG1107!$G:$G=E$2,SPRG1107!$C:$C),0)))),ISNUMBER(Summary!D4)),"bad qualifer","O"))="O",IFERROR(Summary!D4,"O")="O"),"O","")</f>
        <v/>
      </c>
      <c r="F4" s="34" t="str">
        <f t="array" ref="F4">IF(OR(C4=9695,C4=20383,C4=20385,C4=9714,C4=9717,C4=11371,C4=11456,C4=9739,C4=11386,C4=9719),"",(IFERROR(CONCATENATE((INDEX(SPRG1107!$I:$I,MATCH($B4,IF(SPRG1107!$G:$G=F$2,SPRG1107!$C:$C),0))),"  |  ",(IFERROR(IF(Summary!I4=Summary!E4,"L",Summary!I4-Summary!E4),"O"))),"O")))</f>
        <v>L  |  -0.0100000000000007</v>
      </c>
      <c r="G4" t="str">
        <f t="array" ref="G4">IF(AND((IF(AND(ISTEXT((INDEX(SPRG1107!$I:$I,MATCH($B4,IF(SPRG1107!$G:$G=G$2,SPRG1107!$C:$C),0)))),ISNUMBER(Summary!F4)),"bad qualifer","O"))="O",IFERROR(Summary!F4,"O")="O"),"O","")</f>
        <v/>
      </c>
      <c r="H4" t="str">
        <f t="array" ref="H4">IF(AND((IF(AND(ISTEXT((INDEX(SPRG1107!$I:$I,MATCH($B4,IF(SPRG1107!$G:$G=H$2,SPRG1107!$C:$C),0)))),ISNUMBER(Summary!G4)),"bad qualifer","O"))="O",IFERROR(Summary!G4,"O")="O"),"O","")</f>
        <v/>
      </c>
      <c r="I4" t="str">
        <f t="array" ref="I4">IF(AND((IF(AND(ISTEXT((INDEX(SPRG1107!$I:$I,MATCH($B4,IF(SPRG1107!$G:$G=I$2,SPRG1107!$C:$C),0)))),ISNUMBER(Summary!H4)),"bad qualifer","O"))="O",IFERROR(Summary!H4,"O")="O"),"O","")</f>
        <v/>
      </c>
      <c r="J4" t="str">
        <f t="array" ref="J4">IF(OR(C4=9695,C4=20383,C4=20385,C4=9714),"",(IF(AND((IF(AND(ISTEXT((INDEX(SPRG1107!$I:$I,MATCH($B4,IF(SPRG1107!$G:$G=J$2,SPRG1107!$C:$C),0)))),ISNUMBER(Summary!I4)),"bad qualifer","O"))="O",IFERROR(Summary!I4,"O")="O"),"O","")))</f>
        <v/>
      </c>
      <c r="K4" t="str">
        <f t="array" ref="K4">IF(AND((IF(AND(ISTEXT((INDEX(SPRG1107!$I:$I,MATCH($B4,IF(SPRG1107!$G:$G=K$2,SPRG1107!$C:$C),0)))),ISNUMBER(Summary!J4)),"bad qualifer","O"))="O",IFERROR(Summary!J4,"O")="O"),"O","")</f>
        <v/>
      </c>
      <c r="L4" s="32" t="str">
        <f t="array" ref="L4">(IF(OR(C4=9743,C4=11456,C4=9713,C4=10786,C4=9714),(IF(AND((IF(AND(ISTEXT((INDEX(SPRG1107!$I:$I,MATCH($B4,IF(SPRG1107!$G:$G=L$2,SPRG1107!$C:$C),0)))),ISNUMBER(Summary!AB4)),"bad qualifer","O"))="O",IFERROR(Summary!AB4,"O")="O"),"O","")),""))</f>
        <v/>
      </c>
      <c r="M4" s="9" t="str">
        <f t="array" ref="M4">IF((INDEX(SPRG1107!$I:$I,MATCH($B4,IF(SPRG1107!$G:$G=AD$2,SPRG1107!$C:$C),0)))=CONCATENATE(AD4,AU4),"",CONCATENATE((INDEX(SPRG1107!$I:$I,MATCH($B4,IF(SPRG1107!$G:$G=AD$2,SPRG1107!$C:$C),0))),"  |  ",CONCATENATE(AD4,AU4)))</f>
        <v/>
      </c>
      <c r="N4" s="9" t="str">
        <f t="array" ref="N4">IF((INDEX(SPRG1107!$I:$I,MATCH($B4,IF(SPRG1107!$G:$G=AE$2,SPRG1107!$C:$C),0)))=CONCATENATE(AE4,AV4),"",CONCATENATE((INDEX(SPRG1107!$I:$I,MATCH($B4,IF(SPRG1107!$G:$G=AE$2,SPRG1107!$C:$C),0))),"  |  ",CONCATENATE(AE4,AV4)))</f>
        <v/>
      </c>
      <c r="O4" s="9" t="str">
        <f t="array" ref="O4">IF((INDEX(SPRG1107!$I:$I,MATCH($B4,IF(SPRG1107!$G:$G=AF$2,SPRG1107!$C:$C),0)))=CONCATENATE(AF4,AW4),"",CONCATENATE((INDEX(SPRG1107!$I:$I,MATCH($B4,IF(SPRG1107!$G:$G=AF$2,SPRG1107!$C:$C),0))),"  |  ",CONCATENATE(AF4,AW4)))</f>
        <v/>
      </c>
      <c r="P4" s="9" t="str">
        <f t="array" ref="P4">IF((INDEX(SPRG1107!$I:$I,MATCH($B4,IF(SPRG1107!$G:$G=AG$2,SPRG1107!$C:$C),0)))=CONCATENATE(AG4,AX4),"",CONCATENATE((INDEX(SPRG1107!$I:$I,MATCH($B4,IF(SPRG1107!$G:$G=AG$2,SPRG1107!$C:$C),0))),"  |  ",CONCATENATE(AG4,AX4)))</f>
        <v/>
      </c>
      <c r="Q4" s="9" t="str">
        <f t="array" ref="Q4">IF((INDEX(SPRG1107!$I:$I,MATCH($B4,IF(SPRG1107!$G:$G=AH$2,SPRG1107!$C:$C),0)))=CONCATENATE(AH4,AY4),"",CONCATENATE((INDEX(SPRG1107!$I:$I,MATCH($B4,IF(SPRG1107!$G:$G=AH$2,SPRG1107!$C:$C),0))),"  |  ",CONCATENATE(AH4,AY4)))</f>
        <v/>
      </c>
      <c r="R4" s="9" t="str">
        <f t="array" ref="R4">IF((INDEX(SPRG1107!$I:$I,MATCH($B4,IF(SPRG1107!$G:$G=AI$2,SPRG1107!$C:$C),0)))=CONCATENATE(AI4,AZ4),"",CONCATENATE((INDEX(SPRG1107!$I:$I,MATCH($B4,IF(SPRG1107!$G:$G=AI$2,SPRG1107!$C:$C),0))),"  |  ",CONCATENATE(AI4,AZ4)))</f>
        <v xml:space="preserve">  |  I</v>
      </c>
      <c r="S4" s="9" t="str">
        <f t="array" ref="S4">IF((INDEX(SPRG1107!$I:$I,MATCH($B4,IF(SPRG1107!$G:$G=AJ$2,SPRG1107!$C:$C),0)))=CONCATENATE(AJ4,BA4),"",CONCATENATE((INDEX(SPRG1107!$I:$I,MATCH($B4,IF(SPRG1107!$G:$G=AJ$2,SPRG1107!$C:$C),0))),"  |  ",CONCATENATE(AJ4,BA4)))</f>
        <v/>
      </c>
      <c r="T4" s="9" t="str">
        <f t="array" ref="T4">IF((INDEX(SPRG1107!$I:$I,MATCH($B4,IF(SPRG1107!$G:$G=AK$2,SPRG1107!$C:$C),0)))=CONCATENATE(AK4,BB4),"",CONCATENATE((INDEX(SPRG1107!$I:$I,MATCH($B4,IF(SPRG1107!$G:$G=AK$2,SPRG1107!$C:$C),0))),"  |  ",CONCATENATE(AK4,BB4)))</f>
        <v/>
      </c>
      <c r="U4" s="9" t="str">
        <f t="array" ref="U4">IF((INDEX(SPRG1107!$I:$I,MATCH($B4,IF(SPRG1107!$G:$G=AL$2,SPRG1107!$C:$C),0)))=CONCATENATE(AL4,BC4),"",CONCATENATE((INDEX(SPRG1107!$I:$I,MATCH($B4,IF(SPRG1107!$G:$G=AL$2,SPRG1107!$C:$C),0))),"  |  ",CONCATENATE(AL4,BC4)))</f>
        <v/>
      </c>
      <c r="V4" s="9" t="str">
        <f t="array" ref="V4">IF((INDEX(SPRG1107!$I:$I,MATCH($B4,IF(SPRG1107!$G:$G=AM$2,SPRG1107!$C:$C),0)))=CONCATENATE(AM4,BD4),"",CONCATENATE((INDEX(SPRG1107!$I:$I,MATCH($B4,IF(SPRG1107!$G:$G=AM$2,SPRG1107!$C:$C),0))),"  |  ",CONCATENATE(AM4,BD4)))</f>
        <v/>
      </c>
      <c r="W4" s="9" t="str">
        <f t="array" ref="W4">IF((INDEX(SPRG1107!$I:$I,MATCH($B4,IF(SPRG1107!$G:$G=AN$2,SPRG1107!$C:$C),0)))=CONCATENATE(AN4,BE4),"",CONCATENATE((INDEX(SPRG1107!$I:$I,MATCH($B4,IF(SPRG1107!$G:$G=AN$2,SPRG1107!$C:$C),0))),"  |  ",CONCATENATE(AN4,BE4)))</f>
        <v/>
      </c>
      <c r="X4" s="9" t="str">
        <f t="array" ref="X4">IF((INDEX(SPRG1107!$I:$I,MATCH($B4,IF(SPRG1107!$G:$G=AO$2,SPRG1107!$C:$C),0)))=CONCATENATE(AO4,BF4),"",CONCATENATE((INDEX(SPRG1107!$I:$I,MATCH($B4,IF(SPRG1107!$G:$G=AO$2,SPRG1107!$C:$C),0))),"  |  ",CONCATENATE(AO4,BF4)))</f>
        <v/>
      </c>
      <c r="Y4" s="9" t="str">
        <f t="array" ref="Y4">IF((INDEX(SPRG1107!$I:$I,MATCH($B4,IF(SPRG1107!$G:$G=AP$2,SPRG1107!$C:$C),0)))=CONCATENATE(AP4,BG4),"",CONCATENATE((INDEX(SPRG1107!$I:$I,MATCH($B4,IF(SPRG1107!$G:$G=AP$2,SPRG1107!$C:$C),0))),"  |  ",CONCATENATE(AP4,BG4)))</f>
        <v/>
      </c>
      <c r="Z4" s="9" t="str">
        <f t="array" ref="Z4">IF((INDEX(SPRG1107!$I:$I,MATCH($B4,IF(SPRG1107!$G:$G=AQ$2,SPRG1107!$C:$C),0)))=CONCATENATE(AQ4,BH4),"",CONCATENATE((INDEX(SPRG1107!$I:$I,MATCH($B4,IF(SPRG1107!$G:$G=AQ$2,SPRG1107!$C:$C),0))),"  |  ",CONCATENATE(AQ4,BH4)))</f>
        <v/>
      </c>
      <c r="AA4" s="9" t="str">
        <f t="array" ref="AA4">IF((INDEX(SPRG1107!$I:$I,MATCH($B4,IF(SPRG1107!$G:$G=AR$2,SPRG1107!$C:$C),0)))=CONCATENATE(AR4,BI4),"",CONCATENATE((INDEX(SPRG1107!$I:$I,MATCH($B4,IF(SPRG1107!$G:$G=AR$2,SPRG1107!$C:$C),0))),"  |  ",CONCATENATE(AR4,BI4)))</f>
        <v/>
      </c>
      <c r="AB4" s="9" t="str">
        <f t="array" ref="AB4">IF((INDEX(SPRG1107!$I:$I,MATCH($B4,IF(SPRG1107!$G:$G=AS$2,SPRG1107!$C:$C),0)))=CONCATENATE(AS4,BJ4),"",CONCATENATE((INDEX(SPRG1107!$I:$I,MATCH($B4,IF(SPRG1107!$G:$G=AS$2,SPRG1107!$C:$C),0))),"  |  ",CONCATENATE(AS4,BJ4)))</f>
        <v xml:space="preserve">  |  Q</v>
      </c>
      <c r="AC4" s="9" t="str">
        <f t="array" ref="AC4">IF((INDEX(SPRG1107!$I:$I,MATCH($B4,IF(SPRG1107!$G:$G=AT$2,SPRG1107!$C:$C),0)))=CONCATENATE(AT4,BK4),"",CONCATENATE((INDEX(SPRG1107!$I:$I,MATCH($B4,IF(SPRG1107!$G:$G=AT$2,SPRG1107!$C:$C),0))),"  |  ",CONCATENATE(AT4,BK4)))</f>
        <v/>
      </c>
      <c r="AD4" s="18" t="str">
        <f t="array" ref="AD4">IF((INDEX(SPRG1107!$M:$M,MATCH($B4,IF(SPRG1107!$G:$G=AD$2,SPRG1107!$C:$C),0)))-(INDEX(SPRG1107!$E:$E,MATCH($B4,IF(SPRG1107!$G:$G=AD$2,SPRG1107!$C:$C),0)))&gt;2,"Q","")</f>
        <v/>
      </c>
      <c r="AE4" s="19" t="str">
        <f t="array" ref="AE4">IF((INDEX(SPRG1107!$M:$M,MATCH($B4,IF(SPRG1107!$G:$G=AE$2,SPRG1107!$C:$C),0)))-(INDEX(SPRG1107!$E:$E,MATCH($B4,IF(SPRG1107!$G:$G=AE$2,SPRG1107!$C:$C),0)))&gt;2,"Q","")</f>
        <v/>
      </c>
      <c r="AF4" s="19" t="str">
        <f t="array" ref="AF4">IF((INDEX(SPRG1107!$M:$M,MATCH($B4,IF(SPRG1107!$G:$G=AF$2,SPRG1107!$C:$C),0)))-(INDEX(SPRG1107!$E:$E,MATCH($B4,IF(SPRG1107!$G:$G=AF$2,SPRG1107!$C:$C),0)))&gt;14,"Q","")</f>
        <v/>
      </c>
      <c r="AG4" s="19" t="str">
        <f t="array" ref="AG4">IF((INDEX(SPRG1107!$M:$M,MATCH($B4,IF(SPRG1107!$G:$G=AG$2,SPRG1107!$C:$C),0)))-(INDEX(SPRG1107!$E:$E,MATCH($B4,IF(SPRG1107!$G:$G=AG$2,SPRG1107!$C:$C),0)))&gt;28,"Q","")</f>
        <v/>
      </c>
      <c r="AH4" s="19" t="str">
        <f t="array" ref="AH4">IF((INDEX(SPRG1107!$M:$M,MATCH($B4,IF(SPRG1107!$G:$G=AH$2,SPRG1107!$C:$C),0)))-(INDEX(SPRG1107!$E:$E,MATCH($B4,IF(SPRG1107!$G:$G=AH$2,SPRG1107!$C:$C),0)))&gt;28,"Q","")</f>
        <v/>
      </c>
      <c r="AI4" s="19" t="str">
        <f t="array" ref="AI4">IF((INDEX(SPRG1107!$M:$M,MATCH($B4,IF(SPRG1107!$G:$G=AI$2,SPRG1107!$C:$C),0)))-(INDEX(SPRG1107!$E:$E,MATCH($B4,IF(SPRG1107!$G:$G=AI$2,SPRG1107!$C:$C),0)))&gt;28,"Q","")</f>
        <v/>
      </c>
      <c r="AJ4" s="19" t="str">
        <f t="array" ref="AJ4">IF((INDEX(SPRG1107!$M:$M,MATCH($B4,IF(SPRG1107!$G:$G=AJ$2,SPRG1107!$C:$C),0)))-(INDEX(SPRG1107!$E:$E,MATCH($B4,IF(SPRG1107!$G:$G=AJ$2,SPRG1107!$C:$C),0)))&gt;28,"Q","")</f>
        <v/>
      </c>
      <c r="AK4" s="19" t="str">
        <f t="array" ref="AK4">IF((INDEX(SPRG1107!$M:$M,MATCH($B4,IF(SPRG1107!$G:$G=AK$2,SPRG1107!$C:$C),0)))-(INDEX(SPRG1107!$E:$E,MATCH($B4,IF(SPRG1107!$G:$G=AK$2,SPRG1107!$C:$C),0)))&gt;2,"Q","")</f>
        <v/>
      </c>
      <c r="AL4" s="19" t="str">
        <f t="array" ref="AL4">IF((INDEX(SPRG1107!$M:$M,MATCH($B4,IF(SPRG1107!$G:$G=AL$2,SPRG1107!$C:$C),0)))-(INDEX(SPRG1107!$E:$E,MATCH($B4,IF(SPRG1107!$G:$G=AL$2,SPRG1107!$C:$C),0)))&gt;28,"Q","")</f>
        <v/>
      </c>
      <c r="AM4" s="19" t="str">
        <f t="array" ref="AM4">IF((INDEX(SPRG1107!$M:$M,MATCH($B4,IF(SPRG1107!$G:$G=AM$2,SPRG1107!$C:$C),0)))-(INDEX(SPRG1107!$E:$E,MATCH($B4,IF(SPRG1107!$G:$G=AM$2,SPRG1107!$C:$C),0)))&gt;180,"Q","")</f>
        <v/>
      </c>
      <c r="AN4" s="19" t="str">
        <f t="array" ref="AN4">IF((INDEX(SPRG1107!$M:$M,MATCH($B4,IF(SPRG1107!$G:$G=AN$2,SPRG1107!$C:$C),0)))-(INDEX(SPRG1107!$E:$E,MATCH($B4,IF(SPRG1107!$G:$G=AN$2,SPRG1107!$C:$C),0)))&gt;180,"Q","")</f>
        <v/>
      </c>
      <c r="AO4" s="19" t="str">
        <f t="array" ref="AO4">IF((INDEX(SPRG1107!$M:$M,MATCH($B4,IF(SPRG1107!$G:$G=AO$2,SPRG1107!$C:$C),0)))-(INDEX(SPRG1107!$E:$E,MATCH($B4,IF(SPRG1107!$G:$G=AO$2,SPRG1107!$C:$C),0)))&gt;180,"Q","")</f>
        <v/>
      </c>
      <c r="AP4" s="19" t="str">
        <f t="array" ref="AP4">IF((INDEX(SPRG1107!$M:$M,MATCH($B4,IF(SPRG1107!$G:$G=AP$2,SPRG1107!$C:$C),0)))-(INDEX(SPRG1107!$E:$E,MATCH($B4,IF(SPRG1107!$G:$G=AP$2,SPRG1107!$C:$C),0)))&gt;180,"Q","")</f>
        <v/>
      </c>
      <c r="AQ4" s="19" t="str">
        <f t="array" ref="AQ4">IF((INDEX(SPRG1107!$M:$M,MATCH($B4,IF(SPRG1107!$G:$G=AQ$2,SPRG1107!$C:$C),0)))-(INDEX(SPRG1107!$E:$E,MATCH($B4,IF(SPRG1107!$G:$G=AQ$2,SPRG1107!$C:$C),0)))&gt;28,"Q","")</f>
        <v/>
      </c>
      <c r="AR4" s="19" t="str">
        <f t="array" ref="AR4">IF((INDEX(SPRG1107!$M:$M,MATCH($B4,IF(SPRG1107!$G:$G=AR$2,SPRG1107!$C:$C),0)))-(INDEX(SPRG1107!$E:$E,MATCH($B4,IF(SPRG1107!$G:$G=AR$2,SPRG1107!$C:$C),0)))&gt;28,"Q","")</f>
        <v/>
      </c>
      <c r="AS4" s="19" t="str">
        <f t="array" ref="AS4">IF((INDEX(SPRG1107!$M:$M,MATCH($B4,IF(SPRG1107!$G:$G=AS$2,SPRG1107!$C:$C),0)))-(INDEX(SPRG1107!$E:$E,MATCH($B4,IF(SPRG1107!$G:$G=AS$2,SPRG1107!$C:$C),0)))&gt;2,"Q","")</f>
        <v>Q</v>
      </c>
      <c r="AT4" s="20" t="str">
        <f t="array" ref="AT4">IF((INDEX(SPRG1107!$M:$M,MATCH($B4,IF(SPRG1107!$G:$G=AT$2,SPRG1107!$C:$C),0)))-(INDEX(SPRG1107!$E:$E,MATCH($B4,IF(SPRG1107!$G:$G=AT$2,SPRG1107!$C:$C),0)))&gt;7,"Q","")</f>
        <v/>
      </c>
      <c r="AU4" s="14" t="str">
        <f>IF(Summary!K4&gt;VLOOKUP(AU$2,'MDL-PQL'!$B:$D,2,FALSE),IF(Summary!K4&lt;VLOOKUP(Qualifers!AU$2,'MDL-PQL'!$B:$D,3,FALSE),"I",""),"U")</f>
        <v/>
      </c>
      <c r="AV4" s="15" t="str">
        <f>IF(Summary!L4&gt;VLOOKUP(AV$2,'MDL-PQL'!$B:$D,2,FALSE),IF(Summary!L4&lt;VLOOKUP(Qualifers!AV$2,'MDL-PQL'!$B:$D,3,FALSE),"I",""),"U")</f>
        <v>U</v>
      </c>
      <c r="AW4" s="15" t="str">
        <f>IF(Summary!M4&gt;VLOOKUP(AW$2,'MDL-PQL'!$B:$D,2,FALSE),IF(Summary!M4&lt;VLOOKUP(Qualifers!AW$2,'MDL-PQL'!$B:$D,3,FALSE),"I",""),"U")</f>
        <v/>
      </c>
      <c r="AX4" s="15" t="str">
        <f>IF(Summary!N4&gt;VLOOKUP(AX$2,'MDL-PQL'!$B:$D,2,FALSE),IF(Summary!N4&lt;VLOOKUP(Qualifers!AX$2,'MDL-PQL'!$B:$D,3,FALSE),"I",""),"U")</f>
        <v>I</v>
      </c>
      <c r="AY4" s="15" t="str">
        <f>IF(Summary!O4&gt;VLOOKUP(AY$2,'MDL-PQL'!$B:$D,2,FALSE),IF(Summary!O4&lt;VLOOKUP(Qualifers!AY$2,'MDL-PQL'!$B:$D,3,FALSE),"I",""),"U")</f>
        <v>U</v>
      </c>
      <c r="AZ4" s="15" t="str">
        <f>IF(Summary!P4&gt;VLOOKUP(AZ$2,'MDL-PQL'!$B:$D,2,FALSE),IF(Summary!P4&lt;VLOOKUP(Qualifers!AZ$2,'MDL-PQL'!$B:$D,3,FALSE),"I",""),"U")</f>
        <v>I</v>
      </c>
      <c r="BA4" s="15" t="str">
        <f>IF(Summary!Q4&gt;VLOOKUP(BA$2,'MDL-PQL'!$B:$D,2,FALSE),IF(Summary!Q4&lt;VLOOKUP(Qualifers!BA$2,'MDL-PQL'!$B:$D,3,FALSE),"I",""),"U")</f>
        <v/>
      </c>
      <c r="BB4" s="15" t="str">
        <f>IF(Summary!R4&gt;VLOOKUP(BB$2,'MDL-PQL'!$B:$D,2,FALSE),IF(Summary!R4&lt;VLOOKUP(Qualifers!BB$2,'MDL-PQL'!$B:$D,3,FALSE),"I",""),"U")</f>
        <v/>
      </c>
      <c r="BC4" s="15" t="str">
        <f>IF(Summary!S4&gt;VLOOKUP(BC$2,'MDL-PQL'!$B:$D,2,FALSE),IF(Summary!S4&lt;VLOOKUP(Qualifers!BC$2,'MDL-PQL'!$B:$D,3,FALSE),"I",""),"U")</f>
        <v>U</v>
      </c>
      <c r="BD4" s="15" t="str">
        <f>IF(Summary!T4&gt;VLOOKUP(BD$2,'MDL-PQL'!$B:$D,2,FALSE),IF(Summary!T4&lt;VLOOKUP(Qualifers!BD$2,'MDL-PQL'!$B:$D,3,FALSE),"I",""),"U")</f>
        <v/>
      </c>
      <c r="BE4" s="15" t="str">
        <f>IF(Summary!U4&gt;VLOOKUP(BE$2,'MDL-PQL'!$B:$D,2,FALSE),IF(Summary!U4&lt;VLOOKUP(Qualifers!BE$2,'MDL-PQL'!$B:$D,3,FALSE),"I",""),"U")</f>
        <v/>
      </c>
      <c r="BF4" s="15" t="str">
        <f>IF(Summary!V4&gt;VLOOKUP(BF$2,'MDL-PQL'!$B:$D,2,FALSE),IF(Summary!V4&lt;VLOOKUP(Qualifers!BF$2,'MDL-PQL'!$B:$D,3,FALSE),"I",""),"U")</f>
        <v/>
      </c>
      <c r="BG4" s="15" t="str">
        <f>IF(Summary!W4&gt;VLOOKUP(BG$2,'MDL-PQL'!$B:$D,2,FALSE),IF(Summary!W4&lt;VLOOKUP(Qualifers!BG$2,'MDL-PQL'!$B:$D,3,FALSE),"I",""),"U")</f>
        <v/>
      </c>
      <c r="BH4" s="15" t="str">
        <f>IF(Summary!X4&gt;VLOOKUP(BH$2,'MDL-PQL'!$B:$D,2,FALSE),IF(Summary!X4&lt;VLOOKUP(Qualifers!BH$2,'MDL-PQL'!$B:$D,3,FALSE),"I",""),"U")</f>
        <v/>
      </c>
      <c r="BI4" s="15" t="str">
        <f>IF(Summary!Y4&gt;VLOOKUP(BI$2,'MDL-PQL'!$B:$D,2,FALSE),IF(Summary!Y4&lt;VLOOKUP(Qualifers!BI$2,'MDL-PQL'!$B:$D,3,FALSE),"I",""),"U")</f>
        <v/>
      </c>
      <c r="BJ4" s="15" t="str">
        <f>IF(Summary!Z4&gt;VLOOKUP(BJ$2,'MDL-PQL'!$B:$D,2,FALSE),IF(Summary!Z4&lt;VLOOKUP(Qualifers!BJ$2,'MDL-PQL'!$B:$D,3,FALSE),"I",""),"U")</f>
        <v/>
      </c>
      <c r="BK4" s="15" t="str">
        <f>IF(Summary!AA4&gt;VLOOKUP(BK$2,'MDL-PQL'!$B:$D,2,FALSE),IF(Summary!AA4&lt;VLOOKUP(Qualifers!BK$2,'MDL-PQL'!$B:$D,3,FALSE),"I",""),"U")</f>
        <v/>
      </c>
    </row>
    <row r="5" spans="2:63">
      <c r="B5" t="str">
        <f>IF(ISBLANK(Summary!B5),"",Summary!B5)</f>
        <v>APOPKA SPRING SIPQ</v>
      </c>
      <c r="C5">
        <f>IF(ISERROR(VLOOKUP(B5,'Station ID'!B:C,2,FALSE)),"",(VLOOKUP(B5,'Station ID'!B:C,2,FALSE)))</f>
        <v>6989</v>
      </c>
      <c r="D5" t="str">
        <f>IF(ISERROR(INDEX(SPRG1107!A:A,MATCH(B5,SPRG1107!C:C,0))),"",INDEX(SPRG1107!A:A,MATCH(B5,SPRG1107!C:C,0)))</f>
        <v>SPRG1107-11</v>
      </c>
      <c r="E5" t="str">
        <f t="array" ref="E5">IF(AND((IF(AND(ISTEXT((INDEX(SPRG1107!$I:$I,MATCH($B5,IF(SPRG1107!$G:$G=E$2,SPRG1107!$C:$C),0)))),ISNUMBER(Summary!D5)),"bad qualifer","O"))="O",IFERROR(Summary!D5,"O")="O"),"O","")</f>
        <v/>
      </c>
      <c r="F5" s="34" t="str">
        <f t="array" ref="F5">IF(OR(C5=9695,C5=20383,C5=20385,C5=9714,C5=9717,C5=11371,C5=11456,C5=9739,C5=11386,C5=9719),"",(IFERROR(CONCATENATE((INDEX(SPRG1107!$I:$I,MATCH($B5,IF(SPRG1107!$G:$G=F$2,SPRG1107!$C:$C),0))),"  |  ",(IFERROR(IF(Summary!I5=Summary!E5,"L",Summary!I5-Summary!E5),"O"))),"O")))</f>
        <v xml:space="preserve">  |  12.38</v>
      </c>
      <c r="G5" t="str">
        <f t="array" ref="G5">IF(AND((IF(AND(ISTEXT((INDEX(SPRG1107!$I:$I,MATCH($B5,IF(SPRG1107!$G:$G=G$2,SPRG1107!$C:$C),0)))),ISNUMBER(Summary!F5)),"bad qualifer","O"))="O",IFERROR(Summary!F5,"O")="O"),"O","")</f>
        <v/>
      </c>
      <c r="H5" t="str">
        <f t="array" ref="H5">IF(AND((IF(AND(ISTEXT((INDEX(SPRG1107!$I:$I,MATCH($B5,IF(SPRG1107!$G:$G=H$2,SPRG1107!$C:$C),0)))),ISNUMBER(Summary!G5)),"bad qualifer","O"))="O",IFERROR(Summary!G5,"O")="O"),"O","")</f>
        <v/>
      </c>
      <c r="I5" t="str">
        <f t="array" ref="I5">IF(AND((IF(AND(ISTEXT((INDEX(SPRG1107!$I:$I,MATCH($B5,IF(SPRG1107!$G:$G=I$2,SPRG1107!$C:$C),0)))),ISNUMBER(Summary!H5)),"bad qualifer","O"))="O",IFERROR(Summary!H5,"O")="O"),"O","")</f>
        <v/>
      </c>
      <c r="J5" t="str">
        <f t="array" ref="J5">IF(OR(C5=9695,C5=20383,C5=20385,C5=9714),"",(IF(AND((IF(AND(ISTEXT((INDEX(SPRG1107!$I:$I,MATCH($B5,IF(SPRG1107!$G:$G=J$2,SPRG1107!$C:$C),0)))),ISNUMBER(Summary!I5)),"bad qualifer","O"))="O",IFERROR(Summary!I5,"O")="O"),"O","")))</f>
        <v/>
      </c>
      <c r="K5" t="str">
        <f t="array" ref="K5">IF(AND((IF(AND(ISTEXT((INDEX(SPRG1107!$I:$I,MATCH($B5,IF(SPRG1107!$G:$G=K$2,SPRG1107!$C:$C),0)))),ISNUMBER(Summary!J5)),"bad qualifer","O"))="O",IFERROR(Summary!J5,"O")="O"),"O","")</f>
        <v/>
      </c>
      <c r="L5" s="32" t="str">
        <f t="array" ref="L5">(IF(OR(C5=9743,C5=11456,C5=9713,C5=10786,C5=9714),(IF(AND((IF(AND(ISTEXT((INDEX(SPRG1107!$I:$I,MATCH($B5,IF(SPRG1107!$G:$G=L$2,SPRG1107!$C:$C),0)))),ISNUMBER(Summary!AB5)),"bad qualifer","O"))="O",IFERROR(Summary!AB5,"O")="O"),"O","")),""))</f>
        <v/>
      </c>
      <c r="M5" s="9" t="str">
        <f t="array" ref="M5">IF((INDEX(SPRG1107!$I:$I,MATCH($B5,IF(SPRG1107!$G:$G=AD$2,SPRG1107!$C:$C),0)))=CONCATENATE(AD5,AU5),"",CONCATENATE((INDEX(SPRG1107!$I:$I,MATCH($B5,IF(SPRG1107!$G:$G=AD$2,SPRG1107!$C:$C),0))),"  |  ",CONCATENATE(AD5,AU5)))</f>
        <v/>
      </c>
      <c r="N5" s="9" t="str">
        <f t="array" ref="N5">IF((INDEX(SPRG1107!$I:$I,MATCH($B5,IF(SPRG1107!$G:$G=AE$2,SPRG1107!$C:$C),0)))=CONCATENATE(AE5,AV5),"",CONCATENATE((INDEX(SPRG1107!$I:$I,MATCH($B5,IF(SPRG1107!$G:$G=AE$2,SPRG1107!$C:$C),0))),"  |  ",CONCATENATE(AE5,AV5)))</f>
        <v/>
      </c>
      <c r="O5" s="9" t="str">
        <f t="array" ref="O5">IF((INDEX(SPRG1107!$I:$I,MATCH($B5,IF(SPRG1107!$G:$G=AF$2,SPRG1107!$C:$C),0)))=CONCATENATE(AF5,AW5),"",CONCATENATE((INDEX(SPRG1107!$I:$I,MATCH($B5,IF(SPRG1107!$G:$G=AF$2,SPRG1107!$C:$C),0))),"  |  ",CONCATENATE(AF5,AW5)))</f>
        <v/>
      </c>
      <c r="P5" s="9" t="str">
        <f t="array" ref="P5">IF((INDEX(SPRG1107!$I:$I,MATCH($B5,IF(SPRG1107!$G:$G=AG$2,SPRG1107!$C:$C),0)))=CONCATENATE(AG5,AX5),"",CONCATENATE((INDEX(SPRG1107!$I:$I,MATCH($B5,IF(SPRG1107!$G:$G=AG$2,SPRG1107!$C:$C),0))),"  |  ",CONCATENATE(AG5,AX5)))</f>
        <v/>
      </c>
      <c r="Q5" s="9" t="str">
        <f t="array" ref="Q5">IF((INDEX(SPRG1107!$I:$I,MATCH($B5,IF(SPRG1107!$G:$G=AH$2,SPRG1107!$C:$C),0)))=CONCATENATE(AH5,AY5),"",CONCATENATE((INDEX(SPRG1107!$I:$I,MATCH($B5,IF(SPRG1107!$G:$G=AH$2,SPRG1107!$C:$C),0))),"  |  ",CONCATENATE(AH5,AY5)))</f>
        <v/>
      </c>
      <c r="R5" s="9" t="str">
        <f t="array" ref="R5">IF((INDEX(SPRG1107!$I:$I,MATCH($B5,IF(SPRG1107!$G:$G=AI$2,SPRG1107!$C:$C),0)))=CONCATENATE(AI5,AZ5),"",CONCATENATE((INDEX(SPRG1107!$I:$I,MATCH($B5,IF(SPRG1107!$G:$G=AI$2,SPRG1107!$C:$C),0))),"  |  ",CONCATENATE(AI5,AZ5)))</f>
        <v/>
      </c>
      <c r="S5" s="9" t="str">
        <f t="array" ref="S5">IF((INDEX(SPRG1107!$I:$I,MATCH($B5,IF(SPRG1107!$G:$G=AJ$2,SPRG1107!$C:$C),0)))=CONCATENATE(AJ5,BA5),"",CONCATENATE((INDEX(SPRG1107!$I:$I,MATCH($B5,IF(SPRG1107!$G:$G=AJ$2,SPRG1107!$C:$C),0))),"  |  ",CONCATENATE(AJ5,BA5)))</f>
        <v/>
      </c>
      <c r="T5" s="9" t="str">
        <f t="array" ref="T5">IF((INDEX(SPRG1107!$I:$I,MATCH($B5,IF(SPRG1107!$G:$G=AK$2,SPRG1107!$C:$C),0)))=CONCATENATE(AK5,BB5),"",CONCATENATE((INDEX(SPRG1107!$I:$I,MATCH($B5,IF(SPRG1107!$G:$G=AK$2,SPRG1107!$C:$C),0))),"  |  ",CONCATENATE(AK5,BB5)))</f>
        <v/>
      </c>
      <c r="U5" s="9" t="str">
        <f t="array" ref="U5">IF((INDEX(SPRG1107!$I:$I,MATCH($B5,IF(SPRG1107!$G:$G=AL$2,SPRG1107!$C:$C),0)))=CONCATENATE(AL5,BC5),"",CONCATENATE((INDEX(SPRG1107!$I:$I,MATCH($B5,IF(SPRG1107!$G:$G=AL$2,SPRG1107!$C:$C),0))),"  |  ",CONCATENATE(AL5,BC5)))</f>
        <v/>
      </c>
      <c r="V5" s="9" t="str">
        <f t="array" ref="V5">IF((INDEX(SPRG1107!$I:$I,MATCH($B5,IF(SPRG1107!$G:$G=AM$2,SPRG1107!$C:$C),0)))=CONCATENATE(AM5,BD5),"",CONCATENATE((INDEX(SPRG1107!$I:$I,MATCH($B5,IF(SPRG1107!$G:$G=AM$2,SPRG1107!$C:$C),0))),"  |  ",CONCATENATE(AM5,BD5)))</f>
        <v/>
      </c>
      <c r="W5" s="9" t="str">
        <f t="array" ref="W5">IF((INDEX(SPRG1107!$I:$I,MATCH($B5,IF(SPRG1107!$G:$G=AN$2,SPRG1107!$C:$C),0)))=CONCATENATE(AN5,BE5),"",CONCATENATE((INDEX(SPRG1107!$I:$I,MATCH($B5,IF(SPRG1107!$G:$G=AN$2,SPRG1107!$C:$C),0))),"  |  ",CONCATENATE(AN5,BE5)))</f>
        <v/>
      </c>
      <c r="X5" s="9" t="str">
        <f t="array" ref="X5">IF((INDEX(SPRG1107!$I:$I,MATCH($B5,IF(SPRG1107!$G:$G=AO$2,SPRG1107!$C:$C),0)))=CONCATENATE(AO5,BF5),"",CONCATENATE((INDEX(SPRG1107!$I:$I,MATCH($B5,IF(SPRG1107!$G:$G=AO$2,SPRG1107!$C:$C),0))),"  |  ",CONCATENATE(AO5,BF5)))</f>
        <v/>
      </c>
      <c r="Y5" s="9" t="str">
        <f t="array" ref="Y5">IF((INDEX(SPRG1107!$I:$I,MATCH($B5,IF(SPRG1107!$G:$G=AP$2,SPRG1107!$C:$C),0)))=CONCATENATE(AP5,BG5),"",CONCATENATE((INDEX(SPRG1107!$I:$I,MATCH($B5,IF(SPRG1107!$G:$G=AP$2,SPRG1107!$C:$C),0))),"  |  ",CONCATENATE(AP5,BG5)))</f>
        <v/>
      </c>
      <c r="Z5" s="9" t="str">
        <f t="array" ref="Z5">IF((INDEX(SPRG1107!$I:$I,MATCH($B5,IF(SPRG1107!$G:$G=AQ$2,SPRG1107!$C:$C),0)))=CONCATENATE(AQ5,BH5),"",CONCATENATE((INDEX(SPRG1107!$I:$I,MATCH($B5,IF(SPRG1107!$G:$G=AQ$2,SPRG1107!$C:$C),0))),"  |  ",CONCATENATE(AQ5,BH5)))</f>
        <v/>
      </c>
      <c r="AA5" s="9" t="str">
        <f t="array" ref="AA5">IF((INDEX(SPRG1107!$I:$I,MATCH($B5,IF(SPRG1107!$G:$G=AR$2,SPRG1107!$C:$C),0)))=CONCATENATE(AR5,BI5),"",CONCATENATE((INDEX(SPRG1107!$I:$I,MATCH($B5,IF(SPRG1107!$G:$G=AR$2,SPRG1107!$C:$C),0))),"  |  ",CONCATENATE(AR5,BI5)))</f>
        <v/>
      </c>
      <c r="AB5" s="9" t="str">
        <f t="array" ref="AB5">IF((INDEX(SPRG1107!$I:$I,MATCH($B5,IF(SPRG1107!$G:$G=AS$2,SPRG1107!$C:$C),0)))=CONCATENATE(AS5,BJ5),"",CONCATENATE((INDEX(SPRG1107!$I:$I,MATCH($B5,IF(SPRG1107!$G:$G=AS$2,SPRG1107!$C:$C),0))),"  |  ",CONCATENATE(AS5,BJ5)))</f>
        <v>I  |  QI</v>
      </c>
      <c r="AC5" s="9" t="str">
        <f t="array" ref="AC5">IF((INDEX(SPRG1107!$I:$I,MATCH($B5,IF(SPRG1107!$G:$G=AT$2,SPRG1107!$C:$C),0)))=CONCATENATE(AT5,BK5),"",CONCATENATE((INDEX(SPRG1107!$I:$I,MATCH($B5,IF(SPRG1107!$G:$G=AT$2,SPRG1107!$C:$C),0))),"  |  ",CONCATENATE(AT5,BK5)))</f>
        <v/>
      </c>
      <c r="AD5" s="18" t="str">
        <f t="array" ref="AD5">IF((INDEX(SPRG1107!$M:$M,MATCH($B5,IF(SPRG1107!$G:$G=AD$2,SPRG1107!$C:$C),0)))-(INDEX(SPRG1107!$E:$E,MATCH($B5,IF(SPRG1107!$G:$G=AD$2,SPRG1107!$C:$C),0)))&gt;2,"Q","")</f>
        <v/>
      </c>
      <c r="AE5" s="19" t="str">
        <f t="array" ref="AE5">IF((INDEX(SPRG1107!$M:$M,MATCH($B5,IF(SPRG1107!$G:$G=AE$2,SPRG1107!$C:$C),0)))-(INDEX(SPRG1107!$E:$E,MATCH($B5,IF(SPRG1107!$G:$G=AE$2,SPRG1107!$C:$C),0)))&gt;2,"Q","")</f>
        <v/>
      </c>
      <c r="AF5" s="19" t="str">
        <f t="array" ref="AF5">IF((INDEX(SPRG1107!$M:$M,MATCH($B5,IF(SPRG1107!$G:$G=AF$2,SPRG1107!$C:$C),0)))-(INDEX(SPRG1107!$E:$E,MATCH($B5,IF(SPRG1107!$G:$G=AF$2,SPRG1107!$C:$C),0)))&gt;14,"Q","")</f>
        <v/>
      </c>
      <c r="AG5" s="19" t="str">
        <f t="array" ref="AG5">IF((INDEX(SPRG1107!$M:$M,MATCH($B5,IF(SPRG1107!$G:$G=AG$2,SPRG1107!$C:$C),0)))-(INDEX(SPRG1107!$E:$E,MATCH($B5,IF(SPRG1107!$G:$G=AG$2,SPRG1107!$C:$C),0)))&gt;28,"Q","")</f>
        <v/>
      </c>
      <c r="AH5" s="19" t="str">
        <f t="array" ref="AH5">IF((INDEX(SPRG1107!$M:$M,MATCH($B5,IF(SPRG1107!$G:$G=AH$2,SPRG1107!$C:$C),0)))-(INDEX(SPRG1107!$E:$E,MATCH($B5,IF(SPRG1107!$G:$G=AH$2,SPRG1107!$C:$C),0)))&gt;28,"Q","")</f>
        <v/>
      </c>
      <c r="AI5" s="19" t="str">
        <f t="array" ref="AI5">IF((INDEX(SPRG1107!$M:$M,MATCH($B5,IF(SPRG1107!$G:$G=AI$2,SPRG1107!$C:$C),0)))-(INDEX(SPRG1107!$E:$E,MATCH($B5,IF(SPRG1107!$G:$G=AI$2,SPRG1107!$C:$C),0)))&gt;28,"Q","")</f>
        <v/>
      </c>
      <c r="AJ5" s="19" t="str">
        <f t="array" ref="AJ5">IF((INDEX(SPRG1107!$M:$M,MATCH($B5,IF(SPRG1107!$G:$G=AJ$2,SPRG1107!$C:$C),0)))-(INDEX(SPRG1107!$E:$E,MATCH($B5,IF(SPRG1107!$G:$G=AJ$2,SPRG1107!$C:$C),0)))&gt;28,"Q","")</f>
        <v/>
      </c>
      <c r="AK5" s="19" t="str">
        <f t="array" ref="AK5">IF((INDEX(SPRG1107!$M:$M,MATCH($B5,IF(SPRG1107!$G:$G=AK$2,SPRG1107!$C:$C),0)))-(INDEX(SPRG1107!$E:$E,MATCH($B5,IF(SPRG1107!$G:$G=AK$2,SPRG1107!$C:$C),0)))&gt;2,"Q","")</f>
        <v/>
      </c>
      <c r="AL5" s="19" t="str">
        <f t="array" ref="AL5">IF((INDEX(SPRG1107!$M:$M,MATCH($B5,IF(SPRG1107!$G:$G=AL$2,SPRG1107!$C:$C),0)))-(INDEX(SPRG1107!$E:$E,MATCH($B5,IF(SPRG1107!$G:$G=AL$2,SPRG1107!$C:$C),0)))&gt;28,"Q","")</f>
        <v/>
      </c>
      <c r="AM5" s="19" t="str">
        <f t="array" ref="AM5">IF((INDEX(SPRG1107!$M:$M,MATCH($B5,IF(SPRG1107!$G:$G=AM$2,SPRG1107!$C:$C),0)))-(INDEX(SPRG1107!$E:$E,MATCH($B5,IF(SPRG1107!$G:$G=AM$2,SPRG1107!$C:$C),0)))&gt;180,"Q","")</f>
        <v/>
      </c>
      <c r="AN5" s="19" t="str">
        <f t="array" ref="AN5">IF((INDEX(SPRG1107!$M:$M,MATCH($B5,IF(SPRG1107!$G:$G=AN$2,SPRG1107!$C:$C),0)))-(INDEX(SPRG1107!$E:$E,MATCH($B5,IF(SPRG1107!$G:$G=AN$2,SPRG1107!$C:$C),0)))&gt;180,"Q","")</f>
        <v/>
      </c>
      <c r="AO5" s="19" t="str">
        <f t="array" ref="AO5">IF((INDEX(SPRG1107!$M:$M,MATCH($B5,IF(SPRG1107!$G:$G=AO$2,SPRG1107!$C:$C),0)))-(INDEX(SPRG1107!$E:$E,MATCH($B5,IF(SPRG1107!$G:$G=AO$2,SPRG1107!$C:$C),0)))&gt;180,"Q","")</f>
        <v/>
      </c>
      <c r="AP5" s="19" t="str">
        <f t="array" ref="AP5">IF((INDEX(SPRG1107!$M:$M,MATCH($B5,IF(SPRG1107!$G:$G=AP$2,SPRG1107!$C:$C),0)))-(INDEX(SPRG1107!$E:$E,MATCH($B5,IF(SPRG1107!$G:$G=AP$2,SPRG1107!$C:$C),0)))&gt;180,"Q","")</f>
        <v/>
      </c>
      <c r="AQ5" s="19" t="str">
        <f t="array" ref="AQ5">IF((INDEX(SPRG1107!$M:$M,MATCH($B5,IF(SPRG1107!$G:$G=AQ$2,SPRG1107!$C:$C),0)))-(INDEX(SPRG1107!$E:$E,MATCH($B5,IF(SPRG1107!$G:$G=AQ$2,SPRG1107!$C:$C),0)))&gt;28,"Q","")</f>
        <v/>
      </c>
      <c r="AR5" s="19" t="str">
        <f t="array" ref="AR5">IF((INDEX(SPRG1107!$M:$M,MATCH($B5,IF(SPRG1107!$G:$G=AR$2,SPRG1107!$C:$C),0)))-(INDEX(SPRG1107!$E:$E,MATCH($B5,IF(SPRG1107!$G:$G=AR$2,SPRG1107!$C:$C),0)))&gt;28,"Q","")</f>
        <v/>
      </c>
      <c r="AS5" s="19" t="str">
        <f t="array" ref="AS5">IF((INDEX(SPRG1107!$M:$M,MATCH($B5,IF(SPRG1107!$G:$G=AS$2,SPRG1107!$C:$C),0)))-(INDEX(SPRG1107!$E:$E,MATCH($B5,IF(SPRG1107!$G:$G=AS$2,SPRG1107!$C:$C),0)))&gt;2,"Q","")</f>
        <v>Q</v>
      </c>
      <c r="AT5" s="20" t="str">
        <f t="array" ref="AT5">IF((INDEX(SPRG1107!$M:$M,MATCH($B5,IF(SPRG1107!$G:$G=AT$2,SPRG1107!$C:$C),0)))-(INDEX(SPRG1107!$E:$E,MATCH($B5,IF(SPRG1107!$G:$G=AT$2,SPRG1107!$C:$C),0)))&gt;7,"Q","")</f>
        <v/>
      </c>
      <c r="AU5" s="14" t="str">
        <f>IF(Summary!K5&gt;VLOOKUP(AU$2,'MDL-PQL'!$B:$D,2,FALSE),IF(Summary!K5&lt;VLOOKUP(Qualifers!AU$2,'MDL-PQL'!$B:$D,3,FALSE),"I",""),"U")</f>
        <v/>
      </c>
      <c r="AV5" s="15" t="str">
        <f>IF(Summary!L5&gt;VLOOKUP(AV$2,'MDL-PQL'!$B:$D,2,FALSE),IF(Summary!L5&lt;VLOOKUP(Qualifers!AV$2,'MDL-PQL'!$B:$D,3,FALSE),"I",""),"U")</f>
        <v>U</v>
      </c>
      <c r="AW5" s="15" t="str">
        <f>IF(Summary!M5&gt;VLOOKUP(AW$2,'MDL-PQL'!$B:$D,2,FALSE),IF(Summary!M5&lt;VLOOKUP(Qualifers!AW$2,'MDL-PQL'!$B:$D,3,FALSE),"I",""),"U")</f>
        <v/>
      </c>
      <c r="AX5" s="15" t="str">
        <f>IF(Summary!N5&gt;VLOOKUP(AX$2,'MDL-PQL'!$B:$D,2,FALSE),IF(Summary!N5&lt;VLOOKUP(Qualifers!AX$2,'MDL-PQL'!$B:$D,3,FALSE),"I",""),"U")</f>
        <v>U</v>
      </c>
      <c r="AY5" s="15" t="str">
        <f>IF(Summary!O5&gt;VLOOKUP(AY$2,'MDL-PQL'!$B:$D,2,FALSE),IF(Summary!O5&lt;VLOOKUP(Qualifers!AY$2,'MDL-PQL'!$B:$D,3,FALSE),"I",""),"U")</f>
        <v>U</v>
      </c>
      <c r="AZ5" s="15" t="str">
        <f>IF(Summary!P5&gt;VLOOKUP(AZ$2,'MDL-PQL'!$B:$D,2,FALSE),IF(Summary!P5&lt;VLOOKUP(Qualifers!AZ$2,'MDL-PQL'!$B:$D,3,FALSE),"I",""),"U")</f>
        <v/>
      </c>
      <c r="BA5" s="15" t="str">
        <f>IF(Summary!Q5&gt;VLOOKUP(BA$2,'MDL-PQL'!$B:$D,2,FALSE),IF(Summary!Q5&lt;VLOOKUP(Qualifers!BA$2,'MDL-PQL'!$B:$D,3,FALSE),"I",""),"U")</f>
        <v/>
      </c>
      <c r="BB5" s="15" t="str">
        <f>IF(Summary!R5&gt;VLOOKUP(BB$2,'MDL-PQL'!$B:$D,2,FALSE),IF(Summary!R5&lt;VLOOKUP(Qualifers!BB$2,'MDL-PQL'!$B:$D,3,FALSE),"I",""),"U")</f>
        <v/>
      </c>
      <c r="BC5" s="15" t="str">
        <f>IF(Summary!S5&gt;VLOOKUP(BC$2,'MDL-PQL'!$B:$D,2,FALSE),IF(Summary!S5&lt;VLOOKUP(Qualifers!BC$2,'MDL-PQL'!$B:$D,3,FALSE),"I",""),"U")</f>
        <v>U</v>
      </c>
      <c r="BD5" s="15" t="str">
        <f>IF(Summary!T5&gt;VLOOKUP(BD$2,'MDL-PQL'!$B:$D,2,FALSE),IF(Summary!T5&lt;VLOOKUP(Qualifers!BD$2,'MDL-PQL'!$B:$D,3,FALSE),"I",""),"U")</f>
        <v/>
      </c>
      <c r="BE5" s="15" t="str">
        <f>IF(Summary!U5&gt;VLOOKUP(BE$2,'MDL-PQL'!$B:$D,2,FALSE),IF(Summary!U5&lt;VLOOKUP(Qualifers!BE$2,'MDL-PQL'!$B:$D,3,FALSE),"I",""),"U")</f>
        <v/>
      </c>
      <c r="BF5" s="15" t="str">
        <f>IF(Summary!V5&gt;VLOOKUP(BF$2,'MDL-PQL'!$B:$D,2,FALSE),IF(Summary!V5&lt;VLOOKUP(Qualifers!BF$2,'MDL-PQL'!$B:$D,3,FALSE),"I",""),"U")</f>
        <v/>
      </c>
      <c r="BG5" s="15" t="str">
        <f>IF(Summary!W5&gt;VLOOKUP(BG$2,'MDL-PQL'!$B:$D,2,FALSE),IF(Summary!W5&lt;VLOOKUP(Qualifers!BG$2,'MDL-PQL'!$B:$D,3,FALSE),"I",""),"U")</f>
        <v/>
      </c>
      <c r="BH5" s="15" t="str">
        <f>IF(Summary!X5&gt;VLOOKUP(BH$2,'MDL-PQL'!$B:$D,2,FALSE),IF(Summary!X5&lt;VLOOKUP(Qualifers!BH$2,'MDL-PQL'!$B:$D,3,FALSE),"I",""),"U")</f>
        <v/>
      </c>
      <c r="BI5" s="15" t="str">
        <f>IF(Summary!Y5&gt;VLOOKUP(BI$2,'MDL-PQL'!$B:$D,2,FALSE),IF(Summary!Y5&lt;VLOOKUP(Qualifers!BI$2,'MDL-PQL'!$B:$D,3,FALSE),"I",""),"U")</f>
        <v/>
      </c>
      <c r="BJ5" s="15" t="str">
        <f>IF(Summary!Z5&gt;VLOOKUP(BJ$2,'MDL-PQL'!$B:$D,2,FALSE),IF(Summary!Z5&lt;VLOOKUP(Qualifers!BJ$2,'MDL-PQL'!$B:$D,3,FALSE),"I",""),"U")</f>
        <v>I</v>
      </c>
      <c r="BK5" s="15" t="str">
        <f>IF(Summary!AA5&gt;VLOOKUP(BK$2,'MDL-PQL'!$B:$D,2,FALSE),IF(Summary!AA5&lt;VLOOKUP(Qualifers!BK$2,'MDL-PQL'!$B:$D,3,FALSE),"I",""),"U")</f>
        <v/>
      </c>
    </row>
    <row r="6" spans="2:63">
      <c r="B6" t="str">
        <f>IF(ISBLANK(Summary!B6),"",Summary!B6)</f>
        <v>BIG SPRING (BIG BLUE SPRING) (JEFFERSON) SIPQ</v>
      </c>
      <c r="C6">
        <f>IF(ISERROR(VLOOKUP(B6,'Station ID'!B:C,2,FALSE)),"",(VLOOKUP(B6,'Station ID'!B:C,2,FALSE)))</f>
        <v>9717</v>
      </c>
      <c r="D6" t="str">
        <f>IF(ISERROR(INDEX(SPRG1107!A:A,MATCH(B6,SPRG1107!C:C,0))),"",INDEX(SPRG1107!A:A,MATCH(B6,SPRG1107!C:C,0)))</f>
        <v>SPRG1107-10</v>
      </c>
      <c r="E6" t="str">
        <f t="array" ref="E6">IF(AND((IF(AND(ISTEXT((INDEX(SPRG1107!$I:$I,MATCH($B6,IF(SPRG1107!$G:$G=E$2,SPRG1107!$C:$C),0)))),ISNUMBER(Summary!D6)),"bad qualifer","O"))="O",IFERROR(Summary!D6,"O")="O"),"O","")</f>
        <v/>
      </c>
      <c r="F6" s="34" t="str">
        <f t="array" ref="F6">IF(OR(C6=9695,C6=20383,C6=20385,C6=9714,C6=9717,C6=11371,C6=11456,C6=9739,C6=11386,C6=9719),"",(IFERROR(CONCATENATE((INDEX(SPRG1107!$I:$I,MATCH($B6,IF(SPRG1107!$G:$G=F$2,SPRG1107!$C:$C),0))),"  |  ",(IFERROR(IF(Summary!I6=Summary!E6,"L",Summary!I6-Summary!E6),"O"))),"O")))</f>
        <v/>
      </c>
      <c r="G6" t="str">
        <f t="array" ref="G6">IF(AND((IF(AND(ISTEXT((INDEX(SPRG1107!$I:$I,MATCH($B6,IF(SPRG1107!$G:$G=G$2,SPRG1107!$C:$C),0)))),ISNUMBER(Summary!F6)),"bad qualifer","O"))="O",IFERROR(Summary!F6,"O")="O"),"O","")</f>
        <v/>
      </c>
      <c r="H6" t="str">
        <f t="array" ref="H6">IF(AND((IF(AND(ISTEXT((INDEX(SPRG1107!$I:$I,MATCH($B6,IF(SPRG1107!$G:$G=H$2,SPRG1107!$C:$C),0)))),ISNUMBER(Summary!G6)),"bad qualifer","O"))="O",IFERROR(Summary!G6,"O")="O"),"O","")</f>
        <v/>
      </c>
      <c r="I6" t="str">
        <f t="array" ref="I6">IF(AND((IF(AND(ISTEXT((INDEX(SPRG1107!$I:$I,MATCH($B6,IF(SPRG1107!$G:$G=I$2,SPRG1107!$C:$C),0)))),ISNUMBER(Summary!H6)),"bad qualifer","O"))="O",IFERROR(Summary!H6,"O")="O"),"O","")</f>
        <v/>
      </c>
      <c r="J6" t="str">
        <f t="array" ref="J6">IF(OR(C6=9695,C6=20383,C6=20385,C6=9714),"",(IF(AND((IF(AND(ISTEXT((INDEX(SPRG1107!$I:$I,MATCH($B6,IF(SPRG1107!$G:$G=J$2,SPRG1107!$C:$C),0)))),ISNUMBER(Summary!I6)),"bad qualifer","O"))="O",IFERROR(Summary!I6,"O")="O"),"O","")))</f>
        <v/>
      </c>
      <c r="K6" t="str">
        <f t="array" ref="K6">IF(AND((IF(AND(ISTEXT((INDEX(SPRG1107!$I:$I,MATCH($B6,IF(SPRG1107!$G:$G=K$2,SPRG1107!$C:$C),0)))),ISNUMBER(Summary!J6)),"bad qualifer","O"))="O",IFERROR(Summary!J6,"O")="O"),"O","")</f>
        <v/>
      </c>
      <c r="L6" s="32" t="str">
        <f t="array" ref="L6">(IF(OR(C6=9743,C6=11456,C6=9713,C6=10786,C6=9714),(IF(AND((IF(AND(ISTEXT((INDEX(SPRG1107!$I:$I,MATCH($B6,IF(SPRG1107!$G:$G=L$2,SPRG1107!$C:$C),0)))),ISNUMBER(Summary!AB6)),"bad qualifer","O"))="O",IFERROR(Summary!AB6,"O")="O"),"O","")),""))</f>
        <v/>
      </c>
      <c r="M6" s="9" t="str">
        <f t="array" ref="M6">IF((INDEX(SPRG1107!$I:$I,MATCH($B6,IF(SPRG1107!$G:$G=AD$2,SPRG1107!$C:$C),0)))=CONCATENATE(AD6,AU6),"",CONCATENATE((INDEX(SPRG1107!$I:$I,MATCH($B6,IF(SPRG1107!$G:$G=AD$2,SPRG1107!$C:$C),0))),"  |  ",CONCATENATE(AD6,AU6)))</f>
        <v/>
      </c>
      <c r="N6" s="9" t="str">
        <f t="array" ref="N6">IF((INDEX(SPRG1107!$I:$I,MATCH($B6,IF(SPRG1107!$G:$G=AE$2,SPRG1107!$C:$C),0)))=CONCATENATE(AE6,AV6),"",CONCATENATE((INDEX(SPRG1107!$I:$I,MATCH($B6,IF(SPRG1107!$G:$G=AE$2,SPRG1107!$C:$C),0))),"  |  ",CONCATENATE(AE6,AV6)))</f>
        <v/>
      </c>
      <c r="O6" s="9" t="str">
        <f t="array" ref="O6">IF((INDEX(SPRG1107!$I:$I,MATCH($B6,IF(SPRG1107!$G:$G=AF$2,SPRG1107!$C:$C),0)))=CONCATENATE(AF6,AW6),"",CONCATENATE((INDEX(SPRG1107!$I:$I,MATCH($B6,IF(SPRG1107!$G:$G=AF$2,SPRG1107!$C:$C),0))),"  |  ",CONCATENATE(AF6,AW6)))</f>
        <v xml:space="preserve">A  |  </v>
      </c>
      <c r="P6" s="9" t="str">
        <f t="array" ref="P6">IF((INDEX(SPRG1107!$I:$I,MATCH($B6,IF(SPRG1107!$G:$G=AG$2,SPRG1107!$C:$C),0)))=CONCATENATE(AG6,AX6),"",CONCATENATE((INDEX(SPRG1107!$I:$I,MATCH($B6,IF(SPRG1107!$G:$G=AG$2,SPRG1107!$C:$C),0))),"  |  ",CONCATENATE(AG6,AX6)))</f>
        <v/>
      </c>
      <c r="Q6" s="9" t="str">
        <f t="array" ref="Q6">IF((INDEX(SPRG1107!$I:$I,MATCH($B6,IF(SPRG1107!$G:$G=AH$2,SPRG1107!$C:$C),0)))=CONCATENATE(AH6,AY6),"",CONCATENATE((INDEX(SPRG1107!$I:$I,MATCH($B6,IF(SPRG1107!$G:$G=AH$2,SPRG1107!$C:$C),0))),"  |  ",CONCATENATE(AH6,AY6)))</f>
        <v/>
      </c>
      <c r="R6" s="9" t="str">
        <f t="array" ref="R6">IF((INDEX(SPRG1107!$I:$I,MATCH($B6,IF(SPRG1107!$G:$G=AI$2,SPRG1107!$C:$C),0)))=CONCATENATE(AI6,AZ6),"",CONCATENATE((INDEX(SPRG1107!$I:$I,MATCH($B6,IF(SPRG1107!$G:$G=AI$2,SPRG1107!$C:$C),0))),"  |  ",CONCATENATE(AI6,AZ6)))</f>
        <v/>
      </c>
      <c r="S6" s="9" t="str">
        <f t="array" ref="S6">IF((INDEX(SPRG1107!$I:$I,MATCH($B6,IF(SPRG1107!$G:$G=AJ$2,SPRG1107!$C:$C),0)))=CONCATENATE(AJ6,BA6),"",CONCATENATE((INDEX(SPRG1107!$I:$I,MATCH($B6,IF(SPRG1107!$G:$G=AJ$2,SPRG1107!$C:$C),0))),"  |  ",CONCATENATE(AJ6,BA6)))</f>
        <v/>
      </c>
      <c r="T6" s="9" t="str">
        <f t="array" ref="T6">IF((INDEX(SPRG1107!$I:$I,MATCH($B6,IF(SPRG1107!$G:$G=AK$2,SPRG1107!$C:$C),0)))=CONCATENATE(AK6,BB6),"",CONCATENATE((INDEX(SPRG1107!$I:$I,MATCH($B6,IF(SPRG1107!$G:$G=AK$2,SPRG1107!$C:$C),0))),"  |  ",CONCATENATE(AK6,BB6)))</f>
        <v/>
      </c>
      <c r="U6" s="9" t="str">
        <f t="array" ref="U6">IF((INDEX(SPRG1107!$I:$I,MATCH($B6,IF(SPRG1107!$G:$G=AL$2,SPRG1107!$C:$C),0)))=CONCATENATE(AL6,BC6),"",CONCATENATE((INDEX(SPRG1107!$I:$I,MATCH($B6,IF(SPRG1107!$G:$G=AL$2,SPRG1107!$C:$C),0))),"  |  ",CONCATENATE(AL6,BC6)))</f>
        <v/>
      </c>
      <c r="V6" s="9" t="str">
        <f t="array" ref="V6">IF((INDEX(SPRG1107!$I:$I,MATCH($B6,IF(SPRG1107!$G:$G=AM$2,SPRG1107!$C:$C),0)))=CONCATENATE(AM6,BD6),"",CONCATENATE((INDEX(SPRG1107!$I:$I,MATCH($B6,IF(SPRG1107!$G:$G=AM$2,SPRG1107!$C:$C),0))),"  |  ",CONCATENATE(AM6,BD6)))</f>
        <v/>
      </c>
      <c r="W6" s="9" t="str">
        <f t="array" ref="W6">IF((INDEX(SPRG1107!$I:$I,MATCH($B6,IF(SPRG1107!$G:$G=AN$2,SPRG1107!$C:$C),0)))=CONCATENATE(AN6,BE6),"",CONCATENATE((INDEX(SPRG1107!$I:$I,MATCH($B6,IF(SPRG1107!$G:$G=AN$2,SPRG1107!$C:$C),0))),"  |  ",CONCATENATE(AN6,BE6)))</f>
        <v/>
      </c>
      <c r="X6" s="9" t="str">
        <f t="array" ref="X6">IF((INDEX(SPRG1107!$I:$I,MATCH($B6,IF(SPRG1107!$G:$G=AO$2,SPRG1107!$C:$C),0)))=CONCATENATE(AO6,BF6),"",CONCATENATE((INDEX(SPRG1107!$I:$I,MATCH($B6,IF(SPRG1107!$G:$G=AO$2,SPRG1107!$C:$C),0))),"  |  ",CONCATENATE(AO6,BF6)))</f>
        <v/>
      </c>
      <c r="Y6" s="9" t="str">
        <f t="array" ref="Y6">IF((INDEX(SPRG1107!$I:$I,MATCH($B6,IF(SPRG1107!$G:$G=AP$2,SPRG1107!$C:$C),0)))=CONCATENATE(AP6,BG6),"",CONCATENATE((INDEX(SPRG1107!$I:$I,MATCH($B6,IF(SPRG1107!$G:$G=AP$2,SPRG1107!$C:$C),0))),"  |  ",CONCATENATE(AP6,BG6)))</f>
        <v/>
      </c>
      <c r="Z6" s="9" t="str">
        <f t="array" ref="Z6">IF((INDEX(SPRG1107!$I:$I,MATCH($B6,IF(SPRG1107!$G:$G=AQ$2,SPRG1107!$C:$C),0)))=CONCATENATE(AQ6,BH6),"",CONCATENATE((INDEX(SPRG1107!$I:$I,MATCH($B6,IF(SPRG1107!$G:$G=AQ$2,SPRG1107!$C:$C),0))),"  |  ",CONCATENATE(AQ6,BH6)))</f>
        <v/>
      </c>
      <c r="AA6" s="9" t="str">
        <f t="array" ref="AA6">IF((INDEX(SPRG1107!$I:$I,MATCH($B6,IF(SPRG1107!$G:$G=AR$2,SPRG1107!$C:$C),0)))=CONCATENATE(AR6,BI6),"",CONCATENATE((INDEX(SPRG1107!$I:$I,MATCH($B6,IF(SPRG1107!$G:$G=AR$2,SPRG1107!$C:$C),0))),"  |  ",CONCATENATE(AR6,BI6)))</f>
        <v/>
      </c>
      <c r="AB6" s="9" t="str">
        <f t="array" ref="AB6">IF((INDEX(SPRG1107!$I:$I,MATCH($B6,IF(SPRG1107!$G:$G=AS$2,SPRG1107!$C:$C),0)))=CONCATENATE(AS6,BJ6),"",CONCATENATE((INDEX(SPRG1107!$I:$I,MATCH($B6,IF(SPRG1107!$G:$G=AS$2,SPRG1107!$C:$C),0))),"  |  ",CONCATENATE(AS6,BJ6)))</f>
        <v>I  |  QI</v>
      </c>
      <c r="AC6" s="9" t="str">
        <f t="array" ref="AC6">IF((INDEX(SPRG1107!$I:$I,MATCH($B6,IF(SPRG1107!$G:$G=AT$2,SPRG1107!$C:$C),0)))=CONCATENATE(AT6,BK6),"",CONCATENATE((INDEX(SPRG1107!$I:$I,MATCH($B6,IF(SPRG1107!$G:$G=AT$2,SPRG1107!$C:$C),0))),"  |  ",CONCATENATE(AT6,BK6)))</f>
        <v/>
      </c>
      <c r="AD6" s="18" t="str">
        <f t="array" ref="AD6">IF((INDEX(SPRG1107!$M:$M,MATCH($B6,IF(SPRG1107!$G:$G=AD$2,SPRG1107!$C:$C),0)))-(INDEX(SPRG1107!$E:$E,MATCH($B6,IF(SPRG1107!$G:$G=AD$2,SPRG1107!$C:$C),0)))&gt;2,"Q","")</f>
        <v/>
      </c>
      <c r="AE6" s="19" t="str">
        <f t="array" ref="AE6">IF((INDEX(SPRG1107!$M:$M,MATCH($B6,IF(SPRG1107!$G:$G=AE$2,SPRG1107!$C:$C),0)))-(INDEX(SPRG1107!$E:$E,MATCH($B6,IF(SPRG1107!$G:$G=AE$2,SPRG1107!$C:$C),0)))&gt;2,"Q","")</f>
        <v/>
      </c>
      <c r="AF6" s="19" t="str">
        <f t="array" ref="AF6">IF((INDEX(SPRG1107!$M:$M,MATCH($B6,IF(SPRG1107!$G:$G=AF$2,SPRG1107!$C:$C),0)))-(INDEX(SPRG1107!$E:$E,MATCH($B6,IF(SPRG1107!$G:$G=AF$2,SPRG1107!$C:$C),0)))&gt;14,"Q","")</f>
        <v/>
      </c>
      <c r="AG6" s="19" t="str">
        <f t="array" ref="AG6">IF((INDEX(SPRG1107!$M:$M,MATCH($B6,IF(SPRG1107!$G:$G=AG$2,SPRG1107!$C:$C),0)))-(INDEX(SPRG1107!$E:$E,MATCH($B6,IF(SPRG1107!$G:$G=AG$2,SPRG1107!$C:$C),0)))&gt;28,"Q","")</f>
        <v/>
      </c>
      <c r="AH6" s="19" t="str">
        <f t="array" ref="AH6">IF((INDEX(SPRG1107!$M:$M,MATCH($B6,IF(SPRG1107!$G:$G=AH$2,SPRG1107!$C:$C),0)))-(INDEX(SPRG1107!$E:$E,MATCH($B6,IF(SPRG1107!$G:$G=AH$2,SPRG1107!$C:$C),0)))&gt;28,"Q","")</f>
        <v/>
      </c>
      <c r="AI6" s="19" t="str">
        <f t="array" ref="AI6">IF((INDEX(SPRG1107!$M:$M,MATCH($B6,IF(SPRG1107!$G:$G=AI$2,SPRG1107!$C:$C),0)))-(INDEX(SPRG1107!$E:$E,MATCH($B6,IF(SPRG1107!$G:$G=AI$2,SPRG1107!$C:$C),0)))&gt;28,"Q","")</f>
        <v/>
      </c>
      <c r="AJ6" s="19" t="str">
        <f t="array" ref="AJ6">IF((INDEX(SPRG1107!$M:$M,MATCH($B6,IF(SPRG1107!$G:$G=AJ$2,SPRG1107!$C:$C),0)))-(INDEX(SPRG1107!$E:$E,MATCH($B6,IF(SPRG1107!$G:$G=AJ$2,SPRG1107!$C:$C),0)))&gt;28,"Q","")</f>
        <v/>
      </c>
      <c r="AK6" s="19" t="str">
        <f t="array" ref="AK6">IF((INDEX(SPRG1107!$M:$M,MATCH($B6,IF(SPRG1107!$G:$G=AK$2,SPRG1107!$C:$C),0)))-(INDEX(SPRG1107!$E:$E,MATCH($B6,IF(SPRG1107!$G:$G=AK$2,SPRG1107!$C:$C),0)))&gt;2,"Q","")</f>
        <v/>
      </c>
      <c r="AL6" s="19" t="str">
        <f t="array" ref="AL6">IF((INDEX(SPRG1107!$M:$M,MATCH($B6,IF(SPRG1107!$G:$G=AL$2,SPRG1107!$C:$C),0)))-(INDEX(SPRG1107!$E:$E,MATCH($B6,IF(SPRG1107!$G:$G=AL$2,SPRG1107!$C:$C),0)))&gt;28,"Q","")</f>
        <v/>
      </c>
      <c r="AM6" s="19" t="str">
        <f t="array" ref="AM6">IF((INDEX(SPRG1107!$M:$M,MATCH($B6,IF(SPRG1107!$G:$G=AM$2,SPRG1107!$C:$C),0)))-(INDEX(SPRG1107!$E:$E,MATCH($B6,IF(SPRG1107!$G:$G=AM$2,SPRG1107!$C:$C),0)))&gt;180,"Q","")</f>
        <v/>
      </c>
      <c r="AN6" s="19" t="str">
        <f t="array" ref="AN6">IF((INDEX(SPRG1107!$M:$M,MATCH($B6,IF(SPRG1107!$G:$G=AN$2,SPRG1107!$C:$C),0)))-(INDEX(SPRG1107!$E:$E,MATCH($B6,IF(SPRG1107!$G:$G=AN$2,SPRG1107!$C:$C),0)))&gt;180,"Q","")</f>
        <v/>
      </c>
      <c r="AO6" s="19" t="str">
        <f t="array" ref="AO6">IF((INDEX(SPRG1107!$M:$M,MATCH($B6,IF(SPRG1107!$G:$G=AO$2,SPRG1107!$C:$C),0)))-(INDEX(SPRG1107!$E:$E,MATCH($B6,IF(SPRG1107!$G:$G=AO$2,SPRG1107!$C:$C),0)))&gt;180,"Q","")</f>
        <v/>
      </c>
      <c r="AP6" s="19" t="str">
        <f t="array" ref="AP6">IF((INDEX(SPRG1107!$M:$M,MATCH($B6,IF(SPRG1107!$G:$G=AP$2,SPRG1107!$C:$C),0)))-(INDEX(SPRG1107!$E:$E,MATCH($B6,IF(SPRG1107!$G:$G=AP$2,SPRG1107!$C:$C),0)))&gt;180,"Q","")</f>
        <v/>
      </c>
      <c r="AQ6" s="19" t="str">
        <f t="array" ref="AQ6">IF((INDEX(SPRG1107!$M:$M,MATCH($B6,IF(SPRG1107!$G:$G=AQ$2,SPRG1107!$C:$C),0)))-(INDEX(SPRG1107!$E:$E,MATCH($B6,IF(SPRG1107!$G:$G=AQ$2,SPRG1107!$C:$C),0)))&gt;28,"Q","")</f>
        <v/>
      </c>
      <c r="AR6" s="19" t="str">
        <f t="array" ref="AR6">IF((INDEX(SPRG1107!$M:$M,MATCH($B6,IF(SPRG1107!$G:$G=AR$2,SPRG1107!$C:$C),0)))-(INDEX(SPRG1107!$E:$E,MATCH($B6,IF(SPRG1107!$G:$G=AR$2,SPRG1107!$C:$C),0)))&gt;28,"Q","")</f>
        <v/>
      </c>
      <c r="AS6" s="19" t="str">
        <f t="array" ref="AS6">IF((INDEX(SPRG1107!$M:$M,MATCH($B6,IF(SPRG1107!$G:$G=AS$2,SPRG1107!$C:$C),0)))-(INDEX(SPRG1107!$E:$E,MATCH($B6,IF(SPRG1107!$G:$G=AS$2,SPRG1107!$C:$C),0)))&gt;2,"Q","")</f>
        <v>Q</v>
      </c>
      <c r="AT6" s="20" t="str">
        <f t="array" ref="AT6">IF((INDEX(SPRG1107!$M:$M,MATCH($B6,IF(SPRG1107!$G:$G=AT$2,SPRG1107!$C:$C),0)))-(INDEX(SPRG1107!$E:$E,MATCH($B6,IF(SPRG1107!$G:$G=AT$2,SPRG1107!$C:$C),0)))&gt;7,"Q","")</f>
        <v/>
      </c>
      <c r="AU6" s="14" t="str">
        <f>IF(Summary!K6&gt;VLOOKUP(AU$2,'MDL-PQL'!$B:$D,2,FALSE),IF(Summary!K6&lt;VLOOKUP(Qualifers!AU$2,'MDL-PQL'!$B:$D,3,FALSE),"I",""),"U")</f>
        <v/>
      </c>
      <c r="AV6" s="15" t="str">
        <f>IF(Summary!L6&gt;VLOOKUP(AV$2,'MDL-PQL'!$B:$D,2,FALSE),IF(Summary!L6&lt;VLOOKUP(Qualifers!AV$2,'MDL-PQL'!$B:$D,3,FALSE),"I",""),"U")</f>
        <v>U</v>
      </c>
      <c r="AW6" s="15" t="str">
        <f>IF(Summary!M6&gt;VLOOKUP(AW$2,'MDL-PQL'!$B:$D,2,FALSE),IF(Summary!M6&lt;VLOOKUP(Qualifers!AW$2,'MDL-PQL'!$B:$D,3,FALSE),"I",""),"U")</f>
        <v/>
      </c>
      <c r="AX6" s="15" t="str">
        <f>IF(Summary!N6&gt;VLOOKUP(AX$2,'MDL-PQL'!$B:$D,2,FALSE),IF(Summary!N6&lt;VLOOKUP(Qualifers!AX$2,'MDL-PQL'!$B:$D,3,FALSE),"I",""),"U")</f>
        <v>U</v>
      </c>
      <c r="AY6" s="15" t="str">
        <f>IF(Summary!O6&gt;VLOOKUP(AY$2,'MDL-PQL'!$B:$D,2,FALSE),IF(Summary!O6&lt;VLOOKUP(Qualifers!AY$2,'MDL-PQL'!$B:$D,3,FALSE),"I",""),"U")</f>
        <v>I</v>
      </c>
      <c r="AZ6" s="15" t="str">
        <f>IF(Summary!P6&gt;VLOOKUP(AZ$2,'MDL-PQL'!$B:$D,2,FALSE),IF(Summary!P6&lt;VLOOKUP(Qualifers!AZ$2,'MDL-PQL'!$B:$D,3,FALSE),"I",""),"U")</f>
        <v/>
      </c>
      <c r="BA6" s="15" t="str">
        <f>IF(Summary!Q6&gt;VLOOKUP(BA$2,'MDL-PQL'!$B:$D,2,FALSE),IF(Summary!Q6&lt;VLOOKUP(Qualifers!BA$2,'MDL-PQL'!$B:$D,3,FALSE),"I",""),"U")</f>
        <v/>
      </c>
      <c r="BB6" s="15" t="str">
        <f>IF(Summary!R6&gt;VLOOKUP(BB$2,'MDL-PQL'!$B:$D,2,FALSE),IF(Summary!R6&lt;VLOOKUP(Qualifers!BB$2,'MDL-PQL'!$B:$D,3,FALSE),"I",""),"U")</f>
        <v/>
      </c>
      <c r="BC6" s="15" t="str">
        <f>IF(Summary!S6&gt;VLOOKUP(BC$2,'MDL-PQL'!$B:$D,2,FALSE),IF(Summary!S6&lt;VLOOKUP(Qualifers!BC$2,'MDL-PQL'!$B:$D,3,FALSE),"I",""),"U")</f>
        <v>U</v>
      </c>
      <c r="BD6" s="15" t="str">
        <f>IF(Summary!T6&gt;VLOOKUP(BD$2,'MDL-PQL'!$B:$D,2,FALSE),IF(Summary!T6&lt;VLOOKUP(Qualifers!BD$2,'MDL-PQL'!$B:$D,3,FALSE),"I",""),"U")</f>
        <v/>
      </c>
      <c r="BE6" s="15" t="str">
        <f>IF(Summary!U6&gt;VLOOKUP(BE$2,'MDL-PQL'!$B:$D,2,FALSE),IF(Summary!U6&lt;VLOOKUP(Qualifers!BE$2,'MDL-PQL'!$B:$D,3,FALSE),"I",""),"U")</f>
        <v/>
      </c>
      <c r="BF6" s="15" t="str">
        <f>IF(Summary!V6&gt;VLOOKUP(BF$2,'MDL-PQL'!$B:$D,2,FALSE),IF(Summary!V6&lt;VLOOKUP(Qualifers!BF$2,'MDL-PQL'!$B:$D,3,FALSE),"I",""),"U")</f>
        <v/>
      </c>
      <c r="BG6" s="15" t="str">
        <f>IF(Summary!W6&gt;VLOOKUP(BG$2,'MDL-PQL'!$B:$D,2,FALSE),IF(Summary!W6&lt;VLOOKUP(Qualifers!BG$2,'MDL-PQL'!$B:$D,3,FALSE),"I",""),"U")</f>
        <v>I</v>
      </c>
      <c r="BH6" s="15" t="str">
        <f>IF(Summary!X6&gt;VLOOKUP(BH$2,'MDL-PQL'!$B:$D,2,FALSE),IF(Summary!X6&lt;VLOOKUP(Qualifers!BH$2,'MDL-PQL'!$B:$D,3,FALSE),"I",""),"U")</f>
        <v/>
      </c>
      <c r="BI6" s="15" t="str">
        <f>IF(Summary!Y6&gt;VLOOKUP(BI$2,'MDL-PQL'!$B:$D,2,FALSE),IF(Summary!Y6&lt;VLOOKUP(Qualifers!BI$2,'MDL-PQL'!$B:$D,3,FALSE),"I",""),"U")</f>
        <v/>
      </c>
      <c r="BJ6" s="15" t="str">
        <f>IF(Summary!Z6&gt;VLOOKUP(BJ$2,'MDL-PQL'!$B:$D,2,FALSE),IF(Summary!Z6&lt;VLOOKUP(Qualifers!BJ$2,'MDL-PQL'!$B:$D,3,FALSE),"I",""),"U")</f>
        <v>I</v>
      </c>
      <c r="BK6" s="15" t="str">
        <f>IF(Summary!AA6&gt;VLOOKUP(BK$2,'MDL-PQL'!$B:$D,2,FALSE),IF(Summary!AA6&lt;VLOOKUP(Qualifers!BK$2,'MDL-PQL'!$B:$D,3,FALSE),"I",""),"U")</f>
        <v/>
      </c>
    </row>
    <row r="7" spans="2:63">
      <c r="B7" t="str">
        <f>IF(ISBLANK(Summary!B7),"",Summary!B7)</f>
        <v>BLUE HOLE SPRING (COLUMBIA) SIPQ</v>
      </c>
      <c r="C7">
        <f>IF(ISERROR(VLOOKUP(B7,'Station ID'!B:C,2,FALSE)),"",(VLOOKUP(B7,'Station ID'!B:C,2,FALSE)))</f>
        <v>9743</v>
      </c>
      <c r="D7" t="str">
        <f>IF(ISERROR(INDEX(SPRG1107!A:A,MATCH(B7,SPRG1107!C:C,0))),"",INDEX(SPRG1107!A:A,MATCH(B7,SPRG1107!C:C,0)))</f>
        <v>SPRG1107-5</v>
      </c>
      <c r="E7" t="str">
        <f t="array" ref="E7">IF(AND((IF(AND(ISTEXT((INDEX(SPRG1107!$I:$I,MATCH($B7,IF(SPRG1107!$G:$G=E$2,SPRG1107!$C:$C),0)))),ISNUMBER(Summary!D7)),"bad qualifer","O"))="O",IFERROR(Summary!D7,"O")="O"),"O","")</f>
        <v/>
      </c>
      <c r="F7" s="34" t="str">
        <f t="array" ref="F7">IF(OR(C7=9695,C7=20383,C7=20385,C7=9714,C7=9717,C7=11371,C7=11456,C7=9739,C7=11386,C7=9719),"",(IFERROR(CONCATENATE((INDEX(SPRG1107!$I:$I,MATCH($B7,IF(SPRG1107!$G:$G=F$2,SPRG1107!$C:$C),0))),"  |  ",(IFERROR(IF(Summary!I7=Summary!E7,"L",Summary!I7-Summary!E7),"O"))),"O")))</f>
        <v>L  |  L</v>
      </c>
      <c r="G7" t="str">
        <f t="array" ref="G7">IF(AND((IF(AND(ISTEXT((INDEX(SPRG1107!$I:$I,MATCH($B7,IF(SPRG1107!$G:$G=G$2,SPRG1107!$C:$C),0)))),ISNUMBER(Summary!F7)),"bad qualifer","O"))="O",IFERROR(Summary!F7,"O")="O"),"O","")</f>
        <v/>
      </c>
      <c r="H7" t="str">
        <f t="array" ref="H7">IF(AND((IF(AND(ISTEXT((INDEX(SPRG1107!$I:$I,MATCH($B7,IF(SPRG1107!$G:$G=H$2,SPRG1107!$C:$C),0)))),ISNUMBER(Summary!G7)),"bad qualifer","O"))="O",IFERROR(Summary!G7,"O")="O"),"O","")</f>
        <v/>
      </c>
      <c r="I7" t="str">
        <f t="array" ref="I7">IF(AND((IF(AND(ISTEXT((INDEX(SPRG1107!$I:$I,MATCH($B7,IF(SPRG1107!$G:$G=I$2,SPRG1107!$C:$C),0)))),ISNUMBER(Summary!H7)),"bad qualifer","O"))="O",IFERROR(Summary!H7,"O")="O"),"O","")</f>
        <v/>
      </c>
      <c r="J7" t="str">
        <f t="array" ref="J7">IF(OR(C7=9695,C7=20383,C7=20385,C7=9714),"",(IF(AND((IF(AND(ISTEXT((INDEX(SPRG1107!$I:$I,MATCH($B7,IF(SPRG1107!$G:$G=J$2,SPRG1107!$C:$C),0)))),ISNUMBER(Summary!I7)),"bad qualifer","O"))="O",IFERROR(Summary!I7,"O")="O"),"O","")))</f>
        <v/>
      </c>
      <c r="K7" t="str">
        <f t="array" ref="K7">IF(AND((IF(AND(ISTEXT((INDEX(SPRG1107!$I:$I,MATCH($B7,IF(SPRG1107!$G:$G=K$2,SPRG1107!$C:$C),0)))),ISNUMBER(Summary!J7)),"bad qualifer","O"))="O",IFERROR(Summary!J7,"O")="O"),"O","")</f>
        <v/>
      </c>
      <c r="L7" s="32" t="str">
        <f t="array" ref="L7">(IF(OR(C7=9743,C7=11456,C7=9713,C7=10786,C7=9714),(IF(AND((IF(AND(ISTEXT((INDEX(SPRG1107!$I:$I,MATCH($B7,IF(SPRG1107!$G:$G=L$2,SPRG1107!$C:$C),0)))),ISNUMBER(Summary!AB7)),"bad qualifer","O"))="O",IFERROR(Summary!AB7,"O")="O"),"O","")),""))</f>
        <v>O</v>
      </c>
      <c r="M7" s="9" t="str">
        <f t="array" ref="M7">IF((INDEX(SPRG1107!$I:$I,MATCH($B7,IF(SPRG1107!$G:$G=AD$2,SPRG1107!$C:$C),0)))=CONCATENATE(AD7,AU7),"",CONCATENATE((INDEX(SPRG1107!$I:$I,MATCH($B7,IF(SPRG1107!$G:$G=AD$2,SPRG1107!$C:$C),0))),"  |  ",CONCATENATE(AD7,AU7)))</f>
        <v/>
      </c>
      <c r="N7" s="9" t="str">
        <f t="array" ref="N7">IF((INDEX(SPRG1107!$I:$I,MATCH($B7,IF(SPRG1107!$G:$G=AE$2,SPRG1107!$C:$C),0)))=CONCATENATE(AE7,AV7),"",CONCATENATE((INDEX(SPRG1107!$I:$I,MATCH($B7,IF(SPRG1107!$G:$G=AE$2,SPRG1107!$C:$C),0))),"  |  ",CONCATENATE(AE7,AV7)))</f>
        <v/>
      </c>
      <c r="O7" s="9" t="str">
        <f t="array" ref="O7">IF((INDEX(SPRG1107!$I:$I,MATCH($B7,IF(SPRG1107!$G:$G=AF$2,SPRG1107!$C:$C),0)))=CONCATENATE(AF7,AW7),"",CONCATENATE((INDEX(SPRG1107!$I:$I,MATCH($B7,IF(SPRG1107!$G:$G=AF$2,SPRG1107!$C:$C),0))),"  |  ",CONCATENATE(AF7,AW7)))</f>
        <v/>
      </c>
      <c r="P7" s="9" t="str">
        <f t="array" ref="P7">IF((INDEX(SPRG1107!$I:$I,MATCH($B7,IF(SPRG1107!$G:$G=AG$2,SPRG1107!$C:$C),0)))=CONCATENATE(AG7,AX7),"",CONCATENATE((INDEX(SPRG1107!$I:$I,MATCH($B7,IF(SPRG1107!$G:$G=AG$2,SPRG1107!$C:$C),0))),"  |  ",CONCATENATE(AG7,AX7)))</f>
        <v/>
      </c>
      <c r="Q7" s="9" t="str">
        <f t="array" ref="Q7">IF((INDEX(SPRG1107!$I:$I,MATCH($B7,IF(SPRG1107!$G:$G=AH$2,SPRG1107!$C:$C),0)))=CONCATENATE(AH7,AY7),"",CONCATENATE((INDEX(SPRG1107!$I:$I,MATCH($B7,IF(SPRG1107!$G:$G=AH$2,SPRG1107!$C:$C),0))),"  |  ",CONCATENATE(AH7,AY7)))</f>
        <v/>
      </c>
      <c r="R7" s="9" t="str">
        <f t="array" ref="R7">IF((INDEX(SPRG1107!$I:$I,MATCH($B7,IF(SPRG1107!$G:$G=AI$2,SPRG1107!$C:$C),0)))=CONCATENATE(AI7,AZ7),"",CONCATENATE((INDEX(SPRG1107!$I:$I,MATCH($B7,IF(SPRG1107!$G:$G=AI$2,SPRG1107!$C:$C),0))),"  |  ",CONCATENATE(AI7,AZ7)))</f>
        <v/>
      </c>
      <c r="S7" s="9" t="str">
        <f t="array" ref="S7">IF((INDEX(SPRG1107!$I:$I,MATCH($B7,IF(SPRG1107!$G:$G=AJ$2,SPRG1107!$C:$C),0)))=CONCATENATE(AJ7,BA7),"",CONCATENATE((INDEX(SPRG1107!$I:$I,MATCH($B7,IF(SPRG1107!$G:$G=AJ$2,SPRG1107!$C:$C),0))),"  |  ",CONCATENATE(AJ7,BA7)))</f>
        <v/>
      </c>
      <c r="T7" s="9" t="str">
        <f t="array" ref="T7">IF((INDEX(SPRG1107!$I:$I,MATCH($B7,IF(SPRG1107!$G:$G=AK$2,SPRG1107!$C:$C),0)))=CONCATENATE(AK7,BB7),"",CONCATENATE((INDEX(SPRG1107!$I:$I,MATCH($B7,IF(SPRG1107!$G:$G=AK$2,SPRG1107!$C:$C),0))),"  |  ",CONCATENATE(AK7,BB7)))</f>
        <v/>
      </c>
      <c r="U7" s="9" t="str">
        <f t="array" ref="U7">IF((INDEX(SPRG1107!$I:$I,MATCH($B7,IF(SPRG1107!$G:$G=AL$2,SPRG1107!$C:$C),0)))=CONCATENATE(AL7,BC7),"",CONCATENATE((INDEX(SPRG1107!$I:$I,MATCH($B7,IF(SPRG1107!$G:$G=AL$2,SPRG1107!$C:$C),0))),"  |  ",CONCATENATE(AL7,BC7)))</f>
        <v/>
      </c>
      <c r="V7" s="9" t="str">
        <f t="array" ref="V7">IF((INDEX(SPRG1107!$I:$I,MATCH($B7,IF(SPRG1107!$G:$G=AM$2,SPRG1107!$C:$C),0)))=CONCATENATE(AM7,BD7),"",CONCATENATE((INDEX(SPRG1107!$I:$I,MATCH($B7,IF(SPRG1107!$G:$G=AM$2,SPRG1107!$C:$C),0))),"  |  ",CONCATENATE(AM7,BD7)))</f>
        <v/>
      </c>
      <c r="W7" s="9" t="str">
        <f t="array" ref="W7">IF((INDEX(SPRG1107!$I:$I,MATCH($B7,IF(SPRG1107!$G:$G=AN$2,SPRG1107!$C:$C),0)))=CONCATENATE(AN7,BE7),"",CONCATENATE((INDEX(SPRG1107!$I:$I,MATCH($B7,IF(SPRG1107!$G:$G=AN$2,SPRG1107!$C:$C),0))),"  |  ",CONCATENATE(AN7,BE7)))</f>
        <v/>
      </c>
      <c r="X7" s="9" t="str">
        <f t="array" ref="X7">IF((INDEX(SPRG1107!$I:$I,MATCH($B7,IF(SPRG1107!$G:$G=AO$2,SPRG1107!$C:$C),0)))=CONCATENATE(AO7,BF7),"",CONCATENATE((INDEX(SPRG1107!$I:$I,MATCH($B7,IF(SPRG1107!$G:$G=AO$2,SPRG1107!$C:$C),0))),"  |  ",CONCATENATE(AO7,BF7)))</f>
        <v/>
      </c>
      <c r="Y7" s="9" t="str">
        <f t="array" ref="Y7">IF((INDEX(SPRG1107!$I:$I,MATCH($B7,IF(SPRG1107!$G:$G=AP$2,SPRG1107!$C:$C),0)))=CONCATENATE(AP7,BG7),"",CONCATENATE((INDEX(SPRG1107!$I:$I,MATCH($B7,IF(SPRG1107!$G:$G=AP$2,SPRG1107!$C:$C),0))),"  |  ",CONCATENATE(AP7,BG7)))</f>
        <v/>
      </c>
      <c r="Z7" s="9" t="str">
        <f t="array" ref="Z7">IF((INDEX(SPRG1107!$I:$I,MATCH($B7,IF(SPRG1107!$G:$G=AQ$2,SPRG1107!$C:$C),0)))=CONCATENATE(AQ7,BH7),"",CONCATENATE((INDEX(SPRG1107!$I:$I,MATCH($B7,IF(SPRG1107!$G:$G=AQ$2,SPRG1107!$C:$C),0))),"  |  ",CONCATENATE(AQ7,BH7)))</f>
        <v/>
      </c>
      <c r="AA7" s="9" t="str">
        <f t="array" ref="AA7">IF((INDEX(SPRG1107!$I:$I,MATCH($B7,IF(SPRG1107!$G:$G=AR$2,SPRG1107!$C:$C),0)))=CONCATENATE(AR7,BI7),"",CONCATENATE((INDEX(SPRG1107!$I:$I,MATCH($B7,IF(SPRG1107!$G:$G=AR$2,SPRG1107!$C:$C),0))),"  |  ",CONCATENATE(AR7,BI7)))</f>
        <v/>
      </c>
      <c r="AB7" s="9" t="str">
        <f t="array" ref="AB7">IF((INDEX(SPRG1107!$I:$I,MATCH($B7,IF(SPRG1107!$G:$G=AS$2,SPRG1107!$C:$C),0)))=CONCATENATE(AS7,BJ7),"",CONCATENATE((INDEX(SPRG1107!$I:$I,MATCH($B7,IF(SPRG1107!$G:$G=AS$2,SPRG1107!$C:$C),0))),"  |  ",CONCATENATE(AS7,BJ7)))</f>
        <v>I  |  QI</v>
      </c>
      <c r="AC7" s="9" t="str">
        <f t="array" ref="AC7">IF((INDEX(SPRG1107!$I:$I,MATCH($B7,IF(SPRG1107!$G:$G=AT$2,SPRG1107!$C:$C),0)))=CONCATENATE(AT7,BK7),"",CONCATENATE((INDEX(SPRG1107!$I:$I,MATCH($B7,IF(SPRG1107!$G:$G=AT$2,SPRG1107!$C:$C),0))),"  |  ",CONCATENATE(AT7,BK7)))</f>
        <v xml:space="preserve">A  |  </v>
      </c>
      <c r="AD7" s="18" t="str">
        <f t="array" ref="AD7">IF((INDEX(SPRG1107!$M:$M,MATCH($B7,IF(SPRG1107!$G:$G=AD$2,SPRG1107!$C:$C),0)))-(INDEX(SPRG1107!$E:$E,MATCH($B7,IF(SPRG1107!$G:$G=AD$2,SPRG1107!$C:$C),0)))&gt;2,"Q","")</f>
        <v/>
      </c>
      <c r="AE7" s="19" t="str">
        <f t="array" ref="AE7">IF((INDEX(SPRG1107!$M:$M,MATCH($B7,IF(SPRG1107!$G:$G=AE$2,SPRG1107!$C:$C),0)))-(INDEX(SPRG1107!$E:$E,MATCH($B7,IF(SPRG1107!$G:$G=AE$2,SPRG1107!$C:$C),0)))&gt;2,"Q","")</f>
        <v/>
      </c>
      <c r="AF7" s="19" t="str">
        <f t="array" ref="AF7">IF((INDEX(SPRG1107!$M:$M,MATCH($B7,IF(SPRG1107!$G:$G=AF$2,SPRG1107!$C:$C),0)))-(INDEX(SPRG1107!$E:$E,MATCH($B7,IF(SPRG1107!$G:$G=AF$2,SPRG1107!$C:$C),0)))&gt;14,"Q","")</f>
        <v/>
      </c>
      <c r="AG7" s="19" t="str">
        <f t="array" ref="AG7">IF((INDEX(SPRG1107!$M:$M,MATCH($B7,IF(SPRG1107!$G:$G=AG$2,SPRG1107!$C:$C),0)))-(INDEX(SPRG1107!$E:$E,MATCH($B7,IF(SPRG1107!$G:$G=AG$2,SPRG1107!$C:$C),0)))&gt;28,"Q","")</f>
        <v/>
      </c>
      <c r="AH7" s="19" t="str">
        <f t="array" ref="AH7">IF((INDEX(SPRG1107!$M:$M,MATCH($B7,IF(SPRG1107!$G:$G=AH$2,SPRG1107!$C:$C),0)))-(INDEX(SPRG1107!$E:$E,MATCH($B7,IF(SPRG1107!$G:$G=AH$2,SPRG1107!$C:$C),0)))&gt;28,"Q","")</f>
        <v/>
      </c>
      <c r="AI7" s="19" t="str">
        <f t="array" ref="AI7">IF((INDEX(SPRG1107!$M:$M,MATCH($B7,IF(SPRG1107!$G:$G=AI$2,SPRG1107!$C:$C),0)))-(INDEX(SPRG1107!$E:$E,MATCH($B7,IF(SPRG1107!$G:$G=AI$2,SPRG1107!$C:$C),0)))&gt;28,"Q","")</f>
        <v/>
      </c>
      <c r="AJ7" s="19" t="str">
        <f t="array" ref="AJ7">IF((INDEX(SPRG1107!$M:$M,MATCH($B7,IF(SPRG1107!$G:$G=AJ$2,SPRG1107!$C:$C),0)))-(INDEX(SPRG1107!$E:$E,MATCH($B7,IF(SPRG1107!$G:$G=AJ$2,SPRG1107!$C:$C),0)))&gt;28,"Q","")</f>
        <v/>
      </c>
      <c r="AK7" s="19" t="str">
        <f t="array" ref="AK7">IF((INDEX(SPRG1107!$M:$M,MATCH($B7,IF(SPRG1107!$G:$G=AK$2,SPRG1107!$C:$C),0)))-(INDEX(SPRG1107!$E:$E,MATCH($B7,IF(SPRG1107!$G:$G=AK$2,SPRG1107!$C:$C),0)))&gt;2,"Q","")</f>
        <v/>
      </c>
      <c r="AL7" s="19" t="str">
        <f t="array" ref="AL7">IF((INDEX(SPRG1107!$M:$M,MATCH($B7,IF(SPRG1107!$G:$G=AL$2,SPRG1107!$C:$C),0)))-(INDEX(SPRG1107!$E:$E,MATCH($B7,IF(SPRG1107!$G:$G=AL$2,SPRG1107!$C:$C),0)))&gt;28,"Q","")</f>
        <v/>
      </c>
      <c r="AM7" s="19" t="str">
        <f t="array" ref="AM7">IF((INDEX(SPRG1107!$M:$M,MATCH($B7,IF(SPRG1107!$G:$G=AM$2,SPRG1107!$C:$C),0)))-(INDEX(SPRG1107!$E:$E,MATCH($B7,IF(SPRG1107!$G:$G=AM$2,SPRG1107!$C:$C),0)))&gt;180,"Q","")</f>
        <v/>
      </c>
      <c r="AN7" s="19" t="str">
        <f t="array" ref="AN7">IF((INDEX(SPRG1107!$M:$M,MATCH($B7,IF(SPRG1107!$G:$G=AN$2,SPRG1107!$C:$C),0)))-(INDEX(SPRG1107!$E:$E,MATCH($B7,IF(SPRG1107!$G:$G=AN$2,SPRG1107!$C:$C),0)))&gt;180,"Q","")</f>
        <v/>
      </c>
      <c r="AO7" s="19" t="str">
        <f t="array" ref="AO7">IF((INDEX(SPRG1107!$M:$M,MATCH($B7,IF(SPRG1107!$G:$G=AO$2,SPRG1107!$C:$C),0)))-(INDEX(SPRG1107!$E:$E,MATCH($B7,IF(SPRG1107!$G:$G=AO$2,SPRG1107!$C:$C),0)))&gt;180,"Q","")</f>
        <v/>
      </c>
      <c r="AP7" s="19" t="str">
        <f t="array" ref="AP7">IF((INDEX(SPRG1107!$M:$M,MATCH($B7,IF(SPRG1107!$G:$G=AP$2,SPRG1107!$C:$C),0)))-(INDEX(SPRG1107!$E:$E,MATCH($B7,IF(SPRG1107!$G:$G=AP$2,SPRG1107!$C:$C),0)))&gt;180,"Q","")</f>
        <v/>
      </c>
      <c r="AQ7" s="19" t="str">
        <f t="array" ref="AQ7">IF((INDEX(SPRG1107!$M:$M,MATCH($B7,IF(SPRG1107!$G:$G=AQ$2,SPRG1107!$C:$C),0)))-(INDEX(SPRG1107!$E:$E,MATCH($B7,IF(SPRG1107!$G:$G=AQ$2,SPRG1107!$C:$C),0)))&gt;28,"Q","")</f>
        <v/>
      </c>
      <c r="AR7" s="19" t="str">
        <f t="array" ref="AR7">IF((INDEX(SPRG1107!$M:$M,MATCH($B7,IF(SPRG1107!$G:$G=AR$2,SPRG1107!$C:$C),0)))-(INDEX(SPRG1107!$E:$E,MATCH($B7,IF(SPRG1107!$G:$G=AR$2,SPRG1107!$C:$C),0)))&gt;28,"Q","")</f>
        <v/>
      </c>
      <c r="AS7" s="19" t="str">
        <f t="array" ref="AS7">IF((INDEX(SPRG1107!$M:$M,MATCH($B7,IF(SPRG1107!$G:$G=AS$2,SPRG1107!$C:$C),0)))-(INDEX(SPRG1107!$E:$E,MATCH($B7,IF(SPRG1107!$G:$G=AS$2,SPRG1107!$C:$C),0)))&gt;2,"Q","")</f>
        <v>Q</v>
      </c>
      <c r="AT7" s="20" t="str">
        <f t="array" ref="AT7">IF((INDEX(SPRG1107!$M:$M,MATCH($B7,IF(SPRG1107!$G:$G=AT$2,SPRG1107!$C:$C),0)))-(INDEX(SPRG1107!$E:$E,MATCH($B7,IF(SPRG1107!$G:$G=AT$2,SPRG1107!$C:$C),0)))&gt;7,"Q","")</f>
        <v/>
      </c>
      <c r="AU7" s="14" t="str">
        <f>IF(Summary!K7&gt;VLOOKUP(AU$2,'MDL-PQL'!$B:$D,2,FALSE),IF(Summary!K7&lt;VLOOKUP(Qualifers!AU$2,'MDL-PQL'!$B:$D,3,FALSE),"I",""),"U")</f>
        <v/>
      </c>
      <c r="AV7" s="15" t="str">
        <f>IF(Summary!L7&gt;VLOOKUP(AV$2,'MDL-PQL'!$B:$D,2,FALSE),IF(Summary!L7&lt;VLOOKUP(Qualifers!AV$2,'MDL-PQL'!$B:$D,3,FALSE),"I",""),"U")</f>
        <v>U</v>
      </c>
      <c r="AW7" s="15" t="str">
        <f>IF(Summary!M7&gt;VLOOKUP(AW$2,'MDL-PQL'!$B:$D,2,FALSE),IF(Summary!M7&lt;VLOOKUP(Qualifers!AW$2,'MDL-PQL'!$B:$D,3,FALSE),"I",""),"U")</f>
        <v/>
      </c>
      <c r="AX7" s="15" t="str">
        <f>IF(Summary!N7&gt;VLOOKUP(AX$2,'MDL-PQL'!$B:$D,2,FALSE),IF(Summary!N7&lt;VLOOKUP(Qualifers!AX$2,'MDL-PQL'!$B:$D,3,FALSE),"I",""),"U")</f>
        <v>U</v>
      </c>
      <c r="AY7" s="15" t="str">
        <f>IF(Summary!O7&gt;VLOOKUP(AY$2,'MDL-PQL'!$B:$D,2,FALSE),IF(Summary!O7&lt;VLOOKUP(Qualifers!AY$2,'MDL-PQL'!$B:$D,3,FALSE),"I",""),"U")</f>
        <v>I</v>
      </c>
      <c r="AZ7" s="15" t="str">
        <f>IF(Summary!P7&gt;VLOOKUP(AZ$2,'MDL-PQL'!$B:$D,2,FALSE),IF(Summary!P7&lt;VLOOKUP(Qualifers!AZ$2,'MDL-PQL'!$B:$D,3,FALSE),"I",""),"U")</f>
        <v/>
      </c>
      <c r="BA7" s="15" t="str">
        <f>IF(Summary!Q7&gt;VLOOKUP(BA$2,'MDL-PQL'!$B:$D,2,FALSE),IF(Summary!Q7&lt;VLOOKUP(Qualifers!BA$2,'MDL-PQL'!$B:$D,3,FALSE),"I",""),"U")</f>
        <v/>
      </c>
      <c r="BB7" s="15" t="str">
        <f>IF(Summary!R7&gt;VLOOKUP(BB$2,'MDL-PQL'!$B:$D,2,FALSE),IF(Summary!R7&lt;VLOOKUP(Qualifers!BB$2,'MDL-PQL'!$B:$D,3,FALSE),"I",""),"U")</f>
        <v/>
      </c>
      <c r="BC7" s="15" t="str">
        <f>IF(Summary!S7&gt;VLOOKUP(BC$2,'MDL-PQL'!$B:$D,2,FALSE),IF(Summary!S7&lt;VLOOKUP(Qualifers!BC$2,'MDL-PQL'!$B:$D,3,FALSE),"I",""),"U")</f>
        <v>U</v>
      </c>
      <c r="BD7" s="15" t="str">
        <f>IF(Summary!T7&gt;VLOOKUP(BD$2,'MDL-PQL'!$B:$D,2,FALSE),IF(Summary!T7&lt;VLOOKUP(Qualifers!BD$2,'MDL-PQL'!$B:$D,3,FALSE),"I",""),"U")</f>
        <v/>
      </c>
      <c r="BE7" s="15" t="str">
        <f>IF(Summary!U7&gt;VLOOKUP(BE$2,'MDL-PQL'!$B:$D,2,FALSE),IF(Summary!U7&lt;VLOOKUP(Qualifers!BE$2,'MDL-PQL'!$B:$D,3,FALSE),"I",""),"U")</f>
        <v/>
      </c>
      <c r="BF7" s="15" t="str">
        <f>IF(Summary!V7&gt;VLOOKUP(BF$2,'MDL-PQL'!$B:$D,2,FALSE),IF(Summary!V7&lt;VLOOKUP(Qualifers!BF$2,'MDL-PQL'!$B:$D,3,FALSE),"I",""),"U")</f>
        <v/>
      </c>
      <c r="BG7" s="15" t="str">
        <f>IF(Summary!W7&gt;VLOOKUP(BG$2,'MDL-PQL'!$B:$D,2,FALSE),IF(Summary!W7&lt;VLOOKUP(Qualifers!BG$2,'MDL-PQL'!$B:$D,3,FALSE),"I",""),"U")</f>
        <v>I</v>
      </c>
      <c r="BH7" s="15" t="str">
        <f>IF(Summary!X7&gt;VLOOKUP(BH$2,'MDL-PQL'!$B:$D,2,FALSE),IF(Summary!X7&lt;VLOOKUP(Qualifers!BH$2,'MDL-PQL'!$B:$D,3,FALSE),"I",""),"U")</f>
        <v/>
      </c>
      <c r="BI7" s="15" t="str">
        <f>IF(Summary!Y7&gt;VLOOKUP(BI$2,'MDL-PQL'!$B:$D,2,FALSE),IF(Summary!Y7&lt;VLOOKUP(Qualifers!BI$2,'MDL-PQL'!$B:$D,3,FALSE),"I",""),"U")</f>
        <v/>
      </c>
      <c r="BJ7" s="15" t="str">
        <f>IF(Summary!Z7&gt;VLOOKUP(BJ$2,'MDL-PQL'!$B:$D,2,FALSE),IF(Summary!Z7&lt;VLOOKUP(Qualifers!BJ$2,'MDL-PQL'!$B:$D,3,FALSE),"I",""),"U")</f>
        <v>I</v>
      </c>
      <c r="BK7" s="15" t="str">
        <f>IF(Summary!AA7&gt;VLOOKUP(BK$2,'MDL-PQL'!$B:$D,2,FALSE),IF(Summary!AA7&lt;VLOOKUP(Qualifers!BK$2,'MDL-PQL'!$B:$D,3,FALSE),"I",""),"U")</f>
        <v/>
      </c>
    </row>
    <row r="8" spans="2:63">
      <c r="B8" t="str">
        <f>IF(ISBLANK(Summary!B8),"",Summary!B8)</f>
        <v>CYPRESS SPRING SIPQ</v>
      </c>
      <c r="C8">
        <f>IF(ISERROR(VLOOKUP(B8,'Station ID'!B:C,2,FALSE)),"",(VLOOKUP(B8,'Station ID'!B:C,2,FALSE)))</f>
        <v>11371</v>
      </c>
      <c r="D8" t="str">
        <f>IF(ISERROR(INDEX(SPRG1107!A:A,MATCH(B8,SPRG1107!C:C,0))),"",INDEX(SPRG1107!A:A,MATCH(B8,SPRG1107!C:C,0)))</f>
        <v>SPRG1107-23</v>
      </c>
      <c r="E8" t="str">
        <f t="array" ref="E8">IF(AND((IF(AND(ISTEXT((INDEX(SPRG1107!$I:$I,MATCH($B8,IF(SPRG1107!$G:$G=E$2,SPRG1107!$C:$C),0)))),ISNUMBER(Summary!D8)),"bad qualifer","O"))="O",IFERROR(Summary!D8,"O")="O"),"O","")</f>
        <v/>
      </c>
      <c r="F8" s="34" t="str">
        <f t="array" ref="F8">IF(OR(C8=9695,C8=20383,C8=20385,C8=9714,C8=9717,C8=11371,C8=11456,C8=9739,C8=11386,C8=9719),"",(IFERROR(CONCATENATE((INDEX(SPRG1107!$I:$I,MATCH($B8,IF(SPRG1107!$G:$G=F$2,SPRG1107!$C:$C),0))),"  |  ",(IFERROR(IF(Summary!I8=Summary!E8,"L",Summary!I8-Summary!E8),"O"))),"O")))</f>
        <v/>
      </c>
      <c r="G8" t="str">
        <f t="array" ref="G8">IF(AND((IF(AND(ISTEXT((INDEX(SPRG1107!$I:$I,MATCH($B8,IF(SPRG1107!$G:$G=G$2,SPRG1107!$C:$C),0)))),ISNUMBER(Summary!F8)),"bad qualifer","O"))="O",IFERROR(Summary!F8,"O")="O"),"O","")</f>
        <v/>
      </c>
      <c r="H8" t="str">
        <f t="array" ref="H8">IF(AND((IF(AND(ISTEXT((INDEX(SPRG1107!$I:$I,MATCH($B8,IF(SPRG1107!$G:$G=H$2,SPRG1107!$C:$C),0)))),ISNUMBER(Summary!G8)),"bad qualifer","O"))="O",IFERROR(Summary!G8,"O")="O"),"O","")</f>
        <v/>
      </c>
      <c r="I8" t="str">
        <f t="array" ref="I8">IF(AND((IF(AND(ISTEXT((INDEX(SPRG1107!$I:$I,MATCH($B8,IF(SPRG1107!$G:$G=I$2,SPRG1107!$C:$C),0)))),ISNUMBER(Summary!H8)),"bad qualifer","O"))="O",IFERROR(Summary!H8,"O")="O"),"O","")</f>
        <v/>
      </c>
      <c r="J8" t="str">
        <f t="array" ref="J8">IF(OR(C8=9695,C8=20383,C8=20385,C8=9714),"",(IF(AND((IF(AND(ISTEXT((INDEX(SPRG1107!$I:$I,MATCH($B8,IF(SPRG1107!$G:$G=J$2,SPRG1107!$C:$C),0)))),ISNUMBER(Summary!I8)),"bad qualifer","O"))="O",IFERROR(Summary!I8,"O")="O"),"O","")))</f>
        <v/>
      </c>
      <c r="K8" t="str">
        <f t="array" ref="K8">IF(AND((IF(AND(ISTEXT((INDEX(SPRG1107!$I:$I,MATCH($B8,IF(SPRG1107!$G:$G=K$2,SPRG1107!$C:$C),0)))),ISNUMBER(Summary!J8)),"bad qualifer","O"))="O",IFERROR(Summary!J8,"O")="O"),"O","")</f>
        <v/>
      </c>
      <c r="L8" s="32" t="str">
        <f t="array" ref="L8">(IF(OR(C8=9743,C8=11456,C8=9713,C8=10786,C8=9714),(IF(AND((IF(AND(ISTEXT((INDEX(SPRG1107!$I:$I,MATCH($B8,IF(SPRG1107!$G:$G=L$2,SPRG1107!$C:$C),0)))),ISNUMBER(Summary!AB8)),"bad qualifer","O"))="O",IFERROR(Summary!AB8,"O")="O"),"O","")),""))</f>
        <v/>
      </c>
      <c r="M8" s="9" t="str">
        <f t="array" ref="M8">IF((INDEX(SPRG1107!$I:$I,MATCH($B8,IF(SPRG1107!$G:$G=AD$2,SPRG1107!$C:$C),0)))=CONCATENATE(AD8,AU8),"",CONCATENATE((INDEX(SPRG1107!$I:$I,MATCH($B8,IF(SPRG1107!$G:$G=AD$2,SPRG1107!$C:$C),0))),"  |  ",CONCATENATE(AD8,AU8)))</f>
        <v/>
      </c>
      <c r="N8" s="9" t="str">
        <f t="array" ref="N8">IF((INDEX(SPRG1107!$I:$I,MATCH($B8,IF(SPRG1107!$G:$G=AE$2,SPRG1107!$C:$C),0)))=CONCATENATE(AE8,AV8),"",CONCATENATE((INDEX(SPRG1107!$I:$I,MATCH($B8,IF(SPRG1107!$G:$G=AE$2,SPRG1107!$C:$C),0))),"  |  ",CONCATENATE(AE8,AV8)))</f>
        <v/>
      </c>
      <c r="O8" s="9" t="str">
        <f t="array" ref="O8">IF((INDEX(SPRG1107!$I:$I,MATCH($B8,IF(SPRG1107!$G:$G=AF$2,SPRG1107!$C:$C),0)))=CONCATENATE(AF8,AW8),"",CONCATENATE((INDEX(SPRG1107!$I:$I,MATCH($B8,IF(SPRG1107!$G:$G=AF$2,SPRG1107!$C:$C),0))),"  |  ",CONCATENATE(AF8,AW8)))</f>
        <v/>
      </c>
      <c r="P8" s="9" t="str">
        <f t="array" ref="P8">IF((INDEX(SPRG1107!$I:$I,MATCH($B8,IF(SPRG1107!$G:$G=AG$2,SPRG1107!$C:$C),0)))=CONCATENATE(AG8,AX8),"",CONCATENATE((INDEX(SPRG1107!$I:$I,MATCH($B8,IF(SPRG1107!$G:$G=AG$2,SPRG1107!$C:$C),0))),"  |  ",CONCATENATE(AG8,AX8)))</f>
        <v/>
      </c>
      <c r="Q8" s="9" t="str">
        <f t="array" ref="Q8">IF((INDEX(SPRG1107!$I:$I,MATCH($B8,IF(SPRG1107!$G:$G=AH$2,SPRG1107!$C:$C),0)))=CONCATENATE(AH8,AY8),"",CONCATENATE((INDEX(SPRG1107!$I:$I,MATCH($B8,IF(SPRG1107!$G:$G=AH$2,SPRG1107!$C:$C),0))),"  |  ",CONCATENATE(AH8,AY8)))</f>
        <v/>
      </c>
      <c r="R8" s="9" t="str">
        <f t="array" ref="R8">IF((INDEX(SPRG1107!$I:$I,MATCH($B8,IF(SPRG1107!$G:$G=AI$2,SPRG1107!$C:$C),0)))=CONCATENATE(AI8,AZ8),"",CONCATENATE((INDEX(SPRG1107!$I:$I,MATCH($B8,IF(SPRG1107!$G:$G=AI$2,SPRG1107!$C:$C),0))),"  |  ",CONCATENATE(AI8,AZ8)))</f>
        <v/>
      </c>
      <c r="S8" s="9" t="str">
        <f t="array" ref="S8">IF((INDEX(SPRG1107!$I:$I,MATCH($B8,IF(SPRG1107!$G:$G=AJ$2,SPRG1107!$C:$C),0)))=CONCATENATE(AJ8,BA8),"",CONCATENATE((INDEX(SPRG1107!$I:$I,MATCH($B8,IF(SPRG1107!$G:$G=AJ$2,SPRG1107!$C:$C),0))),"  |  ",CONCATENATE(AJ8,BA8)))</f>
        <v/>
      </c>
      <c r="T8" s="9" t="str">
        <f t="array" ref="T8">IF((INDEX(SPRG1107!$I:$I,MATCH($B8,IF(SPRG1107!$G:$G=AK$2,SPRG1107!$C:$C),0)))=CONCATENATE(AK8,BB8),"",CONCATENATE((INDEX(SPRG1107!$I:$I,MATCH($B8,IF(SPRG1107!$G:$G=AK$2,SPRG1107!$C:$C),0))),"  |  ",CONCATENATE(AK8,BB8)))</f>
        <v/>
      </c>
      <c r="U8" s="9" t="str">
        <f t="array" ref="U8">IF((INDEX(SPRG1107!$I:$I,MATCH($B8,IF(SPRG1107!$G:$G=AL$2,SPRG1107!$C:$C),0)))=CONCATENATE(AL8,BC8),"",CONCATENATE((INDEX(SPRG1107!$I:$I,MATCH($B8,IF(SPRG1107!$G:$G=AL$2,SPRG1107!$C:$C),0))),"  |  ",CONCATENATE(AL8,BC8)))</f>
        <v/>
      </c>
      <c r="V8" s="9" t="str">
        <f t="array" ref="V8">IF((INDEX(SPRG1107!$I:$I,MATCH($B8,IF(SPRG1107!$G:$G=AM$2,SPRG1107!$C:$C),0)))=CONCATENATE(AM8,BD8),"",CONCATENATE((INDEX(SPRG1107!$I:$I,MATCH($B8,IF(SPRG1107!$G:$G=AM$2,SPRG1107!$C:$C),0))),"  |  ",CONCATENATE(AM8,BD8)))</f>
        <v/>
      </c>
      <c r="W8" s="9" t="str">
        <f t="array" ref="W8">IF((INDEX(SPRG1107!$I:$I,MATCH($B8,IF(SPRG1107!$G:$G=AN$2,SPRG1107!$C:$C),0)))=CONCATENATE(AN8,BE8),"",CONCATENATE((INDEX(SPRG1107!$I:$I,MATCH($B8,IF(SPRG1107!$G:$G=AN$2,SPRG1107!$C:$C),0))),"  |  ",CONCATENATE(AN8,BE8)))</f>
        <v/>
      </c>
      <c r="X8" s="9" t="str">
        <f t="array" ref="X8">IF((INDEX(SPRG1107!$I:$I,MATCH($B8,IF(SPRG1107!$G:$G=AO$2,SPRG1107!$C:$C),0)))=CONCATENATE(AO8,BF8),"",CONCATENATE((INDEX(SPRG1107!$I:$I,MATCH($B8,IF(SPRG1107!$G:$G=AO$2,SPRG1107!$C:$C),0))),"  |  ",CONCATENATE(AO8,BF8)))</f>
        <v/>
      </c>
      <c r="Y8" s="9" t="str">
        <f t="array" ref="Y8">IF((INDEX(SPRG1107!$I:$I,MATCH($B8,IF(SPRG1107!$G:$G=AP$2,SPRG1107!$C:$C),0)))=CONCATENATE(AP8,BG8),"",CONCATENATE((INDEX(SPRG1107!$I:$I,MATCH($B8,IF(SPRG1107!$G:$G=AP$2,SPRG1107!$C:$C),0))),"  |  ",CONCATENATE(AP8,BG8)))</f>
        <v/>
      </c>
      <c r="Z8" s="9" t="str">
        <f t="array" ref="Z8">IF((INDEX(SPRG1107!$I:$I,MATCH($B8,IF(SPRG1107!$G:$G=AQ$2,SPRG1107!$C:$C),0)))=CONCATENATE(AQ8,BH8),"",CONCATENATE((INDEX(SPRG1107!$I:$I,MATCH($B8,IF(SPRG1107!$G:$G=AQ$2,SPRG1107!$C:$C),0))),"  |  ",CONCATENATE(AQ8,BH8)))</f>
        <v/>
      </c>
      <c r="AA8" s="33" t="str">
        <f t="array" ref="AA8">IF((INDEX(SPRG1107!$I:$I,MATCH($B8,IF(SPRG1107!$G:$G=AR$2,SPRG1107!$C:$C),0)))=CONCATENATE(AR8,BI8),"",CONCATENATE((INDEX(SPRG1107!$I:$I,MATCH($B8,IF(SPRG1107!$G:$G=AR$2,SPRG1107!$C:$C),0))),"  |  ",CONCATENATE(AR8,BI8)))</f>
        <v/>
      </c>
      <c r="AB8" s="9" t="str">
        <f t="array" ref="AB8">IF((INDEX(SPRG1107!$I:$I,MATCH($B8,IF(SPRG1107!$G:$G=AS$2,SPRG1107!$C:$C),0)))=CONCATENATE(AS8,BJ8),"",CONCATENATE((INDEX(SPRG1107!$I:$I,MATCH($B8,IF(SPRG1107!$G:$G=AS$2,SPRG1107!$C:$C),0))),"  |  ",CONCATENATE(AS8,BJ8)))</f>
        <v>U  |  QU</v>
      </c>
      <c r="AC8" s="9" t="str">
        <f t="array" ref="AC8">IF((INDEX(SPRG1107!$I:$I,MATCH($B8,IF(SPRG1107!$G:$G=AT$2,SPRG1107!$C:$C),0)))=CONCATENATE(AT8,BK8),"",CONCATENATE((INDEX(SPRG1107!$I:$I,MATCH($B8,IF(SPRG1107!$G:$G=AT$2,SPRG1107!$C:$C),0))),"  |  ",CONCATENATE(AT8,BK8)))</f>
        <v/>
      </c>
      <c r="AD8" s="18" t="str">
        <f t="array" ref="AD8">IF((INDEX(SPRG1107!$M:$M,MATCH($B8,IF(SPRG1107!$G:$G=AD$2,SPRG1107!$C:$C),0)))-(INDEX(SPRG1107!$E:$E,MATCH($B8,IF(SPRG1107!$G:$G=AD$2,SPRG1107!$C:$C),0)))&gt;2,"Q","")</f>
        <v/>
      </c>
      <c r="AE8" s="19" t="str">
        <f t="array" ref="AE8">IF((INDEX(SPRG1107!$M:$M,MATCH($B8,IF(SPRG1107!$G:$G=AE$2,SPRG1107!$C:$C),0)))-(INDEX(SPRG1107!$E:$E,MATCH($B8,IF(SPRG1107!$G:$G=AE$2,SPRG1107!$C:$C),0)))&gt;2,"Q","")</f>
        <v/>
      </c>
      <c r="AF8" s="19" t="str">
        <f t="array" ref="AF8">IF((INDEX(SPRG1107!$M:$M,MATCH($B8,IF(SPRG1107!$G:$G=AF$2,SPRG1107!$C:$C),0)))-(INDEX(SPRG1107!$E:$E,MATCH($B8,IF(SPRG1107!$G:$G=AF$2,SPRG1107!$C:$C),0)))&gt;14,"Q","")</f>
        <v/>
      </c>
      <c r="AG8" s="19" t="str">
        <f t="array" ref="AG8">IF((INDEX(SPRG1107!$M:$M,MATCH($B8,IF(SPRG1107!$G:$G=AG$2,SPRG1107!$C:$C),0)))-(INDEX(SPRG1107!$E:$E,MATCH($B8,IF(SPRG1107!$G:$G=AG$2,SPRG1107!$C:$C),0)))&gt;28,"Q","")</f>
        <v/>
      </c>
      <c r="AH8" s="19" t="str">
        <f t="array" ref="AH8">IF((INDEX(SPRG1107!$M:$M,MATCH($B8,IF(SPRG1107!$G:$G=AH$2,SPRG1107!$C:$C),0)))-(INDEX(SPRG1107!$E:$E,MATCH($B8,IF(SPRG1107!$G:$G=AH$2,SPRG1107!$C:$C),0)))&gt;28,"Q","")</f>
        <v/>
      </c>
      <c r="AI8" s="19" t="str">
        <f t="array" ref="AI8">IF((INDEX(SPRG1107!$M:$M,MATCH($B8,IF(SPRG1107!$G:$G=AI$2,SPRG1107!$C:$C),0)))-(INDEX(SPRG1107!$E:$E,MATCH($B8,IF(SPRG1107!$G:$G=AI$2,SPRG1107!$C:$C),0)))&gt;28,"Q","")</f>
        <v/>
      </c>
      <c r="AJ8" s="19" t="str">
        <f t="array" ref="AJ8">IF((INDEX(SPRG1107!$M:$M,MATCH($B8,IF(SPRG1107!$G:$G=AJ$2,SPRG1107!$C:$C),0)))-(INDEX(SPRG1107!$E:$E,MATCH($B8,IF(SPRG1107!$G:$G=AJ$2,SPRG1107!$C:$C),0)))&gt;28,"Q","")</f>
        <v/>
      </c>
      <c r="AK8" s="19" t="str">
        <f t="array" ref="AK8">IF((INDEX(SPRG1107!$M:$M,MATCH($B8,IF(SPRG1107!$G:$G=AK$2,SPRG1107!$C:$C),0)))-(INDEX(SPRG1107!$E:$E,MATCH($B8,IF(SPRG1107!$G:$G=AK$2,SPRG1107!$C:$C),0)))&gt;2,"Q","")</f>
        <v/>
      </c>
      <c r="AL8" s="19" t="str">
        <f t="array" ref="AL8">IF((INDEX(SPRG1107!$M:$M,MATCH($B8,IF(SPRG1107!$G:$G=AL$2,SPRG1107!$C:$C),0)))-(INDEX(SPRG1107!$E:$E,MATCH($B8,IF(SPRG1107!$G:$G=AL$2,SPRG1107!$C:$C),0)))&gt;28,"Q","")</f>
        <v/>
      </c>
      <c r="AM8" s="19" t="str">
        <f t="array" ref="AM8">IF((INDEX(SPRG1107!$M:$M,MATCH($B8,IF(SPRG1107!$G:$G=AM$2,SPRG1107!$C:$C),0)))-(INDEX(SPRG1107!$E:$E,MATCH($B8,IF(SPRG1107!$G:$G=AM$2,SPRG1107!$C:$C),0)))&gt;180,"Q","")</f>
        <v/>
      </c>
      <c r="AN8" s="19" t="str">
        <f t="array" ref="AN8">IF((INDEX(SPRG1107!$M:$M,MATCH($B8,IF(SPRG1107!$G:$G=AN$2,SPRG1107!$C:$C),0)))-(INDEX(SPRG1107!$E:$E,MATCH($B8,IF(SPRG1107!$G:$G=AN$2,SPRG1107!$C:$C),0)))&gt;180,"Q","")</f>
        <v/>
      </c>
      <c r="AO8" s="19" t="str">
        <f t="array" ref="AO8">IF((INDEX(SPRG1107!$M:$M,MATCH($B8,IF(SPRG1107!$G:$G=AO$2,SPRG1107!$C:$C),0)))-(INDEX(SPRG1107!$E:$E,MATCH($B8,IF(SPRG1107!$G:$G=AO$2,SPRG1107!$C:$C),0)))&gt;180,"Q","")</f>
        <v/>
      </c>
      <c r="AP8" s="19" t="str">
        <f t="array" ref="AP8">IF((INDEX(SPRG1107!$M:$M,MATCH($B8,IF(SPRG1107!$G:$G=AP$2,SPRG1107!$C:$C),0)))-(INDEX(SPRG1107!$E:$E,MATCH($B8,IF(SPRG1107!$G:$G=AP$2,SPRG1107!$C:$C),0)))&gt;180,"Q","")</f>
        <v/>
      </c>
      <c r="AQ8" s="19" t="str">
        <f t="array" ref="AQ8">IF((INDEX(SPRG1107!$M:$M,MATCH($B8,IF(SPRG1107!$G:$G=AQ$2,SPRG1107!$C:$C),0)))-(INDEX(SPRG1107!$E:$E,MATCH($B8,IF(SPRG1107!$G:$G=AQ$2,SPRG1107!$C:$C),0)))&gt;28,"Q","")</f>
        <v/>
      </c>
      <c r="AR8" s="19" t="str">
        <f t="array" ref="AR8">IF((INDEX(SPRG1107!$M:$M,MATCH($B8,IF(SPRG1107!$G:$G=AR$2,SPRG1107!$C:$C),0)))-(INDEX(SPRG1107!$E:$E,MATCH($B8,IF(SPRG1107!$G:$G=AR$2,SPRG1107!$C:$C),0)))&gt;28,"Q","")</f>
        <v/>
      </c>
      <c r="AS8" s="19" t="str">
        <f t="array" ref="AS8">IF((INDEX(SPRG1107!$M:$M,MATCH($B8,IF(SPRG1107!$G:$G=AS$2,SPRG1107!$C:$C),0)))-(INDEX(SPRG1107!$E:$E,MATCH($B8,IF(SPRG1107!$G:$G=AS$2,SPRG1107!$C:$C),0)))&gt;2,"Q","")</f>
        <v>Q</v>
      </c>
      <c r="AT8" s="20" t="str">
        <f t="array" ref="AT8">IF((INDEX(SPRG1107!$M:$M,MATCH($B8,IF(SPRG1107!$G:$G=AT$2,SPRG1107!$C:$C),0)))-(INDEX(SPRG1107!$E:$E,MATCH($B8,IF(SPRG1107!$G:$G=AT$2,SPRG1107!$C:$C),0)))&gt;7,"Q","")</f>
        <v/>
      </c>
      <c r="AU8" s="14" t="str">
        <f>IF(Summary!K8&gt;VLOOKUP(AU$2,'MDL-PQL'!$B:$D,2,FALSE),IF(Summary!K8&lt;VLOOKUP(Qualifers!AU$2,'MDL-PQL'!$B:$D,3,FALSE),"I",""),"U")</f>
        <v/>
      </c>
      <c r="AV8" s="15" t="str">
        <f>IF(Summary!L8&gt;VLOOKUP(AV$2,'MDL-PQL'!$B:$D,2,FALSE),IF(Summary!L8&lt;VLOOKUP(Qualifers!AV$2,'MDL-PQL'!$B:$D,3,FALSE),"I",""),"U")</f>
        <v>U</v>
      </c>
      <c r="AW8" s="15" t="str">
        <f>IF(Summary!M8&gt;VLOOKUP(AW$2,'MDL-PQL'!$B:$D,2,FALSE),IF(Summary!M8&lt;VLOOKUP(Qualifers!AW$2,'MDL-PQL'!$B:$D,3,FALSE),"I",""),"U")</f>
        <v/>
      </c>
      <c r="AX8" s="15" t="str">
        <f>IF(Summary!N8&gt;VLOOKUP(AX$2,'MDL-PQL'!$B:$D,2,FALSE),IF(Summary!N8&lt;VLOOKUP(Qualifers!AX$2,'MDL-PQL'!$B:$D,3,FALSE),"I",""),"U")</f>
        <v>U</v>
      </c>
      <c r="AY8" s="15" t="str">
        <f>IF(Summary!O8&gt;VLOOKUP(AY$2,'MDL-PQL'!$B:$D,2,FALSE),IF(Summary!O8&lt;VLOOKUP(Qualifers!AY$2,'MDL-PQL'!$B:$D,3,FALSE),"I",""),"U")</f>
        <v>U</v>
      </c>
      <c r="AZ8" s="15" t="str">
        <f>IF(Summary!P8&gt;VLOOKUP(AZ$2,'MDL-PQL'!$B:$D,2,FALSE),IF(Summary!P8&lt;VLOOKUP(Qualifers!AZ$2,'MDL-PQL'!$B:$D,3,FALSE),"I",""),"U")</f>
        <v/>
      </c>
      <c r="BA8" s="15" t="str">
        <f>IF(Summary!Q8&gt;VLOOKUP(BA$2,'MDL-PQL'!$B:$D,2,FALSE),IF(Summary!Q8&lt;VLOOKUP(Qualifers!BA$2,'MDL-PQL'!$B:$D,3,FALSE),"I",""),"U")</f>
        <v/>
      </c>
      <c r="BB8" s="15" t="str">
        <f>IF(Summary!R8&gt;VLOOKUP(BB$2,'MDL-PQL'!$B:$D,2,FALSE),IF(Summary!R8&lt;VLOOKUP(Qualifers!BB$2,'MDL-PQL'!$B:$D,3,FALSE),"I",""),"U")</f>
        <v/>
      </c>
      <c r="BC8" s="15" t="str">
        <f>IF(Summary!S8&gt;VLOOKUP(BC$2,'MDL-PQL'!$B:$D,2,FALSE),IF(Summary!S8&lt;VLOOKUP(Qualifers!BC$2,'MDL-PQL'!$B:$D,3,FALSE),"I",""),"U")</f>
        <v>U</v>
      </c>
      <c r="BD8" s="15" t="str">
        <f>IF(Summary!T8&gt;VLOOKUP(BD$2,'MDL-PQL'!$B:$D,2,FALSE),IF(Summary!T8&lt;VLOOKUP(Qualifers!BD$2,'MDL-PQL'!$B:$D,3,FALSE),"I",""),"U")</f>
        <v/>
      </c>
      <c r="BE8" s="15" t="str">
        <f>IF(Summary!U8&gt;VLOOKUP(BE$2,'MDL-PQL'!$B:$D,2,FALSE),IF(Summary!U8&lt;VLOOKUP(Qualifers!BE$2,'MDL-PQL'!$B:$D,3,FALSE),"I",""),"U")</f>
        <v/>
      </c>
      <c r="BF8" s="15" t="str">
        <f>IF(Summary!V8&gt;VLOOKUP(BF$2,'MDL-PQL'!$B:$D,2,FALSE),IF(Summary!V8&lt;VLOOKUP(Qualifers!BF$2,'MDL-PQL'!$B:$D,3,FALSE),"I",""),"U")</f>
        <v/>
      </c>
      <c r="BG8" s="15" t="str">
        <f>IF(Summary!W8&gt;VLOOKUP(BG$2,'MDL-PQL'!$B:$D,2,FALSE),IF(Summary!W8&lt;VLOOKUP(Qualifers!BG$2,'MDL-PQL'!$B:$D,3,FALSE),"I",""),"U")</f>
        <v>I</v>
      </c>
      <c r="BH8" s="15" t="str">
        <f>IF(Summary!X8&gt;VLOOKUP(BH$2,'MDL-PQL'!$B:$D,2,FALSE),IF(Summary!X8&lt;VLOOKUP(Qualifers!BH$2,'MDL-PQL'!$B:$D,3,FALSE),"I",""),"U")</f>
        <v/>
      </c>
      <c r="BI8" s="15" t="str">
        <f>IF(Summary!Y8&gt;VLOOKUP(BI$2,'MDL-PQL'!$B:$D,2,FALSE),IF(Summary!Y8&lt;VLOOKUP(Qualifers!BI$2,'MDL-PQL'!$B:$D,3,FALSE),"I",""),"U")</f>
        <v/>
      </c>
      <c r="BJ8" s="15" t="str">
        <f>IF(Summary!Z8&gt;VLOOKUP(BJ$2,'MDL-PQL'!$B:$D,2,FALSE),IF(Summary!Z8&lt;VLOOKUP(Qualifers!BJ$2,'MDL-PQL'!$B:$D,3,FALSE),"I",""),"U")</f>
        <v>U</v>
      </c>
      <c r="BK8" s="15" t="str">
        <f>IF(Summary!AA8&gt;VLOOKUP(BK$2,'MDL-PQL'!$B:$D,2,FALSE),IF(Summary!AA8&lt;VLOOKUP(Qualifers!BK$2,'MDL-PQL'!$B:$D,3,FALSE),"I",""),"U")</f>
        <v/>
      </c>
    </row>
    <row r="9" spans="2:63">
      <c r="B9" t="str">
        <f>IF(ISBLANK(Summary!B9),"",Summary!B9)</f>
        <v>DELEON SPRING (VOLUSIA) SIPQ</v>
      </c>
      <c r="C9">
        <f>IF(ISERROR(VLOOKUP(B9,'Station ID'!B:C,2,FALSE)),"",(VLOOKUP(B9,'Station ID'!B:C,2,FALSE)))</f>
        <v>11390</v>
      </c>
      <c r="D9" t="str">
        <f>IF(ISERROR(INDEX(SPRG1107!A:A,MATCH(B9,SPRG1107!C:C,0))),"",INDEX(SPRG1107!A:A,MATCH(B9,SPRG1107!C:C,0)))</f>
        <v>SPRG1107-15</v>
      </c>
      <c r="E9" t="str">
        <f t="array" ref="E9">IF(AND((IF(AND(ISTEXT((INDEX(SPRG1107!$I:$I,MATCH($B9,IF(SPRG1107!$G:$G=E$2,SPRG1107!$C:$C),0)))),ISNUMBER(Summary!D9)),"bad qualifer","O"))="O",IFERROR(Summary!D9,"O")="O"),"O","")</f>
        <v/>
      </c>
      <c r="F9" s="34" t="str">
        <f t="array" ref="F9">IF(OR(C9=9695,C9=20383,C9=20385,C9=9714,C9=9717,C9=11371,C9=11456,C9=9739,C9=11386,C9=9719),"",(IFERROR(CONCATENATE((INDEX(SPRG1107!$I:$I,MATCH($B9,IF(SPRG1107!$G:$G=F$2,SPRG1107!$C:$C),0))),"  |  ",(IFERROR(IF(Summary!I9=Summary!E9,"L",Summary!I9-Summary!E9),"O"))),"O")))</f>
        <v>L  |  L</v>
      </c>
      <c r="G9" t="str">
        <f t="array" ref="G9">IF(AND((IF(AND(ISTEXT((INDEX(SPRG1107!$I:$I,MATCH($B9,IF(SPRG1107!$G:$G=G$2,SPRG1107!$C:$C),0)))),ISNUMBER(Summary!F9)),"bad qualifer","O"))="O",IFERROR(Summary!F9,"O")="O"),"O","")</f>
        <v/>
      </c>
      <c r="H9" t="str">
        <f t="array" ref="H9">IF(AND((IF(AND(ISTEXT((INDEX(SPRG1107!$I:$I,MATCH($B9,IF(SPRG1107!$G:$G=H$2,SPRG1107!$C:$C),0)))),ISNUMBER(Summary!G9)),"bad qualifer","O"))="O",IFERROR(Summary!G9,"O")="O"),"O","")</f>
        <v/>
      </c>
      <c r="I9" t="str">
        <f t="array" ref="I9">IF(AND((IF(AND(ISTEXT((INDEX(SPRG1107!$I:$I,MATCH($B9,IF(SPRG1107!$G:$G=I$2,SPRG1107!$C:$C),0)))),ISNUMBER(Summary!H9)),"bad qualifer","O"))="O",IFERROR(Summary!H9,"O")="O"),"O","")</f>
        <v/>
      </c>
      <c r="J9" t="str">
        <f t="array" ref="J9">IF(OR(C9=9695,C9=20383,C9=20385,C9=9714),"",(IF(AND((IF(AND(ISTEXT((INDEX(SPRG1107!$I:$I,MATCH($B9,IF(SPRG1107!$G:$G=J$2,SPRG1107!$C:$C),0)))),ISNUMBER(Summary!I9)),"bad qualifer","O"))="O",IFERROR(Summary!I9,"O")="O"),"O","")))</f>
        <v/>
      </c>
      <c r="K9" t="str">
        <f t="array" ref="K9">IF(AND((IF(AND(ISTEXT((INDEX(SPRG1107!$I:$I,MATCH($B9,IF(SPRG1107!$G:$G=K$2,SPRG1107!$C:$C),0)))),ISNUMBER(Summary!J9)),"bad qualifer","O"))="O",IFERROR(Summary!J9,"O")="O"),"O","")</f>
        <v/>
      </c>
      <c r="L9" s="32" t="str">
        <f t="array" ref="L9">(IF(OR(C9=9743,C9=11456,C9=9713,C9=10786,C9=9714),(IF(AND((IF(AND(ISTEXT((INDEX(SPRG1107!$I:$I,MATCH($B9,IF(SPRG1107!$G:$G=L$2,SPRG1107!$C:$C),0)))),ISNUMBER(Summary!AB9)),"bad qualifer","O"))="O",IFERROR(Summary!AB9,"O")="O"),"O","")),""))</f>
        <v/>
      </c>
      <c r="M9" s="9" t="str">
        <f t="array" ref="M9">IF((INDEX(SPRG1107!$I:$I,MATCH($B9,IF(SPRG1107!$G:$G=AD$2,SPRG1107!$C:$C),0)))=CONCATENATE(AD9,AU9),"",CONCATENATE((INDEX(SPRG1107!$I:$I,MATCH($B9,IF(SPRG1107!$G:$G=AD$2,SPRG1107!$C:$C),0))),"  |  ",CONCATENATE(AD9,AU9)))</f>
        <v/>
      </c>
      <c r="N9" s="9" t="str">
        <f t="array" ref="N9">IF((INDEX(SPRG1107!$I:$I,MATCH($B9,IF(SPRG1107!$G:$G=AE$2,SPRG1107!$C:$C),0)))=CONCATENATE(AE9,AV9),"",CONCATENATE((INDEX(SPRG1107!$I:$I,MATCH($B9,IF(SPRG1107!$G:$G=AE$2,SPRG1107!$C:$C),0))),"  |  ",CONCATENATE(AE9,AV9)))</f>
        <v/>
      </c>
      <c r="O9" s="9" t="str">
        <f t="array" ref="O9">IF((INDEX(SPRG1107!$I:$I,MATCH($B9,IF(SPRG1107!$G:$G=AF$2,SPRG1107!$C:$C),0)))=CONCATENATE(AF9,AW9),"",CONCATENATE((INDEX(SPRG1107!$I:$I,MATCH($B9,IF(SPRG1107!$G:$G=AF$2,SPRG1107!$C:$C),0))),"  |  ",CONCATENATE(AF9,AW9)))</f>
        <v/>
      </c>
      <c r="P9" s="9" t="str">
        <f t="array" ref="P9">IF((INDEX(SPRG1107!$I:$I,MATCH($B9,IF(SPRG1107!$G:$G=AG$2,SPRG1107!$C:$C),0)))=CONCATENATE(AG9,AX9),"",CONCATENATE((INDEX(SPRG1107!$I:$I,MATCH($B9,IF(SPRG1107!$G:$G=AG$2,SPRG1107!$C:$C),0))),"  |  ",CONCATENATE(AG9,AX9)))</f>
        <v/>
      </c>
      <c r="Q9" s="9" t="str">
        <f t="array" ref="Q9">IF((INDEX(SPRG1107!$I:$I,MATCH($B9,IF(SPRG1107!$G:$G=AH$2,SPRG1107!$C:$C),0)))=CONCATENATE(AH9,AY9),"",CONCATENATE((INDEX(SPRG1107!$I:$I,MATCH($B9,IF(SPRG1107!$G:$G=AH$2,SPRG1107!$C:$C),0))),"  |  ",CONCATENATE(AH9,AY9)))</f>
        <v/>
      </c>
      <c r="R9" s="9" t="str">
        <f t="array" ref="R9">IF((INDEX(SPRG1107!$I:$I,MATCH($B9,IF(SPRG1107!$G:$G=AI$2,SPRG1107!$C:$C),0)))=CONCATENATE(AI9,AZ9),"",CONCATENATE((INDEX(SPRG1107!$I:$I,MATCH($B9,IF(SPRG1107!$G:$G=AI$2,SPRG1107!$C:$C),0))),"  |  ",CONCATENATE(AI9,AZ9)))</f>
        <v/>
      </c>
      <c r="S9" s="9" t="str">
        <f t="array" ref="S9">IF((INDEX(SPRG1107!$I:$I,MATCH($B9,IF(SPRG1107!$G:$G=AJ$2,SPRG1107!$C:$C),0)))=CONCATENATE(AJ9,BA9),"",CONCATENATE((INDEX(SPRG1107!$I:$I,MATCH($B9,IF(SPRG1107!$G:$G=AJ$2,SPRG1107!$C:$C),0))),"  |  ",CONCATENATE(AJ9,BA9)))</f>
        <v/>
      </c>
      <c r="T9" s="9" t="str">
        <f t="array" ref="T9">IF((INDEX(SPRG1107!$I:$I,MATCH($B9,IF(SPRG1107!$G:$G=AK$2,SPRG1107!$C:$C),0)))=CONCATENATE(AK9,BB9),"",CONCATENATE((INDEX(SPRG1107!$I:$I,MATCH($B9,IF(SPRG1107!$G:$G=AK$2,SPRG1107!$C:$C),0))),"  |  ",CONCATENATE(AK9,BB9)))</f>
        <v/>
      </c>
      <c r="U9" s="9" t="str">
        <f t="array" ref="U9">IF((INDEX(SPRG1107!$I:$I,MATCH($B9,IF(SPRG1107!$G:$G=AL$2,SPRG1107!$C:$C),0)))=CONCATENATE(AL9,BC9),"",CONCATENATE((INDEX(SPRG1107!$I:$I,MATCH($B9,IF(SPRG1107!$G:$G=AL$2,SPRG1107!$C:$C),0))),"  |  ",CONCATENATE(AL9,BC9)))</f>
        <v/>
      </c>
      <c r="V9" s="9" t="str">
        <f t="array" ref="V9">IF((INDEX(SPRG1107!$I:$I,MATCH($B9,IF(SPRG1107!$G:$G=AM$2,SPRG1107!$C:$C),0)))=CONCATENATE(AM9,BD9),"",CONCATENATE((INDEX(SPRG1107!$I:$I,MATCH($B9,IF(SPRG1107!$G:$G=AM$2,SPRG1107!$C:$C),0))),"  |  ",CONCATENATE(AM9,BD9)))</f>
        <v/>
      </c>
      <c r="W9" s="9" t="str">
        <f t="array" ref="W9">IF((INDEX(SPRG1107!$I:$I,MATCH($B9,IF(SPRG1107!$G:$G=AN$2,SPRG1107!$C:$C),0)))=CONCATENATE(AN9,BE9),"",CONCATENATE((INDEX(SPRG1107!$I:$I,MATCH($B9,IF(SPRG1107!$G:$G=AN$2,SPRG1107!$C:$C),0))),"  |  ",CONCATENATE(AN9,BE9)))</f>
        <v/>
      </c>
      <c r="X9" s="9" t="str">
        <f t="array" ref="X9">IF((INDEX(SPRG1107!$I:$I,MATCH($B9,IF(SPRG1107!$G:$G=AO$2,SPRG1107!$C:$C),0)))=CONCATENATE(AO9,BF9),"",CONCATENATE((INDEX(SPRG1107!$I:$I,MATCH($B9,IF(SPRG1107!$G:$G=AO$2,SPRG1107!$C:$C),0))),"  |  ",CONCATENATE(AO9,BF9)))</f>
        <v/>
      </c>
      <c r="Y9" s="9" t="str">
        <f t="array" ref="Y9">IF((INDEX(SPRG1107!$I:$I,MATCH($B9,IF(SPRG1107!$G:$G=AP$2,SPRG1107!$C:$C),0)))=CONCATENATE(AP9,BG9),"",CONCATENATE((INDEX(SPRG1107!$I:$I,MATCH($B9,IF(SPRG1107!$G:$G=AP$2,SPRG1107!$C:$C),0))),"  |  ",CONCATENATE(AP9,BG9)))</f>
        <v/>
      </c>
      <c r="Z9" s="9" t="str">
        <f t="array" ref="Z9">IF((INDEX(SPRG1107!$I:$I,MATCH($B9,IF(SPRG1107!$G:$G=AQ$2,SPRG1107!$C:$C),0)))=CONCATENATE(AQ9,BH9),"",CONCATENATE((INDEX(SPRG1107!$I:$I,MATCH($B9,IF(SPRG1107!$G:$G=AQ$2,SPRG1107!$C:$C),0))),"  |  ",CONCATENATE(AQ9,BH9)))</f>
        <v/>
      </c>
      <c r="AA9" s="9" t="str">
        <f t="array" ref="AA9">IF((INDEX(SPRG1107!$I:$I,MATCH($B9,IF(SPRG1107!$G:$G=AR$2,SPRG1107!$C:$C),0)))=CONCATENATE(AR9,BI9),"",CONCATENATE((INDEX(SPRG1107!$I:$I,MATCH($B9,IF(SPRG1107!$G:$G=AR$2,SPRG1107!$C:$C),0))),"  |  ",CONCATENATE(AR9,BI9)))</f>
        <v/>
      </c>
      <c r="AB9" s="9" t="str">
        <f t="array" ref="AB9">IF((INDEX(SPRG1107!$I:$I,MATCH($B9,IF(SPRG1107!$G:$G=AS$2,SPRG1107!$C:$C),0)))=CONCATENATE(AS9,BJ9),"",CONCATENATE((INDEX(SPRG1107!$I:$I,MATCH($B9,IF(SPRG1107!$G:$G=AS$2,SPRG1107!$C:$C),0))),"  |  ",CONCATENATE(AS9,BJ9)))</f>
        <v>I  |  QI</v>
      </c>
      <c r="AC9" s="9" t="str">
        <f t="array" ref="AC9">IF((INDEX(SPRG1107!$I:$I,MATCH($B9,IF(SPRG1107!$G:$G=AT$2,SPRG1107!$C:$C),0)))=CONCATENATE(AT9,BK9),"",CONCATENATE((INDEX(SPRG1107!$I:$I,MATCH($B9,IF(SPRG1107!$G:$G=AT$2,SPRG1107!$C:$C),0))),"  |  ",CONCATENATE(AT9,BK9)))</f>
        <v/>
      </c>
      <c r="AD9" s="18" t="str">
        <f t="array" ref="AD9">IF((INDEX(SPRG1107!$M:$M,MATCH($B9,IF(SPRG1107!$G:$G=AD$2,SPRG1107!$C:$C),0)))-(INDEX(SPRG1107!$E:$E,MATCH($B9,IF(SPRG1107!$G:$G=AD$2,SPRG1107!$C:$C),0)))&gt;2,"Q","")</f>
        <v/>
      </c>
      <c r="AE9" s="19" t="str">
        <f t="array" ref="AE9">IF((INDEX(SPRG1107!$M:$M,MATCH($B9,IF(SPRG1107!$G:$G=AE$2,SPRG1107!$C:$C),0)))-(INDEX(SPRG1107!$E:$E,MATCH($B9,IF(SPRG1107!$G:$G=AE$2,SPRG1107!$C:$C),0)))&gt;2,"Q","")</f>
        <v/>
      </c>
      <c r="AF9" s="19" t="str">
        <f t="array" ref="AF9">IF((INDEX(SPRG1107!$M:$M,MATCH($B9,IF(SPRG1107!$G:$G=AF$2,SPRG1107!$C:$C),0)))-(INDEX(SPRG1107!$E:$E,MATCH($B9,IF(SPRG1107!$G:$G=AF$2,SPRG1107!$C:$C),0)))&gt;14,"Q","")</f>
        <v/>
      </c>
      <c r="AG9" s="19" t="str">
        <f t="array" ref="AG9">IF((INDEX(SPRG1107!$M:$M,MATCH($B9,IF(SPRG1107!$G:$G=AG$2,SPRG1107!$C:$C),0)))-(INDEX(SPRG1107!$E:$E,MATCH($B9,IF(SPRG1107!$G:$G=AG$2,SPRG1107!$C:$C),0)))&gt;28,"Q","")</f>
        <v/>
      </c>
      <c r="AH9" s="19" t="str">
        <f t="array" ref="AH9">IF((INDEX(SPRG1107!$M:$M,MATCH($B9,IF(SPRG1107!$G:$G=AH$2,SPRG1107!$C:$C),0)))-(INDEX(SPRG1107!$E:$E,MATCH($B9,IF(SPRG1107!$G:$G=AH$2,SPRG1107!$C:$C),0)))&gt;28,"Q","")</f>
        <v/>
      </c>
      <c r="AI9" s="19" t="str">
        <f t="array" ref="AI9">IF((INDEX(SPRG1107!$M:$M,MATCH($B9,IF(SPRG1107!$G:$G=AI$2,SPRG1107!$C:$C),0)))-(INDEX(SPRG1107!$E:$E,MATCH($B9,IF(SPRG1107!$G:$G=AI$2,SPRG1107!$C:$C),0)))&gt;28,"Q","")</f>
        <v/>
      </c>
      <c r="AJ9" s="19" t="str">
        <f t="array" ref="AJ9">IF((INDEX(SPRG1107!$M:$M,MATCH($B9,IF(SPRG1107!$G:$G=AJ$2,SPRG1107!$C:$C),0)))-(INDEX(SPRG1107!$E:$E,MATCH($B9,IF(SPRG1107!$G:$G=AJ$2,SPRG1107!$C:$C),0)))&gt;28,"Q","")</f>
        <v/>
      </c>
      <c r="AK9" s="19" t="str">
        <f t="array" ref="AK9">IF((INDEX(SPRG1107!$M:$M,MATCH($B9,IF(SPRG1107!$G:$G=AK$2,SPRG1107!$C:$C),0)))-(INDEX(SPRG1107!$E:$E,MATCH($B9,IF(SPRG1107!$G:$G=AK$2,SPRG1107!$C:$C),0)))&gt;2,"Q","")</f>
        <v/>
      </c>
      <c r="AL9" s="19" t="str">
        <f t="array" ref="AL9">IF((INDEX(SPRG1107!$M:$M,MATCH($B9,IF(SPRG1107!$G:$G=AL$2,SPRG1107!$C:$C),0)))-(INDEX(SPRG1107!$E:$E,MATCH($B9,IF(SPRG1107!$G:$G=AL$2,SPRG1107!$C:$C),0)))&gt;28,"Q","")</f>
        <v/>
      </c>
      <c r="AM9" s="19" t="str">
        <f t="array" ref="AM9">IF((INDEX(SPRG1107!$M:$M,MATCH($B9,IF(SPRG1107!$G:$G=AM$2,SPRG1107!$C:$C),0)))-(INDEX(SPRG1107!$E:$E,MATCH($B9,IF(SPRG1107!$G:$G=AM$2,SPRG1107!$C:$C),0)))&gt;180,"Q","")</f>
        <v/>
      </c>
      <c r="AN9" s="19" t="str">
        <f t="array" ref="AN9">IF((INDEX(SPRG1107!$M:$M,MATCH($B9,IF(SPRG1107!$G:$G=AN$2,SPRG1107!$C:$C),0)))-(INDEX(SPRG1107!$E:$E,MATCH($B9,IF(SPRG1107!$G:$G=AN$2,SPRG1107!$C:$C),0)))&gt;180,"Q","")</f>
        <v/>
      </c>
      <c r="AO9" s="19" t="str">
        <f t="array" ref="AO9">IF((INDEX(SPRG1107!$M:$M,MATCH($B9,IF(SPRG1107!$G:$G=AO$2,SPRG1107!$C:$C),0)))-(INDEX(SPRG1107!$E:$E,MATCH($B9,IF(SPRG1107!$G:$G=AO$2,SPRG1107!$C:$C),0)))&gt;180,"Q","")</f>
        <v/>
      </c>
      <c r="AP9" s="19" t="str">
        <f t="array" ref="AP9">IF((INDEX(SPRG1107!$M:$M,MATCH($B9,IF(SPRG1107!$G:$G=AP$2,SPRG1107!$C:$C),0)))-(INDEX(SPRG1107!$E:$E,MATCH($B9,IF(SPRG1107!$G:$G=AP$2,SPRG1107!$C:$C),0)))&gt;180,"Q","")</f>
        <v/>
      </c>
      <c r="AQ9" s="19" t="str">
        <f t="array" ref="AQ9">IF((INDEX(SPRG1107!$M:$M,MATCH($B9,IF(SPRG1107!$G:$G=AQ$2,SPRG1107!$C:$C),0)))-(INDEX(SPRG1107!$E:$E,MATCH($B9,IF(SPRG1107!$G:$G=AQ$2,SPRG1107!$C:$C),0)))&gt;28,"Q","")</f>
        <v/>
      </c>
      <c r="AR9" s="19" t="str">
        <f t="array" ref="AR9">IF((INDEX(SPRG1107!$M:$M,MATCH($B9,IF(SPRG1107!$G:$G=AR$2,SPRG1107!$C:$C),0)))-(INDEX(SPRG1107!$E:$E,MATCH($B9,IF(SPRG1107!$G:$G=AR$2,SPRG1107!$C:$C),0)))&gt;28,"Q","")</f>
        <v/>
      </c>
      <c r="AS9" s="19" t="str">
        <f t="array" ref="AS9">IF((INDEX(SPRG1107!$M:$M,MATCH($B9,IF(SPRG1107!$G:$G=AS$2,SPRG1107!$C:$C),0)))-(INDEX(SPRG1107!$E:$E,MATCH($B9,IF(SPRG1107!$G:$G=AS$2,SPRG1107!$C:$C),0)))&gt;2,"Q","")</f>
        <v>Q</v>
      </c>
      <c r="AT9" s="20" t="str">
        <f t="array" ref="AT9">IF((INDEX(SPRG1107!$M:$M,MATCH($B9,IF(SPRG1107!$G:$G=AT$2,SPRG1107!$C:$C),0)))-(INDEX(SPRG1107!$E:$E,MATCH($B9,IF(SPRG1107!$G:$G=AT$2,SPRG1107!$C:$C),0)))&gt;7,"Q","")</f>
        <v/>
      </c>
      <c r="AU9" s="14" t="str">
        <f>IF(Summary!K9&gt;VLOOKUP(AU$2,'MDL-PQL'!$B:$D,2,FALSE),IF(Summary!K9&lt;VLOOKUP(Qualifers!AU$2,'MDL-PQL'!$B:$D,3,FALSE),"I",""),"U")</f>
        <v/>
      </c>
      <c r="AV9" s="15" t="str">
        <f>IF(Summary!L9&gt;VLOOKUP(AV$2,'MDL-PQL'!$B:$D,2,FALSE),IF(Summary!L9&lt;VLOOKUP(Qualifers!AV$2,'MDL-PQL'!$B:$D,3,FALSE),"I",""),"U")</f>
        <v>U</v>
      </c>
      <c r="AW9" s="15" t="str">
        <f>IF(Summary!M9&gt;VLOOKUP(AW$2,'MDL-PQL'!$B:$D,2,FALSE),IF(Summary!M9&lt;VLOOKUP(Qualifers!AW$2,'MDL-PQL'!$B:$D,3,FALSE),"I",""),"U")</f>
        <v/>
      </c>
      <c r="AX9" s="15" t="str">
        <f>IF(Summary!N9&gt;VLOOKUP(AX$2,'MDL-PQL'!$B:$D,2,FALSE),IF(Summary!N9&lt;VLOOKUP(Qualifers!AX$2,'MDL-PQL'!$B:$D,3,FALSE),"I",""),"U")</f>
        <v/>
      </c>
      <c r="AY9" s="15" t="str">
        <f>IF(Summary!O9&gt;VLOOKUP(AY$2,'MDL-PQL'!$B:$D,2,FALSE),IF(Summary!O9&lt;VLOOKUP(Qualifers!AY$2,'MDL-PQL'!$B:$D,3,FALSE),"I",""),"U")</f>
        <v>I</v>
      </c>
      <c r="AZ9" s="15" t="str">
        <f>IF(Summary!P9&gt;VLOOKUP(AZ$2,'MDL-PQL'!$B:$D,2,FALSE),IF(Summary!P9&lt;VLOOKUP(Qualifers!AZ$2,'MDL-PQL'!$B:$D,3,FALSE),"I",""),"U")</f>
        <v/>
      </c>
      <c r="BA9" s="15" t="str">
        <f>IF(Summary!Q9&gt;VLOOKUP(BA$2,'MDL-PQL'!$B:$D,2,FALSE),IF(Summary!Q9&lt;VLOOKUP(Qualifers!BA$2,'MDL-PQL'!$B:$D,3,FALSE),"I",""),"U")</f>
        <v/>
      </c>
      <c r="BB9" s="15" t="str">
        <f>IF(Summary!R9&gt;VLOOKUP(BB$2,'MDL-PQL'!$B:$D,2,FALSE),IF(Summary!R9&lt;VLOOKUP(Qualifers!BB$2,'MDL-PQL'!$B:$D,3,FALSE),"I",""),"U")</f>
        <v/>
      </c>
      <c r="BC9" s="15" t="str">
        <f>IF(Summary!S9&gt;VLOOKUP(BC$2,'MDL-PQL'!$B:$D,2,FALSE),IF(Summary!S9&lt;VLOOKUP(Qualifers!BC$2,'MDL-PQL'!$B:$D,3,FALSE),"I",""),"U")</f>
        <v>I</v>
      </c>
      <c r="BD9" s="15" t="str">
        <f>IF(Summary!T9&gt;VLOOKUP(BD$2,'MDL-PQL'!$B:$D,2,FALSE),IF(Summary!T9&lt;VLOOKUP(Qualifers!BD$2,'MDL-PQL'!$B:$D,3,FALSE),"I",""),"U")</f>
        <v/>
      </c>
      <c r="BE9" s="15" t="str">
        <f>IF(Summary!U9&gt;VLOOKUP(BE$2,'MDL-PQL'!$B:$D,2,FALSE),IF(Summary!U9&lt;VLOOKUP(Qualifers!BE$2,'MDL-PQL'!$B:$D,3,FALSE),"I",""),"U")</f>
        <v/>
      </c>
      <c r="BF9" s="15" t="str">
        <f>IF(Summary!V9&gt;VLOOKUP(BF$2,'MDL-PQL'!$B:$D,2,FALSE),IF(Summary!V9&lt;VLOOKUP(Qualifers!BF$2,'MDL-PQL'!$B:$D,3,FALSE),"I",""),"U")</f>
        <v/>
      </c>
      <c r="BG9" s="15" t="str">
        <f>IF(Summary!W9&gt;VLOOKUP(BG$2,'MDL-PQL'!$B:$D,2,FALSE),IF(Summary!W9&lt;VLOOKUP(Qualifers!BG$2,'MDL-PQL'!$B:$D,3,FALSE),"I",""),"U")</f>
        <v/>
      </c>
      <c r="BH9" s="15" t="str">
        <f>IF(Summary!X9&gt;VLOOKUP(BH$2,'MDL-PQL'!$B:$D,2,FALSE),IF(Summary!X9&lt;VLOOKUP(Qualifers!BH$2,'MDL-PQL'!$B:$D,3,FALSE),"I",""),"U")</f>
        <v/>
      </c>
      <c r="BI9" s="15" t="str">
        <f>IF(Summary!Y9&gt;VLOOKUP(BI$2,'MDL-PQL'!$B:$D,2,FALSE),IF(Summary!Y9&lt;VLOOKUP(Qualifers!BI$2,'MDL-PQL'!$B:$D,3,FALSE),"I",""),"U")</f>
        <v/>
      </c>
      <c r="BJ9" s="15" t="str">
        <f>IF(Summary!Z9&gt;VLOOKUP(BJ$2,'MDL-PQL'!$B:$D,2,FALSE),IF(Summary!Z9&lt;VLOOKUP(Qualifers!BJ$2,'MDL-PQL'!$B:$D,3,FALSE),"I",""),"U")</f>
        <v>I</v>
      </c>
      <c r="BK9" s="15" t="str">
        <f>IF(Summary!AA9&gt;VLOOKUP(BK$2,'MDL-PQL'!$B:$D,2,FALSE),IF(Summary!AA9&lt;VLOOKUP(Qualifers!BK$2,'MDL-PQL'!$B:$D,3,FALSE),"I",""),"U")</f>
        <v/>
      </c>
    </row>
    <row r="10" spans="2:63">
      <c r="B10" t="str">
        <f>IF(ISBLANK(Summary!B10),"",Summary!B10)</f>
        <v>DEVILS EAR SPRING (GILCHRIST) SIPQ</v>
      </c>
      <c r="C10">
        <f>IF(ISERROR(VLOOKUP(B10,'Station ID'!B:C,2,FALSE)),"",(VLOOKUP(B10,'Station ID'!B:C,2,FALSE)))</f>
        <v>9677</v>
      </c>
      <c r="D10" t="str">
        <f>IF(ISERROR(INDEX(SPRG1107!A:A,MATCH(B10,SPRG1107!C:C,0))),"",INDEX(SPRG1107!A:A,MATCH(B10,SPRG1107!C:C,0)))</f>
        <v>SPRG1107-7</v>
      </c>
      <c r="E10" t="str">
        <f t="array" ref="E10">IF(AND((IF(AND(ISTEXT((INDEX(SPRG1107!$I:$I,MATCH($B10,IF(SPRG1107!$G:$G=E$2,SPRG1107!$C:$C),0)))),ISNUMBER(Summary!D10)),"bad qualifer","O"))="O",IFERROR(Summary!D10,"O")="O"),"O","")</f>
        <v/>
      </c>
      <c r="F10" s="34" t="str">
        <f t="array" ref="F10">IF(OR(C10=9695,C10=20383,C10=20385,C10=9714,C10=9717,C10=11371,C10=11456,C10=9739,C10=11386,C10=9719),"",(IFERROR(CONCATENATE((INDEX(SPRG1107!$I:$I,MATCH($B10,IF(SPRG1107!$G:$G=F$2,SPRG1107!$C:$C),0))),"  |  ",(IFERROR(IF(Summary!I10=Summary!E10,"L",Summary!I10-Summary!E10),"O"))),"O")))</f>
        <v>L  |  L</v>
      </c>
      <c r="G10" t="str">
        <f t="array" ref="G10">IF(AND((IF(AND(ISTEXT((INDEX(SPRG1107!$I:$I,MATCH($B10,IF(SPRG1107!$G:$G=G$2,SPRG1107!$C:$C),0)))),ISNUMBER(Summary!F10)),"bad qualifer","O"))="O",IFERROR(Summary!F10,"O")="O"),"O","")</f>
        <v/>
      </c>
      <c r="H10" t="str">
        <f t="array" ref="H10">IF(AND((IF(AND(ISTEXT((INDEX(SPRG1107!$I:$I,MATCH($B10,IF(SPRG1107!$G:$G=H$2,SPRG1107!$C:$C),0)))),ISNUMBER(Summary!G10)),"bad qualifer","O"))="O",IFERROR(Summary!G10,"O")="O"),"O","")</f>
        <v/>
      </c>
      <c r="I10" t="str">
        <f t="array" ref="I10">IF(AND((IF(AND(ISTEXT((INDEX(SPRG1107!$I:$I,MATCH($B10,IF(SPRG1107!$G:$G=I$2,SPRG1107!$C:$C),0)))),ISNUMBER(Summary!H10)),"bad qualifer","O"))="O",IFERROR(Summary!H10,"O")="O"),"O","")</f>
        <v/>
      </c>
      <c r="J10" t="str">
        <f t="array" ref="J10">IF(OR(C10=9695,C10=20383,C10=20385,C10=9714),"",(IF(AND((IF(AND(ISTEXT((INDEX(SPRG1107!$I:$I,MATCH($B10,IF(SPRG1107!$G:$G=J$2,SPRG1107!$C:$C),0)))),ISNUMBER(Summary!I10)),"bad qualifer","O"))="O",IFERROR(Summary!I10,"O")="O"),"O","")))</f>
        <v/>
      </c>
      <c r="K10" t="str">
        <f t="array" ref="K10">IF(AND((IF(AND(ISTEXT((INDEX(SPRG1107!$I:$I,MATCH($B10,IF(SPRG1107!$G:$G=K$2,SPRG1107!$C:$C),0)))),ISNUMBER(Summary!J10)),"bad qualifer","O"))="O",IFERROR(Summary!J10,"O")="O"),"O","")</f>
        <v/>
      </c>
      <c r="L10" s="32" t="str">
        <f t="array" ref="L10">(IF(OR(C10=9743,C10=11456,C10=9713,C10=10786,C10=9714),(IF(AND((IF(AND(ISTEXT((INDEX(SPRG1107!$I:$I,MATCH($B10,IF(SPRG1107!$G:$G=L$2,SPRG1107!$C:$C),0)))),ISNUMBER(Summary!AB10)),"bad qualifer","O"))="O",IFERROR(Summary!AB10,"O")="O"),"O","")),""))</f>
        <v/>
      </c>
      <c r="M10" s="9" t="str">
        <f t="array" ref="M10">IF((INDEX(SPRG1107!$I:$I,MATCH($B10,IF(SPRG1107!$G:$G=AD$2,SPRG1107!$C:$C),0)))=CONCATENATE(AD10,AU10),"",CONCATENATE((INDEX(SPRG1107!$I:$I,MATCH($B10,IF(SPRG1107!$G:$G=AD$2,SPRG1107!$C:$C),0))),"  |  ",CONCATENATE(AD10,AU10)))</f>
        <v/>
      </c>
      <c r="N10" s="9" t="str">
        <f t="array" ref="N10">IF((INDEX(SPRG1107!$I:$I,MATCH($B10,IF(SPRG1107!$G:$G=AE$2,SPRG1107!$C:$C),0)))=CONCATENATE(AE10,AV10),"",CONCATENATE((INDEX(SPRG1107!$I:$I,MATCH($B10,IF(SPRG1107!$G:$G=AE$2,SPRG1107!$C:$C),0))),"  |  ",CONCATENATE(AE10,AV10)))</f>
        <v/>
      </c>
      <c r="O10" s="9" t="str">
        <f t="array" ref="O10">IF((INDEX(SPRG1107!$I:$I,MATCH($B10,IF(SPRG1107!$G:$G=AF$2,SPRG1107!$C:$C),0)))=CONCATENATE(AF10,AW10),"",CONCATENATE((INDEX(SPRG1107!$I:$I,MATCH($B10,IF(SPRG1107!$G:$G=AF$2,SPRG1107!$C:$C),0))),"  |  ",CONCATENATE(AF10,AW10)))</f>
        <v xml:space="preserve">A  |  </v>
      </c>
      <c r="P10" s="9" t="str">
        <f t="array" ref="P10">IF((INDEX(SPRG1107!$I:$I,MATCH($B10,IF(SPRG1107!$G:$G=AG$2,SPRG1107!$C:$C),0)))=CONCATENATE(AG10,AX10),"",CONCATENATE((INDEX(SPRG1107!$I:$I,MATCH($B10,IF(SPRG1107!$G:$G=AG$2,SPRG1107!$C:$C),0))),"  |  ",CONCATENATE(AG10,AX10)))</f>
        <v/>
      </c>
      <c r="Q10" s="9" t="str">
        <f t="array" ref="Q10">IF((INDEX(SPRG1107!$I:$I,MATCH($B10,IF(SPRG1107!$G:$G=AH$2,SPRG1107!$C:$C),0)))=CONCATENATE(AH10,AY10),"",CONCATENATE((INDEX(SPRG1107!$I:$I,MATCH($B10,IF(SPRG1107!$G:$G=AH$2,SPRG1107!$C:$C),0))),"  |  ",CONCATENATE(AH10,AY10)))</f>
        <v/>
      </c>
      <c r="R10" s="9" t="str">
        <f t="array" ref="R10">IF((INDEX(SPRG1107!$I:$I,MATCH($B10,IF(SPRG1107!$G:$G=AI$2,SPRG1107!$C:$C),0)))=CONCATENATE(AI10,AZ10),"",CONCATENATE((INDEX(SPRG1107!$I:$I,MATCH($B10,IF(SPRG1107!$G:$G=AI$2,SPRG1107!$C:$C),0))),"  |  ",CONCATENATE(AI10,AZ10)))</f>
        <v/>
      </c>
      <c r="S10" s="9" t="str">
        <f t="array" ref="S10">IF((INDEX(SPRG1107!$I:$I,MATCH($B10,IF(SPRG1107!$G:$G=AJ$2,SPRG1107!$C:$C),0)))=CONCATENATE(AJ10,BA10),"",CONCATENATE((INDEX(SPRG1107!$I:$I,MATCH($B10,IF(SPRG1107!$G:$G=AJ$2,SPRG1107!$C:$C),0))),"  |  ",CONCATENATE(AJ10,BA10)))</f>
        <v/>
      </c>
      <c r="T10" s="9" t="str">
        <f t="array" ref="T10">IF((INDEX(SPRG1107!$I:$I,MATCH($B10,IF(SPRG1107!$G:$G=AK$2,SPRG1107!$C:$C),0)))=CONCATENATE(AK10,BB10),"",CONCATENATE((INDEX(SPRG1107!$I:$I,MATCH($B10,IF(SPRG1107!$G:$G=AK$2,SPRG1107!$C:$C),0))),"  |  ",CONCATENATE(AK10,BB10)))</f>
        <v/>
      </c>
      <c r="U10" s="9" t="str">
        <f t="array" ref="U10">IF((INDEX(SPRG1107!$I:$I,MATCH($B10,IF(SPRG1107!$G:$G=AL$2,SPRG1107!$C:$C),0)))=CONCATENATE(AL10,BC10),"",CONCATENATE((INDEX(SPRG1107!$I:$I,MATCH($B10,IF(SPRG1107!$G:$G=AL$2,SPRG1107!$C:$C),0))),"  |  ",CONCATENATE(AL10,BC10)))</f>
        <v/>
      </c>
      <c r="V10" s="9" t="str">
        <f t="array" ref="V10">IF((INDEX(SPRG1107!$I:$I,MATCH($B10,IF(SPRG1107!$G:$G=AM$2,SPRG1107!$C:$C),0)))=CONCATENATE(AM10,BD10),"",CONCATENATE((INDEX(SPRG1107!$I:$I,MATCH($B10,IF(SPRG1107!$G:$G=AM$2,SPRG1107!$C:$C),0))),"  |  ",CONCATENATE(AM10,BD10)))</f>
        <v/>
      </c>
      <c r="W10" s="9" t="str">
        <f t="array" ref="W10">IF((INDEX(SPRG1107!$I:$I,MATCH($B10,IF(SPRG1107!$G:$G=AN$2,SPRG1107!$C:$C),0)))=CONCATENATE(AN10,BE10),"",CONCATENATE((INDEX(SPRG1107!$I:$I,MATCH($B10,IF(SPRG1107!$G:$G=AN$2,SPRG1107!$C:$C),0))),"  |  ",CONCATENATE(AN10,BE10)))</f>
        <v/>
      </c>
      <c r="X10" s="9" t="str">
        <f t="array" ref="X10">IF((INDEX(SPRG1107!$I:$I,MATCH($B10,IF(SPRG1107!$G:$G=AO$2,SPRG1107!$C:$C),0)))=CONCATENATE(AO10,BF10),"",CONCATENATE((INDEX(SPRG1107!$I:$I,MATCH($B10,IF(SPRG1107!$G:$G=AO$2,SPRG1107!$C:$C),0))),"  |  ",CONCATENATE(AO10,BF10)))</f>
        <v/>
      </c>
      <c r="Y10" s="9" t="str">
        <f t="array" ref="Y10">IF((INDEX(SPRG1107!$I:$I,MATCH($B10,IF(SPRG1107!$G:$G=AP$2,SPRG1107!$C:$C),0)))=CONCATENATE(AP10,BG10),"",CONCATENATE((INDEX(SPRG1107!$I:$I,MATCH($B10,IF(SPRG1107!$G:$G=AP$2,SPRG1107!$C:$C),0))),"  |  ",CONCATENATE(AP10,BG10)))</f>
        <v/>
      </c>
      <c r="Z10" s="9" t="str">
        <f t="array" ref="Z10">IF((INDEX(SPRG1107!$I:$I,MATCH($B10,IF(SPRG1107!$G:$G=AQ$2,SPRG1107!$C:$C),0)))=CONCATENATE(AQ10,BH10),"",CONCATENATE((INDEX(SPRG1107!$I:$I,MATCH($B10,IF(SPRG1107!$G:$G=AQ$2,SPRG1107!$C:$C),0))),"  |  ",CONCATENATE(AQ10,BH10)))</f>
        <v/>
      </c>
      <c r="AA10" s="9" t="str">
        <f t="array" ref="AA10">IF((INDEX(SPRG1107!$I:$I,MATCH($B10,IF(SPRG1107!$G:$G=AR$2,SPRG1107!$C:$C),0)))=CONCATENATE(AR10,BI10),"",CONCATENATE((INDEX(SPRG1107!$I:$I,MATCH($B10,IF(SPRG1107!$G:$G=AR$2,SPRG1107!$C:$C),0))),"  |  ",CONCATENATE(AR10,BI10)))</f>
        <v/>
      </c>
      <c r="AB10" s="9" t="str">
        <f t="array" ref="AB10">IF((INDEX(SPRG1107!$I:$I,MATCH($B10,IF(SPRG1107!$G:$G=AS$2,SPRG1107!$C:$C),0)))=CONCATENATE(AS10,BJ10),"",CONCATENATE((INDEX(SPRG1107!$I:$I,MATCH($B10,IF(SPRG1107!$G:$G=AS$2,SPRG1107!$C:$C),0))),"  |  ",CONCATENATE(AS10,BJ10)))</f>
        <v>I  |  QI</v>
      </c>
      <c r="AC10" s="9" t="str">
        <f t="array" ref="AC10">IF((INDEX(SPRG1107!$I:$I,MATCH($B10,IF(SPRG1107!$G:$G=AT$2,SPRG1107!$C:$C),0)))=CONCATENATE(AT10,BK10),"",CONCATENATE((INDEX(SPRG1107!$I:$I,MATCH($B10,IF(SPRG1107!$G:$G=AT$2,SPRG1107!$C:$C),0))),"  |  ",CONCATENATE(AT10,BK10)))</f>
        <v xml:space="preserve">A  |  </v>
      </c>
      <c r="AD10" s="18" t="str">
        <f t="array" ref="AD10">IF((INDEX(SPRG1107!$M:$M,MATCH($B10,IF(SPRG1107!$G:$G=AD$2,SPRG1107!$C:$C),0)))-(INDEX(SPRG1107!$E:$E,MATCH($B10,IF(SPRG1107!$G:$G=AD$2,SPRG1107!$C:$C),0)))&gt;2,"Q","")</f>
        <v/>
      </c>
      <c r="AE10" s="19" t="str">
        <f t="array" ref="AE10">IF((INDEX(SPRG1107!$M:$M,MATCH($B10,IF(SPRG1107!$G:$G=AE$2,SPRG1107!$C:$C),0)))-(INDEX(SPRG1107!$E:$E,MATCH($B10,IF(SPRG1107!$G:$G=AE$2,SPRG1107!$C:$C),0)))&gt;2,"Q","")</f>
        <v/>
      </c>
      <c r="AF10" s="19" t="str">
        <f t="array" ref="AF10">IF((INDEX(SPRG1107!$M:$M,MATCH($B10,IF(SPRG1107!$G:$G=AF$2,SPRG1107!$C:$C),0)))-(INDEX(SPRG1107!$E:$E,MATCH($B10,IF(SPRG1107!$G:$G=AF$2,SPRG1107!$C:$C),0)))&gt;14,"Q","")</f>
        <v/>
      </c>
      <c r="AG10" s="19" t="str">
        <f t="array" ref="AG10">IF((INDEX(SPRG1107!$M:$M,MATCH($B10,IF(SPRG1107!$G:$G=AG$2,SPRG1107!$C:$C),0)))-(INDEX(SPRG1107!$E:$E,MATCH($B10,IF(SPRG1107!$G:$G=AG$2,SPRG1107!$C:$C),0)))&gt;28,"Q","")</f>
        <v/>
      </c>
      <c r="AH10" s="19" t="str">
        <f t="array" ref="AH10">IF((INDEX(SPRG1107!$M:$M,MATCH($B10,IF(SPRG1107!$G:$G=AH$2,SPRG1107!$C:$C),0)))-(INDEX(SPRG1107!$E:$E,MATCH($B10,IF(SPRG1107!$G:$G=AH$2,SPRG1107!$C:$C),0)))&gt;28,"Q","")</f>
        <v/>
      </c>
      <c r="AI10" s="19" t="str">
        <f t="array" ref="AI10">IF((INDEX(SPRG1107!$M:$M,MATCH($B10,IF(SPRG1107!$G:$G=AI$2,SPRG1107!$C:$C),0)))-(INDEX(SPRG1107!$E:$E,MATCH($B10,IF(SPRG1107!$G:$G=AI$2,SPRG1107!$C:$C),0)))&gt;28,"Q","")</f>
        <v/>
      </c>
      <c r="AJ10" s="19" t="str">
        <f t="array" ref="AJ10">IF((INDEX(SPRG1107!$M:$M,MATCH($B10,IF(SPRG1107!$G:$G=AJ$2,SPRG1107!$C:$C),0)))-(INDEX(SPRG1107!$E:$E,MATCH($B10,IF(SPRG1107!$G:$G=AJ$2,SPRG1107!$C:$C),0)))&gt;28,"Q","")</f>
        <v/>
      </c>
      <c r="AK10" s="19" t="str">
        <f t="array" ref="AK10">IF((INDEX(SPRG1107!$M:$M,MATCH($B10,IF(SPRG1107!$G:$G=AK$2,SPRG1107!$C:$C),0)))-(INDEX(SPRG1107!$E:$E,MATCH($B10,IF(SPRG1107!$G:$G=AK$2,SPRG1107!$C:$C),0)))&gt;2,"Q","")</f>
        <v/>
      </c>
      <c r="AL10" s="19" t="str">
        <f t="array" ref="AL10">IF((INDEX(SPRG1107!$M:$M,MATCH($B10,IF(SPRG1107!$G:$G=AL$2,SPRG1107!$C:$C),0)))-(INDEX(SPRG1107!$E:$E,MATCH($B10,IF(SPRG1107!$G:$G=AL$2,SPRG1107!$C:$C),0)))&gt;28,"Q","")</f>
        <v/>
      </c>
      <c r="AM10" s="19" t="str">
        <f t="array" ref="AM10">IF((INDEX(SPRG1107!$M:$M,MATCH($B10,IF(SPRG1107!$G:$G=AM$2,SPRG1107!$C:$C),0)))-(INDEX(SPRG1107!$E:$E,MATCH($B10,IF(SPRG1107!$G:$G=AM$2,SPRG1107!$C:$C),0)))&gt;180,"Q","")</f>
        <v/>
      </c>
      <c r="AN10" s="19" t="str">
        <f t="array" ref="AN10">IF((INDEX(SPRG1107!$M:$M,MATCH($B10,IF(SPRG1107!$G:$G=AN$2,SPRG1107!$C:$C),0)))-(INDEX(SPRG1107!$E:$E,MATCH($B10,IF(SPRG1107!$G:$G=AN$2,SPRG1107!$C:$C),0)))&gt;180,"Q","")</f>
        <v/>
      </c>
      <c r="AO10" s="19" t="str">
        <f t="array" ref="AO10">IF((INDEX(SPRG1107!$M:$M,MATCH($B10,IF(SPRG1107!$G:$G=AO$2,SPRG1107!$C:$C),0)))-(INDEX(SPRG1107!$E:$E,MATCH($B10,IF(SPRG1107!$G:$G=AO$2,SPRG1107!$C:$C),0)))&gt;180,"Q","")</f>
        <v/>
      </c>
      <c r="AP10" s="19" t="str">
        <f t="array" ref="AP10">IF((INDEX(SPRG1107!$M:$M,MATCH($B10,IF(SPRG1107!$G:$G=AP$2,SPRG1107!$C:$C),0)))-(INDEX(SPRG1107!$E:$E,MATCH($B10,IF(SPRG1107!$G:$G=AP$2,SPRG1107!$C:$C),0)))&gt;180,"Q","")</f>
        <v/>
      </c>
      <c r="AQ10" s="19" t="str">
        <f t="array" ref="AQ10">IF((INDEX(SPRG1107!$M:$M,MATCH($B10,IF(SPRG1107!$G:$G=AQ$2,SPRG1107!$C:$C),0)))-(INDEX(SPRG1107!$E:$E,MATCH($B10,IF(SPRG1107!$G:$G=AQ$2,SPRG1107!$C:$C),0)))&gt;28,"Q","")</f>
        <v/>
      </c>
      <c r="AR10" s="19" t="str">
        <f t="array" ref="AR10">IF((INDEX(SPRG1107!$M:$M,MATCH($B10,IF(SPRG1107!$G:$G=AR$2,SPRG1107!$C:$C),0)))-(INDEX(SPRG1107!$E:$E,MATCH($B10,IF(SPRG1107!$G:$G=AR$2,SPRG1107!$C:$C),0)))&gt;28,"Q","")</f>
        <v/>
      </c>
      <c r="AS10" s="19" t="str">
        <f t="array" ref="AS10">IF((INDEX(SPRG1107!$M:$M,MATCH($B10,IF(SPRG1107!$G:$G=AS$2,SPRG1107!$C:$C),0)))-(INDEX(SPRG1107!$E:$E,MATCH($B10,IF(SPRG1107!$G:$G=AS$2,SPRG1107!$C:$C),0)))&gt;2,"Q","")</f>
        <v>Q</v>
      </c>
      <c r="AT10" s="20" t="str">
        <f t="array" ref="AT10">IF((INDEX(SPRG1107!$M:$M,MATCH($B10,IF(SPRG1107!$G:$G=AT$2,SPRG1107!$C:$C),0)))-(INDEX(SPRG1107!$E:$E,MATCH($B10,IF(SPRG1107!$G:$G=AT$2,SPRG1107!$C:$C),0)))&gt;7,"Q","")</f>
        <v/>
      </c>
      <c r="AU10" s="14" t="str">
        <f>IF(Summary!K10&gt;VLOOKUP(AU$2,'MDL-PQL'!$B:$D,2,FALSE),IF(Summary!K10&lt;VLOOKUP(Qualifers!AU$2,'MDL-PQL'!$B:$D,3,FALSE),"I",""),"U")</f>
        <v/>
      </c>
      <c r="AV10" s="15" t="str">
        <f>IF(Summary!L10&gt;VLOOKUP(AV$2,'MDL-PQL'!$B:$D,2,FALSE),IF(Summary!L10&lt;VLOOKUP(Qualifers!AV$2,'MDL-PQL'!$B:$D,3,FALSE),"I",""),"U")</f>
        <v>U</v>
      </c>
      <c r="AW10" s="15" t="str">
        <f>IF(Summary!M10&gt;VLOOKUP(AW$2,'MDL-PQL'!$B:$D,2,FALSE),IF(Summary!M10&lt;VLOOKUP(Qualifers!AW$2,'MDL-PQL'!$B:$D,3,FALSE),"I",""),"U")</f>
        <v/>
      </c>
      <c r="AX10" s="15" t="str">
        <f>IF(Summary!N10&gt;VLOOKUP(AX$2,'MDL-PQL'!$B:$D,2,FALSE),IF(Summary!N10&lt;VLOOKUP(Qualifers!AX$2,'MDL-PQL'!$B:$D,3,FALSE),"I",""),"U")</f>
        <v>U</v>
      </c>
      <c r="AY10" s="15" t="str">
        <f>IF(Summary!O10&gt;VLOOKUP(AY$2,'MDL-PQL'!$B:$D,2,FALSE),IF(Summary!O10&lt;VLOOKUP(Qualifers!AY$2,'MDL-PQL'!$B:$D,3,FALSE),"I",""),"U")</f>
        <v>I</v>
      </c>
      <c r="AZ10" s="15" t="str">
        <f>IF(Summary!P10&gt;VLOOKUP(AZ$2,'MDL-PQL'!$B:$D,2,FALSE),IF(Summary!P10&lt;VLOOKUP(Qualifers!AZ$2,'MDL-PQL'!$B:$D,3,FALSE),"I",""),"U")</f>
        <v/>
      </c>
      <c r="BA10" s="15" t="str">
        <f>IF(Summary!Q10&gt;VLOOKUP(BA$2,'MDL-PQL'!$B:$D,2,FALSE),IF(Summary!Q10&lt;VLOOKUP(Qualifers!BA$2,'MDL-PQL'!$B:$D,3,FALSE),"I",""),"U")</f>
        <v/>
      </c>
      <c r="BB10" s="15" t="str">
        <f>IF(Summary!R10&gt;VLOOKUP(BB$2,'MDL-PQL'!$B:$D,2,FALSE),IF(Summary!R10&lt;VLOOKUP(Qualifers!BB$2,'MDL-PQL'!$B:$D,3,FALSE),"I",""),"U")</f>
        <v/>
      </c>
      <c r="BC10" s="15" t="str">
        <f>IF(Summary!S10&gt;VLOOKUP(BC$2,'MDL-PQL'!$B:$D,2,FALSE),IF(Summary!S10&lt;VLOOKUP(Qualifers!BC$2,'MDL-PQL'!$B:$D,3,FALSE),"I",""),"U")</f>
        <v>U</v>
      </c>
      <c r="BD10" s="15" t="str">
        <f>IF(Summary!T10&gt;VLOOKUP(BD$2,'MDL-PQL'!$B:$D,2,FALSE),IF(Summary!T10&lt;VLOOKUP(Qualifers!BD$2,'MDL-PQL'!$B:$D,3,FALSE),"I",""),"U")</f>
        <v/>
      </c>
      <c r="BE10" s="15" t="str">
        <f>IF(Summary!U10&gt;VLOOKUP(BE$2,'MDL-PQL'!$B:$D,2,FALSE),IF(Summary!U10&lt;VLOOKUP(Qualifers!BE$2,'MDL-PQL'!$B:$D,3,FALSE),"I",""),"U")</f>
        <v/>
      </c>
      <c r="BF10" s="15" t="str">
        <f>IF(Summary!V10&gt;VLOOKUP(BF$2,'MDL-PQL'!$B:$D,2,FALSE),IF(Summary!V10&lt;VLOOKUP(Qualifers!BF$2,'MDL-PQL'!$B:$D,3,FALSE),"I",""),"U")</f>
        <v/>
      </c>
      <c r="BG10" s="15" t="str">
        <f>IF(Summary!W10&gt;VLOOKUP(BG$2,'MDL-PQL'!$B:$D,2,FALSE),IF(Summary!W10&lt;VLOOKUP(Qualifers!BG$2,'MDL-PQL'!$B:$D,3,FALSE),"I",""),"U")</f>
        <v>I</v>
      </c>
      <c r="BH10" s="15" t="str">
        <f>IF(Summary!X10&gt;VLOOKUP(BH$2,'MDL-PQL'!$B:$D,2,FALSE),IF(Summary!X10&lt;VLOOKUP(Qualifers!BH$2,'MDL-PQL'!$B:$D,3,FALSE),"I",""),"U")</f>
        <v/>
      </c>
      <c r="BI10" s="15" t="str">
        <f>IF(Summary!Y10&gt;VLOOKUP(BI$2,'MDL-PQL'!$B:$D,2,FALSE),IF(Summary!Y10&lt;VLOOKUP(Qualifers!BI$2,'MDL-PQL'!$B:$D,3,FALSE),"I",""),"U")</f>
        <v/>
      </c>
      <c r="BJ10" s="15" t="str">
        <f>IF(Summary!Z10&gt;VLOOKUP(BJ$2,'MDL-PQL'!$B:$D,2,FALSE),IF(Summary!Z10&lt;VLOOKUP(Qualifers!BJ$2,'MDL-PQL'!$B:$D,3,FALSE),"I",""),"U")</f>
        <v>I</v>
      </c>
      <c r="BK10" s="15" t="str">
        <f>IF(Summary!AA10&gt;VLOOKUP(BK$2,'MDL-PQL'!$B:$D,2,FALSE),IF(Summary!AA10&lt;VLOOKUP(Qualifers!BK$2,'MDL-PQL'!$B:$D,3,FALSE),"I",""),"U")</f>
        <v/>
      </c>
    </row>
    <row r="11" spans="2:63">
      <c r="B11" t="str">
        <f>IF(ISBLANK(Summary!B11),"",Summary!B11)</f>
        <v>GAINER SPRING #1C SIPQ</v>
      </c>
      <c r="C11">
        <f>IF(ISERROR(VLOOKUP(B11,'Station ID'!B:C,2,FALSE)),"",(VLOOKUP(B11,'Station ID'!B:C,2,FALSE)))</f>
        <v>9739</v>
      </c>
      <c r="D11" t="str">
        <f>IF(ISERROR(INDEX(SPRG1107!A:A,MATCH(B11,SPRG1107!C:C,0))),"",INDEX(SPRG1107!A:A,MATCH(B11,SPRG1107!C:C,0)))</f>
        <v>SPRG1107-1</v>
      </c>
      <c r="E11" t="str">
        <f t="array" ref="E11">IF(AND((IF(AND(ISTEXT((INDEX(SPRG1107!$I:$I,MATCH($B11,IF(SPRG1107!$G:$G=E$2,SPRG1107!$C:$C),0)))),ISNUMBER(Summary!D11)),"bad qualifer","O"))="O",IFERROR(Summary!D11,"O")="O"),"O","")</f>
        <v/>
      </c>
      <c r="F11" s="34" t="str">
        <f t="array" ref="F11">IF(OR(C11=9695,C11=20383,C11=20385,C11=9714,C11=9717,C11=11371,C11=11456,C11=9739,C11=11386,C11=9719),"",(IFERROR(CONCATENATE((INDEX(SPRG1107!$I:$I,MATCH($B11,IF(SPRG1107!$G:$G=F$2,SPRG1107!$C:$C),0))),"  |  ",(IFERROR(IF(Summary!I11=Summary!E11,"L",Summary!I11-Summary!E11),"O"))),"O")))</f>
        <v/>
      </c>
      <c r="G11" t="str">
        <f t="array" ref="G11">IF(AND((IF(AND(ISTEXT((INDEX(SPRG1107!$I:$I,MATCH($B11,IF(SPRG1107!$G:$G=G$2,SPRG1107!$C:$C),0)))),ISNUMBER(Summary!F11)),"bad qualifer","O"))="O",IFERROR(Summary!F11,"O")="O"),"O","")</f>
        <v/>
      </c>
      <c r="H11" t="str">
        <f t="array" ref="H11">IF(AND((IF(AND(ISTEXT((INDEX(SPRG1107!$I:$I,MATCH($B11,IF(SPRG1107!$G:$G=H$2,SPRG1107!$C:$C),0)))),ISNUMBER(Summary!G11)),"bad qualifer","O"))="O",IFERROR(Summary!G11,"O")="O"),"O","")</f>
        <v/>
      </c>
      <c r="I11" t="str">
        <f t="array" ref="I11">IF(AND((IF(AND(ISTEXT((INDEX(SPRG1107!$I:$I,MATCH($B11,IF(SPRG1107!$G:$G=I$2,SPRG1107!$C:$C),0)))),ISNUMBER(Summary!H11)),"bad qualifer","O"))="O",IFERROR(Summary!H11,"O")="O"),"O","")</f>
        <v/>
      </c>
      <c r="J11" t="str">
        <f t="array" ref="J11">IF(OR(C11=9695,C11=20383,C11=20385,C11=9714),"",(IF(AND((IF(AND(ISTEXT((INDEX(SPRG1107!$I:$I,MATCH($B11,IF(SPRG1107!$G:$G=J$2,SPRG1107!$C:$C),0)))),ISNUMBER(Summary!I11)),"bad qualifer","O"))="O",IFERROR(Summary!I11,"O")="O"),"O","")))</f>
        <v/>
      </c>
      <c r="K11" t="str">
        <f t="array" ref="K11">IF(AND((IF(AND(ISTEXT((INDEX(SPRG1107!$I:$I,MATCH($B11,IF(SPRG1107!$G:$G=K$2,SPRG1107!$C:$C),0)))),ISNUMBER(Summary!J11)),"bad qualifer","O"))="O",IFERROR(Summary!J11,"O")="O"),"O","")</f>
        <v/>
      </c>
      <c r="L11" s="32" t="str">
        <f t="array" ref="L11">(IF(OR(C11=9743,C11=11456,C11=9713,C11=10786,C11=9714),(IF(AND((IF(AND(ISTEXT((INDEX(SPRG1107!$I:$I,MATCH($B11,IF(SPRG1107!$G:$G=L$2,SPRG1107!$C:$C),0)))),ISNUMBER(Summary!AB11)),"bad qualifer","O"))="O",IFERROR(Summary!AB11,"O")="O"),"O","")),""))</f>
        <v/>
      </c>
      <c r="M11" s="9" t="str">
        <f t="array" ref="M11">IF((INDEX(SPRG1107!$I:$I,MATCH($B11,IF(SPRG1107!$G:$G=AD$2,SPRG1107!$C:$C),0)))=CONCATENATE(AD11,AU11),"",CONCATENATE((INDEX(SPRG1107!$I:$I,MATCH($B11,IF(SPRG1107!$G:$G=AD$2,SPRG1107!$C:$C),0))),"  |  ",CONCATENATE(AD11,AU11)))</f>
        <v/>
      </c>
      <c r="N11" s="9" t="str">
        <f t="array" ref="N11">IF((INDEX(SPRG1107!$I:$I,MATCH($B11,IF(SPRG1107!$G:$G=AE$2,SPRG1107!$C:$C),0)))=CONCATENATE(AE11,AV11),"",CONCATENATE((INDEX(SPRG1107!$I:$I,MATCH($B11,IF(SPRG1107!$G:$G=AE$2,SPRG1107!$C:$C),0))),"  |  ",CONCATENATE(AE11,AV11)))</f>
        <v/>
      </c>
      <c r="O11" s="9" t="str">
        <f t="array" ref="O11">IF((INDEX(SPRG1107!$I:$I,MATCH($B11,IF(SPRG1107!$G:$G=AF$2,SPRG1107!$C:$C),0)))=CONCATENATE(AF11,AW11),"",CONCATENATE((INDEX(SPRG1107!$I:$I,MATCH($B11,IF(SPRG1107!$G:$G=AF$2,SPRG1107!$C:$C),0))),"  |  ",CONCATENATE(AF11,AW11)))</f>
        <v/>
      </c>
      <c r="P11" s="9" t="str">
        <f t="array" ref="P11">IF((INDEX(SPRG1107!$I:$I,MATCH($B11,IF(SPRG1107!$G:$G=AG$2,SPRG1107!$C:$C),0)))=CONCATENATE(AG11,AX11),"",CONCATENATE((INDEX(SPRG1107!$I:$I,MATCH($B11,IF(SPRG1107!$G:$G=AG$2,SPRG1107!$C:$C),0))),"  |  ",CONCATENATE(AG11,AX11)))</f>
        <v/>
      </c>
      <c r="Q11" s="9" t="str">
        <f t="array" ref="Q11">IF((INDEX(SPRG1107!$I:$I,MATCH($B11,IF(SPRG1107!$G:$G=AH$2,SPRG1107!$C:$C),0)))=CONCATENATE(AH11,AY11),"",CONCATENATE((INDEX(SPRG1107!$I:$I,MATCH($B11,IF(SPRG1107!$G:$G=AH$2,SPRG1107!$C:$C),0))),"  |  ",CONCATENATE(AH11,AY11)))</f>
        <v/>
      </c>
      <c r="R11" s="9" t="str">
        <f t="array" ref="R11">IF((INDEX(SPRG1107!$I:$I,MATCH($B11,IF(SPRG1107!$G:$G=AI$2,SPRG1107!$C:$C),0)))=CONCATENATE(AI11,AZ11),"",CONCATENATE((INDEX(SPRG1107!$I:$I,MATCH($B11,IF(SPRG1107!$G:$G=AI$2,SPRG1107!$C:$C),0))),"  |  ",CONCATENATE(AI11,AZ11)))</f>
        <v/>
      </c>
      <c r="S11" s="9" t="str">
        <f t="array" ref="S11">IF((INDEX(SPRG1107!$I:$I,MATCH($B11,IF(SPRG1107!$G:$G=AJ$2,SPRG1107!$C:$C),0)))=CONCATENATE(AJ11,BA11),"",CONCATENATE((INDEX(SPRG1107!$I:$I,MATCH($B11,IF(SPRG1107!$G:$G=AJ$2,SPRG1107!$C:$C),0))),"  |  ",CONCATENATE(AJ11,BA11)))</f>
        <v/>
      </c>
      <c r="T11" s="9" t="str">
        <f t="array" ref="T11">IF((INDEX(SPRG1107!$I:$I,MATCH($B11,IF(SPRG1107!$G:$G=AK$2,SPRG1107!$C:$C),0)))=CONCATENATE(AK11,BB11),"",CONCATENATE((INDEX(SPRG1107!$I:$I,MATCH($B11,IF(SPRG1107!$G:$G=AK$2,SPRG1107!$C:$C),0))),"  |  ",CONCATENATE(AK11,BB11)))</f>
        <v/>
      </c>
      <c r="U11" s="9" t="str">
        <f t="array" ref="U11">IF((INDEX(SPRG1107!$I:$I,MATCH($B11,IF(SPRG1107!$G:$G=AL$2,SPRG1107!$C:$C),0)))=CONCATENATE(AL11,BC11),"",CONCATENATE((INDEX(SPRG1107!$I:$I,MATCH($B11,IF(SPRG1107!$G:$G=AL$2,SPRG1107!$C:$C),0))),"  |  ",CONCATENATE(AL11,BC11)))</f>
        <v/>
      </c>
      <c r="V11" s="9" t="str">
        <f t="array" ref="V11">IF((INDEX(SPRG1107!$I:$I,MATCH($B11,IF(SPRG1107!$G:$G=AM$2,SPRG1107!$C:$C),0)))=CONCATENATE(AM11,BD11),"",CONCATENATE((INDEX(SPRG1107!$I:$I,MATCH($B11,IF(SPRG1107!$G:$G=AM$2,SPRG1107!$C:$C),0))),"  |  ",CONCATENATE(AM11,BD11)))</f>
        <v/>
      </c>
      <c r="W11" s="9" t="str">
        <f t="array" ref="W11">IF((INDEX(SPRG1107!$I:$I,MATCH($B11,IF(SPRG1107!$G:$G=AN$2,SPRG1107!$C:$C),0)))=CONCATENATE(AN11,BE11),"",CONCATENATE((INDEX(SPRG1107!$I:$I,MATCH($B11,IF(SPRG1107!$G:$G=AN$2,SPRG1107!$C:$C),0))),"  |  ",CONCATENATE(AN11,BE11)))</f>
        <v/>
      </c>
      <c r="X11" s="9" t="str">
        <f t="array" ref="X11">IF((INDEX(SPRG1107!$I:$I,MATCH($B11,IF(SPRG1107!$G:$G=AO$2,SPRG1107!$C:$C),0)))=CONCATENATE(AO11,BF11),"",CONCATENATE((INDEX(SPRG1107!$I:$I,MATCH($B11,IF(SPRG1107!$G:$G=AO$2,SPRG1107!$C:$C),0))),"  |  ",CONCATENATE(AO11,BF11)))</f>
        <v/>
      </c>
      <c r="Y11" s="9" t="str">
        <f t="array" ref="Y11">IF((INDEX(SPRG1107!$I:$I,MATCH($B11,IF(SPRG1107!$G:$G=AP$2,SPRG1107!$C:$C),0)))=CONCATENATE(AP11,BG11),"",CONCATENATE((INDEX(SPRG1107!$I:$I,MATCH($B11,IF(SPRG1107!$G:$G=AP$2,SPRG1107!$C:$C),0))),"  |  ",CONCATENATE(AP11,BG11)))</f>
        <v/>
      </c>
      <c r="Z11" s="9" t="str">
        <f t="array" ref="Z11">IF((INDEX(SPRG1107!$I:$I,MATCH($B11,IF(SPRG1107!$G:$G=AQ$2,SPRG1107!$C:$C),0)))=CONCATENATE(AQ11,BH11),"",CONCATENATE((INDEX(SPRG1107!$I:$I,MATCH($B11,IF(SPRG1107!$G:$G=AQ$2,SPRG1107!$C:$C),0))),"  |  ",CONCATENATE(AQ11,BH11)))</f>
        <v/>
      </c>
      <c r="AA11" s="33" t="str">
        <f t="array" ref="AA11">IF((INDEX(SPRG1107!$I:$I,MATCH($B11,IF(SPRG1107!$G:$G=AR$2,SPRG1107!$C:$C),0)))=CONCATENATE(AR11,BI11),"",CONCATENATE((INDEX(SPRG1107!$I:$I,MATCH($B11,IF(SPRG1107!$G:$G=AR$2,SPRG1107!$C:$C),0))),"  |  ",CONCATENATE(AR11,BI11)))</f>
        <v/>
      </c>
      <c r="AB11" s="9" t="str">
        <f t="array" ref="AB11">IF((INDEX(SPRG1107!$I:$I,MATCH($B11,IF(SPRG1107!$G:$G=AS$2,SPRG1107!$C:$C),0)))=CONCATENATE(AS11,BJ11),"",CONCATENATE((INDEX(SPRG1107!$I:$I,MATCH($B11,IF(SPRG1107!$G:$G=AS$2,SPRG1107!$C:$C),0))),"  |  ",CONCATENATE(AS11,BJ11)))</f>
        <v>U  |  QU</v>
      </c>
      <c r="AC11" s="9" t="str">
        <f t="array" ref="AC11">IF((INDEX(SPRG1107!$I:$I,MATCH($B11,IF(SPRG1107!$G:$G=AT$2,SPRG1107!$C:$C),0)))=CONCATENATE(AT11,BK11),"",CONCATENATE((INDEX(SPRG1107!$I:$I,MATCH($B11,IF(SPRG1107!$G:$G=AT$2,SPRG1107!$C:$C),0))),"  |  ",CONCATENATE(AT11,BK11)))</f>
        <v/>
      </c>
      <c r="AD11" s="18" t="str">
        <f t="array" ref="AD11">IF((INDEX(SPRG1107!$M:$M,MATCH($B11,IF(SPRG1107!$G:$G=AD$2,SPRG1107!$C:$C),0)))-(INDEX(SPRG1107!$E:$E,MATCH($B11,IF(SPRG1107!$G:$G=AD$2,SPRG1107!$C:$C),0)))&gt;2,"Q","")</f>
        <v/>
      </c>
      <c r="AE11" s="19" t="str">
        <f t="array" ref="AE11">IF((INDEX(SPRG1107!$M:$M,MATCH($B11,IF(SPRG1107!$G:$G=AE$2,SPRG1107!$C:$C),0)))-(INDEX(SPRG1107!$E:$E,MATCH($B11,IF(SPRG1107!$G:$G=AE$2,SPRG1107!$C:$C),0)))&gt;2,"Q","")</f>
        <v/>
      </c>
      <c r="AF11" s="19" t="str">
        <f t="array" ref="AF11">IF((INDEX(SPRG1107!$M:$M,MATCH($B11,IF(SPRG1107!$G:$G=AF$2,SPRG1107!$C:$C),0)))-(INDEX(SPRG1107!$E:$E,MATCH($B11,IF(SPRG1107!$G:$G=AF$2,SPRG1107!$C:$C),0)))&gt;14,"Q","")</f>
        <v/>
      </c>
      <c r="AG11" s="19" t="str">
        <f t="array" ref="AG11">IF((INDEX(SPRG1107!$M:$M,MATCH($B11,IF(SPRG1107!$G:$G=AG$2,SPRG1107!$C:$C),0)))-(INDEX(SPRG1107!$E:$E,MATCH($B11,IF(SPRG1107!$G:$G=AG$2,SPRG1107!$C:$C),0)))&gt;28,"Q","")</f>
        <v/>
      </c>
      <c r="AH11" s="19" t="str">
        <f t="array" ref="AH11">IF((INDEX(SPRG1107!$M:$M,MATCH($B11,IF(SPRG1107!$G:$G=AH$2,SPRG1107!$C:$C),0)))-(INDEX(SPRG1107!$E:$E,MATCH($B11,IF(SPRG1107!$G:$G=AH$2,SPRG1107!$C:$C),0)))&gt;28,"Q","")</f>
        <v/>
      </c>
      <c r="AI11" s="19" t="str">
        <f t="array" ref="AI11">IF((INDEX(SPRG1107!$M:$M,MATCH($B11,IF(SPRG1107!$G:$G=AI$2,SPRG1107!$C:$C),0)))-(INDEX(SPRG1107!$E:$E,MATCH($B11,IF(SPRG1107!$G:$G=AI$2,SPRG1107!$C:$C),0)))&gt;28,"Q","")</f>
        <v/>
      </c>
      <c r="AJ11" s="19" t="str">
        <f t="array" ref="AJ11">IF((INDEX(SPRG1107!$M:$M,MATCH($B11,IF(SPRG1107!$G:$G=AJ$2,SPRG1107!$C:$C),0)))-(INDEX(SPRG1107!$E:$E,MATCH($B11,IF(SPRG1107!$G:$G=AJ$2,SPRG1107!$C:$C),0)))&gt;28,"Q","")</f>
        <v/>
      </c>
      <c r="AK11" s="19" t="str">
        <f t="array" ref="AK11">IF((INDEX(SPRG1107!$M:$M,MATCH($B11,IF(SPRG1107!$G:$G=AK$2,SPRG1107!$C:$C),0)))-(INDEX(SPRG1107!$E:$E,MATCH($B11,IF(SPRG1107!$G:$G=AK$2,SPRG1107!$C:$C),0)))&gt;2,"Q","")</f>
        <v/>
      </c>
      <c r="AL11" s="19" t="str">
        <f t="array" ref="AL11">IF((INDEX(SPRG1107!$M:$M,MATCH($B11,IF(SPRG1107!$G:$G=AL$2,SPRG1107!$C:$C),0)))-(INDEX(SPRG1107!$E:$E,MATCH($B11,IF(SPRG1107!$G:$G=AL$2,SPRG1107!$C:$C),0)))&gt;28,"Q","")</f>
        <v/>
      </c>
      <c r="AM11" s="19" t="str">
        <f t="array" ref="AM11">IF((INDEX(SPRG1107!$M:$M,MATCH($B11,IF(SPRG1107!$G:$G=AM$2,SPRG1107!$C:$C),0)))-(INDEX(SPRG1107!$E:$E,MATCH($B11,IF(SPRG1107!$G:$G=AM$2,SPRG1107!$C:$C),0)))&gt;180,"Q","")</f>
        <v/>
      </c>
      <c r="AN11" s="19" t="str">
        <f t="array" ref="AN11">IF((INDEX(SPRG1107!$M:$M,MATCH($B11,IF(SPRG1107!$G:$G=AN$2,SPRG1107!$C:$C),0)))-(INDEX(SPRG1107!$E:$E,MATCH($B11,IF(SPRG1107!$G:$G=AN$2,SPRG1107!$C:$C),0)))&gt;180,"Q","")</f>
        <v/>
      </c>
      <c r="AO11" s="19" t="str">
        <f t="array" ref="AO11">IF((INDEX(SPRG1107!$M:$M,MATCH($B11,IF(SPRG1107!$G:$G=AO$2,SPRG1107!$C:$C),0)))-(INDEX(SPRG1107!$E:$E,MATCH($B11,IF(SPRG1107!$G:$G=AO$2,SPRG1107!$C:$C),0)))&gt;180,"Q","")</f>
        <v/>
      </c>
      <c r="AP11" s="19" t="str">
        <f t="array" ref="AP11">IF((INDEX(SPRG1107!$M:$M,MATCH($B11,IF(SPRG1107!$G:$G=AP$2,SPRG1107!$C:$C),0)))-(INDEX(SPRG1107!$E:$E,MATCH($B11,IF(SPRG1107!$G:$G=AP$2,SPRG1107!$C:$C),0)))&gt;180,"Q","")</f>
        <v/>
      </c>
      <c r="AQ11" s="19" t="str">
        <f t="array" ref="AQ11">IF((INDEX(SPRG1107!$M:$M,MATCH($B11,IF(SPRG1107!$G:$G=AQ$2,SPRG1107!$C:$C),0)))-(INDEX(SPRG1107!$E:$E,MATCH($B11,IF(SPRG1107!$G:$G=AQ$2,SPRG1107!$C:$C),0)))&gt;28,"Q","")</f>
        <v/>
      </c>
      <c r="AR11" s="19" t="str">
        <f t="array" ref="AR11">IF((INDEX(SPRG1107!$M:$M,MATCH($B11,IF(SPRG1107!$G:$G=AR$2,SPRG1107!$C:$C),0)))-(INDEX(SPRG1107!$E:$E,MATCH($B11,IF(SPRG1107!$G:$G=AR$2,SPRG1107!$C:$C),0)))&gt;28,"Q","")</f>
        <v/>
      </c>
      <c r="AS11" s="19" t="str">
        <f t="array" ref="AS11">IF((INDEX(SPRG1107!$M:$M,MATCH($B11,IF(SPRG1107!$G:$G=AS$2,SPRG1107!$C:$C),0)))-(INDEX(SPRG1107!$E:$E,MATCH($B11,IF(SPRG1107!$G:$G=AS$2,SPRG1107!$C:$C),0)))&gt;2,"Q","")</f>
        <v>Q</v>
      </c>
      <c r="AT11" s="20" t="str">
        <f t="array" ref="AT11">IF((INDEX(SPRG1107!$M:$M,MATCH($B11,IF(SPRG1107!$G:$G=AT$2,SPRG1107!$C:$C),0)))-(INDEX(SPRG1107!$E:$E,MATCH($B11,IF(SPRG1107!$G:$G=AT$2,SPRG1107!$C:$C),0)))&gt;7,"Q","")</f>
        <v/>
      </c>
      <c r="AU11" s="14" t="str">
        <f>IF(Summary!K11&gt;VLOOKUP(AU$2,'MDL-PQL'!$B:$D,2,FALSE),IF(Summary!K11&lt;VLOOKUP(Qualifers!AU$2,'MDL-PQL'!$B:$D,3,FALSE),"I",""),"U")</f>
        <v/>
      </c>
      <c r="AV11" s="15" t="str">
        <f>IF(Summary!L11&gt;VLOOKUP(AV$2,'MDL-PQL'!$B:$D,2,FALSE),IF(Summary!L11&lt;VLOOKUP(Qualifers!AV$2,'MDL-PQL'!$B:$D,3,FALSE),"I",""),"U")</f>
        <v>U</v>
      </c>
      <c r="AW11" s="15" t="str">
        <f>IF(Summary!M11&gt;VLOOKUP(AW$2,'MDL-PQL'!$B:$D,2,FALSE),IF(Summary!M11&lt;VLOOKUP(Qualifers!AW$2,'MDL-PQL'!$B:$D,3,FALSE),"I",""),"U")</f>
        <v/>
      </c>
      <c r="AX11" s="15" t="str">
        <f>IF(Summary!N11&gt;VLOOKUP(AX$2,'MDL-PQL'!$B:$D,2,FALSE),IF(Summary!N11&lt;VLOOKUP(Qualifers!AX$2,'MDL-PQL'!$B:$D,3,FALSE),"I",""),"U")</f>
        <v>U</v>
      </c>
      <c r="AY11" s="15" t="str">
        <f>IF(Summary!O11&gt;VLOOKUP(AY$2,'MDL-PQL'!$B:$D,2,FALSE),IF(Summary!O11&lt;VLOOKUP(Qualifers!AY$2,'MDL-PQL'!$B:$D,3,FALSE),"I",""),"U")</f>
        <v>U</v>
      </c>
      <c r="AZ11" s="15" t="str">
        <f>IF(Summary!P11&gt;VLOOKUP(AZ$2,'MDL-PQL'!$B:$D,2,FALSE),IF(Summary!P11&lt;VLOOKUP(Qualifers!AZ$2,'MDL-PQL'!$B:$D,3,FALSE),"I",""),"U")</f>
        <v/>
      </c>
      <c r="BA11" s="15" t="str">
        <f>IF(Summary!Q11&gt;VLOOKUP(BA$2,'MDL-PQL'!$B:$D,2,FALSE),IF(Summary!Q11&lt;VLOOKUP(Qualifers!BA$2,'MDL-PQL'!$B:$D,3,FALSE),"I",""),"U")</f>
        <v/>
      </c>
      <c r="BB11" s="15" t="str">
        <f>IF(Summary!R11&gt;VLOOKUP(BB$2,'MDL-PQL'!$B:$D,2,FALSE),IF(Summary!R11&lt;VLOOKUP(Qualifers!BB$2,'MDL-PQL'!$B:$D,3,FALSE),"I",""),"U")</f>
        <v/>
      </c>
      <c r="BC11" s="15" t="str">
        <f>IF(Summary!S11&gt;VLOOKUP(BC$2,'MDL-PQL'!$B:$D,2,FALSE),IF(Summary!S11&lt;VLOOKUP(Qualifers!BC$2,'MDL-PQL'!$B:$D,3,FALSE),"I",""),"U")</f>
        <v>U</v>
      </c>
      <c r="BD11" s="15" t="str">
        <f>IF(Summary!T11&gt;VLOOKUP(BD$2,'MDL-PQL'!$B:$D,2,FALSE),IF(Summary!T11&lt;VLOOKUP(Qualifers!BD$2,'MDL-PQL'!$B:$D,3,FALSE),"I",""),"U")</f>
        <v/>
      </c>
      <c r="BE11" s="15" t="str">
        <f>IF(Summary!U11&gt;VLOOKUP(BE$2,'MDL-PQL'!$B:$D,2,FALSE),IF(Summary!U11&lt;VLOOKUP(Qualifers!BE$2,'MDL-PQL'!$B:$D,3,FALSE),"I",""),"U")</f>
        <v/>
      </c>
      <c r="BF11" s="15" t="str">
        <f>IF(Summary!V11&gt;VLOOKUP(BF$2,'MDL-PQL'!$B:$D,2,FALSE),IF(Summary!V11&lt;VLOOKUP(Qualifers!BF$2,'MDL-PQL'!$B:$D,3,FALSE),"I",""),"U")</f>
        <v>I</v>
      </c>
      <c r="BG11" s="15" t="str">
        <f>IF(Summary!W11&gt;VLOOKUP(BG$2,'MDL-PQL'!$B:$D,2,FALSE),IF(Summary!W11&lt;VLOOKUP(Qualifers!BG$2,'MDL-PQL'!$B:$D,3,FALSE),"I",""),"U")</f>
        <v>U</v>
      </c>
      <c r="BH11" s="15" t="str">
        <f>IF(Summary!X11&gt;VLOOKUP(BH$2,'MDL-PQL'!$B:$D,2,FALSE),IF(Summary!X11&lt;VLOOKUP(Qualifers!BH$2,'MDL-PQL'!$B:$D,3,FALSE),"I",""),"U")</f>
        <v/>
      </c>
      <c r="BI11" s="15" t="str">
        <f>IF(Summary!Y11&gt;VLOOKUP(BI$2,'MDL-PQL'!$B:$D,2,FALSE),IF(Summary!Y11&lt;VLOOKUP(Qualifers!BI$2,'MDL-PQL'!$B:$D,3,FALSE),"I",""),"U")</f>
        <v/>
      </c>
      <c r="BJ11" s="15" t="str">
        <f>IF(Summary!Z11&gt;VLOOKUP(BJ$2,'MDL-PQL'!$B:$D,2,FALSE),IF(Summary!Z11&lt;VLOOKUP(Qualifers!BJ$2,'MDL-PQL'!$B:$D,3,FALSE),"I",""),"U")</f>
        <v>U</v>
      </c>
      <c r="BK11" s="15" t="str">
        <f>IF(Summary!AA11&gt;VLOOKUP(BK$2,'MDL-PQL'!$B:$D,2,FALSE),IF(Summary!AA11&lt;VLOOKUP(Qualifers!BK$2,'MDL-PQL'!$B:$D,3,FALSE),"I",""),"U")</f>
        <v/>
      </c>
    </row>
    <row r="12" spans="2:63">
      <c r="B12" t="str">
        <f>IF(ISBLANK(Summary!B12),"",Summary!B12)</f>
        <v>ICHETUCKNEE HEAD SPRING (SUWANNEE) SIPQ</v>
      </c>
      <c r="C12">
        <f>IF(ISERROR(VLOOKUP(B12,'Station ID'!B:C,2,FALSE)),"",(VLOOKUP(B12,'Station ID'!B:C,2,FALSE)))</f>
        <v>9713</v>
      </c>
      <c r="D12" t="str">
        <f>IF(ISERROR(INDEX(SPRG1107!A:A,MATCH(B12,SPRG1107!C:C,0))),"",INDEX(SPRG1107!A:A,MATCH(B12,SPRG1107!C:C,0)))</f>
        <v>SPRG1107-6</v>
      </c>
      <c r="E12" t="str">
        <f t="array" ref="E12">IF(AND((IF(AND(ISTEXT((INDEX(SPRG1107!$I:$I,MATCH($B12,IF(SPRG1107!$G:$G=E$2,SPRG1107!$C:$C),0)))),ISNUMBER(Summary!D12)),"bad qualifer","O"))="O",IFERROR(Summary!D12,"O")="O"),"O","")</f>
        <v/>
      </c>
      <c r="F12" s="34" t="str">
        <f t="array" ref="F12">IF(OR(C12=9695,C12=20383,C12=20385,C12=9714,C12=9717,C12=11371,C12=11456,C12=9739,C12=11386,C12=9719),"",(IFERROR(CONCATENATE((INDEX(SPRG1107!$I:$I,MATCH($B12,IF(SPRG1107!$G:$G=F$2,SPRG1107!$C:$C),0))),"  |  ",(IFERROR(IF(Summary!I12=Summary!E12,"L",Summary!I12-Summary!E12),"O"))),"O")))</f>
        <v>L  |  L</v>
      </c>
      <c r="G12" t="str">
        <f t="array" ref="G12">IF(AND((IF(AND(ISTEXT((INDEX(SPRG1107!$I:$I,MATCH($B12,IF(SPRG1107!$G:$G=G$2,SPRG1107!$C:$C),0)))),ISNUMBER(Summary!F12)),"bad qualifer","O"))="O",IFERROR(Summary!F12,"O")="O"),"O","")</f>
        <v/>
      </c>
      <c r="H12" t="str">
        <f t="array" ref="H12">IF(AND((IF(AND(ISTEXT((INDEX(SPRG1107!$I:$I,MATCH($B12,IF(SPRG1107!$G:$G=H$2,SPRG1107!$C:$C),0)))),ISNUMBER(Summary!G12)),"bad qualifer","O"))="O",IFERROR(Summary!G12,"O")="O"),"O","")</f>
        <v/>
      </c>
      <c r="I12" t="str">
        <f t="array" ref="I12">IF(AND((IF(AND(ISTEXT((INDEX(SPRG1107!$I:$I,MATCH($B12,IF(SPRG1107!$G:$G=I$2,SPRG1107!$C:$C),0)))),ISNUMBER(Summary!H12)),"bad qualifer","O"))="O",IFERROR(Summary!H12,"O")="O"),"O","")</f>
        <v/>
      </c>
      <c r="J12" t="str">
        <f t="array" ref="J12">IF(OR(C12=9695,C12=20383,C12=20385,C12=9714),"",(IF(AND((IF(AND(ISTEXT((INDEX(SPRG1107!$I:$I,MATCH($B12,IF(SPRG1107!$G:$G=J$2,SPRG1107!$C:$C),0)))),ISNUMBER(Summary!I12)),"bad qualifer","O"))="O",IFERROR(Summary!I12,"O")="O"),"O","")))</f>
        <v/>
      </c>
      <c r="K12" t="str">
        <f t="array" ref="K12">IF(AND((IF(AND(ISTEXT((INDEX(SPRG1107!$I:$I,MATCH($B12,IF(SPRG1107!$G:$G=K$2,SPRG1107!$C:$C),0)))),ISNUMBER(Summary!J12)),"bad qualifer","O"))="O",IFERROR(Summary!J12,"O")="O"),"O","")</f>
        <v/>
      </c>
      <c r="L12" s="32" t="str">
        <f t="array" ref="L12">(IF(OR(C12=9743,C12=11456,C12=9713,C12=10786,C12=9714),(IF(AND((IF(AND(ISTEXT((INDEX(SPRG1107!$I:$I,MATCH($B12,IF(SPRG1107!$G:$G=L$2,SPRG1107!$C:$C),0)))),ISNUMBER(Summary!AB12)),"bad qualifer","O"))="O",IFERROR(Summary!AB12,"O")="O"),"O","")),""))</f>
        <v>O</v>
      </c>
      <c r="M12" s="9" t="str">
        <f t="array" ref="M12">IF((INDEX(SPRG1107!$I:$I,MATCH($B12,IF(SPRG1107!$G:$G=AD$2,SPRG1107!$C:$C),0)))=CONCATENATE(AD12,AU12),"",CONCATENATE((INDEX(SPRG1107!$I:$I,MATCH($B12,IF(SPRG1107!$G:$G=AD$2,SPRG1107!$C:$C),0))),"  |  ",CONCATENATE(AD12,AU12)))</f>
        <v/>
      </c>
      <c r="N12" s="9" t="str">
        <f t="array" ref="N12">IF((INDEX(SPRG1107!$I:$I,MATCH($B12,IF(SPRG1107!$G:$G=AE$2,SPRG1107!$C:$C),0)))=CONCATENATE(AE12,AV12),"",CONCATENATE((INDEX(SPRG1107!$I:$I,MATCH($B12,IF(SPRG1107!$G:$G=AE$2,SPRG1107!$C:$C),0))),"  |  ",CONCATENATE(AE12,AV12)))</f>
        <v/>
      </c>
      <c r="O12" s="9" t="str">
        <f t="array" ref="O12">IF((INDEX(SPRG1107!$I:$I,MATCH($B12,IF(SPRG1107!$G:$G=AF$2,SPRG1107!$C:$C),0)))=CONCATENATE(AF12,AW12),"",CONCATENATE((INDEX(SPRG1107!$I:$I,MATCH($B12,IF(SPRG1107!$G:$G=AF$2,SPRG1107!$C:$C),0))),"  |  ",CONCATENATE(AF12,AW12)))</f>
        <v/>
      </c>
      <c r="P12" s="9" t="str">
        <f t="array" ref="P12">IF((INDEX(SPRG1107!$I:$I,MATCH($B12,IF(SPRG1107!$G:$G=AG$2,SPRG1107!$C:$C),0)))=CONCATENATE(AG12,AX12),"",CONCATENATE((INDEX(SPRG1107!$I:$I,MATCH($B12,IF(SPRG1107!$G:$G=AG$2,SPRG1107!$C:$C),0))),"  |  ",CONCATENATE(AG12,AX12)))</f>
        <v/>
      </c>
      <c r="Q12" s="9" t="str">
        <f t="array" ref="Q12">IF((INDEX(SPRG1107!$I:$I,MATCH($B12,IF(SPRG1107!$G:$G=AH$2,SPRG1107!$C:$C),0)))=CONCATENATE(AH12,AY12),"",CONCATENATE((INDEX(SPRG1107!$I:$I,MATCH($B12,IF(SPRG1107!$G:$G=AH$2,SPRG1107!$C:$C),0))),"  |  ",CONCATENATE(AH12,AY12)))</f>
        <v/>
      </c>
      <c r="R12" s="9" t="str">
        <f t="array" ref="R12">IF((INDEX(SPRG1107!$I:$I,MATCH($B12,IF(SPRG1107!$G:$G=AI$2,SPRG1107!$C:$C),0)))=CONCATENATE(AI12,AZ12),"",CONCATENATE((INDEX(SPRG1107!$I:$I,MATCH($B12,IF(SPRG1107!$G:$G=AI$2,SPRG1107!$C:$C),0))),"  |  ",CONCATENATE(AI12,AZ12)))</f>
        <v/>
      </c>
      <c r="S12" s="9" t="str">
        <f t="array" ref="S12">IF((INDEX(SPRG1107!$I:$I,MATCH($B12,IF(SPRG1107!$G:$G=AJ$2,SPRG1107!$C:$C),0)))=CONCATENATE(AJ12,BA12),"",CONCATENATE((INDEX(SPRG1107!$I:$I,MATCH($B12,IF(SPRG1107!$G:$G=AJ$2,SPRG1107!$C:$C),0))),"  |  ",CONCATENATE(AJ12,BA12)))</f>
        <v/>
      </c>
      <c r="T12" s="9" t="str">
        <f t="array" ref="T12">IF((INDEX(SPRG1107!$I:$I,MATCH($B12,IF(SPRG1107!$G:$G=AK$2,SPRG1107!$C:$C),0)))=CONCATENATE(AK12,BB12),"",CONCATENATE((INDEX(SPRG1107!$I:$I,MATCH($B12,IF(SPRG1107!$G:$G=AK$2,SPRG1107!$C:$C),0))),"  |  ",CONCATENATE(AK12,BB12)))</f>
        <v/>
      </c>
      <c r="U12" s="9" t="str">
        <f t="array" ref="U12">IF((INDEX(SPRG1107!$I:$I,MATCH($B12,IF(SPRG1107!$G:$G=AL$2,SPRG1107!$C:$C),0)))=CONCATENATE(AL12,BC12),"",CONCATENATE((INDEX(SPRG1107!$I:$I,MATCH($B12,IF(SPRG1107!$G:$G=AL$2,SPRG1107!$C:$C),0))),"  |  ",CONCATENATE(AL12,BC12)))</f>
        <v/>
      </c>
      <c r="V12" s="9" t="str">
        <f t="array" ref="V12">IF((INDEX(SPRG1107!$I:$I,MATCH($B12,IF(SPRG1107!$G:$G=AM$2,SPRG1107!$C:$C),0)))=CONCATENATE(AM12,BD12),"",CONCATENATE((INDEX(SPRG1107!$I:$I,MATCH($B12,IF(SPRG1107!$G:$G=AM$2,SPRG1107!$C:$C),0))),"  |  ",CONCATENATE(AM12,BD12)))</f>
        <v/>
      </c>
      <c r="W12" s="9" t="str">
        <f t="array" ref="W12">IF((INDEX(SPRG1107!$I:$I,MATCH($B12,IF(SPRG1107!$G:$G=AN$2,SPRG1107!$C:$C),0)))=CONCATENATE(AN12,BE12),"",CONCATENATE((INDEX(SPRG1107!$I:$I,MATCH($B12,IF(SPRG1107!$G:$G=AN$2,SPRG1107!$C:$C),0))),"  |  ",CONCATENATE(AN12,BE12)))</f>
        <v/>
      </c>
      <c r="X12" s="9" t="str">
        <f t="array" ref="X12">IF((INDEX(SPRG1107!$I:$I,MATCH($B12,IF(SPRG1107!$G:$G=AO$2,SPRG1107!$C:$C),0)))=CONCATENATE(AO12,BF12),"",CONCATENATE((INDEX(SPRG1107!$I:$I,MATCH($B12,IF(SPRG1107!$G:$G=AO$2,SPRG1107!$C:$C),0))),"  |  ",CONCATENATE(AO12,BF12)))</f>
        <v/>
      </c>
      <c r="Y12" s="9" t="str">
        <f t="array" ref="Y12">IF((INDEX(SPRG1107!$I:$I,MATCH($B12,IF(SPRG1107!$G:$G=AP$2,SPRG1107!$C:$C),0)))=CONCATENATE(AP12,BG12),"",CONCATENATE((INDEX(SPRG1107!$I:$I,MATCH($B12,IF(SPRG1107!$G:$G=AP$2,SPRG1107!$C:$C),0))),"  |  ",CONCATENATE(AP12,BG12)))</f>
        <v/>
      </c>
      <c r="Z12" s="9" t="str">
        <f t="array" ref="Z12">IF((INDEX(SPRG1107!$I:$I,MATCH($B12,IF(SPRG1107!$G:$G=AQ$2,SPRG1107!$C:$C),0)))=CONCATENATE(AQ12,BH12),"",CONCATENATE((INDEX(SPRG1107!$I:$I,MATCH($B12,IF(SPRG1107!$G:$G=AQ$2,SPRG1107!$C:$C),0))),"  |  ",CONCATENATE(AQ12,BH12)))</f>
        <v/>
      </c>
      <c r="AA12" s="9" t="str">
        <f t="array" ref="AA12">IF((INDEX(SPRG1107!$I:$I,MATCH($B12,IF(SPRG1107!$G:$G=AR$2,SPRG1107!$C:$C),0)))=CONCATENATE(AR12,BI12),"",CONCATENATE((INDEX(SPRG1107!$I:$I,MATCH($B12,IF(SPRG1107!$G:$G=AR$2,SPRG1107!$C:$C),0))),"  |  ",CONCATENATE(AR12,BI12)))</f>
        <v/>
      </c>
      <c r="AB12" s="9" t="str">
        <f t="array" ref="AB12">IF((INDEX(SPRG1107!$I:$I,MATCH($B12,IF(SPRG1107!$G:$G=AS$2,SPRG1107!$C:$C),0)))=CONCATENATE(AS12,BJ12),"",CONCATENATE((INDEX(SPRG1107!$I:$I,MATCH($B12,IF(SPRG1107!$G:$G=AS$2,SPRG1107!$C:$C),0))),"  |  ",CONCATENATE(AS12,BJ12)))</f>
        <v>I  |  QI</v>
      </c>
      <c r="AC12" s="9" t="str">
        <f t="array" ref="AC12">IF((INDEX(SPRG1107!$I:$I,MATCH($B12,IF(SPRG1107!$G:$G=AT$2,SPRG1107!$C:$C),0)))=CONCATENATE(AT12,BK12),"",CONCATENATE((INDEX(SPRG1107!$I:$I,MATCH($B12,IF(SPRG1107!$G:$G=AT$2,SPRG1107!$C:$C),0))),"  |  ",CONCATENATE(AT12,BK12)))</f>
        <v/>
      </c>
      <c r="AD12" s="18" t="str">
        <f t="array" ref="AD12">IF((INDEX(SPRG1107!$M:$M,MATCH($B12,IF(SPRG1107!$G:$G=AD$2,SPRG1107!$C:$C),0)))-(INDEX(SPRG1107!$E:$E,MATCH($B12,IF(SPRG1107!$G:$G=AD$2,SPRG1107!$C:$C),0)))&gt;2,"Q","")</f>
        <v/>
      </c>
      <c r="AE12" s="19" t="str">
        <f t="array" ref="AE12">IF((INDEX(SPRG1107!$M:$M,MATCH($B12,IF(SPRG1107!$G:$G=AE$2,SPRG1107!$C:$C),0)))-(INDEX(SPRG1107!$E:$E,MATCH($B12,IF(SPRG1107!$G:$G=AE$2,SPRG1107!$C:$C),0)))&gt;2,"Q","")</f>
        <v/>
      </c>
      <c r="AF12" s="19" t="str">
        <f t="array" ref="AF12">IF((INDEX(SPRG1107!$M:$M,MATCH($B12,IF(SPRG1107!$G:$G=AF$2,SPRG1107!$C:$C),0)))-(INDEX(SPRG1107!$E:$E,MATCH($B12,IF(SPRG1107!$G:$G=AF$2,SPRG1107!$C:$C),0)))&gt;14,"Q","")</f>
        <v/>
      </c>
      <c r="AG12" s="19" t="str">
        <f t="array" ref="AG12">IF((INDEX(SPRG1107!$M:$M,MATCH($B12,IF(SPRG1107!$G:$G=AG$2,SPRG1107!$C:$C),0)))-(INDEX(SPRG1107!$E:$E,MATCH($B12,IF(SPRG1107!$G:$G=AG$2,SPRG1107!$C:$C),0)))&gt;28,"Q","")</f>
        <v/>
      </c>
      <c r="AH12" s="19" t="str">
        <f t="array" ref="AH12">IF((INDEX(SPRG1107!$M:$M,MATCH($B12,IF(SPRG1107!$G:$G=AH$2,SPRG1107!$C:$C),0)))-(INDEX(SPRG1107!$E:$E,MATCH($B12,IF(SPRG1107!$G:$G=AH$2,SPRG1107!$C:$C),0)))&gt;28,"Q","")</f>
        <v/>
      </c>
      <c r="AI12" s="19" t="str">
        <f t="array" ref="AI12">IF((INDEX(SPRG1107!$M:$M,MATCH($B12,IF(SPRG1107!$G:$G=AI$2,SPRG1107!$C:$C),0)))-(INDEX(SPRG1107!$E:$E,MATCH($B12,IF(SPRG1107!$G:$G=AI$2,SPRG1107!$C:$C),0)))&gt;28,"Q","")</f>
        <v/>
      </c>
      <c r="AJ12" s="19" t="str">
        <f t="array" ref="AJ12">IF((INDEX(SPRG1107!$M:$M,MATCH($B12,IF(SPRG1107!$G:$G=AJ$2,SPRG1107!$C:$C),0)))-(INDEX(SPRG1107!$E:$E,MATCH($B12,IF(SPRG1107!$G:$G=AJ$2,SPRG1107!$C:$C),0)))&gt;28,"Q","")</f>
        <v/>
      </c>
      <c r="AK12" s="19" t="str">
        <f t="array" ref="AK12">IF((INDEX(SPRG1107!$M:$M,MATCH($B12,IF(SPRG1107!$G:$G=AK$2,SPRG1107!$C:$C),0)))-(INDEX(SPRG1107!$E:$E,MATCH($B12,IF(SPRG1107!$G:$G=AK$2,SPRG1107!$C:$C),0)))&gt;2,"Q","")</f>
        <v/>
      </c>
      <c r="AL12" s="19" t="str">
        <f t="array" ref="AL12">IF((INDEX(SPRG1107!$M:$M,MATCH($B12,IF(SPRG1107!$G:$G=AL$2,SPRG1107!$C:$C),0)))-(INDEX(SPRG1107!$E:$E,MATCH($B12,IF(SPRG1107!$G:$G=AL$2,SPRG1107!$C:$C),0)))&gt;28,"Q","")</f>
        <v/>
      </c>
      <c r="AM12" s="19" t="str">
        <f t="array" ref="AM12">IF((INDEX(SPRG1107!$M:$M,MATCH($B12,IF(SPRG1107!$G:$G=AM$2,SPRG1107!$C:$C),0)))-(INDEX(SPRG1107!$E:$E,MATCH($B12,IF(SPRG1107!$G:$G=AM$2,SPRG1107!$C:$C),0)))&gt;180,"Q","")</f>
        <v/>
      </c>
      <c r="AN12" s="19" t="str">
        <f t="array" ref="AN12">IF((INDEX(SPRG1107!$M:$M,MATCH($B12,IF(SPRG1107!$G:$G=AN$2,SPRG1107!$C:$C),0)))-(INDEX(SPRG1107!$E:$E,MATCH($B12,IF(SPRG1107!$G:$G=AN$2,SPRG1107!$C:$C),0)))&gt;180,"Q","")</f>
        <v/>
      </c>
      <c r="AO12" s="19" t="str">
        <f t="array" ref="AO12">IF((INDEX(SPRG1107!$M:$M,MATCH($B12,IF(SPRG1107!$G:$G=AO$2,SPRG1107!$C:$C),0)))-(INDEX(SPRG1107!$E:$E,MATCH($B12,IF(SPRG1107!$G:$G=AO$2,SPRG1107!$C:$C),0)))&gt;180,"Q","")</f>
        <v/>
      </c>
      <c r="AP12" s="19" t="str">
        <f t="array" ref="AP12">IF((INDEX(SPRG1107!$M:$M,MATCH($B12,IF(SPRG1107!$G:$G=AP$2,SPRG1107!$C:$C),0)))-(INDEX(SPRG1107!$E:$E,MATCH($B12,IF(SPRG1107!$G:$G=AP$2,SPRG1107!$C:$C),0)))&gt;180,"Q","")</f>
        <v/>
      </c>
      <c r="AQ12" s="19" t="str">
        <f t="array" ref="AQ12">IF((INDEX(SPRG1107!$M:$M,MATCH($B12,IF(SPRG1107!$G:$G=AQ$2,SPRG1107!$C:$C),0)))-(INDEX(SPRG1107!$E:$E,MATCH($B12,IF(SPRG1107!$G:$G=AQ$2,SPRG1107!$C:$C),0)))&gt;28,"Q","")</f>
        <v/>
      </c>
      <c r="AR12" s="19" t="str">
        <f t="array" ref="AR12">IF((INDEX(SPRG1107!$M:$M,MATCH($B12,IF(SPRG1107!$G:$G=AR$2,SPRG1107!$C:$C),0)))-(INDEX(SPRG1107!$E:$E,MATCH($B12,IF(SPRG1107!$G:$G=AR$2,SPRG1107!$C:$C),0)))&gt;28,"Q","")</f>
        <v/>
      </c>
      <c r="AS12" s="19" t="str">
        <f t="array" ref="AS12">IF((INDEX(SPRG1107!$M:$M,MATCH($B12,IF(SPRG1107!$G:$G=AS$2,SPRG1107!$C:$C),0)))-(INDEX(SPRG1107!$E:$E,MATCH($B12,IF(SPRG1107!$G:$G=AS$2,SPRG1107!$C:$C),0)))&gt;2,"Q","")</f>
        <v>Q</v>
      </c>
      <c r="AT12" s="20" t="str">
        <f t="array" ref="AT12">IF((INDEX(SPRG1107!$M:$M,MATCH($B12,IF(SPRG1107!$G:$G=AT$2,SPRG1107!$C:$C),0)))-(INDEX(SPRG1107!$E:$E,MATCH($B12,IF(SPRG1107!$G:$G=AT$2,SPRG1107!$C:$C),0)))&gt;7,"Q","")</f>
        <v/>
      </c>
      <c r="AU12" s="14" t="str">
        <f>IF(Summary!K12&gt;VLOOKUP(AU$2,'MDL-PQL'!$B:$D,2,FALSE),IF(Summary!K12&lt;VLOOKUP(Qualifers!AU$2,'MDL-PQL'!$B:$D,3,FALSE),"I",""),"U")</f>
        <v/>
      </c>
      <c r="AV12" s="15" t="str">
        <f>IF(Summary!L12&gt;VLOOKUP(AV$2,'MDL-PQL'!$B:$D,2,FALSE),IF(Summary!L12&lt;VLOOKUP(Qualifers!AV$2,'MDL-PQL'!$B:$D,3,FALSE),"I",""),"U")</f>
        <v>U</v>
      </c>
      <c r="AW12" s="15" t="str">
        <f>IF(Summary!M12&gt;VLOOKUP(AW$2,'MDL-PQL'!$B:$D,2,FALSE),IF(Summary!M12&lt;VLOOKUP(Qualifers!AW$2,'MDL-PQL'!$B:$D,3,FALSE),"I",""),"U")</f>
        <v/>
      </c>
      <c r="AX12" s="15" t="str">
        <f>IF(Summary!N12&gt;VLOOKUP(AX$2,'MDL-PQL'!$B:$D,2,FALSE),IF(Summary!N12&lt;VLOOKUP(Qualifers!AX$2,'MDL-PQL'!$B:$D,3,FALSE),"I",""),"U")</f>
        <v>U</v>
      </c>
      <c r="AY12" s="15" t="str">
        <f>IF(Summary!O12&gt;VLOOKUP(AY$2,'MDL-PQL'!$B:$D,2,FALSE),IF(Summary!O12&lt;VLOOKUP(Qualifers!AY$2,'MDL-PQL'!$B:$D,3,FALSE),"I",""),"U")</f>
        <v>I</v>
      </c>
      <c r="AZ12" s="15" t="str">
        <f>IF(Summary!P12&gt;VLOOKUP(AZ$2,'MDL-PQL'!$B:$D,2,FALSE),IF(Summary!P12&lt;VLOOKUP(Qualifers!AZ$2,'MDL-PQL'!$B:$D,3,FALSE),"I",""),"U")</f>
        <v/>
      </c>
      <c r="BA12" s="15" t="str">
        <f>IF(Summary!Q12&gt;VLOOKUP(BA$2,'MDL-PQL'!$B:$D,2,FALSE),IF(Summary!Q12&lt;VLOOKUP(Qualifers!BA$2,'MDL-PQL'!$B:$D,3,FALSE),"I",""),"U")</f>
        <v/>
      </c>
      <c r="BB12" s="15" t="str">
        <f>IF(Summary!R12&gt;VLOOKUP(BB$2,'MDL-PQL'!$B:$D,2,FALSE),IF(Summary!R12&lt;VLOOKUP(Qualifers!BB$2,'MDL-PQL'!$B:$D,3,FALSE),"I",""),"U")</f>
        <v/>
      </c>
      <c r="BC12" s="15" t="str">
        <f>IF(Summary!S12&gt;VLOOKUP(BC$2,'MDL-PQL'!$B:$D,2,FALSE),IF(Summary!S12&lt;VLOOKUP(Qualifers!BC$2,'MDL-PQL'!$B:$D,3,FALSE),"I",""),"U")</f>
        <v>U</v>
      </c>
      <c r="BD12" s="15" t="str">
        <f>IF(Summary!T12&gt;VLOOKUP(BD$2,'MDL-PQL'!$B:$D,2,FALSE),IF(Summary!T12&lt;VLOOKUP(Qualifers!BD$2,'MDL-PQL'!$B:$D,3,FALSE),"I",""),"U")</f>
        <v/>
      </c>
      <c r="BE12" s="15" t="str">
        <f>IF(Summary!U12&gt;VLOOKUP(BE$2,'MDL-PQL'!$B:$D,2,FALSE),IF(Summary!U12&lt;VLOOKUP(Qualifers!BE$2,'MDL-PQL'!$B:$D,3,FALSE),"I",""),"U")</f>
        <v/>
      </c>
      <c r="BF12" s="15" t="str">
        <f>IF(Summary!V12&gt;VLOOKUP(BF$2,'MDL-PQL'!$B:$D,2,FALSE),IF(Summary!V12&lt;VLOOKUP(Qualifers!BF$2,'MDL-PQL'!$B:$D,3,FALSE),"I",""),"U")</f>
        <v/>
      </c>
      <c r="BG12" s="15" t="str">
        <f>IF(Summary!W12&gt;VLOOKUP(BG$2,'MDL-PQL'!$B:$D,2,FALSE),IF(Summary!W12&lt;VLOOKUP(Qualifers!BG$2,'MDL-PQL'!$B:$D,3,FALSE),"I",""),"U")</f>
        <v>U</v>
      </c>
      <c r="BH12" s="15" t="str">
        <f>IF(Summary!X12&gt;VLOOKUP(BH$2,'MDL-PQL'!$B:$D,2,FALSE),IF(Summary!X12&lt;VLOOKUP(Qualifers!BH$2,'MDL-PQL'!$B:$D,3,FALSE),"I",""),"U")</f>
        <v/>
      </c>
      <c r="BI12" s="15" t="str">
        <f>IF(Summary!Y12&gt;VLOOKUP(BI$2,'MDL-PQL'!$B:$D,2,FALSE),IF(Summary!Y12&lt;VLOOKUP(Qualifers!BI$2,'MDL-PQL'!$B:$D,3,FALSE),"I",""),"U")</f>
        <v/>
      </c>
      <c r="BJ12" s="15" t="str">
        <f>IF(Summary!Z12&gt;VLOOKUP(BJ$2,'MDL-PQL'!$B:$D,2,FALSE),IF(Summary!Z12&lt;VLOOKUP(Qualifers!BJ$2,'MDL-PQL'!$B:$D,3,FALSE),"I",""),"U")</f>
        <v>I</v>
      </c>
      <c r="BK12" s="15" t="str">
        <f>IF(Summary!AA12&gt;VLOOKUP(BK$2,'MDL-PQL'!$B:$D,2,FALSE),IF(Summary!AA12&lt;VLOOKUP(Qualifers!BK$2,'MDL-PQL'!$B:$D,3,FALSE),"I",""),"U")</f>
        <v/>
      </c>
    </row>
    <row r="13" spans="2:63">
      <c r="B13" t="str">
        <f>IF(ISBLANK(Summary!B13),"",Summary!B13)</f>
        <v>JUNIPER SPRINGS SIPQ</v>
      </c>
      <c r="C13">
        <f>IF(ISERROR(VLOOKUP(B13,'Station ID'!B:C,2,FALSE)),"",(VLOOKUP(B13,'Station ID'!B:C,2,FALSE)))</f>
        <v>11463</v>
      </c>
      <c r="D13" t="str">
        <f>IF(ISERROR(INDEX(SPRG1107!A:A,MATCH(B13,SPRG1107!C:C,0))),"",INDEX(SPRG1107!A:A,MATCH(B13,SPRG1107!C:C,0)))</f>
        <v>SPRG1107-22</v>
      </c>
      <c r="E13" t="str">
        <f t="array" ref="E13">IF(AND((IF(AND(ISTEXT((INDEX(SPRG1107!$I:$I,MATCH($B13,IF(SPRG1107!$G:$G=E$2,SPRG1107!$C:$C),0)))),ISNUMBER(Summary!D13)),"bad qualifer","O"))="O",IFERROR(Summary!D13,"O")="O"),"O","")</f>
        <v/>
      </c>
      <c r="F13" s="34" t="str">
        <f t="array" ref="F13">IF(OR(C13=9695,C13=20383,C13=20385,C13=9714,C13=9717,C13=11371,C13=11456,C13=9739,C13=11386,C13=9719),"",(IFERROR(CONCATENATE((INDEX(SPRG1107!$I:$I,MATCH($B13,IF(SPRG1107!$G:$G=F$2,SPRG1107!$C:$C),0))),"  |  ",(IFERROR(IF(Summary!I13=Summary!E13,"L",Summary!I13-Summary!E13),"O"))),"O")))</f>
        <v>L  |  L</v>
      </c>
      <c r="G13" t="str">
        <f t="array" ref="G13">IF(AND((IF(AND(ISTEXT((INDEX(SPRG1107!$I:$I,MATCH($B13,IF(SPRG1107!$G:$G=G$2,SPRG1107!$C:$C),0)))),ISNUMBER(Summary!F13)),"bad qualifer","O"))="O",IFERROR(Summary!F13,"O")="O"),"O","")</f>
        <v/>
      </c>
      <c r="H13" t="str">
        <f t="array" ref="H13">IF(AND((IF(AND(ISTEXT((INDEX(SPRG1107!$I:$I,MATCH($B13,IF(SPRG1107!$G:$G=H$2,SPRG1107!$C:$C),0)))),ISNUMBER(Summary!G13)),"bad qualifer","O"))="O",IFERROR(Summary!G13,"O")="O"),"O","")</f>
        <v/>
      </c>
      <c r="I13" t="str">
        <f t="array" ref="I13">IF(AND((IF(AND(ISTEXT((INDEX(SPRG1107!$I:$I,MATCH($B13,IF(SPRG1107!$G:$G=I$2,SPRG1107!$C:$C),0)))),ISNUMBER(Summary!H13)),"bad qualifer","O"))="O",IFERROR(Summary!H13,"O")="O"),"O","")</f>
        <v/>
      </c>
      <c r="J13" t="str">
        <f t="array" ref="J13">IF(OR(C13=9695,C13=20383,C13=20385,C13=9714),"",(IF(AND((IF(AND(ISTEXT((INDEX(SPRG1107!$I:$I,MATCH($B13,IF(SPRG1107!$G:$G=J$2,SPRG1107!$C:$C),0)))),ISNUMBER(Summary!I13)),"bad qualifer","O"))="O",IFERROR(Summary!I13,"O")="O"),"O","")))</f>
        <v/>
      </c>
      <c r="K13" t="str">
        <f t="array" ref="K13">IF(AND((IF(AND(ISTEXT((INDEX(SPRG1107!$I:$I,MATCH($B13,IF(SPRG1107!$G:$G=K$2,SPRG1107!$C:$C),0)))),ISNUMBER(Summary!J13)),"bad qualifer","O"))="O",IFERROR(Summary!J13,"O")="O"),"O","")</f>
        <v/>
      </c>
      <c r="L13" s="32" t="str">
        <f t="array" ref="L13">(IF(OR(C13=9743,C13=11456,C13=9713,C13=10786,C13=9714),(IF(AND((IF(AND(ISTEXT((INDEX(SPRG1107!$I:$I,MATCH($B13,IF(SPRG1107!$G:$G=L$2,SPRG1107!$C:$C),0)))),ISNUMBER(Summary!AB13)),"bad qualifer","O"))="O",IFERROR(Summary!AB13,"O")="O"),"O","")),""))</f>
        <v/>
      </c>
      <c r="M13" s="9" t="str">
        <f t="array" ref="M13">IF((INDEX(SPRG1107!$I:$I,MATCH($B13,IF(SPRG1107!$G:$G=AD$2,SPRG1107!$C:$C),0)))=CONCATENATE(AD13,AU13),"",CONCATENATE((INDEX(SPRG1107!$I:$I,MATCH($B13,IF(SPRG1107!$G:$G=AD$2,SPRG1107!$C:$C),0))),"  |  ",CONCATENATE(AD13,AU13)))</f>
        <v/>
      </c>
      <c r="N13" s="9" t="str">
        <f t="array" ref="N13">IF((INDEX(SPRG1107!$I:$I,MATCH($B13,IF(SPRG1107!$G:$G=AE$2,SPRG1107!$C:$C),0)))=CONCATENATE(AE13,AV13),"",CONCATENATE((INDEX(SPRG1107!$I:$I,MATCH($B13,IF(SPRG1107!$G:$G=AE$2,SPRG1107!$C:$C),0))),"  |  ",CONCATENATE(AE13,AV13)))</f>
        <v/>
      </c>
      <c r="O13" s="9" t="str">
        <f t="array" ref="O13">IF((INDEX(SPRG1107!$I:$I,MATCH($B13,IF(SPRG1107!$G:$G=AF$2,SPRG1107!$C:$C),0)))=CONCATENATE(AF13,AW13),"",CONCATENATE((INDEX(SPRG1107!$I:$I,MATCH($B13,IF(SPRG1107!$G:$G=AF$2,SPRG1107!$C:$C),0))),"  |  ",CONCATENATE(AF13,AW13)))</f>
        <v/>
      </c>
      <c r="P13" s="9" t="str">
        <f t="array" ref="P13">IF((INDEX(SPRG1107!$I:$I,MATCH($B13,IF(SPRG1107!$G:$G=AG$2,SPRG1107!$C:$C),0)))=CONCATENATE(AG13,AX13),"",CONCATENATE((INDEX(SPRG1107!$I:$I,MATCH($B13,IF(SPRG1107!$G:$G=AG$2,SPRG1107!$C:$C),0))),"  |  ",CONCATENATE(AG13,AX13)))</f>
        <v/>
      </c>
      <c r="Q13" s="9" t="str">
        <f t="array" ref="Q13">IF((INDEX(SPRG1107!$I:$I,MATCH($B13,IF(SPRG1107!$G:$G=AH$2,SPRG1107!$C:$C),0)))=CONCATENATE(AH13,AY13),"",CONCATENATE((INDEX(SPRG1107!$I:$I,MATCH($B13,IF(SPRG1107!$G:$G=AH$2,SPRG1107!$C:$C),0))),"  |  ",CONCATENATE(AH13,AY13)))</f>
        <v/>
      </c>
      <c r="R13" s="9" t="str">
        <f t="array" ref="R13">IF((INDEX(SPRG1107!$I:$I,MATCH($B13,IF(SPRG1107!$G:$G=AI$2,SPRG1107!$C:$C),0)))=CONCATENATE(AI13,AZ13),"",CONCATENATE((INDEX(SPRG1107!$I:$I,MATCH($B13,IF(SPRG1107!$G:$G=AI$2,SPRG1107!$C:$C),0))),"  |  ",CONCATENATE(AI13,AZ13)))</f>
        <v/>
      </c>
      <c r="S13" s="9" t="str">
        <f t="array" ref="S13">IF((INDEX(SPRG1107!$I:$I,MATCH($B13,IF(SPRG1107!$G:$G=AJ$2,SPRG1107!$C:$C),0)))=CONCATENATE(AJ13,BA13),"",CONCATENATE((INDEX(SPRG1107!$I:$I,MATCH($B13,IF(SPRG1107!$G:$G=AJ$2,SPRG1107!$C:$C),0))),"  |  ",CONCATENATE(AJ13,BA13)))</f>
        <v/>
      </c>
      <c r="T13" s="9" t="str">
        <f t="array" ref="T13">IF((INDEX(SPRG1107!$I:$I,MATCH($B13,IF(SPRG1107!$G:$G=AK$2,SPRG1107!$C:$C),0)))=CONCATENATE(AK13,BB13),"",CONCATENATE((INDEX(SPRG1107!$I:$I,MATCH($B13,IF(SPRG1107!$G:$G=AK$2,SPRG1107!$C:$C),0))),"  |  ",CONCATENATE(AK13,BB13)))</f>
        <v/>
      </c>
      <c r="U13" s="9" t="str">
        <f t="array" ref="U13">IF((INDEX(SPRG1107!$I:$I,MATCH($B13,IF(SPRG1107!$G:$G=AL$2,SPRG1107!$C:$C),0)))=CONCATENATE(AL13,BC13),"",CONCATENATE((INDEX(SPRG1107!$I:$I,MATCH($B13,IF(SPRG1107!$G:$G=AL$2,SPRG1107!$C:$C),0))),"  |  ",CONCATENATE(AL13,BC13)))</f>
        <v/>
      </c>
      <c r="V13" s="9" t="str">
        <f t="array" ref="V13">IF((INDEX(SPRG1107!$I:$I,MATCH($B13,IF(SPRG1107!$G:$G=AM$2,SPRG1107!$C:$C),0)))=CONCATENATE(AM13,BD13),"",CONCATENATE((INDEX(SPRG1107!$I:$I,MATCH($B13,IF(SPRG1107!$G:$G=AM$2,SPRG1107!$C:$C),0))),"  |  ",CONCATENATE(AM13,BD13)))</f>
        <v xml:space="preserve">A  |  </v>
      </c>
      <c r="W13" s="9" t="str">
        <f t="array" ref="W13">IF((INDEX(SPRG1107!$I:$I,MATCH($B13,IF(SPRG1107!$G:$G=AN$2,SPRG1107!$C:$C),0)))=CONCATENATE(AN13,BE13),"",CONCATENATE((INDEX(SPRG1107!$I:$I,MATCH($B13,IF(SPRG1107!$G:$G=AN$2,SPRG1107!$C:$C),0))),"  |  ",CONCATENATE(AN13,BE13)))</f>
        <v xml:space="preserve">A  |  </v>
      </c>
      <c r="X13" s="9" t="str">
        <f t="array" ref="X13">IF((INDEX(SPRG1107!$I:$I,MATCH($B13,IF(SPRG1107!$G:$G=AO$2,SPRG1107!$C:$C),0)))=CONCATENATE(AO13,BF13),"",CONCATENATE((INDEX(SPRG1107!$I:$I,MATCH($B13,IF(SPRG1107!$G:$G=AO$2,SPRG1107!$C:$C),0))),"  |  ",CONCATENATE(AO13,BF13)))</f>
        <v xml:space="preserve">A  |  </v>
      </c>
      <c r="Y13" s="9" t="str">
        <f t="array" ref="Y13">IF((INDEX(SPRG1107!$I:$I,MATCH($B13,IF(SPRG1107!$G:$G=AP$2,SPRG1107!$C:$C),0)))=CONCATENATE(AP13,BG13),"",CONCATENATE((INDEX(SPRG1107!$I:$I,MATCH($B13,IF(SPRG1107!$G:$G=AP$2,SPRG1107!$C:$C),0))),"  |  ",CONCATENATE(AP13,BG13)))</f>
        <v/>
      </c>
      <c r="Z13" s="9" t="str">
        <f t="array" ref="Z13">IF((INDEX(SPRG1107!$I:$I,MATCH($B13,IF(SPRG1107!$G:$G=AQ$2,SPRG1107!$C:$C),0)))=CONCATENATE(AQ13,BH13),"",CONCATENATE((INDEX(SPRG1107!$I:$I,MATCH($B13,IF(SPRG1107!$G:$G=AQ$2,SPRG1107!$C:$C),0))),"  |  ",CONCATENATE(AQ13,BH13)))</f>
        <v/>
      </c>
      <c r="AA13" s="9" t="str">
        <f t="array" ref="AA13">IF((INDEX(SPRG1107!$I:$I,MATCH($B13,IF(SPRG1107!$G:$G=AR$2,SPRG1107!$C:$C),0)))=CONCATENATE(AR13,BI13),"",CONCATENATE((INDEX(SPRG1107!$I:$I,MATCH($B13,IF(SPRG1107!$G:$G=AR$2,SPRG1107!$C:$C),0))),"  |  ",CONCATENATE(AR13,BI13)))</f>
        <v/>
      </c>
      <c r="AB13" s="9" t="str">
        <f t="array" ref="AB13">IF((INDEX(SPRG1107!$I:$I,MATCH($B13,IF(SPRG1107!$G:$G=AS$2,SPRG1107!$C:$C),0)))=CONCATENATE(AS13,BJ13),"",CONCATENATE((INDEX(SPRG1107!$I:$I,MATCH($B13,IF(SPRG1107!$G:$G=AS$2,SPRG1107!$C:$C),0))),"  |  ",CONCATENATE(AS13,BJ13)))</f>
        <v>U  |  QU</v>
      </c>
      <c r="AC13" s="9" t="str">
        <f t="array" ref="AC13">IF((INDEX(SPRG1107!$I:$I,MATCH($B13,IF(SPRG1107!$G:$G=AT$2,SPRG1107!$C:$C),0)))=CONCATENATE(AT13,BK13),"",CONCATENATE((INDEX(SPRG1107!$I:$I,MATCH($B13,IF(SPRG1107!$G:$G=AT$2,SPRG1107!$C:$C),0))),"  |  ",CONCATENATE(AT13,BK13)))</f>
        <v/>
      </c>
      <c r="AD13" s="18" t="str">
        <f t="array" ref="AD13">IF((INDEX(SPRG1107!$M:$M,MATCH($B13,IF(SPRG1107!$G:$G=AD$2,SPRG1107!$C:$C),0)))-(INDEX(SPRG1107!$E:$E,MATCH($B13,IF(SPRG1107!$G:$G=AD$2,SPRG1107!$C:$C),0)))&gt;2,"Q","")</f>
        <v/>
      </c>
      <c r="AE13" s="19" t="str">
        <f t="array" ref="AE13">IF((INDEX(SPRG1107!$M:$M,MATCH($B13,IF(SPRG1107!$G:$G=AE$2,SPRG1107!$C:$C),0)))-(INDEX(SPRG1107!$E:$E,MATCH($B13,IF(SPRG1107!$G:$G=AE$2,SPRG1107!$C:$C),0)))&gt;2,"Q","")</f>
        <v/>
      </c>
      <c r="AF13" s="19" t="str">
        <f t="array" ref="AF13">IF((INDEX(SPRG1107!$M:$M,MATCH($B13,IF(SPRG1107!$G:$G=AF$2,SPRG1107!$C:$C),0)))-(INDEX(SPRG1107!$E:$E,MATCH($B13,IF(SPRG1107!$G:$G=AF$2,SPRG1107!$C:$C),0)))&gt;14,"Q","")</f>
        <v/>
      </c>
      <c r="AG13" s="19" t="str">
        <f t="array" ref="AG13">IF((INDEX(SPRG1107!$M:$M,MATCH($B13,IF(SPRG1107!$G:$G=AG$2,SPRG1107!$C:$C),0)))-(INDEX(SPRG1107!$E:$E,MATCH($B13,IF(SPRG1107!$G:$G=AG$2,SPRG1107!$C:$C),0)))&gt;28,"Q","")</f>
        <v/>
      </c>
      <c r="AH13" s="19" t="str">
        <f t="array" ref="AH13">IF((INDEX(SPRG1107!$M:$M,MATCH($B13,IF(SPRG1107!$G:$G=AH$2,SPRG1107!$C:$C),0)))-(INDEX(SPRG1107!$E:$E,MATCH($B13,IF(SPRG1107!$G:$G=AH$2,SPRG1107!$C:$C),0)))&gt;28,"Q","")</f>
        <v/>
      </c>
      <c r="AI13" s="19" t="str">
        <f t="array" ref="AI13">IF((INDEX(SPRG1107!$M:$M,MATCH($B13,IF(SPRG1107!$G:$G=AI$2,SPRG1107!$C:$C),0)))-(INDEX(SPRG1107!$E:$E,MATCH($B13,IF(SPRG1107!$G:$G=AI$2,SPRG1107!$C:$C),0)))&gt;28,"Q","")</f>
        <v/>
      </c>
      <c r="AJ13" s="19" t="str">
        <f t="array" ref="AJ13">IF((INDEX(SPRG1107!$M:$M,MATCH($B13,IF(SPRG1107!$G:$G=AJ$2,SPRG1107!$C:$C),0)))-(INDEX(SPRG1107!$E:$E,MATCH($B13,IF(SPRG1107!$G:$G=AJ$2,SPRG1107!$C:$C),0)))&gt;28,"Q","")</f>
        <v/>
      </c>
      <c r="AK13" s="19" t="str">
        <f t="array" ref="AK13">IF((INDEX(SPRG1107!$M:$M,MATCH($B13,IF(SPRG1107!$G:$G=AK$2,SPRG1107!$C:$C),0)))-(INDEX(SPRG1107!$E:$E,MATCH($B13,IF(SPRG1107!$G:$G=AK$2,SPRG1107!$C:$C),0)))&gt;2,"Q","")</f>
        <v/>
      </c>
      <c r="AL13" s="19" t="str">
        <f t="array" ref="AL13">IF((INDEX(SPRG1107!$M:$M,MATCH($B13,IF(SPRG1107!$G:$G=AL$2,SPRG1107!$C:$C),0)))-(INDEX(SPRG1107!$E:$E,MATCH($B13,IF(SPRG1107!$G:$G=AL$2,SPRG1107!$C:$C),0)))&gt;28,"Q","")</f>
        <v/>
      </c>
      <c r="AM13" s="19" t="str">
        <f t="array" ref="AM13">IF((INDEX(SPRG1107!$M:$M,MATCH($B13,IF(SPRG1107!$G:$G=AM$2,SPRG1107!$C:$C),0)))-(INDEX(SPRG1107!$E:$E,MATCH($B13,IF(SPRG1107!$G:$G=AM$2,SPRG1107!$C:$C),0)))&gt;180,"Q","")</f>
        <v/>
      </c>
      <c r="AN13" s="19" t="str">
        <f t="array" ref="AN13">IF((INDEX(SPRG1107!$M:$M,MATCH($B13,IF(SPRG1107!$G:$G=AN$2,SPRG1107!$C:$C),0)))-(INDEX(SPRG1107!$E:$E,MATCH($B13,IF(SPRG1107!$G:$G=AN$2,SPRG1107!$C:$C),0)))&gt;180,"Q","")</f>
        <v/>
      </c>
      <c r="AO13" s="19" t="str">
        <f t="array" ref="AO13">IF((INDEX(SPRG1107!$M:$M,MATCH($B13,IF(SPRG1107!$G:$G=AO$2,SPRG1107!$C:$C),0)))-(INDEX(SPRG1107!$E:$E,MATCH($B13,IF(SPRG1107!$G:$G=AO$2,SPRG1107!$C:$C),0)))&gt;180,"Q","")</f>
        <v/>
      </c>
      <c r="AP13" s="19" t="str">
        <f t="array" ref="AP13">IF((INDEX(SPRG1107!$M:$M,MATCH($B13,IF(SPRG1107!$G:$G=AP$2,SPRG1107!$C:$C),0)))-(INDEX(SPRG1107!$E:$E,MATCH($B13,IF(SPRG1107!$G:$G=AP$2,SPRG1107!$C:$C),0)))&gt;180,"Q","")</f>
        <v/>
      </c>
      <c r="AQ13" s="19" t="str">
        <f t="array" ref="AQ13">IF((INDEX(SPRG1107!$M:$M,MATCH($B13,IF(SPRG1107!$G:$G=AQ$2,SPRG1107!$C:$C),0)))-(INDEX(SPRG1107!$E:$E,MATCH($B13,IF(SPRG1107!$G:$G=AQ$2,SPRG1107!$C:$C),0)))&gt;28,"Q","")</f>
        <v/>
      </c>
      <c r="AR13" s="19" t="str">
        <f t="array" ref="AR13">IF((INDEX(SPRG1107!$M:$M,MATCH($B13,IF(SPRG1107!$G:$G=AR$2,SPRG1107!$C:$C),0)))-(INDEX(SPRG1107!$E:$E,MATCH($B13,IF(SPRG1107!$G:$G=AR$2,SPRG1107!$C:$C),0)))&gt;28,"Q","")</f>
        <v/>
      </c>
      <c r="AS13" s="19" t="str">
        <f t="array" ref="AS13">IF((INDEX(SPRG1107!$M:$M,MATCH($B13,IF(SPRG1107!$G:$G=AS$2,SPRG1107!$C:$C),0)))-(INDEX(SPRG1107!$E:$E,MATCH($B13,IF(SPRG1107!$G:$G=AS$2,SPRG1107!$C:$C),0)))&gt;2,"Q","")</f>
        <v>Q</v>
      </c>
      <c r="AT13" s="20" t="str">
        <f t="array" ref="AT13">IF((INDEX(SPRG1107!$M:$M,MATCH($B13,IF(SPRG1107!$G:$G=AT$2,SPRG1107!$C:$C),0)))-(INDEX(SPRG1107!$E:$E,MATCH($B13,IF(SPRG1107!$G:$G=AT$2,SPRG1107!$C:$C),0)))&gt;7,"Q","")</f>
        <v/>
      </c>
      <c r="AU13" s="14" t="str">
        <f>IF(Summary!K13&gt;VLOOKUP(AU$2,'MDL-PQL'!$B:$D,2,FALSE),IF(Summary!K13&lt;VLOOKUP(Qualifers!AU$2,'MDL-PQL'!$B:$D,3,FALSE),"I",""),"U")</f>
        <v/>
      </c>
      <c r="AV13" s="15" t="str">
        <f>IF(Summary!L13&gt;VLOOKUP(AV$2,'MDL-PQL'!$B:$D,2,FALSE),IF(Summary!L13&lt;VLOOKUP(Qualifers!AV$2,'MDL-PQL'!$B:$D,3,FALSE),"I",""),"U")</f>
        <v>U</v>
      </c>
      <c r="AW13" s="15" t="str">
        <f>IF(Summary!M13&gt;VLOOKUP(AW$2,'MDL-PQL'!$B:$D,2,FALSE),IF(Summary!M13&lt;VLOOKUP(Qualifers!AW$2,'MDL-PQL'!$B:$D,3,FALSE),"I",""),"U")</f>
        <v/>
      </c>
      <c r="AX13" s="15" t="str">
        <f>IF(Summary!N13&gt;VLOOKUP(AX$2,'MDL-PQL'!$B:$D,2,FALSE),IF(Summary!N13&lt;VLOOKUP(Qualifers!AX$2,'MDL-PQL'!$B:$D,3,FALSE),"I",""),"U")</f>
        <v>U</v>
      </c>
      <c r="AY13" s="15" t="str">
        <f>IF(Summary!O13&gt;VLOOKUP(AY$2,'MDL-PQL'!$B:$D,2,FALSE),IF(Summary!O13&lt;VLOOKUP(Qualifers!AY$2,'MDL-PQL'!$B:$D,3,FALSE),"I",""),"U")</f>
        <v>U</v>
      </c>
      <c r="AZ13" s="15" t="str">
        <f>IF(Summary!P13&gt;VLOOKUP(AZ$2,'MDL-PQL'!$B:$D,2,FALSE),IF(Summary!P13&lt;VLOOKUP(Qualifers!AZ$2,'MDL-PQL'!$B:$D,3,FALSE),"I",""),"U")</f>
        <v/>
      </c>
      <c r="BA13" s="15" t="str">
        <f>IF(Summary!Q13&gt;VLOOKUP(BA$2,'MDL-PQL'!$B:$D,2,FALSE),IF(Summary!Q13&lt;VLOOKUP(Qualifers!BA$2,'MDL-PQL'!$B:$D,3,FALSE),"I",""),"U")</f>
        <v/>
      </c>
      <c r="BB13" s="15" t="str">
        <f>IF(Summary!R13&gt;VLOOKUP(BB$2,'MDL-PQL'!$B:$D,2,FALSE),IF(Summary!R13&lt;VLOOKUP(Qualifers!BB$2,'MDL-PQL'!$B:$D,3,FALSE),"I",""),"U")</f>
        <v/>
      </c>
      <c r="BC13" s="15" t="str">
        <f>IF(Summary!S13&gt;VLOOKUP(BC$2,'MDL-PQL'!$B:$D,2,FALSE),IF(Summary!S13&lt;VLOOKUP(Qualifers!BC$2,'MDL-PQL'!$B:$D,3,FALSE),"I",""),"U")</f>
        <v>U</v>
      </c>
      <c r="BD13" s="15" t="str">
        <f>IF(Summary!T13&gt;VLOOKUP(BD$2,'MDL-PQL'!$B:$D,2,FALSE),IF(Summary!T13&lt;VLOOKUP(Qualifers!BD$2,'MDL-PQL'!$B:$D,3,FALSE),"I",""),"U")</f>
        <v/>
      </c>
      <c r="BE13" s="15" t="str">
        <f>IF(Summary!U13&gt;VLOOKUP(BE$2,'MDL-PQL'!$B:$D,2,FALSE),IF(Summary!U13&lt;VLOOKUP(Qualifers!BE$2,'MDL-PQL'!$B:$D,3,FALSE),"I",""),"U")</f>
        <v/>
      </c>
      <c r="BF13" s="15" t="str">
        <f>IF(Summary!V13&gt;VLOOKUP(BF$2,'MDL-PQL'!$B:$D,2,FALSE),IF(Summary!V13&lt;VLOOKUP(Qualifers!BF$2,'MDL-PQL'!$B:$D,3,FALSE),"I",""),"U")</f>
        <v/>
      </c>
      <c r="BG13" s="15" t="str">
        <f>IF(Summary!W13&gt;VLOOKUP(BG$2,'MDL-PQL'!$B:$D,2,FALSE),IF(Summary!W13&lt;VLOOKUP(Qualifers!BG$2,'MDL-PQL'!$B:$D,3,FALSE),"I",""),"U")</f>
        <v>U</v>
      </c>
      <c r="BH13" s="15" t="str">
        <f>IF(Summary!X13&gt;VLOOKUP(BH$2,'MDL-PQL'!$B:$D,2,FALSE),IF(Summary!X13&lt;VLOOKUP(Qualifers!BH$2,'MDL-PQL'!$B:$D,3,FALSE),"I",""),"U")</f>
        <v/>
      </c>
      <c r="BI13" s="15" t="str">
        <f>IF(Summary!Y13&gt;VLOOKUP(BI$2,'MDL-PQL'!$B:$D,2,FALSE),IF(Summary!Y13&lt;VLOOKUP(Qualifers!BI$2,'MDL-PQL'!$B:$D,3,FALSE),"I",""),"U")</f>
        <v/>
      </c>
      <c r="BJ13" s="15" t="str">
        <f>IF(Summary!Z13&gt;VLOOKUP(BJ$2,'MDL-PQL'!$B:$D,2,FALSE),IF(Summary!Z13&lt;VLOOKUP(Qualifers!BJ$2,'MDL-PQL'!$B:$D,3,FALSE),"I",""),"U")</f>
        <v>U</v>
      </c>
      <c r="BK13" s="15" t="str">
        <f>IF(Summary!AA13&gt;VLOOKUP(BK$2,'MDL-PQL'!$B:$D,2,FALSE),IF(Summary!AA13&lt;VLOOKUP(Qualifers!BK$2,'MDL-PQL'!$B:$D,3,FALSE),"I",""),"U")</f>
        <v/>
      </c>
    </row>
    <row r="14" spans="2:63">
      <c r="B14" t="str">
        <f>IF(ISBLANK(Summary!B14),"",Summary!B14)</f>
        <v>MILL POND SPRINGS (COLUMBIA) SIPQ</v>
      </c>
      <c r="C14">
        <f>IF(ISERROR(VLOOKUP(B14,'Station ID'!B:C,2,FALSE)),"",(VLOOKUP(B14,'Station ID'!B:C,2,FALSE)))</f>
        <v>10786</v>
      </c>
      <c r="D14" t="str">
        <f>IF(ISERROR(INDEX(SPRG1107!A:A,MATCH(B14,SPRG1107!C:C,0))),"",INDEX(SPRG1107!A:A,MATCH(B14,SPRG1107!C:C,0)))</f>
        <v>SPRG1107-4</v>
      </c>
      <c r="E14" t="str">
        <f t="array" ref="E14">IF(AND((IF(AND(ISTEXT((INDEX(SPRG1107!$I:$I,MATCH($B14,IF(SPRG1107!$G:$G=E$2,SPRG1107!$C:$C),0)))),ISNUMBER(Summary!D14)),"bad qualifer","O"))="O",IFERROR(Summary!D14,"O")="O"),"O","")</f>
        <v/>
      </c>
      <c r="F14" s="34" t="str">
        <f t="array" ref="F14">IF(OR(C14=9695,C14=20383,C14=20385,C14=9714,C14=9717,C14=11371,C14=11456,C14=9739,C14=11386,C14=9719),"",(IFERROR(CONCATENATE((INDEX(SPRG1107!$I:$I,MATCH($B14,IF(SPRG1107!$G:$G=F$2,SPRG1107!$C:$C),0))),"  |  ",(IFERROR(IF(Summary!I14=Summary!E14,"L",Summary!I14-Summary!E14),"O"))),"O")))</f>
        <v>L  |  L</v>
      </c>
      <c r="G14" t="str">
        <f t="array" ref="G14">IF(AND((IF(AND(ISTEXT((INDEX(SPRG1107!$I:$I,MATCH($B14,IF(SPRG1107!$G:$G=G$2,SPRG1107!$C:$C),0)))),ISNUMBER(Summary!F14)),"bad qualifer","O"))="O",IFERROR(Summary!F14,"O")="O"),"O","")</f>
        <v/>
      </c>
      <c r="H14" t="str">
        <f t="array" ref="H14">IF(AND((IF(AND(ISTEXT((INDEX(SPRG1107!$I:$I,MATCH($B14,IF(SPRG1107!$G:$G=H$2,SPRG1107!$C:$C),0)))),ISNUMBER(Summary!G14)),"bad qualifer","O"))="O",IFERROR(Summary!G14,"O")="O"),"O","")</f>
        <v/>
      </c>
      <c r="I14" t="str">
        <f t="array" ref="I14">IF(AND((IF(AND(ISTEXT((INDEX(SPRG1107!$I:$I,MATCH($B14,IF(SPRG1107!$G:$G=I$2,SPRG1107!$C:$C),0)))),ISNUMBER(Summary!H14)),"bad qualifer","O"))="O",IFERROR(Summary!H14,"O")="O"),"O","")</f>
        <v/>
      </c>
      <c r="J14" t="str">
        <f t="array" ref="J14">IF(OR(C14=9695,C14=20383,C14=20385,C14=9714),"",(IF(AND((IF(AND(ISTEXT((INDEX(SPRG1107!$I:$I,MATCH($B14,IF(SPRG1107!$G:$G=J$2,SPRG1107!$C:$C),0)))),ISNUMBER(Summary!I14)),"bad qualifer","O"))="O",IFERROR(Summary!I14,"O")="O"),"O","")))</f>
        <v/>
      </c>
      <c r="K14" t="str">
        <f t="array" ref="K14">IF(AND((IF(AND(ISTEXT((INDEX(SPRG1107!$I:$I,MATCH($B14,IF(SPRG1107!$G:$G=K$2,SPRG1107!$C:$C),0)))),ISNUMBER(Summary!J14)),"bad qualifer","O"))="O",IFERROR(Summary!J14,"O")="O"),"O","")</f>
        <v/>
      </c>
      <c r="L14" s="32" t="str">
        <f t="array" ref="L14">(IF(OR(C14=9743,C14=11456,C14=9713,C14=10786,C14=9714),(IF(AND((IF(AND(ISTEXT((INDEX(SPRG1107!$I:$I,MATCH($B14,IF(SPRG1107!$G:$G=L$2,SPRG1107!$C:$C),0)))),ISNUMBER(Summary!AB14)),"bad qualifer","O"))="O",IFERROR(Summary!AB14,"O")="O"),"O","")),""))</f>
        <v>O</v>
      </c>
      <c r="M14" s="9" t="str">
        <f t="array" ref="M14">IF((INDEX(SPRG1107!$I:$I,MATCH($B14,IF(SPRG1107!$G:$G=AD$2,SPRG1107!$C:$C),0)))=CONCATENATE(AD14,AU14),"",CONCATENATE((INDEX(SPRG1107!$I:$I,MATCH($B14,IF(SPRG1107!$G:$G=AD$2,SPRG1107!$C:$C),0))),"  |  ",CONCATENATE(AD14,AU14)))</f>
        <v/>
      </c>
      <c r="N14" s="9" t="str">
        <f t="array" ref="N14">IF((INDEX(SPRG1107!$I:$I,MATCH($B14,IF(SPRG1107!$G:$G=AE$2,SPRG1107!$C:$C),0)))=CONCATENATE(AE14,AV14),"",CONCATENATE((INDEX(SPRG1107!$I:$I,MATCH($B14,IF(SPRG1107!$G:$G=AE$2,SPRG1107!$C:$C),0))),"  |  ",CONCATENATE(AE14,AV14)))</f>
        <v/>
      </c>
      <c r="O14" s="9" t="str">
        <f t="array" ref="O14">IF((INDEX(SPRG1107!$I:$I,MATCH($B14,IF(SPRG1107!$G:$G=AF$2,SPRG1107!$C:$C),0)))=CONCATENATE(AF14,AW14),"",CONCATENATE((INDEX(SPRG1107!$I:$I,MATCH($B14,IF(SPRG1107!$G:$G=AF$2,SPRG1107!$C:$C),0))),"  |  ",CONCATENATE(AF14,AW14)))</f>
        <v/>
      </c>
      <c r="P14" s="9" t="str">
        <f t="array" ref="P14">IF((INDEX(SPRG1107!$I:$I,MATCH($B14,IF(SPRG1107!$G:$G=AG$2,SPRG1107!$C:$C),0)))=CONCATENATE(AG14,AX14),"",CONCATENATE((INDEX(SPRG1107!$I:$I,MATCH($B14,IF(SPRG1107!$G:$G=AG$2,SPRG1107!$C:$C),0))),"  |  ",CONCATENATE(AG14,AX14)))</f>
        <v/>
      </c>
      <c r="Q14" s="9" t="str">
        <f t="array" ref="Q14">IF((INDEX(SPRG1107!$I:$I,MATCH($B14,IF(SPRG1107!$G:$G=AH$2,SPRG1107!$C:$C),0)))=CONCATENATE(AH14,AY14),"",CONCATENATE((INDEX(SPRG1107!$I:$I,MATCH($B14,IF(SPRG1107!$G:$G=AH$2,SPRG1107!$C:$C),0))),"  |  ",CONCATENATE(AH14,AY14)))</f>
        <v/>
      </c>
      <c r="R14" s="9" t="str">
        <f t="array" ref="R14">IF((INDEX(SPRG1107!$I:$I,MATCH($B14,IF(SPRG1107!$G:$G=AI$2,SPRG1107!$C:$C),0)))=CONCATENATE(AI14,AZ14),"",CONCATENATE((INDEX(SPRG1107!$I:$I,MATCH($B14,IF(SPRG1107!$G:$G=AI$2,SPRG1107!$C:$C),0))),"  |  ",CONCATENATE(AI14,AZ14)))</f>
        <v/>
      </c>
      <c r="S14" s="9" t="str">
        <f t="array" ref="S14">IF((INDEX(SPRG1107!$I:$I,MATCH($B14,IF(SPRG1107!$G:$G=AJ$2,SPRG1107!$C:$C),0)))=CONCATENATE(AJ14,BA14),"",CONCATENATE((INDEX(SPRG1107!$I:$I,MATCH($B14,IF(SPRG1107!$G:$G=AJ$2,SPRG1107!$C:$C),0))),"  |  ",CONCATENATE(AJ14,BA14)))</f>
        <v/>
      </c>
      <c r="T14" s="9" t="str">
        <f t="array" ref="T14">IF((INDEX(SPRG1107!$I:$I,MATCH($B14,IF(SPRG1107!$G:$G=AK$2,SPRG1107!$C:$C),0)))=CONCATENATE(AK14,BB14),"",CONCATENATE((INDEX(SPRG1107!$I:$I,MATCH($B14,IF(SPRG1107!$G:$G=AK$2,SPRG1107!$C:$C),0))),"  |  ",CONCATENATE(AK14,BB14)))</f>
        <v/>
      </c>
      <c r="U14" s="9" t="str">
        <f t="array" ref="U14">IF((INDEX(SPRG1107!$I:$I,MATCH($B14,IF(SPRG1107!$G:$G=AL$2,SPRG1107!$C:$C),0)))=CONCATENATE(AL14,BC14),"",CONCATENATE((INDEX(SPRG1107!$I:$I,MATCH($B14,IF(SPRG1107!$G:$G=AL$2,SPRG1107!$C:$C),0))),"  |  ",CONCATENATE(AL14,BC14)))</f>
        <v/>
      </c>
      <c r="V14" s="9" t="str">
        <f t="array" ref="V14">IF((INDEX(SPRG1107!$I:$I,MATCH($B14,IF(SPRG1107!$G:$G=AM$2,SPRG1107!$C:$C),0)))=CONCATENATE(AM14,BD14),"",CONCATENATE((INDEX(SPRG1107!$I:$I,MATCH($B14,IF(SPRG1107!$G:$G=AM$2,SPRG1107!$C:$C),0))),"  |  ",CONCATENATE(AM14,BD14)))</f>
        <v/>
      </c>
      <c r="W14" s="9" t="str">
        <f t="array" ref="W14">IF((INDEX(SPRG1107!$I:$I,MATCH($B14,IF(SPRG1107!$G:$G=AN$2,SPRG1107!$C:$C),0)))=CONCATENATE(AN14,BE14),"",CONCATENATE((INDEX(SPRG1107!$I:$I,MATCH($B14,IF(SPRG1107!$G:$G=AN$2,SPRG1107!$C:$C),0))),"  |  ",CONCATENATE(AN14,BE14)))</f>
        <v/>
      </c>
      <c r="X14" s="9" t="str">
        <f t="array" ref="X14">IF((INDEX(SPRG1107!$I:$I,MATCH($B14,IF(SPRG1107!$G:$G=AO$2,SPRG1107!$C:$C),0)))=CONCATENATE(AO14,BF14),"",CONCATENATE((INDEX(SPRG1107!$I:$I,MATCH($B14,IF(SPRG1107!$G:$G=AO$2,SPRG1107!$C:$C),0))),"  |  ",CONCATENATE(AO14,BF14)))</f>
        <v/>
      </c>
      <c r="Y14" s="9" t="str">
        <f t="array" ref="Y14">IF((INDEX(SPRG1107!$I:$I,MATCH($B14,IF(SPRG1107!$G:$G=AP$2,SPRG1107!$C:$C),0)))=CONCATENATE(AP14,BG14),"",CONCATENATE((INDEX(SPRG1107!$I:$I,MATCH($B14,IF(SPRG1107!$G:$G=AP$2,SPRG1107!$C:$C),0))),"  |  ",CONCATENATE(AP14,BG14)))</f>
        <v/>
      </c>
      <c r="Z14" s="9" t="str">
        <f t="array" ref="Z14">IF((INDEX(SPRG1107!$I:$I,MATCH($B14,IF(SPRG1107!$G:$G=AQ$2,SPRG1107!$C:$C),0)))=CONCATENATE(AQ14,BH14),"",CONCATENATE((INDEX(SPRG1107!$I:$I,MATCH($B14,IF(SPRG1107!$G:$G=AQ$2,SPRG1107!$C:$C),0))),"  |  ",CONCATENATE(AQ14,BH14)))</f>
        <v/>
      </c>
      <c r="AA14" s="9" t="str">
        <f t="array" ref="AA14">IF((INDEX(SPRG1107!$I:$I,MATCH($B14,IF(SPRG1107!$G:$G=AR$2,SPRG1107!$C:$C),0)))=CONCATENATE(AR14,BI14),"",CONCATENATE((INDEX(SPRG1107!$I:$I,MATCH($B14,IF(SPRG1107!$G:$G=AR$2,SPRG1107!$C:$C),0))),"  |  ",CONCATENATE(AR14,BI14)))</f>
        <v/>
      </c>
      <c r="AB14" s="9" t="str">
        <f t="array" ref="AB14">IF((INDEX(SPRG1107!$I:$I,MATCH($B14,IF(SPRG1107!$G:$G=AS$2,SPRG1107!$C:$C),0)))=CONCATENATE(AS14,BJ14),"",CONCATENATE((INDEX(SPRG1107!$I:$I,MATCH($B14,IF(SPRG1107!$G:$G=AS$2,SPRG1107!$C:$C),0))),"  |  ",CONCATENATE(AS14,BJ14)))</f>
        <v>I  |  QI</v>
      </c>
      <c r="AC14" s="9" t="str">
        <f t="array" ref="AC14">IF((INDEX(SPRG1107!$I:$I,MATCH($B14,IF(SPRG1107!$G:$G=AT$2,SPRG1107!$C:$C),0)))=CONCATENATE(AT14,BK14),"",CONCATENATE((INDEX(SPRG1107!$I:$I,MATCH($B14,IF(SPRG1107!$G:$G=AT$2,SPRG1107!$C:$C),0))),"  |  ",CONCATENATE(AT14,BK14)))</f>
        <v/>
      </c>
      <c r="AD14" s="18" t="str">
        <f t="array" ref="AD14">IF((INDEX(SPRG1107!$M:$M,MATCH($B14,IF(SPRG1107!$G:$G=AD$2,SPRG1107!$C:$C),0)))-(INDEX(SPRG1107!$E:$E,MATCH($B14,IF(SPRG1107!$G:$G=AD$2,SPRG1107!$C:$C),0)))&gt;2,"Q","")</f>
        <v/>
      </c>
      <c r="AE14" s="19" t="str">
        <f t="array" ref="AE14">IF((INDEX(SPRG1107!$M:$M,MATCH($B14,IF(SPRG1107!$G:$G=AE$2,SPRG1107!$C:$C),0)))-(INDEX(SPRG1107!$E:$E,MATCH($B14,IF(SPRG1107!$G:$G=AE$2,SPRG1107!$C:$C),0)))&gt;2,"Q","")</f>
        <v/>
      </c>
      <c r="AF14" s="19" t="str">
        <f t="array" ref="AF14">IF((INDEX(SPRG1107!$M:$M,MATCH($B14,IF(SPRG1107!$G:$G=AF$2,SPRG1107!$C:$C),0)))-(INDEX(SPRG1107!$E:$E,MATCH($B14,IF(SPRG1107!$G:$G=AF$2,SPRG1107!$C:$C),0)))&gt;14,"Q","")</f>
        <v/>
      </c>
      <c r="AG14" s="19" t="str">
        <f t="array" ref="AG14">IF((INDEX(SPRG1107!$M:$M,MATCH($B14,IF(SPRG1107!$G:$G=AG$2,SPRG1107!$C:$C),0)))-(INDEX(SPRG1107!$E:$E,MATCH($B14,IF(SPRG1107!$G:$G=AG$2,SPRG1107!$C:$C),0)))&gt;28,"Q","")</f>
        <v/>
      </c>
      <c r="AH14" s="19" t="str">
        <f t="array" ref="AH14">IF((INDEX(SPRG1107!$M:$M,MATCH($B14,IF(SPRG1107!$G:$G=AH$2,SPRG1107!$C:$C),0)))-(INDEX(SPRG1107!$E:$E,MATCH($B14,IF(SPRG1107!$G:$G=AH$2,SPRG1107!$C:$C),0)))&gt;28,"Q","")</f>
        <v/>
      </c>
      <c r="AI14" s="19" t="str">
        <f t="array" ref="AI14">IF((INDEX(SPRG1107!$M:$M,MATCH($B14,IF(SPRG1107!$G:$G=AI$2,SPRG1107!$C:$C),0)))-(INDEX(SPRG1107!$E:$E,MATCH($B14,IF(SPRG1107!$G:$G=AI$2,SPRG1107!$C:$C),0)))&gt;28,"Q","")</f>
        <v/>
      </c>
      <c r="AJ14" s="19" t="str">
        <f t="array" ref="AJ14">IF((INDEX(SPRG1107!$M:$M,MATCH($B14,IF(SPRG1107!$G:$G=AJ$2,SPRG1107!$C:$C),0)))-(INDEX(SPRG1107!$E:$E,MATCH($B14,IF(SPRG1107!$G:$G=AJ$2,SPRG1107!$C:$C),0)))&gt;28,"Q","")</f>
        <v/>
      </c>
      <c r="AK14" s="19" t="str">
        <f t="array" ref="AK14">IF((INDEX(SPRG1107!$M:$M,MATCH($B14,IF(SPRG1107!$G:$G=AK$2,SPRG1107!$C:$C),0)))-(INDEX(SPRG1107!$E:$E,MATCH($B14,IF(SPRG1107!$G:$G=AK$2,SPRG1107!$C:$C),0)))&gt;2,"Q","")</f>
        <v/>
      </c>
      <c r="AL14" s="19" t="str">
        <f t="array" ref="AL14">IF((INDEX(SPRG1107!$M:$M,MATCH($B14,IF(SPRG1107!$G:$G=AL$2,SPRG1107!$C:$C),0)))-(INDEX(SPRG1107!$E:$E,MATCH($B14,IF(SPRG1107!$G:$G=AL$2,SPRG1107!$C:$C),0)))&gt;28,"Q","")</f>
        <v/>
      </c>
      <c r="AM14" s="19" t="str">
        <f t="array" ref="AM14">IF((INDEX(SPRG1107!$M:$M,MATCH($B14,IF(SPRG1107!$G:$G=AM$2,SPRG1107!$C:$C),0)))-(INDEX(SPRG1107!$E:$E,MATCH($B14,IF(SPRG1107!$G:$G=AM$2,SPRG1107!$C:$C),0)))&gt;180,"Q","")</f>
        <v/>
      </c>
      <c r="AN14" s="19" t="str">
        <f t="array" ref="AN14">IF((INDEX(SPRG1107!$M:$M,MATCH($B14,IF(SPRG1107!$G:$G=AN$2,SPRG1107!$C:$C),0)))-(INDEX(SPRG1107!$E:$E,MATCH($B14,IF(SPRG1107!$G:$G=AN$2,SPRG1107!$C:$C),0)))&gt;180,"Q","")</f>
        <v/>
      </c>
      <c r="AO14" s="19" t="str">
        <f t="array" ref="AO14">IF((INDEX(SPRG1107!$M:$M,MATCH($B14,IF(SPRG1107!$G:$G=AO$2,SPRG1107!$C:$C),0)))-(INDEX(SPRG1107!$E:$E,MATCH($B14,IF(SPRG1107!$G:$G=AO$2,SPRG1107!$C:$C),0)))&gt;180,"Q","")</f>
        <v/>
      </c>
      <c r="AP14" s="19" t="str">
        <f t="array" ref="AP14">IF((INDEX(SPRG1107!$M:$M,MATCH($B14,IF(SPRG1107!$G:$G=AP$2,SPRG1107!$C:$C),0)))-(INDEX(SPRG1107!$E:$E,MATCH($B14,IF(SPRG1107!$G:$G=AP$2,SPRG1107!$C:$C),0)))&gt;180,"Q","")</f>
        <v/>
      </c>
      <c r="AQ14" s="19" t="str">
        <f t="array" ref="AQ14">IF((INDEX(SPRG1107!$M:$M,MATCH($B14,IF(SPRG1107!$G:$G=AQ$2,SPRG1107!$C:$C),0)))-(INDEX(SPRG1107!$E:$E,MATCH($B14,IF(SPRG1107!$G:$G=AQ$2,SPRG1107!$C:$C),0)))&gt;28,"Q","")</f>
        <v/>
      </c>
      <c r="AR14" s="19" t="str">
        <f t="array" ref="AR14">IF((INDEX(SPRG1107!$M:$M,MATCH($B14,IF(SPRG1107!$G:$G=AR$2,SPRG1107!$C:$C),0)))-(INDEX(SPRG1107!$E:$E,MATCH($B14,IF(SPRG1107!$G:$G=AR$2,SPRG1107!$C:$C),0)))&gt;28,"Q","")</f>
        <v/>
      </c>
      <c r="AS14" s="19" t="str">
        <f t="array" ref="AS14">IF((INDEX(SPRG1107!$M:$M,MATCH($B14,IF(SPRG1107!$G:$G=AS$2,SPRG1107!$C:$C),0)))-(INDEX(SPRG1107!$E:$E,MATCH($B14,IF(SPRG1107!$G:$G=AS$2,SPRG1107!$C:$C),0)))&gt;2,"Q","")</f>
        <v>Q</v>
      </c>
      <c r="AT14" s="20" t="str">
        <f t="array" ref="AT14">IF((INDEX(SPRG1107!$M:$M,MATCH($B14,IF(SPRG1107!$G:$G=AT$2,SPRG1107!$C:$C),0)))-(INDEX(SPRG1107!$E:$E,MATCH($B14,IF(SPRG1107!$G:$G=AT$2,SPRG1107!$C:$C),0)))&gt;7,"Q","")</f>
        <v/>
      </c>
      <c r="AU14" s="14" t="str">
        <f>IF(Summary!K14&gt;VLOOKUP(AU$2,'MDL-PQL'!$B:$D,2,FALSE),IF(Summary!K14&lt;VLOOKUP(Qualifers!AU$2,'MDL-PQL'!$B:$D,3,FALSE),"I",""),"U")</f>
        <v/>
      </c>
      <c r="AV14" s="15" t="str">
        <f>IF(Summary!L14&gt;VLOOKUP(AV$2,'MDL-PQL'!$B:$D,2,FALSE),IF(Summary!L14&lt;VLOOKUP(Qualifers!AV$2,'MDL-PQL'!$B:$D,3,FALSE),"I",""),"U")</f>
        <v>U</v>
      </c>
      <c r="AW14" s="15" t="str">
        <f>IF(Summary!M14&gt;VLOOKUP(AW$2,'MDL-PQL'!$B:$D,2,FALSE),IF(Summary!M14&lt;VLOOKUP(Qualifers!AW$2,'MDL-PQL'!$B:$D,3,FALSE),"I",""),"U")</f>
        <v/>
      </c>
      <c r="AX14" s="15" t="str">
        <f>IF(Summary!N14&gt;VLOOKUP(AX$2,'MDL-PQL'!$B:$D,2,FALSE),IF(Summary!N14&lt;VLOOKUP(Qualifers!AX$2,'MDL-PQL'!$B:$D,3,FALSE),"I",""),"U")</f>
        <v>U</v>
      </c>
      <c r="AY14" s="15" t="str">
        <f>IF(Summary!O14&gt;VLOOKUP(AY$2,'MDL-PQL'!$B:$D,2,FALSE),IF(Summary!O14&lt;VLOOKUP(Qualifers!AY$2,'MDL-PQL'!$B:$D,3,FALSE),"I",""),"U")</f>
        <v>I</v>
      </c>
      <c r="AZ14" s="15" t="str">
        <f>IF(Summary!P14&gt;VLOOKUP(AZ$2,'MDL-PQL'!$B:$D,2,FALSE),IF(Summary!P14&lt;VLOOKUP(Qualifers!AZ$2,'MDL-PQL'!$B:$D,3,FALSE),"I",""),"U")</f>
        <v/>
      </c>
      <c r="BA14" s="15" t="str">
        <f>IF(Summary!Q14&gt;VLOOKUP(BA$2,'MDL-PQL'!$B:$D,2,FALSE),IF(Summary!Q14&lt;VLOOKUP(Qualifers!BA$2,'MDL-PQL'!$B:$D,3,FALSE),"I",""),"U")</f>
        <v/>
      </c>
      <c r="BB14" s="15" t="str">
        <f>IF(Summary!R14&gt;VLOOKUP(BB$2,'MDL-PQL'!$B:$D,2,FALSE),IF(Summary!R14&lt;VLOOKUP(Qualifers!BB$2,'MDL-PQL'!$B:$D,3,FALSE),"I",""),"U")</f>
        <v/>
      </c>
      <c r="BC14" s="15" t="str">
        <f>IF(Summary!S14&gt;VLOOKUP(BC$2,'MDL-PQL'!$B:$D,2,FALSE),IF(Summary!S14&lt;VLOOKUP(Qualifers!BC$2,'MDL-PQL'!$B:$D,3,FALSE),"I",""),"U")</f>
        <v>U</v>
      </c>
      <c r="BD14" s="15" t="str">
        <f>IF(Summary!T14&gt;VLOOKUP(BD$2,'MDL-PQL'!$B:$D,2,FALSE),IF(Summary!T14&lt;VLOOKUP(Qualifers!BD$2,'MDL-PQL'!$B:$D,3,FALSE),"I",""),"U")</f>
        <v/>
      </c>
      <c r="BE14" s="15" t="str">
        <f>IF(Summary!U14&gt;VLOOKUP(BE$2,'MDL-PQL'!$B:$D,2,FALSE),IF(Summary!U14&lt;VLOOKUP(Qualifers!BE$2,'MDL-PQL'!$B:$D,3,FALSE),"I",""),"U")</f>
        <v/>
      </c>
      <c r="BF14" s="15" t="str">
        <f>IF(Summary!V14&gt;VLOOKUP(BF$2,'MDL-PQL'!$B:$D,2,FALSE),IF(Summary!V14&lt;VLOOKUP(Qualifers!BF$2,'MDL-PQL'!$B:$D,3,FALSE),"I",""),"U")</f>
        <v/>
      </c>
      <c r="BG14" s="15" t="str">
        <f>IF(Summary!W14&gt;VLOOKUP(BG$2,'MDL-PQL'!$B:$D,2,FALSE),IF(Summary!W14&lt;VLOOKUP(Qualifers!BG$2,'MDL-PQL'!$B:$D,3,FALSE),"I",""),"U")</f>
        <v>I</v>
      </c>
      <c r="BH14" s="15" t="str">
        <f>IF(Summary!X14&gt;VLOOKUP(BH$2,'MDL-PQL'!$B:$D,2,FALSE),IF(Summary!X14&lt;VLOOKUP(Qualifers!BH$2,'MDL-PQL'!$B:$D,3,FALSE),"I",""),"U")</f>
        <v/>
      </c>
      <c r="BI14" s="15" t="str">
        <f>IF(Summary!Y14&gt;VLOOKUP(BI$2,'MDL-PQL'!$B:$D,2,FALSE),IF(Summary!Y14&lt;VLOOKUP(Qualifers!BI$2,'MDL-PQL'!$B:$D,3,FALSE),"I",""),"U")</f>
        <v/>
      </c>
      <c r="BJ14" s="15" t="str">
        <f>IF(Summary!Z14&gt;VLOOKUP(BJ$2,'MDL-PQL'!$B:$D,2,FALSE),IF(Summary!Z14&lt;VLOOKUP(Qualifers!BJ$2,'MDL-PQL'!$B:$D,3,FALSE),"I",""),"U")</f>
        <v>I</v>
      </c>
      <c r="BK14" s="15" t="str">
        <f>IF(Summary!AA14&gt;VLOOKUP(BK$2,'MDL-PQL'!$B:$D,2,FALSE),IF(Summary!AA14&lt;VLOOKUP(Qualifers!BK$2,'MDL-PQL'!$B:$D,3,FALSE),"I",""),"U")</f>
        <v/>
      </c>
    </row>
    <row r="15" spans="2:63">
      <c r="B15" t="str">
        <f>IF(ISBLANK(Summary!B15),"",Summary!B15)</f>
        <v>MISSION SPRINGS SIPQ</v>
      </c>
      <c r="C15">
        <f>IF(ISERROR(VLOOKUP(B15,'Station ID'!B:C,2,FALSE)),"",(VLOOKUP(B15,'Station ID'!B:C,2,FALSE)))</f>
        <v>9714</v>
      </c>
      <c r="D15" t="str">
        <f>IF(ISERROR(INDEX(SPRG1107!A:A,MATCH(B15,SPRG1107!C:C,0))),"",INDEX(SPRG1107!A:A,MATCH(B15,SPRG1107!C:C,0)))</f>
        <v>SPRG1107-27</v>
      </c>
      <c r="E15" t="str">
        <f t="array" ref="E15">IF(AND((IF(AND(ISTEXT((INDEX(SPRG1107!$I:$I,MATCH($B15,IF(SPRG1107!$G:$G=E$2,SPRG1107!$C:$C),0)))),ISNUMBER(Summary!D15)),"bad qualifer","O"))="O",IFERROR(Summary!D15,"O")="O"),"O","")</f>
        <v/>
      </c>
      <c r="F15" s="34" t="str">
        <f t="array" ref="F15">IF(OR(C15=9695,C15=20383,C15=20385,C15=9714,C15=9717,C15=11371,C15=11456,C15=9739,C15=11386,C15=9719),"",(IFERROR(CONCATENATE((INDEX(SPRG1107!$I:$I,MATCH($B15,IF(SPRG1107!$G:$G=F$2,SPRG1107!$C:$C),0))),"  |  ",(IFERROR(IF(Summary!I15=Summary!E15,"L",Summary!I15-Summary!E15),"O"))),"O")))</f>
        <v/>
      </c>
      <c r="G15" t="str">
        <f t="array" ref="G15">IF(AND((IF(AND(ISTEXT((INDEX(SPRG1107!$I:$I,MATCH($B15,IF(SPRG1107!$G:$G=G$2,SPRG1107!$C:$C),0)))),ISNUMBER(Summary!F15)),"bad qualifer","O"))="O",IFERROR(Summary!F15,"O")="O"),"O","")</f>
        <v/>
      </c>
      <c r="H15" t="str">
        <f t="array" ref="H15">IF(AND((IF(AND(ISTEXT((INDEX(SPRG1107!$I:$I,MATCH($B15,IF(SPRG1107!$G:$G=H$2,SPRG1107!$C:$C),0)))),ISNUMBER(Summary!G15)),"bad qualifer","O"))="O",IFERROR(Summary!G15,"O")="O"),"O","")</f>
        <v/>
      </c>
      <c r="I15" t="str">
        <f t="array" ref="I15">IF(AND((IF(AND(ISTEXT((INDEX(SPRG1107!$I:$I,MATCH($B15,IF(SPRG1107!$G:$G=I$2,SPRG1107!$C:$C),0)))),ISNUMBER(Summary!H15)),"bad qualifer","O"))="O",IFERROR(Summary!H15,"O")="O"),"O","")</f>
        <v/>
      </c>
      <c r="J15" t="str">
        <f t="array" ref="J15">IF(OR(C15=9695,C15=20383,C15=20385,C15=9714),"",(IF(AND((IF(AND(ISTEXT((INDEX(SPRG1107!$I:$I,MATCH($B15,IF(SPRG1107!$G:$G=J$2,SPRG1107!$C:$C),0)))),ISNUMBER(Summary!I15)),"bad qualifer","O"))="O",IFERROR(Summary!I15,"O")="O"),"O","")))</f>
        <v/>
      </c>
      <c r="K15" t="str">
        <f t="array" ref="K15">IF(AND((IF(AND(ISTEXT((INDEX(SPRG1107!$I:$I,MATCH($B15,IF(SPRG1107!$G:$G=K$2,SPRG1107!$C:$C),0)))),ISNUMBER(Summary!J15)),"bad qualifer","O"))="O",IFERROR(Summary!J15,"O")="O"),"O","")</f>
        <v/>
      </c>
      <c r="L15" s="32" t="str">
        <f t="array" ref="L15">(IF(OR(C15=9743,C15=11456,C15=9713,C15=10786,C15=9714),(IF(AND((IF(AND(ISTEXT((INDEX(SPRG1107!$I:$I,MATCH($B15,IF(SPRG1107!$G:$G=L$2,SPRG1107!$C:$C),0)))),ISNUMBER(Summary!AB15)),"bad qualifer","O"))="O",IFERROR(Summary!AB15,"O")="O"),"O","")),""))</f>
        <v/>
      </c>
      <c r="M15" s="9" t="str">
        <f t="array" ref="M15">IF((INDEX(SPRG1107!$I:$I,MATCH($B15,IF(SPRG1107!$G:$G=AD$2,SPRG1107!$C:$C),0)))=CONCATENATE(AD15,AU15),"",CONCATENATE((INDEX(SPRG1107!$I:$I,MATCH($B15,IF(SPRG1107!$G:$G=AD$2,SPRG1107!$C:$C),0))),"  |  ",CONCATENATE(AD15,AU15)))</f>
        <v/>
      </c>
      <c r="N15" s="9" t="str">
        <f t="array" ref="N15">IF((INDEX(SPRG1107!$I:$I,MATCH($B15,IF(SPRG1107!$G:$G=AE$2,SPRG1107!$C:$C),0)))=CONCATENATE(AE15,AV15),"",CONCATENATE((INDEX(SPRG1107!$I:$I,MATCH($B15,IF(SPRG1107!$G:$G=AE$2,SPRG1107!$C:$C),0))),"  |  ",CONCATENATE(AE15,AV15)))</f>
        <v/>
      </c>
      <c r="O15" s="9" t="str">
        <f t="array" ref="O15">IF((INDEX(SPRG1107!$I:$I,MATCH($B15,IF(SPRG1107!$G:$G=AF$2,SPRG1107!$C:$C),0)))=CONCATENATE(AF15,AW15),"",CONCATENATE((INDEX(SPRG1107!$I:$I,MATCH($B15,IF(SPRG1107!$G:$G=AF$2,SPRG1107!$C:$C),0))),"  |  ",CONCATENATE(AF15,AW15)))</f>
        <v/>
      </c>
      <c r="P15" s="9" t="str">
        <f t="array" ref="P15">IF((INDEX(SPRG1107!$I:$I,MATCH($B15,IF(SPRG1107!$G:$G=AG$2,SPRG1107!$C:$C),0)))=CONCATENATE(AG15,AX15),"",CONCATENATE((INDEX(SPRG1107!$I:$I,MATCH($B15,IF(SPRG1107!$G:$G=AG$2,SPRG1107!$C:$C),0))),"  |  ",CONCATENATE(AG15,AX15)))</f>
        <v/>
      </c>
      <c r="Q15" s="9" t="str">
        <f t="array" ref="Q15">IF((INDEX(SPRG1107!$I:$I,MATCH($B15,IF(SPRG1107!$G:$G=AH$2,SPRG1107!$C:$C),0)))=CONCATENATE(AH15,AY15),"",CONCATENATE((INDEX(SPRG1107!$I:$I,MATCH($B15,IF(SPRG1107!$G:$G=AH$2,SPRG1107!$C:$C),0))),"  |  ",CONCATENATE(AH15,AY15)))</f>
        <v>IJ  |  I</v>
      </c>
      <c r="R15" s="9" t="str">
        <f t="array" ref="R15">IF((INDEX(SPRG1107!$I:$I,MATCH($B15,IF(SPRG1107!$G:$G=AI$2,SPRG1107!$C:$C),0)))=CONCATENATE(AI15,AZ15),"",CONCATENATE((INDEX(SPRG1107!$I:$I,MATCH($B15,IF(SPRG1107!$G:$G=AI$2,SPRG1107!$C:$C),0))),"  |  ",CONCATENATE(AI15,AZ15)))</f>
        <v/>
      </c>
      <c r="S15" s="9" t="str">
        <f t="array" ref="S15">IF((INDEX(SPRG1107!$I:$I,MATCH($B15,IF(SPRG1107!$G:$G=AJ$2,SPRG1107!$C:$C),0)))=CONCATENATE(AJ15,BA15),"",CONCATENATE((INDEX(SPRG1107!$I:$I,MATCH($B15,IF(SPRG1107!$G:$G=AJ$2,SPRG1107!$C:$C),0))),"  |  ",CONCATENATE(AJ15,BA15)))</f>
        <v/>
      </c>
      <c r="T15" s="9" t="str">
        <f t="array" ref="T15">IF((INDEX(SPRG1107!$I:$I,MATCH($B15,IF(SPRG1107!$G:$G=AK$2,SPRG1107!$C:$C),0)))=CONCATENATE(AK15,BB15),"",CONCATENATE((INDEX(SPRG1107!$I:$I,MATCH($B15,IF(SPRG1107!$G:$G=AK$2,SPRG1107!$C:$C),0))),"  |  ",CONCATENATE(AK15,BB15)))</f>
        <v/>
      </c>
      <c r="U15" s="9" t="str">
        <f t="array" ref="U15">IF((INDEX(SPRG1107!$I:$I,MATCH($B15,IF(SPRG1107!$G:$G=AL$2,SPRG1107!$C:$C),0)))=CONCATENATE(AL15,BC15),"",CONCATENATE((INDEX(SPRG1107!$I:$I,MATCH($B15,IF(SPRG1107!$G:$G=AL$2,SPRG1107!$C:$C),0))),"  |  ",CONCATENATE(AL15,BC15)))</f>
        <v/>
      </c>
      <c r="V15" s="9" t="str">
        <f t="array" ref="V15">IF((INDEX(SPRG1107!$I:$I,MATCH($B15,IF(SPRG1107!$G:$G=AM$2,SPRG1107!$C:$C),0)))=CONCATENATE(AM15,BD15),"",CONCATENATE((INDEX(SPRG1107!$I:$I,MATCH($B15,IF(SPRG1107!$G:$G=AM$2,SPRG1107!$C:$C),0))),"  |  ",CONCATENATE(AM15,BD15)))</f>
        <v xml:space="preserve">A  |  </v>
      </c>
      <c r="W15" s="9" t="str">
        <f t="array" ref="W15">IF((INDEX(SPRG1107!$I:$I,MATCH($B15,IF(SPRG1107!$G:$G=AN$2,SPRG1107!$C:$C),0)))=CONCATENATE(AN15,BE15),"",CONCATENATE((INDEX(SPRG1107!$I:$I,MATCH($B15,IF(SPRG1107!$G:$G=AN$2,SPRG1107!$C:$C),0))),"  |  ",CONCATENATE(AN15,BE15)))</f>
        <v xml:space="preserve">A  |  </v>
      </c>
      <c r="X15" s="9" t="str">
        <f t="array" ref="X15">IF((INDEX(SPRG1107!$I:$I,MATCH($B15,IF(SPRG1107!$G:$G=AO$2,SPRG1107!$C:$C),0)))=CONCATENATE(AO15,BF15),"",CONCATENATE((INDEX(SPRG1107!$I:$I,MATCH($B15,IF(SPRG1107!$G:$G=AO$2,SPRG1107!$C:$C),0))),"  |  ",CONCATENATE(AO15,BF15)))</f>
        <v xml:space="preserve">A  |  </v>
      </c>
      <c r="Y15" s="9" t="str">
        <f t="array" ref="Y15">IF((INDEX(SPRG1107!$I:$I,MATCH($B15,IF(SPRG1107!$G:$G=AP$2,SPRG1107!$C:$C),0)))=CONCATENATE(AP15,BG15),"",CONCATENATE((INDEX(SPRG1107!$I:$I,MATCH($B15,IF(SPRG1107!$G:$G=AP$2,SPRG1107!$C:$C),0))),"  |  ",CONCATENATE(AP15,BG15)))</f>
        <v/>
      </c>
      <c r="Z15" s="9" t="str">
        <f t="array" ref="Z15">IF((INDEX(SPRG1107!$I:$I,MATCH($B15,IF(SPRG1107!$G:$G=AQ$2,SPRG1107!$C:$C),0)))=CONCATENATE(AQ15,BH15),"",CONCATENATE((INDEX(SPRG1107!$I:$I,MATCH($B15,IF(SPRG1107!$G:$G=AQ$2,SPRG1107!$C:$C),0))),"  |  ",CONCATENATE(AQ15,BH15)))</f>
        <v/>
      </c>
      <c r="AA15" s="9" t="str">
        <f t="array" ref="AA15">IF((INDEX(SPRG1107!$I:$I,MATCH($B15,IF(SPRG1107!$G:$G=AR$2,SPRG1107!$C:$C),0)))=CONCATENATE(AR15,BI15),"",CONCATENATE((INDEX(SPRG1107!$I:$I,MATCH($B15,IF(SPRG1107!$G:$G=AR$2,SPRG1107!$C:$C),0))),"  |  ",CONCATENATE(AR15,BI15)))</f>
        <v/>
      </c>
      <c r="AB15" s="9" t="str">
        <f t="array" ref="AB15">IF((INDEX(SPRG1107!$I:$I,MATCH($B15,IF(SPRG1107!$G:$G=AS$2,SPRG1107!$C:$C),0)))=CONCATENATE(AS15,BJ15),"",CONCATENATE((INDEX(SPRG1107!$I:$I,MATCH($B15,IF(SPRG1107!$G:$G=AS$2,SPRG1107!$C:$C),0))),"  |  ",CONCATENATE(AS15,BJ15)))</f>
        <v>I  |  QI</v>
      </c>
      <c r="AC15" s="9" t="str">
        <f t="array" ref="AC15">IF((INDEX(SPRG1107!$I:$I,MATCH($B15,IF(SPRG1107!$G:$G=AT$2,SPRG1107!$C:$C),0)))=CONCATENATE(AT15,BK15),"",CONCATENATE((INDEX(SPRG1107!$I:$I,MATCH($B15,IF(SPRG1107!$G:$G=AT$2,SPRG1107!$C:$C),0))),"  |  ",CONCATENATE(AT15,BK15)))</f>
        <v/>
      </c>
      <c r="AD15" s="18" t="str">
        <f t="array" ref="AD15">IF((INDEX(SPRG1107!$M:$M,MATCH($B15,IF(SPRG1107!$G:$G=AD$2,SPRG1107!$C:$C),0)))-(INDEX(SPRG1107!$E:$E,MATCH($B15,IF(SPRG1107!$G:$G=AD$2,SPRG1107!$C:$C),0)))&gt;2,"Q","")</f>
        <v/>
      </c>
      <c r="AE15" s="19" t="str">
        <f t="array" ref="AE15">IF((INDEX(SPRG1107!$M:$M,MATCH($B15,IF(SPRG1107!$G:$G=AE$2,SPRG1107!$C:$C),0)))-(INDEX(SPRG1107!$E:$E,MATCH($B15,IF(SPRG1107!$G:$G=AE$2,SPRG1107!$C:$C),0)))&gt;2,"Q","")</f>
        <v/>
      </c>
      <c r="AF15" s="19" t="str">
        <f t="array" ref="AF15">IF((INDEX(SPRG1107!$M:$M,MATCH($B15,IF(SPRG1107!$G:$G=AF$2,SPRG1107!$C:$C),0)))-(INDEX(SPRG1107!$E:$E,MATCH($B15,IF(SPRG1107!$G:$G=AF$2,SPRG1107!$C:$C),0)))&gt;14,"Q","")</f>
        <v/>
      </c>
      <c r="AG15" s="19" t="str">
        <f t="array" ref="AG15">IF((INDEX(SPRG1107!$M:$M,MATCH($B15,IF(SPRG1107!$G:$G=AG$2,SPRG1107!$C:$C),0)))-(INDEX(SPRG1107!$E:$E,MATCH($B15,IF(SPRG1107!$G:$G=AG$2,SPRG1107!$C:$C),0)))&gt;28,"Q","")</f>
        <v/>
      </c>
      <c r="AH15" s="19" t="str">
        <f t="array" ref="AH15">IF((INDEX(SPRG1107!$M:$M,MATCH($B15,IF(SPRG1107!$G:$G=AH$2,SPRG1107!$C:$C),0)))-(INDEX(SPRG1107!$E:$E,MATCH($B15,IF(SPRG1107!$G:$G=AH$2,SPRG1107!$C:$C),0)))&gt;28,"Q","")</f>
        <v/>
      </c>
      <c r="AI15" s="19" t="str">
        <f t="array" ref="AI15">IF((INDEX(SPRG1107!$M:$M,MATCH($B15,IF(SPRG1107!$G:$G=AI$2,SPRG1107!$C:$C),0)))-(INDEX(SPRG1107!$E:$E,MATCH($B15,IF(SPRG1107!$G:$G=AI$2,SPRG1107!$C:$C),0)))&gt;28,"Q","")</f>
        <v/>
      </c>
      <c r="AJ15" s="19" t="str">
        <f t="array" ref="AJ15">IF((INDEX(SPRG1107!$M:$M,MATCH($B15,IF(SPRG1107!$G:$G=AJ$2,SPRG1107!$C:$C),0)))-(INDEX(SPRG1107!$E:$E,MATCH($B15,IF(SPRG1107!$G:$G=AJ$2,SPRG1107!$C:$C),0)))&gt;28,"Q","")</f>
        <v/>
      </c>
      <c r="AK15" s="19" t="str">
        <f t="array" ref="AK15">IF((INDEX(SPRG1107!$M:$M,MATCH($B15,IF(SPRG1107!$G:$G=AK$2,SPRG1107!$C:$C),0)))-(INDEX(SPRG1107!$E:$E,MATCH($B15,IF(SPRG1107!$G:$G=AK$2,SPRG1107!$C:$C),0)))&gt;2,"Q","")</f>
        <v/>
      </c>
      <c r="AL15" s="19" t="str">
        <f t="array" ref="AL15">IF((INDEX(SPRG1107!$M:$M,MATCH($B15,IF(SPRG1107!$G:$G=AL$2,SPRG1107!$C:$C),0)))-(INDEX(SPRG1107!$E:$E,MATCH($B15,IF(SPRG1107!$G:$G=AL$2,SPRG1107!$C:$C),0)))&gt;28,"Q","")</f>
        <v/>
      </c>
      <c r="AM15" s="19" t="str">
        <f t="array" ref="AM15">IF((INDEX(SPRG1107!$M:$M,MATCH($B15,IF(SPRG1107!$G:$G=AM$2,SPRG1107!$C:$C),0)))-(INDEX(SPRG1107!$E:$E,MATCH($B15,IF(SPRG1107!$G:$G=AM$2,SPRG1107!$C:$C),0)))&gt;180,"Q","")</f>
        <v/>
      </c>
      <c r="AN15" s="19" t="str">
        <f t="array" ref="AN15">IF((INDEX(SPRG1107!$M:$M,MATCH($B15,IF(SPRG1107!$G:$G=AN$2,SPRG1107!$C:$C),0)))-(INDEX(SPRG1107!$E:$E,MATCH($B15,IF(SPRG1107!$G:$G=AN$2,SPRG1107!$C:$C),0)))&gt;180,"Q","")</f>
        <v/>
      </c>
      <c r="AO15" s="19" t="str">
        <f t="array" ref="AO15">IF((INDEX(SPRG1107!$M:$M,MATCH($B15,IF(SPRG1107!$G:$G=AO$2,SPRG1107!$C:$C),0)))-(INDEX(SPRG1107!$E:$E,MATCH($B15,IF(SPRG1107!$G:$G=AO$2,SPRG1107!$C:$C),0)))&gt;180,"Q","")</f>
        <v/>
      </c>
      <c r="AP15" s="19" t="str">
        <f t="array" ref="AP15">IF((INDEX(SPRG1107!$M:$M,MATCH($B15,IF(SPRG1107!$G:$G=AP$2,SPRG1107!$C:$C),0)))-(INDEX(SPRG1107!$E:$E,MATCH($B15,IF(SPRG1107!$G:$G=AP$2,SPRG1107!$C:$C),0)))&gt;180,"Q","")</f>
        <v/>
      </c>
      <c r="AQ15" s="19" t="str">
        <f t="array" ref="AQ15">IF((INDEX(SPRG1107!$M:$M,MATCH($B15,IF(SPRG1107!$G:$G=AQ$2,SPRG1107!$C:$C),0)))-(INDEX(SPRG1107!$E:$E,MATCH($B15,IF(SPRG1107!$G:$G=AQ$2,SPRG1107!$C:$C),0)))&gt;28,"Q","")</f>
        <v/>
      </c>
      <c r="AR15" s="19" t="str">
        <f t="array" ref="AR15">IF((INDEX(SPRG1107!$M:$M,MATCH($B15,IF(SPRG1107!$G:$G=AR$2,SPRG1107!$C:$C),0)))-(INDEX(SPRG1107!$E:$E,MATCH($B15,IF(SPRG1107!$G:$G=AR$2,SPRG1107!$C:$C),0)))&gt;28,"Q","")</f>
        <v/>
      </c>
      <c r="AS15" s="19" t="str">
        <f t="array" ref="AS15">IF((INDEX(SPRG1107!$M:$M,MATCH($B15,IF(SPRG1107!$G:$G=AS$2,SPRG1107!$C:$C),0)))-(INDEX(SPRG1107!$E:$E,MATCH($B15,IF(SPRG1107!$G:$G=AS$2,SPRG1107!$C:$C),0)))&gt;2,"Q","")</f>
        <v>Q</v>
      </c>
      <c r="AT15" s="20" t="str">
        <f t="array" ref="AT15">IF((INDEX(SPRG1107!$M:$M,MATCH($B15,IF(SPRG1107!$G:$G=AT$2,SPRG1107!$C:$C),0)))-(INDEX(SPRG1107!$E:$E,MATCH($B15,IF(SPRG1107!$G:$G=AT$2,SPRG1107!$C:$C),0)))&gt;7,"Q","")</f>
        <v/>
      </c>
      <c r="AU15" s="14" t="str">
        <f>IF(Summary!K15&gt;VLOOKUP(AU$2,'MDL-PQL'!$B:$D,2,FALSE),IF(Summary!K15&lt;VLOOKUP(Qualifers!AU$2,'MDL-PQL'!$B:$D,3,FALSE),"I",""),"U")</f>
        <v/>
      </c>
      <c r="AV15" s="15" t="str">
        <f>IF(Summary!L15&gt;VLOOKUP(AV$2,'MDL-PQL'!$B:$D,2,FALSE),IF(Summary!L15&lt;VLOOKUP(Qualifers!AV$2,'MDL-PQL'!$B:$D,3,FALSE),"I",""),"U")</f>
        <v>U</v>
      </c>
      <c r="AW15" s="15" t="str">
        <f>IF(Summary!M15&gt;VLOOKUP(AW$2,'MDL-PQL'!$B:$D,2,FALSE),IF(Summary!M15&lt;VLOOKUP(Qualifers!AW$2,'MDL-PQL'!$B:$D,3,FALSE),"I",""),"U")</f>
        <v/>
      </c>
      <c r="AX15" s="15" t="str">
        <f>IF(Summary!N15&gt;VLOOKUP(AX$2,'MDL-PQL'!$B:$D,2,FALSE),IF(Summary!N15&lt;VLOOKUP(Qualifers!AX$2,'MDL-PQL'!$B:$D,3,FALSE),"I",""),"U")</f>
        <v>U</v>
      </c>
      <c r="AY15" s="15" t="str">
        <f>IF(Summary!O15&gt;VLOOKUP(AY$2,'MDL-PQL'!$B:$D,2,FALSE),IF(Summary!O15&lt;VLOOKUP(Qualifers!AY$2,'MDL-PQL'!$B:$D,3,FALSE),"I",""),"U")</f>
        <v>I</v>
      </c>
      <c r="AZ15" s="15" t="str">
        <f>IF(Summary!P15&gt;VLOOKUP(AZ$2,'MDL-PQL'!$B:$D,2,FALSE),IF(Summary!P15&lt;VLOOKUP(Qualifers!AZ$2,'MDL-PQL'!$B:$D,3,FALSE),"I",""),"U")</f>
        <v/>
      </c>
      <c r="BA15" s="15" t="str">
        <f>IF(Summary!Q15&gt;VLOOKUP(BA$2,'MDL-PQL'!$B:$D,2,FALSE),IF(Summary!Q15&lt;VLOOKUP(Qualifers!BA$2,'MDL-PQL'!$B:$D,3,FALSE),"I",""),"U")</f>
        <v/>
      </c>
      <c r="BB15" s="15" t="str">
        <f>IF(Summary!R15&gt;VLOOKUP(BB$2,'MDL-PQL'!$B:$D,2,FALSE),IF(Summary!R15&lt;VLOOKUP(Qualifers!BB$2,'MDL-PQL'!$B:$D,3,FALSE),"I",""),"U")</f>
        <v/>
      </c>
      <c r="BC15" s="15" t="str">
        <f>IF(Summary!S15&gt;VLOOKUP(BC$2,'MDL-PQL'!$B:$D,2,FALSE),IF(Summary!S15&lt;VLOOKUP(Qualifers!BC$2,'MDL-PQL'!$B:$D,3,FALSE),"I",""),"U")</f>
        <v>U</v>
      </c>
      <c r="BD15" s="15" t="str">
        <f>IF(Summary!T15&gt;VLOOKUP(BD$2,'MDL-PQL'!$B:$D,2,FALSE),IF(Summary!T15&lt;VLOOKUP(Qualifers!BD$2,'MDL-PQL'!$B:$D,3,FALSE),"I",""),"U")</f>
        <v/>
      </c>
      <c r="BE15" s="15" t="str">
        <f>IF(Summary!U15&gt;VLOOKUP(BE$2,'MDL-PQL'!$B:$D,2,FALSE),IF(Summary!U15&lt;VLOOKUP(Qualifers!BE$2,'MDL-PQL'!$B:$D,3,FALSE),"I",""),"U")</f>
        <v/>
      </c>
      <c r="BF15" s="15" t="str">
        <f>IF(Summary!V15&gt;VLOOKUP(BF$2,'MDL-PQL'!$B:$D,2,FALSE),IF(Summary!V15&lt;VLOOKUP(Qualifers!BF$2,'MDL-PQL'!$B:$D,3,FALSE),"I",""),"U")</f>
        <v/>
      </c>
      <c r="BG15" s="15" t="str">
        <f>IF(Summary!W15&gt;VLOOKUP(BG$2,'MDL-PQL'!$B:$D,2,FALSE),IF(Summary!W15&lt;VLOOKUP(Qualifers!BG$2,'MDL-PQL'!$B:$D,3,FALSE),"I",""),"U")</f>
        <v>I</v>
      </c>
      <c r="BH15" s="15" t="str">
        <f>IF(Summary!X15&gt;VLOOKUP(BH$2,'MDL-PQL'!$B:$D,2,FALSE),IF(Summary!X15&lt;VLOOKUP(Qualifers!BH$2,'MDL-PQL'!$B:$D,3,FALSE),"I",""),"U")</f>
        <v/>
      </c>
      <c r="BI15" s="15" t="str">
        <f>IF(Summary!Y15&gt;VLOOKUP(BI$2,'MDL-PQL'!$B:$D,2,FALSE),IF(Summary!Y15&lt;VLOOKUP(Qualifers!BI$2,'MDL-PQL'!$B:$D,3,FALSE),"I",""),"U")</f>
        <v/>
      </c>
      <c r="BJ15" s="15" t="str">
        <f>IF(Summary!Z15&gt;VLOOKUP(BJ$2,'MDL-PQL'!$B:$D,2,FALSE),IF(Summary!Z15&lt;VLOOKUP(Qualifers!BJ$2,'MDL-PQL'!$B:$D,3,FALSE),"I",""),"U")</f>
        <v>I</v>
      </c>
      <c r="BK15" s="15" t="str">
        <f>IF(Summary!AA15&gt;VLOOKUP(BK$2,'MDL-PQL'!$B:$D,2,FALSE),IF(Summary!AA15&lt;VLOOKUP(Qualifers!BK$2,'MDL-PQL'!$B:$D,3,FALSE),"I",""),"U")</f>
        <v/>
      </c>
    </row>
    <row r="16" spans="2:63">
      <c r="B16" t="str">
        <f>IF(ISBLANK(Summary!B16),"",Summary!B16)</f>
        <v>MORRISON SPRING SIPQ</v>
      </c>
      <c r="C16">
        <f>IF(ISERROR(VLOOKUP(B16,'Station ID'!B:C,2,FALSE)),"",(VLOOKUP(B16,'Station ID'!B:C,2,FALSE)))</f>
        <v>11386</v>
      </c>
      <c r="D16" t="str">
        <f>IF(ISERROR(INDEX(SPRG1107!A:A,MATCH(B16,SPRG1107!C:C,0))),"",INDEX(SPRG1107!A:A,MATCH(B16,SPRG1107!C:C,0)))</f>
        <v>SPRG1107-24</v>
      </c>
      <c r="E16" t="str">
        <f t="array" ref="E16">IF(AND((IF(AND(ISTEXT((INDEX(SPRG1107!$I:$I,MATCH($B16,IF(SPRG1107!$G:$G=E$2,SPRG1107!$C:$C),0)))),ISNUMBER(Summary!D16)),"bad qualifer","O"))="O",IFERROR(Summary!D16,"O")="O"),"O","")</f>
        <v/>
      </c>
      <c r="F16" s="34" t="str">
        <f t="array" ref="F16">IF(OR(C16=9695,C16=20383,C16=20385,C16=9714,C16=9717,C16=11371,C16=11456,C16=9739,C16=11386,C16=9719),"",(IFERROR(CONCATENATE((INDEX(SPRG1107!$I:$I,MATCH($B16,IF(SPRG1107!$G:$G=F$2,SPRG1107!$C:$C),0))),"  |  ",(IFERROR(IF(Summary!I16=Summary!E16,"L",Summary!I16-Summary!E16),"O"))),"O")))</f>
        <v/>
      </c>
      <c r="G16" t="str">
        <f t="array" ref="G16">IF(AND((IF(AND(ISTEXT((INDEX(SPRG1107!$I:$I,MATCH($B16,IF(SPRG1107!$G:$G=G$2,SPRG1107!$C:$C),0)))),ISNUMBER(Summary!F16)),"bad qualifer","O"))="O",IFERROR(Summary!F16,"O")="O"),"O","")</f>
        <v/>
      </c>
      <c r="H16" t="str">
        <f t="array" ref="H16">IF(AND((IF(AND(ISTEXT((INDEX(SPRG1107!$I:$I,MATCH($B16,IF(SPRG1107!$G:$G=H$2,SPRG1107!$C:$C),0)))),ISNUMBER(Summary!G16)),"bad qualifer","O"))="O",IFERROR(Summary!G16,"O")="O"),"O","")</f>
        <v/>
      </c>
      <c r="I16" t="str">
        <f t="array" ref="I16">IF(AND((IF(AND(ISTEXT((INDEX(SPRG1107!$I:$I,MATCH($B16,IF(SPRG1107!$G:$G=I$2,SPRG1107!$C:$C),0)))),ISNUMBER(Summary!H16)),"bad qualifer","O"))="O",IFERROR(Summary!H16,"O")="O"),"O","")</f>
        <v/>
      </c>
      <c r="J16" t="str">
        <f t="array" ref="J16">IF(OR(C16=9695,C16=20383,C16=20385,C16=9714),"",(IF(AND((IF(AND(ISTEXT((INDEX(SPRG1107!$I:$I,MATCH($B16,IF(SPRG1107!$G:$G=J$2,SPRG1107!$C:$C),0)))),ISNUMBER(Summary!I16)),"bad qualifer","O"))="O",IFERROR(Summary!I16,"O")="O"),"O","")))</f>
        <v/>
      </c>
      <c r="K16" t="str">
        <f t="array" ref="K16">IF(AND((IF(AND(ISTEXT((INDEX(SPRG1107!$I:$I,MATCH($B16,IF(SPRG1107!$G:$G=K$2,SPRG1107!$C:$C),0)))),ISNUMBER(Summary!J16)),"bad qualifer","O"))="O",IFERROR(Summary!J16,"O")="O"),"O","")</f>
        <v/>
      </c>
      <c r="L16" s="32" t="str">
        <f t="array" ref="L16">(IF(OR(C16=9743,C16=11456,C16=9713,C16=10786,C16=9714),(IF(AND((IF(AND(ISTEXT((INDEX(SPRG1107!$I:$I,MATCH($B16,IF(SPRG1107!$G:$G=L$2,SPRG1107!$C:$C),0)))),ISNUMBER(Summary!AB16)),"bad qualifer","O"))="O",IFERROR(Summary!AB16,"O")="O"),"O","")),""))</f>
        <v/>
      </c>
      <c r="M16" s="33" t="str">
        <f t="array" ref="M16">IF((INDEX(SPRG1107!$I:$I,MATCH($B16,IF(SPRG1107!$G:$G=AD$2,SPRG1107!$C:$C),0)))=CONCATENATE(AD16,AU16),"",CONCATENATE((INDEX(SPRG1107!$I:$I,MATCH($B16,IF(SPRG1107!$G:$G=AD$2,SPRG1107!$C:$C),0))),"  |  ",CONCATENATE(AD16,AU16)))</f>
        <v xml:space="preserve">  |  U</v>
      </c>
      <c r="N16" s="9" t="str">
        <f t="array" ref="N16">IF((INDEX(SPRG1107!$I:$I,MATCH($B16,IF(SPRG1107!$G:$G=AE$2,SPRG1107!$C:$C),0)))=CONCATENATE(AE16,AV16),"",CONCATENATE((INDEX(SPRG1107!$I:$I,MATCH($B16,IF(SPRG1107!$G:$G=AE$2,SPRG1107!$C:$C),0))),"  |  ",CONCATENATE(AE16,AV16)))</f>
        <v/>
      </c>
      <c r="O16" s="9" t="str">
        <f t="array" ref="O16">IF((INDEX(SPRG1107!$I:$I,MATCH($B16,IF(SPRG1107!$G:$G=AF$2,SPRG1107!$C:$C),0)))=CONCATENATE(AF16,AW16),"",CONCATENATE((INDEX(SPRG1107!$I:$I,MATCH($B16,IF(SPRG1107!$G:$G=AF$2,SPRG1107!$C:$C),0))),"  |  ",CONCATENATE(AF16,AW16)))</f>
        <v/>
      </c>
      <c r="P16" s="9" t="str">
        <f t="array" ref="P16">IF((INDEX(SPRG1107!$I:$I,MATCH($B16,IF(SPRG1107!$G:$G=AG$2,SPRG1107!$C:$C),0)))=CONCATENATE(AG16,AX16),"",CONCATENATE((INDEX(SPRG1107!$I:$I,MATCH($B16,IF(SPRG1107!$G:$G=AG$2,SPRG1107!$C:$C),0))),"  |  ",CONCATENATE(AG16,AX16)))</f>
        <v/>
      </c>
      <c r="Q16" s="9" t="str">
        <f t="array" ref="Q16">IF((INDEX(SPRG1107!$I:$I,MATCH($B16,IF(SPRG1107!$G:$G=AH$2,SPRG1107!$C:$C),0)))=CONCATENATE(AH16,AY16),"",CONCATENATE((INDEX(SPRG1107!$I:$I,MATCH($B16,IF(SPRG1107!$G:$G=AH$2,SPRG1107!$C:$C),0))),"  |  ",CONCATENATE(AH16,AY16)))</f>
        <v/>
      </c>
      <c r="R16" s="9" t="str">
        <f t="array" ref="R16">IF((INDEX(SPRG1107!$I:$I,MATCH($B16,IF(SPRG1107!$G:$G=AI$2,SPRG1107!$C:$C),0)))=CONCATENATE(AI16,AZ16),"",CONCATENATE((INDEX(SPRG1107!$I:$I,MATCH($B16,IF(SPRG1107!$G:$G=AI$2,SPRG1107!$C:$C),0))),"  |  ",CONCATENATE(AI16,AZ16)))</f>
        <v/>
      </c>
      <c r="S16" s="9" t="str">
        <f t="array" ref="S16">IF((INDEX(SPRG1107!$I:$I,MATCH($B16,IF(SPRG1107!$G:$G=AJ$2,SPRG1107!$C:$C),0)))=CONCATENATE(AJ16,BA16),"",CONCATENATE((INDEX(SPRG1107!$I:$I,MATCH($B16,IF(SPRG1107!$G:$G=AJ$2,SPRG1107!$C:$C),0))),"  |  ",CONCATENATE(AJ16,BA16)))</f>
        <v/>
      </c>
      <c r="T16" s="9" t="str">
        <f t="array" ref="T16">IF((INDEX(SPRG1107!$I:$I,MATCH($B16,IF(SPRG1107!$G:$G=AK$2,SPRG1107!$C:$C),0)))=CONCATENATE(AK16,BB16),"",CONCATENATE((INDEX(SPRG1107!$I:$I,MATCH($B16,IF(SPRG1107!$G:$G=AK$2,SPRG1107!$C:$C),0))),"  |  ",CONCATENATE(AK16,BB16)))</f>
        <v/>
      </c>
      <c r="U16" s="9" t="str">
        <f t="array" ref="U16">IF((INDEX(SPRG1107!$I:$I,MATCH($B16,IF(SPRG1107!$G:$G=AL$2,SPRG1107!$C:$C),0)))=CONCATENATE(AL16,BC16),"",CONCATENATE((INDEX(SPRG1107!$I:$I,MATCH($B16,IF(SPRG1107!$G:$G=AL$2,SPRG1107!$C:$C),0))),"  |  ",CONCATENATE(AL16,BC16)))</f>
        <v/>
      </c>
      <c r="V16" s="9" t="str">
        <f t="array" ref="V16">IF((INDEX(SPRG1107!$I:$I,MATCH($B16,IF(SPRG1107!$G:$G=AM$2,SPRG1107!$C:$C),0)))=CONCATENATE(AM16,BD16),"",CONCATENATE((INDEX(SPRG1107!$I:$I,MATCH($B16,IF(SPRG1107!$G:$G=AM$2,SPRG1107!$C:$C),0))),"  |  ",CONCATENATE(AM16,BD16)))</f>
        <v/>
      </c>
      <c r="W16" s="9" t="str">
        <f t="array" ref="W16">IF((INDEX(SPRG1107!$I:$I,MATCH($B16,IF(SPRG1107!$G:$G=AN$2,SPRG1107!$C:$C),0)))=CONCATENATE(AN16,BE16),"",CONCATENATE((INDEX(SPRG1107!$I:$I,MATCH($B16,IF(SPRG1107!$G:$G=AN$2,SPRG1107!$C:$C),0))),"  |  ",CONCATENATE(AN16,BE16)))</f>
        <v/>
      </c>
      <c r="X16" s="9" t="str">
        <f t="array" ref="X16">IF((INDEX(SPRG1107!$I:$I,MATCH($B16,IF(SPRG1107!$G:$G=AO$2,SPRG1107!$C:$C),0)))=CONCATENATE(AO16,BF16),"",CONCATENATE((INDEX(SPRG1107!$I:$I,MATCH($B16,IF(SPRG1107!$G:$G=AO$2,SPRG1107!$C:$C),0))),"  |  ",CONCATENATE(AO16,BF16)))</f>
        <v xml:space="preserve">I  |  </v>
      </c>
      <c r="Y16" s="9" t="str">
        <f t="array" ref="Y16">IF((INDEX(SPRG1107!$I:$I,MATCH($B16,IF(SPRG1107!$G:$G=AP$2,SPRG1107!$C:$C),0)))=CONCATENATE(AP16,BG16),"",CONCATENATE((INDEX(SPRG1107!$I:$I,MATCH($B16,IF(SPRG1107!$G:$G=AP$2,SPRG1107!$C:$C),0))),"  |  ",CONCATENATE(AP16,BG16)))</f>
        <v/>
      </c>
      <c r="Z16" s="9" t="str">
        <f t="array" ref="Z16">IF((INDEX(SPRG1107!$I:$I,MATCH($B16,IF(SPRG1107!$G:$G=AQ$2,SPRG1107!$C:$C),0)))=CONCATENATE(AQ16,BH16),"",CONCATENATE((INDEX(SPRG1107!$I:$I,MATCH($B16,IF(SPRG1107!$G:$G=AQ$2,SPRG1107!$C:$C),0))),"  |  ",CONCATENATE(AQ16,BH16)))</f>
        <v/>
      </c>
      <c r="AA16" s="33" t="str">
        <f t="array" ref="AA16">IF((INDEX(SPRG1107!$I:$I,MATCH($B16,IF(SPRG1107!$G:$G=AR$2,SPRG1107!$C:$C),0)))=CONCATENATE(AR16,BI16),"",CONCATENATE((INDEX(SPRG1107!$I:$I,MATCH($B16,IF(SPRG1107!$G:$G=AR$2,SPRG1107!$C:$C),0))),"  |  ",CONCATENATE(AR16,BI16)))</f>
        <v/>
      </c>
      <c r="AB16" s="9" t="str">
        <f t="array" ref="AB16">IF((INDEX(SPRG1107!$I:$I,MATCH($B16,IF(SPRG1107!$G:$G=AS$2,SPRG1107!$C:$C),0)))=CONCATENATE(AS16,BJ16),"",CONCATENATE((INDEX(SPRG1107!$I:$I,MATCH($B16,IF(SPRG1107!$G:$G=AS$2,SPRG1107!$C:$C),0))),"  |  ",CONCATENATE(AS16,BJ16)))</f>
        <v>U  |  QU</v>
      </c>
      <c r="AC16" s="9" t="str">
        <f t="array" ref="AC16">IF((INDEX(SPRG1107!$I:$I,MATCH($B16,IF(SPRG1107!$G:$G=AT$2,SPRG1107!$C:$C),0)))=CONCATENATE(AT16,BK16),"",CONCATENATE((INDEX(SPRG1107!$I:$I,MATCH($B16,IF(SPRG1107!$G:$G=AT$2,SPRG1107!$C:$C),0))),"  |  ",CONCATENATE(AT16,BK16)))</f>
        <v xml:space="preserve">A  |  </v>
      </c>
      <c r="AD16" s="18" t="str">
        <f t="array" ref="AD16">IF((INDEX(SPRG1107!$M:$M,MATCH($B16,IF(SPRG1107!$G:$G=AD$2,SPRG1107!$C:$C),0)))-(INDEX(SPRG1107!$E:$E,MATCH($B16,IF(SPRG1107!$G:$G=AD$2,SPRG1107!$C:$C),0)))&gt;2,"Q","")</f>
        <v/>
      </c>
      <c r="AE16" s="19" t="str">
        <f t="array" ref="AE16">IF((INDEX(SPRG1107!$M:$M,MATCH($B16,IF(SPRG1107!$G:$G=AE$2,SPRG1107!$C:$C),0)))-(INDEX(SPRG1107!$E:$E,MATCH($B16,IF(SPRG1107!$G:$G=AE$2,SPRG1107!$C:$C),0)))&gt;2,"Q","")</f>
        <v/>
      </c>
      <c r="AF16" s="19" t="str">
        <f t="array" ref="AF16">IF((INDEX(SPRG1107!$M:$M,MATCH($B16,IF(SPRG1107!$G:$G=AF$2,SPRG1107!$C:$C),0)))-(INDEX(SPRG1107!$E:$E,MATCH($B16,IF(SPRG1107!$G:$G=AF$2,SPRG1107!$C:$C),0)))&gt;14,"Q","")</f>
        <v/>
      </c>
      <c r="AG16" s="19" t="str">
        <f t="array" ref="AG16">IF((INDEX(SPRG1107!$M:$M,MATCH($B16,IF(SPRG1107!$G:$G=AG$2,SPRG1107!$C:$C),0)))-(INDEX(SPRG1107!$E:$E,MATCH($B16,IF(SPRG1107!$G:$G=AG$2,SPRG1107!$C:$C),0)))&gt;28,"Q","")</f>
        <v/>
      </c>
      <c r="AH16" s="19" t="str">
        <f t="array" ref="AH16">IF((INDEX(SPRG1107!$M:$M,MATCH($B16,IF(SPRG1107!$G:$G=AH$2,SPRG1107!$C:$C),0)))-(INDEX(SPRG1107!$E:$E,MATCH($B16,IF(SPRG1107!$G:$G=AH$2,SPRG1107!$C:$C),0)))&gt;28,"Q","")</f>
        <v/>
      </c>
      <c r="AI16" s="19" t="str">
        <f t="array" ref="AI16">IF((INDEX(SPRG1107!$M:$M,MATCH($B16,IF(SPRG1107!$G:$G=AI$2,SPRG1107!$C:$C),0)))-(INDEX(SPRG1107!$E:$E,MATCH($B16,IF(SPRG1107!$G:$G=AI$2,SPRG1107!$C:$C),0)))&gt;28,"Q","")</f>
        <v/>
      </c>
      <c r="AJ16" s="19" t="str">
        <f t="array" ref="AJ16">IF((INDEX(SPRG1107!$M:$M,MATCH($B16,IF(SPRG1107!$G:$G=AJ$2,SPRG1107!$C:$C),0)))-(INDEX(SPRG1107!$E:$E,MATCH($B16,IF(SPRG1107!$G:$G=AJ$2,SPRG1107!$C:$C),0)))&gt;28,"Q","")</f>
        <v/>
      </c>
      <c r="AK16" s="19" t="str">
        <f t="array" ref="AK16">IF((INDEX(SPRG1107!$M:$M,MATCH($B16,IF(SPRG1107!$G:$G=AK$2,SPRG1107!$C:$C),0)))-(INDEX(SPRG1107!$E:$E,MATCH($B16,IF(SPRG1107!$G:$G=AK$2,SPRG1107!$C:$C),0)))&gt;2,"Q","")</f>
        <v/>
      </c>
      <c r="AL16" s="19" t="str">
        <f t="array" ref="AL16">IF((INDEX(SPRG1107!$M:$M,MATCH($B16,IF(SPRG1107!$G:$G=AL$2,SPRG1107!$C:$C),0)))-(INDEX(SPRG1107!$E:$E,MATCH($B16,IF(SPRG1107!$G:$G=AL$2,SPRG1107!$C:$C),0)))&gt;28,"Q","")</f>
        <v/>
      </c>
      <c r="AM16" s="19" t="str">
        <f t="array" ref="AM16">IF((INDEX(SPRG1107!$M:$M,MATCH($B16,IF(SPRG1107!$G:$G=AM$2,SPRG1107!$C:$C),0)))-(INDEX(SPRG1107!$E:$E,MATCH($B16,IF(SPRG1107!$G:$G=AM$2,SPRG1107!$C:$C),0)))&gt;180,"Q","")</f>
        <v/>
      </c>
      <c r="AN16" s="19" t="str">
        <f t="array" ref="AN16">IF((INDEX(SPRG1107!$M:$M,MATCH($B16,IF(SPRG1107!$G:$G=AN$2,SPRG1107!$C:$C),0)))-(INDEX(SPRG1107!$E:$E,MATCH($B16,IF(SPRG1107!$G:$G=AN$2,SPRG1107!$C:$C),0)))&gt;180,"Q","")</f>
        <v/>
      </c>
      <c r="AO16" s="19" t="str">
        <f t="array" ref="AO16">IF((INDEX(SPRG1107!$M:$M,MATCH($B16,IF(SPRG1107!$G:$G=AO$2,SPRG1107!$C:$C),0)))-(INDEX(SPRG1107!$E:$E,MATCH($B16,IF(SPRG1107!$G:$G=AO$2,SPRG1107!$C:$C),0)))&gt;180,"Q","")</f>
        <v/>
      </c>
      <c r="AP16" s="19" t="str">
        <f t="array" ref="AP16">IF((INDEX(SPRG1107!$M:$M,MATCH($B16,IF(SPRG1107!$G:$G=AP$2,SPRG1107!$C:$C),0)))-(INDEX(SPRG1107!$E:$E,MATCH($B16,IF(SPRG1107!$G:$G=AP$2,SPRG1107!$C:$C),0)))&gt;180,"Q","")</f>
        <v/>
      </c>
      <c r="AQ16" s="19" t="str">
        <f t="array" ref="AQ16">IF((INDEX(SPRG1107!$M:$M,MATCH($B16,IF(SPRG1107!$G:$G=AQ$2,SPRG1107!$C:$C),0)))-(INDEX(SPRG1107!$E:$E,MATCH($B16,IF(SPRG1107!$G:$G=AQ$2,SPRG1107!$C:$C),0)))&gt;28,"Q","")</f>
        <v/>
      </c>
      <c r="AR16" s="19" t="str">
        <f t="array" ref="AR16">IF((INDEX(SPRG1107!$M:$M,MATCH($B16,IF(SPRG1107!$G:$G=AR$2,SPRG1107!$C:$C),0)))-(INDEX(SPRG1107!$E:$E,MATCH($B16,IF(SPRG1107!$G:$G=AR$2,SPRG1107!$C:$C),0)))&gt;28,"Q","")</f>
        <v/>
      </c>
      <c r="AS16" s="19" t="str">
        <f t="array" ref="AS16">IF((INDEX(SPRG1107!$M:$M,MATCH($B16,IF(SPRG1107!$G:$G=AS$2,SPRG1107!$C:$C),0)))-(INDEX(SPRG1107!$E:$E,MATCH($B16,IF(SPRG1107!$G:$G=AS$2,SPRG1107!$C:$C),0)))&gt;2,"Q","")</f>
        <v>Q</v>
      </c>
      <c r="AT16" s="20" t="str">
        <f t="array" ref="AT16">IF((INDEX(SPRG1107!$M:$M,MATCH($B16,IF(SPRG1107!$G:$G=AT$2,SPRG1107!$C:$C),0)))-(INDEX(SPRG1107!$E:$E,MATCH($B16,IF(SPRG1107!$G:$G=AT$2,SPRG1107!$C:$C),0)))&gt;7,"Q","")</f>
        <v/>
      </c>
      <c r="AU16" s="14" t="str">
        <f>IF(Summary!K16&gt;VLOOKUP(AU$2,'MDL-PQL'!$B:$D,2,FALSE),IF(Summary!K16&lt;VLOOKUP(Qualifers!AU$2,'MDL-PQL'!$B:$D,3,FALSE),"I",""),"U")</f>
        <v>U</v>
      </c>
      <c r="AV16" s="15" t="str">
        <f>IF(Summary!L16&gt;VLOOKUP(AV$2,'MDL-PQL'!$B:$D,2,FALSE),IF(Summary!L16&lt;VLOOKUP(Qualifers!AV$2,'MDL-PQL'!$B:$D,3,FALSE),"I",""),"U")</f>
        <v>U</v>
      </c>
      <c r="AW16" s="15" t="str">
        <f>IF(Summary!M16&gt;VLOOKUP(AW$2,'MDL-PQL'!$B:$D,2,FALSE),IF(Summary!M16&lt;VLOOKUP(Qualifers!AW$2,'MDL-PQL'!$B:$D,3,FALSE),"I",""),"U")</f>
        <v/>
      </c>
      <c r="AX16" s="15" t="str">
        <f>IF(Summary!N16&gt;VLOOKUP(AX$2,'MDL-PQL'!$B:$D,2,FALSE),IF(Summary!N16&lt;VLOOKUP(Qualifers!AX$2,'MDL-PQL'!$B:$D,3,FALSE),"I",""),"U")</f>
        <v>U</v>
      </c>
      <c r="AY16" s="15" t="str">
        <f>IF(Summary!O16&gt;VLOOKUP(AY$2,'MDL-PQL'!$B:$D,2,FALSE),IF(Summary!O16&lt;VLOOKUP(Qualifers!AY$2,'MDL-PQL'!$B:$D,3,FALSE),"I",""),"U")</f>
        <v>U</v>
      </c>
      <c r="AZ16" s="15" t="str">
        <f>IF(Summary!P16&gt;VLOOKUP(AZ$2,'MDL-PQL'!$B:$D,2,FALSE),IF(Summary!P16&lt;VLOOKUP(Qualifers!AZ$2,'MDL-PQL'!$B:$D,3,FALSE),"I",""),"U")</f>
        <v/>
      </c>
      <c r="BA16" s="15" t="str">
        <f>IF(Summary!Q16&gt;VLOOKUP(BA$2,'MDL-PQL'!$B:$D,2,FALSE),IF(Summary!Q16&lt;VLOOKUP(Qualifers!BA$2,'MDL-PQL'!$B:$D,3,FALSE),"I",""),"U")</f>
        <v/>
      </c>
      <c r="BB16" s="15" t="str">
        <f>IF(Summary!R16&gt;VLOOKUP(BB$2,'MDL-PQL'!$B:$D,2,FALSE),IF(Summary!R16&lt;VLOOKUP(Qualifers!BB$2,'MDL-PQL'!$B:$D,3,FALSE),"I",""),"U")</f>
        <v/>
      </c>
      <c r="BC16" s="15" t="str">
        <f>IF(Summary!S16&gt;VLOOKUP(BC$2,'MDL-PQL'!$B:$D,2,FALSE),IF(Summary!S16&lt;VLOOKUP(Qualifers!BC$2,'MDL-PQL'!$B:$D,3,FALSE),"I",""),"U")</f>
        <v>U</v>
      </c>
      <c r="BD16" s="15" t="str">
        <f>IF(Summary!T16&gt;VLOOKUP(BD$2,'MDL-PQL'!$B:$D,2,FALSE),IF(Summary!T16&lt;VLOOKUP(Qualifers!BD$2,'MDL-PQL'!$B:$D,3,FALSE),"I",""),"U")</f>
        <v/>
      </c>
      <c r="BE16" s="15" t="str">
        <f>IF(Summary!U16&gt;VLOOKUP(BE$2,'MDL-PQL'!$B:$D,2,FALSE),IF(Summary!U16&lt;VLOOKUP(Qualifers!BE$2,'MDL-PQL'!$B:$D,3,FALSE),"I",""),"U")</f>
        <v/>
      </c>
      <c r="BF16" s="15" t="str">
        <f>IF(Summary!V16&gt;VLOOKUP(BF$2,'MDL-PQL'!$B:$D,2,FALSE),IF(Summary!V16&lt;VLOOKUP(Qualifers!BF$2,'MDL-PQL'!$B:$D,3,FALSE),"I",""),"U")</f>
        <v/>
      </c>
      <c r="BG16" s="15" t="str">
        <f>IF(Summary!W16&gt;VLOOKUP(BG$2,'MDL-PQL'!$B:$D,2,FALSE),IF(Summary!W16&lt;VLOOKUP(Qualifers!BG$2,'MDL-PQL'!$B:$D,3,FALSE),"I",""),"U")</f>
        <v>I</v>
      </c>
      <c r="BH16" s="15" t="str">
        <f>IF(Summary!X16&gt;VLOOKUP(BH$2,'MDL-PQL'!$B:$D,2,FALSE),IF(Summary!X16&lt;VLOOKUP(Qualifers!BH$2,'MDL-PQL'!$B:$D,3,FALSE),"I",""),"U")</f>
        <v/>
      </c>
      <c r="BI16" s="15" t="str">
        <f>IF(Summary!Y16&gt;VLOOKUP(BI$2,'MDL-PQL'!$B:$D,2,FALSE),IF(Summary!Y16&lt;VLOOKUP(Qualifers!BI$2,'MDL-PQL'!$B:$D,3,FALSE),"I",""),"U")</f>
        <v/>
      </c>
      <c r="BJ16" s="15" t="str">
        <f>IF(Summary!Z16&gt;VLOOKUP(BJ$2,'MDL-PQL'!$B:$D,2,FALSE),IF(Summary!Z16&lt;VLOOKUP(Qualifers!BJ$2,'MDL-PQL'!$B:$D,3,FALSE),"I",""),"U")</f>
        <v>U</v>
      </c>
      <c r="BK16" s="15" t="str">
        <f>IF(Summary!AA16&gt;VLOOKUP(BK$2,'MDL-PQL'!$B:$D,2,FALSE),IF(Summary!AA16&lt;VLOOKUP(Qualifers!BK$2,'MDL-PQL'!$B:$D,3,FALSE),"I",""),"U")</f>
        <v/>
      </c>
    </row>
    <row r="17" spans="2:63">
      <c r="B17" t="str">
        <f>IF(ISBLANK(Summary!B17),"",Summary!B17)</f>
        <v>RECEPTION HALL SPRING SIPQ</v>
      </c>
      <c r="C17">
        <f>IF(ISERROR(VLOOKUP(B17,'Station ID'!B:C,2,FALSE)),"",(VLOOKUP(B17,'Station ID'!B:C,2,FALSE)))</f>
        <v>9721</v>
      </c>
      <c r="D17" t="str">
        <f>IF(ISERROR(INDEX(SPRG1107!A:A,MATCH(B17,SPRG1107!C:C,0))),"",INDEX(SPRG1107!A:A,MATCH(B17,SPRG1107!C:C,0)))</f>
        <v>SPRG1107-19</v>
      </c>
      <c r="E17" t="str">
        <f t="array" ref="E17">IF(AND((IF(AND(ISTEXT((INDEX(SPRG1107!$I:$I,MATCH($B17,IF(SPRG1107!$G:$G=E$2,SPRG1107!$C:$C),0)))),ISNUMBER(Summary!D17)),"bad qualifer","O"))="O",IFERROR(Summary!D17,"O")="O"),"O","")</f>
        <v/>
      </c>
      <c r="F17" s="34" t="str">
        <f t="array" ref="F17">IF(OR(C17=9695,C17=20383,C17=20385,C17=9714,C17=9717,C17=11371,C17=11456,C17=9739,C17=11386,C17=9719),"",(IFERROR(CONCATENATE((INDEX(SPRG1107!$I:$I,MATCH($B17,IF(SPRG1107!$G:$G=F$2,SPRG1107!$C:$C),0))),"  |  ",(IFERROR(IF(Summary!I17=Summary!E17,"L",Summary!I17-Summary!E17),"O"))),"O")))</f>
        <v>L  |  L</v>
      </c>
      <c r="G17" t="str">
        <f t="array" ref="G17">IF(AND((IF(AND(ISTEXT((INDEX(SPRG1107!$I:$I,MATCH($B17,IF(SPRG1107!$G:$G=G$2,SPRG1107!$C:$C),0)))),ISNUMBER(Summary!F17)),"bad qualifer","O"))="O",IFERROR(Summary!F17,"O")="O"),"O","")</f>
        <v/>
      </c>
      <c r="H17" t="str">
        <f t="array" ref="H17">IF(AND((IF(AND(ISTEXT((INDEX(SPRG1107!$I:$I,MATCH($B17,IF(SPRG1107!$G:$G=H$2,SPRG1107!$C:$C),0)))),ISNUMBER(Summary!G17)),"bad qualifer","O"))="O",IFERROR(Summary!G17,"O")="O"),"O","")</f>
        <v/>
      </c>
      <c r="I17" t="str">
        <f t="array" ref="I17">IF(AND((IF(AND(ISTEXT((INDEX(SPRG1107!$I:$I,MATCH($B17,IF(SPRG1107!$G:$G=I$2,SPRG1107!$C:$C),0)))),ISNUMBER(Summary!H17)),"bad qualifer","O"))="O",IFERROR(Summary!H17,"O")="O"),"O","")</f>
        <v/>
      </c>
      <c r="J17" t="str">
        <f t="array" ref="J17">IF(OR(C17=9695,C17=20383,C17=20385,C17=9714),"",(IF(AND((IF(AND(ISTEXT((INDEX(SPRG1107!$I:$I,MATCH($B17,IF(SPRG1107!$G:$G=J$2,SPRG1107!$C:$C),0)))),ISNUMBER(Summary!I17)),"bad qualifer","O"))="O",IFERROR(Summary!I17,"O")="O"),"O","")))</f>
        <v/>
      </c>
      <c r="K17" t="str">
        <f t="array" ref="K17">IF(AND((IF(AND(ISTEXT((INDEX(SPRG1107!$I:$I,MATCH($B17,IF(SPRG1107!$G:$G=K$2,SPRG1107!$C:$C),0)))),ISNUMBER(Summary!J17)),"bad qualifer","O"))="O",IFERROR(Summary!J17,"O")="O"),"O","")</f>
        <v/>
      </c>
      <c r="L17" s="32" t="str">
        <f t="array" ref="L17">(IF(OR(C17=9743,C17=11456,C17=9713,C17=10786,C17=9714),(IF(AND((IF(AND(ISTEXT((INDEX(SPRG1107!$I:$I,MATCH($B17,IF(SPRG1107!$G:$G=L$2,SPRG1107!$C:$C),0)))),ISNUMBER(Summary!AB17)),"bad qualifer","O"))="O",IFERROR(Summary!AB17,"O")="O"),"O","")),""))</f>
        <v/>
      </c>
      <c r="M17" s="9" t="str">
        <f t="array" ref="M17">IF((INDEX(SPRG1107!$I:$I,MATCH($B17,IF(SPRG1107!$G:$G=AD$2,SPRG1107!$C:$C),0)))=CONCATENATE(AD17,AU17),"",CONCATENATE((INDEX(SPRG1107!$I:$I,MATCH($B17,IF(SPRG1107!$G:$G=AD$2,SPRG1107!$C:$C),0))),"  |  ",CONCATENATE(AD17,AU17)))</f>
        <v/>
      </c>
      <c r="N17" s="9" t="str">
        <f t="array" ref="N17">IF((INDEX(SPRG1107!$I:$I,MATCH($B17,IF(SPRG1107!$G:$G=AE$2,SPRG1107!$C:$C),0)))=CONCATENATE(AE17,AV17),"",CONCATENATE((INDEX(SPRG1107!$I:$I,MATCH($B17,IF(SPRG1107!$G:$G=AE$2,SPRG1107!$C:$C),0))),"  |  ",CONCATENATE(AE17,AV17)))</f>
        <v/>
      </c>
      <c r="O17" s="9" t="str">
        <f t="array" ref="O17">IF((INDEX(SPRG1107!$I:$I,MATCH($B17,IF(SPRG1107!$G:$G=AF$2,SPRG1107!$C:$C),0)))=CONCATENATE(AF17,AW17),"",CONCATENATE((INDEX(SPRG1107!$I:$I,MATCH($B17,IF(SPRG1107!$G:$G=AF$2,SPRG1107!$C:$C),0))),"  |  ",CONCATENATE(AF17,AW17)))</f>
        <v/>
      </c>
      <c r="P17" s="9" t="str">
        <f t="array" ref="P17">IF((INDEX(SPRG1107!$I:$I,MATCH($B17,IF(SPRG1107!$G:$G=AG$2,SPRG1107!$C:$C),0)))=CONCATENATE(AG17,AX17),"",CONCATENATE((INDEX(SPRG1107!$I:$I,MATCH($B17,IF(SPRG1107!$G:$G=AG$2,SPRG1107!$C:$C),0))),"  |  ",CONCATENATE(AG17,AX17)))</f>
        <v/>
      </c>
      <c r="Q17" s="9" t="str">
        <f t="array" ref="Q17">IF((INDEX(SPRG1107!$I:$I,MATCH($B17,IF(SPRG1107!$G:$G=AH$2,SPRG1107!$C:$C),0)))=CONCATENATE(AH17,AY17),"",CONCATENATE((INDEX(SPRG1107!$I:$I,MATCH($B17,IF(SPRG1107!$G:$G=AH$2,SPRG1107!$C:$C),0))),"  |  ",CONCATENATE(AH17,AY17)))</f>
        <v/>
      </c>
      <c r="R17" s="9" t="str">
        <f t="array" ref="R17">IF((INDEX(SPRG1107!$I:$I,MATCH($B17,IF(SPRG1107!$G:$G=AI$2,SPRG1107!$C:$C),0)))=CONCATENATE(AI17,AZ17),"",CONCATENATE((INDEX(SPRG1107!$I:$I,MATCH($B17,IF(SPRG1107!$G:$G=AI$2,SPRG1107!$C:$C),0))),"  |  ",CONCATENATE(AI17,AZ17)))</f>
        <v/>
      </c>
      <c r="S17" s="9" t="str">
        <f t="array" ref="S17">IF((INDEX(SPRG1107!$I:$I,MATCH($B17,IF(SPRG1107!$G:$G=AJ$2,SPRG1107!$C:$C),0)))=CONCATENATE(AJ17,BA17),"",CONCATENATE((INDEX(SPRG1107!$I:$I,MATCH($B17,IF(SPRG1107!$G:$G=AJ$2,SPRG1107!$C:$C),0))),"  |  ",CONCATENATE(AJ17,BA17)))</f>
        <v/>
      </c>
      <c r="T17" s="9" t="str">
        <f t="array" ref="T17">IF((INDEX(SPRG1107!$I:$I,MATCH($B17,IF(SPRG1107!$G:$G=AK$2,SPRG1107!$C:$C),0)))=CONCATENATE(AK17,BB17),"",CONCATENATE((INDEX(SPRG1107!$I:$I,MATCH($B17,IF(SPRG1107!$G:$G=AK$2,SPRG1107!$C:$C),0))),"  |  ",CONCATENATE(AK17,BB17)))</f>
        <v/>
      </c>
      <c r="U17" s="9" t="str">
        <f t="array" ref="U17">IF((INDEX(SPRG1107!$I:$I,MATCH($B17,IF(SPRG1107!$G:$G=AL$2,SPRG1107!$C:$C),0)))=CONCATENATE(AL17,BC17),"",CONCATENATE((INDEX(SPRG1107!$I:$I,MATCH($B17,IF(SPRG1107!$G:$G=AL$2,SPRG1107!$C:$C),0))),"  |  ",CONCATENATE(AL17,BC17)))</f>
        <v/>
      </c>
      <c r="V17" s="9" t="str">
        <f t="array" ref="V17">IF((INDEX(SPRG1107!$I:$I,MATCH($B17,IF(SPRG1107!$G:$G=AM$2,SPRG1107!$C:$C),0)))=CONCATENATE(AM17,BD17),"",CONCATENATE((INDEX(SPRG1107!$I:$I,MATCH($B17,IF(SPRG1107!$G:$G=AM$2,SPRG1107!$C:$C),0))),"  |  ",CONCATENATE(AM17,BD17)))</f>
        <v/>
      </c>
      <c r="W17" s="9" t="str">
        <f t="array" ref="W17">IF((INDEX(SPRG1107!$I:$I,MATCH($B17,IF(SPRG1107!$G:$G=AN$2,SPRG1107!$C:$C),0)))=CONCATENATE(AN17,BE17),"",CONCATENATE((INDEX(SPRG1107!$I:$I,MATCH($B17,IF(SPRG1107!$G:$G=AN$2,SPRG1107!$C:$C),0))),"  |  ",CONCATENATE(AN17,BE17)))</f>
        <v/>
      </c>
      <c r="X17" s="9" t="str">
        <f t="array" ref="X17">IF((INDEX(SPRG1107!$I:$I,MATCH($B17,IF(SPRG1107!$G:$G=AO$2,SPRG1107!$C:$C),0)))=CONCATENATE(AO17,BF17),"",CONCATENATE((INDEX(SPRG1107!$I:$I,MATCH($B17,IF(SPRG1107!$G:$G=AO$2,SPRG1107!$C:$C),0))),"  |  ",CONCATENATE(AO17,BF17)))</f>
        <v/>
      </c>
      <c r="Y17" s="9" t="str">
        <f t="array" ref="Y17">IF((INDEX(SPRG1107!$I:$I,MATCH($B17,IF(SPRG1107!$G:$G=AP$2,SPRG1107!$C:$C),0)))=CONCATENATE(AP17,BG17),"",CONCATENATE((INDEX(SPRG1107!$I:$I,MATCH($B17,IF(SPRG1107!$G:$G=AP$2,SPRG1107!$C:$C),0))),"  |  ",CONCATENATE(AP17,BG17)))</f>
        <v/>
      </c>
      <c r="Z17" s="9" t="str">
        <f t="array" ref="Z17">IF((INDEX(SPRG1107!$I:$I,MATCH($B17,IF(SPRG1107!$G:$G=AQ$2,SPRG1107!$C:$C),0)))=CONCATENATE(AQ17,BH17),"",CONCATENATE((INDEX(SPRG1107!$I:$I,MATCH($B17,IF(SPRG1107!$G:$G=AQ$2,SPRG1107!$C:$C),0))),"  |  ",CONCATENATE(AQ17,BH17)))</f>
        <v/>
      </c>
      <c r="AA17" s="9" t="str">
        <f t="array" ref="AA17">IF((INDEX(SPRG1107!$I:$I,MATCH($B17,IF(SPRG1107!$G:$G=AR$2,SPRG1107!$C:$C),0)))=CONCATENATE(AR17,BI17),"",CONCATENATE((INDEX(SPRG1107!$I:$I,MATCH($B17,IF(SPRG1107!$G:$G=AR$2,SPRG1107!$C:$C),0))),"  |  ",CONCATENATE(AR17,BI17)))</f>
        <v/>
      </c>
      <c r="AB17" s="9" t="str">
        <f t="array" ref="AB17">IF((INDEX(SPRG1107!$I:$I,MATCH($B17,IF(SPRG1107!$G:$G=AS$2,SPRG1107!$C:$C),0)))=CONCATENATE(AS17,BJ17),"",CONCATENATE((INDEX(SPRG1107!$I:$I,MATCH($B17,IF(SPRG1107!$G:$G=AS$2,SPRG1107!$C:$C),0))),"  |  ",CONCATENATE(AS17,BJ17)))</f>
        <v>I  |  QI</v>
      </c>
      <c r="AC17" s="9" t="str">
        <f t="array" ref="AC17">IF((INDEX(SPRG1107!$I:$I,MATCH($B17,IF(SPRG1107!$G:$G=AT$2,SPRG1107!$C:$C),0)))=CONCATENATE(AT17,BK17),"",CONCATENATE((INDEX(SPRG1107!$I:$I,MATCH($B17,IF(SPRG1107!$G:$G=AT$2,SPRG1107!$C:$C),0))),"  |  ",CONCATENATE(AT17,BK17)))</f>
        <v/>
      </c>
      <c r="AD17" s="18" t="str">
        <f t="array" ref="AD17">IF((INDEX(SPRG1107!$M:$M,MATCH($B17,IF(SPRG1107!$G:$G=AD$2,SPRG1107!$C:$C),0)))-(INDEX(SPRG1107!$E:$E,MATCH($B17,IF(SPRG1107!$G:$G=AD$2,SPRG1107!$C:$C),0)))&gt;2,"Q","")</f>
        <v/>
      </c>
      <c r="AE17" s="19" t="str">
        <f t="array" ref="AE17">IF((INDEX(SPRG1107!$M:$M,MATCH($B17,IF(SPRG1107!$G:$G=AE$2,SPRG1107!$C:$C),0)))-(INDEX(SPRG1107!$E:$E,MATCH($B17,IF(SPRG1107!$G:$G=AE$2,SPRG1107!$C:$C),0)))&gt;2,"Q","")</f>
        <v/>
      </c>
      <c r="AF17" s="19" t="str">
        <f t="array" ref="AF17">IF((INDEX(SPRG1107!$M:$M,MATCH($B17,IF(SPRG1107!$G:$G=AF$2,SPRG1107!$C:$C),0)))-(INDEX(SPRG1107!$E:$E,MATCH($B17,IF(SPRG1107!$G:$G=AF$2,SPRG1107!$C:$C),0)))&gt;14,"Q","")</f>
        <v/>
      </c>
      <c r="AG17" s="19" t="str">
        <f t="array" ref="AG17">IF((INDEX(SPRG1107!$M:$M,MATCH($B17,IF(SPRG1107!$G:$G=AG$2,SPRG1107!$C:$C),0)))-(INDEX(SPRG1107!$E:$E,MATCH($B17,IF(SPRG1107!$G:$G=AG$2,SPRG1107!$C:$C),0)))&gt;28,"Q","")</f>
        <v/>
      </c>
      <c r="AH17" s="19" t="str">
        <f t="array" ref="AH17">IF((INDEX(SPRG1107!$M:$M,MATCH($B17,IF(SPRG1107!$G:$G=AH$2,SPRG1107!$C:$C),0)))-(INDEX(SPRG1107!$E:$E,MATCH($B17,IF(SPRG1107!$G:$G=AH$2,SPRG1107!$C:$C),0)))&gt;28,"Q","")</f>
        <v/>
      </c>
      <c r="AI17" s="19" t="str">
        <f t="array" ref="AI17">IF((INDEX(SPRG1107!$M:$M,MATCH($B17,IF(SPRG1107!$G:$G=AI$2,SPRG1107!$C:$C),0)))-(INDEX(SPRG1107!$E:$E,MATCH($B17,IF(SPRG1107!$G:$G=AI$2,SPRG1107!$C:$C),0)))&gt;28,"Q","")</f>
        <v/>
      </c>
      <c r="AJ17" s="19" t="str">
        <f t="array" ref="AJ17">IF((INDEX(SPRG1107!$M:$M,MATCH($B17,IF(SPRG1107!$G:$G=AJ$2,SPRG1107!$C:$C),0)))-(INDEX(SPRG1107!$E:$E,MATCH($B17,IF(SPRG1107!$G:$G=AJ$2,SPRG1107!$C:$C),0)))&gt;28,"Q","")</f>
        <v/>
      </c>
      <c r="AK17" s="19" t="str">
        <f t="array" ref="AK17">IF((INDEX(SPRG1107!$M:$M,MATCH($B17,IF(SPRG1107!$G:$G=AK$2,SPRG1107!$C:$C),0)))-(INDEX(SPRG1107!$E:$E,MATCH($B17,IF(SPRG1107!$G:$G=AK$2,SPRG1107!$C:$C),0)))&gt;2,"Q","")</f>
        <v/>
      </c>
      <c r="AL17" s="19" t="str">
        <f t="array" ref="AL17">IF((INDEX(SPRG1107!$M:$M,MATCH($B17,IF(SPRG1107!$G:$G=AL$2,SPRG1107!$C:$C),0)))-(INDEX(SPRG1107!$E:$E,MATCH($B17,IF(SPRG1107!$G:$G=AL$2,SPRG1107!$C:$C),0)))&gt;28,"Q","")</f>
        <v/>
      </c>
      <c r="AM17" s="19" t="str">
        <f t="array" ref="AM17">IF((INDEX(SPRG1107!$M:$M,MATCH($B17,IF(SPRG1107!$G:$G=AM$2,SPRG1107!$C:$C),0)))-(INDEX(SPRG1107!$E:$E,MATCH($B17,IF(SPRG1107!$G:$G=AM$2,SPRG1107!$C:$C),0)))&gt;180,"Q","")</f>
        <v/>
      </c>
      <c r="AN17" s="19" t="str">
        <f t="array" ref="AN17">IF((INDEX(SPRG1107!$M:$M,MATCH($B17,IF(SPRG1107!$G:$G=AN$2,SPRG1107!$C:$C),0)))-(INDEX(SPRG1107!$E:$E,MATCH($B17,IF(SPRG1107!$G:$G=AN$2,SPRG1107!$C:$C),0)))&gt;180,"Q","")</f>
        <v/>
      </c>
      <c r="AO17" s="19" t="str">
        <f t="array" ref="AO17">IF((INDEX(SPRG1107!$M:$M,MATCH($B17,IF(SPRG1107!$G:$G=AO$2,SPRG1107!$C:$C),0)))-(INDEX(SPRG1107!$E:$E,MATCH($B17,IF(SPRG1107!$G:$G=AO$2,SPRG1107!$C:$C),0)))&gt;180,"Q","")</f>
        <v/>
      </c>
      <c r="AP17" s="19" t="str">
        <f t="array" ref="AP17">IF((INDEX(SPRG1107!$M:$M,MATCH($B17,IF(SPRG1107!$G:$G=AP$2,SPRG1107!$C:$C),0)))-(INDEX(SPRG1107!$E:$E,MATCH($B17,IF(SPRG1107!$G:$G=AP$2,SPRG1107!$C:$C),0)))&gt;180,"Q","")</f>
        <v/>
      </c>
      <c r="AQ17" s="19" t="str">
        <f t="array" ref="AQ17">IF((INDEX(SPRG1107!$M:$M,MATCH($B17,IF(SPRG1107!$G:$G=AQ$2,SPRG1107!$C:$C),0)))-(INDEX(SPRG1107!$E:$E,MATCH($B17,IF(SPRG1107!$G:$G=AQ$2,SPRG1107!$C:$C),0)))&gt;28,"Q","")</f>
        <v/>
      </c>
      <c r="AR17" s="19" t="str">
        <f t="array" ref="AR17">IF((INDEX(SPRG1107!$M:$M,MATCH($B17,IF(SPRG1107!$G:$G=AR$2,SPRG1107!$C:$C),0)))-(INDEX(SPRG1107!$E:$E,MATCH($B17,IF(SPRG1107!$G:$G=AR$2,SPRG1107!$C:$C),0)))&gt;28,"Q","")</f>
        <v/>
      </c>
      <c r="AS17" s="19" t="str">
        <f t="array" ref="AS17">IF((INDEX(SPRG1107!$M:$M,MATCH($B17,IF(SPRG1107!$G:$G=AS$2,SPRG1107!$C:$C),0)))-(INDEX(SPRG1107!$E:$E,MATCH($B17,IF(SPRG1107!$G:$G=AS$2,SPRG1107!$C:$C),0)))&gt;2,"Q","")</f>
        <v>Q</v>
      </c>
      <c r="AT17" s="20" t="str">
        <f t="array" ref="AT17">IF((INDEX(SPRG1107!$M:$M,MATCH($B17,IF(SPRG1107!$G:$G=AT$2,SPRG1107!$C:$C),0)))-(INDEX(SPRG1107!$E:$E,MATCH($B17,IF(SPRG1107!$G:$G=AT$2,SPRG1107!$C:$C),0)))&gt;7,"Q","")</f>
        <v/>
      </c>
      <c r="AU17" s="14" t="str">
        <f>IF(Summary!K17&gt;VLOOKUP(AU$2,'MDL-PQL'!$B:$D,2,FALSE),IF(Summary!K17&lt;VLOOKUP(Qualifers!AU$2,'MDL-PQL'!$B:$D,3,FALSE),"I",""),"U")</f>
        <v/>
      </c>
      <c r="AV17" s="15" t="str">
        <f>IF(Summary!L17&gt;VLOOKUP(AV$2,'MDL-PQL'!$B:$D,2,FALSE),IF(Summary!L17&lt;VLOOKUP(Qualifers!AV$2,'MDL-PQL'!$B:$D,3,FALSE),"I",""),"U")</f>
        <v>U</v>
      </c>
      <c r="AW17" s="15" t="str">
        <f>IF(Summary!M17&gt;VLOOKUP(AW$2,'MDL-PQL'!$B:$D,2,FALSE),IF(Summary!M17&lt;VLOOKUP(Qualifers!AW$2,'MDL-PQL'!$B:$D,3,FALSE),"I",""),"U")</f>
        <v/>
      </c>
      <c r="AX17" s="15" t="str">
        <f>IF(Summary!N17&gt;VLOOKUP(AX$2,'MDL-PQL'!$B:$D,2,FALSE),IF(Summary!N17&lt;VLOOKUP(Qualifers!AX$2,'MDL-PQL'!$B:$D,3,FALSE),"I",""),"U")</f>
        <v/>
      </c>
      <c r="AY17" s="15" t="str">
        <f>IF(Summary!O17&gt;VLOOKUP(AY$2,'MDL-PQL'!$B:$D,2,FALSE),IF(Summary!O17&lt;VLOOKUP(Qualifers!AY$2,'MDL-PQL'!$B:$D,3,FALSE),"I",""),"U")</f>
        <v>U</v>
      </c>
      <c r="AZ17" s="15" t="str">
        <f>IF(Summary!P17&gt;VLOOKUP(AZ$2,'MDL-PQL'!$B:$D,2,FALSE),IF(Summary!P17&lt;VLOOKUP(Qualifers!AZ$2,'MDL-PQL'!$B:$D,3,FALSE),"I",""),"U")</f>
        <v/>
      </c>
      <c r="BA17" s="15" t="str">
        <f>IF(Summary!Q17&gt;VLOOKUP(BA$2,'MDL-PQL'!$B:$D,2,FALSE),IF(Summary!Q17&lt;VLOOKUP(Qualifers!BA$2,'MDL-PQL'!$B:$D,3,FALSE),"I",""),"U")</f>
        <v/>
      </c>
      <c r="BB17" s="15" t="str">
        <f>IF(Summary!R17&gt;VLOOKUP(BB$2,'MDL-PQL'!$B:$D,2,FALSE),IF(Summary!R17&lt;VLOOKUP(Qualifers!BB$2,'MDL-PQL'!$B:$D,3,FALSE),"I",""),"U")</f>
        <v/>
      </c>
      <c r="BC17" s="15" t="str">
        <f>IF(Summary!S17&gt;VLOOKUP(BC$2,'MDL-PQL'!$B:$D,2,FALSE),IF(Summary!S17&lt;VLOOKUP(Qualifers!BC$2,'MDL-PQL'!$B:$D,3,FALSE),"I",""),"U")</f>
        <v>U</v>
      </c>
      <c r="BD17" s="15" t="str">
        <f>IF(Summary!T17&gt;VLOOKUP(BD$2,'MDL-PQL'!$B:$D,2,FALSE),IF(Summary!T17&lt;VLOOKUP(Qualifers!BD$2,'MDL-PQL'!$B:$D,3,FALSE),"I",""),"U")</f>
        <v/>
      </c>
      <c r="BE17" s="15" t="str">
        <f>IF(Summary!U17&gt;VLOOKUP(BE$2,'MDL-PQL'!$B:$D,2,FALSE),IF(Summary!U17&lt;VLOOKUP(Qualifers!BE$2,'MDL-PQL'!$B:$D,3,FALSE),"I",""),"U")</f>
        <v/>
      </c>
      <c r="BF17" s="15" t="str">
        <f>IF(Summary!V17&gt;VLOOKUP(BF$2,'MDL-PQL'!$B:$D,2,FALSE),IF(Summary!V17&lt;VLOOKUP(Qualifers!BF$2,'MDL-PQL'!$B:$D,3,FALSE),"I",""),"U")</f>
        <v/>
      </c>
      <c r="BG17" s="15" t="str">
        <f>IF(Summary!W17&gt;VLOOKUP(BG$2,'MDL-PQL'!$B:$D,2,FALSE),IF(Summary!W17&lt;VLOOKUP(Qualifers!BG$2,'MDL-PQL'!$B:$D,3,FALSE),"I",""),"U")</f>
        <v>I</v>
      </c>
      <c r="BH17" s="15" t="str">
        <f>IF(Summary!X17&gt;VLOOKUP(BH$2,'MDL-PQL'!$B:$D,2,FALSE),IF(Summary!X17&lt;VLOOKUP(Qualifers!BH$2,'MDL-PQL'!$B:$D,3,FALSE),"I",""),"U")</f>
        <v/>
      </c>
      <c r="BI17" s="15" t="str">
        <f>IF(Summary!Y17&gt;VLOOKUP(BI$2,'MDL-PQL'!$B:$D,2,FALSE),IF(Summary!Y17&lt;VLOOKUP(Qualifers!BI$2,'MDL-PQL'!$B:$D,3,FALSE),"I",""),"U")</f>
        <v/>
      </c>
      <c r="BJ17" s="15" t="str">
        <f>IF(Summary!Z17&gt;VLOOKUP(BJ$2,'MDL-PQL'!$B:$D,2,FALSE),IF(Summary!Z17&lt;VLOOKUP(Qualifers!BJ$2,'MDL-PQL'!$B:$D,3,FALSE),"I",""),"U")</f>
        <v>I</v>
      </c>
      <c r="BK17" s="15" t="str">
        <f>IF(Summary!AA17&gt;VLOOKUP(BK$2,'MDL-PQL'!$B:$D,2,FALSE),IF(Summary!AA17&lt;VLOOKUP(Qualifers!BK$2,'MDL-PQL'!$B:$D,3,FALSE),"I",""),"U")</f>
        <v/>
      </c>
    </row>
    <row r="18" spans="2:63">
      <c r="B18" t="str">
        <f>IF(ISBLANK(Summary!B18),"",Summary!B18)</f>
        <v>ROCK SPRINGS (ORANGE) SIPQ</v>
      </c>
      <c r="C18">
        <f>IF(ISERROR(VLOOKUP(B18,'Station ID'!B:C,2,FALSE)),"",(VLOOKUP(B18,'Station ID'!B:C,2,FALSE)))</f>
        <v>11395</v>
      </c>
      <c r="D18" t="str">
        <f>IF(ISERROR(INDEX(SPRG1107!A:A,MATCH(B18,SPRG1107!C:C,0))),"",INDEX(SPRG1107!A:A,MATCH(B18,SPRG1107!C:C,0)))</f>
        <v>SPRG1107-13</v>
      </c>
      <c r="E18" t="str">
        <f t="array" ref="E18">IF(AND((IF(AND(ISTEXT((INDEX(SPRG1107!$I:$I,MATCH($B18,IF(SPRG1107!$G:$G=E$2,SPRG1107!$C:$C),0)))),ISNUMBER(Summary!D18)),"bad qualifer","O"))="O",IFERROR(Summary!D18,"O")="O"),"O","")</f>
        <v/>
      </c>
      <c r="F18" s="34" t="str">
        <f t="array" ref="F18">IF(OR(C18=9695,C18=20383,C18=20385,C18=9714,C18=9717,C18=11371,C18=11456,C18=9739,C18=11386,C18=9719),"",(IFERROR(CONCATENATE((INDEX(SPRG1107!$I:$I,MATCH($B18,IF(SPRG1107!$G:$G=F$2,SPRG1107!$C:$C),0))),"  |  ",(IFERROR(IF(Summary!I18=Summary!E18,"L",Summary!I18-Summary!E18),"O"))),"O")))</f>
        <v>L  |  L</v>
      </c>
      <c r="G18" t="str">
        <f t="array" ref="G18">IF(AND((IF(AND(ISTEXT((INDEX(SPRG1107!$I:$I,MATCH($B18,IF(SPRG1107!$G:$G=G$2,SPRG1107!$C:$C),0)))),ISNUMBER(Summary!F18)),"bad qualifer","O"))="O",IFERROR(Summary!F18,"O")="O"),"O","")</f>
        <v/>
      </c>
      <c r="H18" t="str">
        <f t="array" ref="H18">IF(AND((IF(AND(ISTEXT((INDEX(SPRG1107!$I:$I,MATCH($B18,IF(SPRG1107!$G:$G=H$2,SPRG1107!$C:$C),0)))),ISNUMBER(Summary!G18)),"bad qualifer","O"))="O",IFERROR(Summary!G18,"O")="O"),"O","")</f>
        <v/>
      </c>
      <c r="I18" t="str">
        <f t="array" ref="I18">IF(AND((IF(AND(ISTEXT((INDEX(SPRG1107!$I:$I,MATCH($B18,IF(SPRG1107!$G:$G=I$2,SPRG1107!$C:$C),0)))),ISNUMBER(Summary!H18)),"bad qualifer","O"))="O",IFERROR(Summary!H18,"O")="O"),"O","")</f>
        <v/>
      </c>
      <c r="J18" t="str">
        <f t="array" ref="J18">IF(OR(C18=9695,C18=20383,C18=20385,C18=9714),"",(IF(AND((IF(AND(ISTEXT((INDEX(SPRG1107!$I:$I,MATCH($B18,IF(SPRG1107!$G:$G=J$2,SPRG1107!$C:$C),0)))),ISNUMBER(Summary!I18)),"bad qualifer","O"))="O",IFERROR(Summary!I18,"O")="O"),"O","")))</f>
        <v/>
      </c>
      <c r="K18" t="str">
        <f t="array" ref="K18">IF(AND((IF(AND(ISTEXT((INDEX(SPRG1107!$I:$I,MATCH($B18,IF(SPRG1107!$G:$G=K$2,SPRG1107!$C:$C),0)))),ISNUMBER(Summary!J18)),"bad qualifer","O"))="O",IFERROR(Summary!J18,"O")="O"),"O","")</f>
        <v/>
      </c>
      <c r="L18" s="32" t="str">
        <f t="array" ref="L18">(IF(OR(C18=9743,C18=11456,C18=9713,C18=10786,C18=9714),(IF(AND((IF(AND(ISTEXT((INDEX(SPRG1107!$I:$I,MATCH($B18,IF(SPRG1107!$G:$G=L$2,SPRG1107!$C:$C),0)))),ISNUMBER(Summary!AB18)),"bad qualifer","O"))="O",IFERROR(Summary!AB18,"O")="O"),"O","")),""))</f>
        <v/>
      </c>
      <c r="M18" s="9" t="str">
        <f t="array" ref="M18">IF((INDEX(SPRG1107!$I:$I,MATCH($B18,IF(SPRG1107!$G:$G=AD$2,SPRG1107!$C:$C),0)))=CONCATENATE(AD18,AU18),"",CONCATENATE((INDEX(SPRG1107!$I:$I,MATCH($B18,IF(SPRG1107!$G:$G=AD$2,SPRG1107!$C:$C),0))),"  |  ",CONCATENATE(AD18,AU18)))</f>
        <v/>
      </c>
      <c r="N18" s="9" t="str">
        <f t="array" ref="N18">IF((INDEX(SPRG1107!$I:$I,MATCH($B18,IF(SPRG1107!$G:$G=AE$2,SPRG1107!$C:$C),0)))=CONCATENATE(AE18,AV18),"",CONCATENATE((INDEX(SPRG1107!$I:$I,MATCH($B18,IF(SPRG1107!$G:$G=AE$2,SPRG1107!$C:$C),0))),"  |  ",CONCATENATE(AE18,AV18)))</f>
        <v/>
      </c>
      <c r="O18" s="9" t="str">
        <f t="array" ref="O18">IF((INDEX(SPRG1107!$I:$I,MATCH($B18,IF(SPRG1107!$G:$G=AF$2,SPRG1107!$C:$C),0)))=CONCATENATE(AF18,AW18),"",CONCATENATE((INDEX(SPRG1107!$I:$I,MATCH($B18,IF(SPRG1107!$G:$G=AF$2,SPRG1107!$C:$C),0))),"  |  ",CONCATENATE(AF18,AW18)))</f>
        <v/>
      </c>
      <c r="P18" s="9" t="str">
        <f t="array" ref="P18">IF((INDEX(SPRG1107!$I:$I,MATCH($B18,IF(SPRG1107!$G:$G=AG$2,SPRG1107!$C:$C),0)))=CONCATENATE(AG18,AX18),"",CONCATENATE((INDEX(SPRG1107!$I:$I,MATCH($B18,IF(SPRG1107!$G:$G=AG$2,SPRG1107!$C:$C),0))),"  |  ",CONCATENATE(AG18,AX18)))</f>
        <v/>
      </c>
      <c r="Q18" s="9" t="str">
        <f t="array" ref="Q18">IF((INDEX(SPRG1107!$I:$I,MATCH($B18,IF(SPRG1107!$G:$G=AH$2,SPRG1107!$C:$C),0)))=CONCATENATE(AH18,AY18),"",CONCATENATE((INDEX(SPRG1107!$I:$I,MATCH($B18,IF(SPRG1107!$G:$G=AH$2,SPRG1107!$C:$C),0))),"  |  ",CONCATENATE(AH18,AY18)))</f>
        <v/>
      </c>
      <c r="R18" s="9" t="str">
        <f t="array" ref="R18">IF((INDEX(SPRG1107!$I:$I,MATCH($B18,IF(SPRG1107!$G:$G=AI$2,SPRG1107!$C:$C),0)))=CONCATENATE(AI18,AZ18),"",CONCATENATE((INDEX(SPRG1107!$I:$I,MATCH($B18,IF(SPRG1107!$G:$G=AI$2,SPRG1107!$C:$C),0))),"  |  ",CONCATENATE(AI18,AZ18)))</f>
        <v/>
      </c>
      <c r="S18" s="9" t="str">
        <f t="array" ref="S18">IF((INDEX(SPRG1107!$I:$I,MATCH($B18,IF(SPRG1107!$G:$G=AJ$2,SPRG1107!$C:$C),0)))=CONCATENATE(AJ18,BA18),"",CONCATENATE((INDEX(SPRG1107!$I:$I,MATCH($B18,IF(SPRG1107!$G:$G=AJ$2,SPRG1107!$C:$C),0))),"  |  ",CONCATENATE(AJ18,BA18)))</f>
        <v/>
      </c>
      <c r="T18" s="9" t="str">
        <f t="array" ref="T18">IF((INDEX(SPRG1107!$I:$I,MATCH($B18,IF(SPRG1107!$G:$G=AK$2,SPRG1107!$C:$C),0)))=CONCATENATE(AK18,BB18),"",CONCATENATE((INDEX(SPRG1107!$I:$I,MATCH($B18,IF(SPRG1107!$G:$G=AK$2,SPRG1107!$C:$C),0))),"  |  ",CONCATENATE(AK18,BB18)))</f>
        <v/>
      </c>
      <c r="U18" s="9" t="str">
        <f t="array" ref="U18">IF((INDEX(SPRG1107!$I:$I,MATCH($B18,IF(SPRG1107!$G:$G=AL$2,SPRG1107!$C:$C),0)))=CONCATENATE(AL18,BC18),"",CONCATENATE((INDEX(SPRG1107!$I:$I,MATCH($B18,IF(SPRG1107!$G:$G=AL$2,SPRG1107!$C:$C),0))),"  |  ",CONCATENATE(AL18,BC18)))</f>
        <v/>
      </c>
      <c r="V18" s="9" t="str">
        <f t="array" ref="V18">IF((INDEX(SPRG1107!$I:$I,MATCH($B18,IF(SPRG1107!$G:$G=AM$2,SPRG1107!$C:$C),0)))=CONCATENATE(AM18,BD18),"",CONCATENATE((INDEX(SPRG1107!$I:$I,MATCH($B18,IF(SPRG1107!$G:$G=AM$2,SPRG1107!$C:$C),0))),"  |  ",CONCATENATE(AM18,BD18)))</f>
        <v/>
      </c>
      <c r="W18" s="9" t="str">
        <f t="array" ref="W18">IF((INDEX(SPRG1107!$I:$I,MATCH($B18,IF(SPRG1107!$G:$G=AN$2,SPRG1107!$C:$C),0)))=CONCATENATE(AN18,BE18),"",CONCATENATE((INDEX(SPRG1107!$I:$I,MATCH($B18,IF(SPRG1107!$G:$G=AN$2,SPRG1107!$C:$C),0))),"  |  ",CONCATENATE(AN18,BE18)))</f>
        <v/>
      </c>
      <c r="X18" s="9" t="str">
        <f t="array" ref="X18">IF((INDEX(SPRG1107!$I:$I,MATCH($B18,IF(SPRG1107!$G:$G=AO$2,SPRG1107!$C:$C),0)))=CONCATENATE(AO18,BF18),"",CONCATENATE((INDEX(SPRG1107!$I:$I,MATCH($B18,IF(SPRG1107!$G:$G=AO$2,SPRG1107!$C:$C),0))),"  |  ",CONCATENATE(AO18,BF18)))</f>
        <v/>
      </c>
      <c r="Y18" s="9" t="str">
        <f t="array" ref="Y18">IF((INDEX(SPRG1107!$I:$I,MATCH($B18,IF(SPRG1107!$G:$G=AP$2,SPRG1107!$C:$C),0)))=CONCATENATE(AP18,BG18),"",CONCATENATE((INDEX(SPRG1107!$I:$I,MATCH($B18,IF(SPRG1107!$G:$G=AP$2,SPRG1107!$C:$C),0))),"  |  ",CONCATENATE(AP18,BG18)))</f>
        <v/>
      </c>
      <c r="Z18" s="9" t="str">
        <f t="array" ref="Z18">IF((INDEX(SPRG1107!$I:$I,MATCH($B18,IF(SPRG1107!$G:$G=AQ$2,SPRG1107!$C:$C),0)))=CONCATENATE(AQ18,BH18),"",CONCATENATE((INDEX(SPRG1107!$I:$I,MATCH($B18,IF(SPRG1107!$G:$G=AQ$2,SPRG1107!$C:$C),0))),"  |  ",CONCATENATE(AQ18,BH18)))</f>
        <v/>
      </c>
      <c r="AA18" s="9" t="str">
        <f t="array" ref="AA18">IF((INDEX(SPRG1107!$I:$I,MATCH($B18,IF(SPRG1107!$G:$G=AR$2,SPRG1107!$C:$C),0)))=CONCATENATE(AR18,BI18),"",CONCATENATE((INDEX(SPRG1107!$I:$I,MATCH($B18,IF(SPRG1107!$G:$G=AR$2,SPRG1107!$C:$C),0))),"  |  ",CONCATENATE(AR18,BI18)))</f>
        <v/>
      </c>
      <c r="AB18" s="9" t="str">
        <f t="array" ref="AB18">IF((INDEX(SPRG1107!$I:$I,MATCH($B18,IF(SPRG1107!$G:$G=AS$2,SPRG1107!$C:$C),0)))=CONCATENATE(AS18,BJ18),"",CONCATENATE((INDEX(SPRG1107!$I:$I,MATCH($B18,IF(SPRG1107!$G:$G=AS$2,SPRG1107!$C:$C),0))),"  |  ",CONCATENATE(AS18,BJ18)))</f>
        <v>I  |  QI</v>
      </c>
      <c r="AC18" s="9" t="str">
        <f t="array" ref="AC18">IF((INDEX(SPRG1107!$I:$I,MATCH($B18,IF(SPRG1107!$G:$G=AT$2,SPRG1107!$C:$C),0)))=CONCATENATE(AT18,BK18),"",CONCATENATE((INDEX(SPRG1107!$I:$I,MATCH($B18,IF(SPRG1107!$G:$G=AT$2,SPRG1107!$C:$C),0))),"  |  ",CONCATENATE(AT18,BK18)))</f>
        <v xml:space="preserve">A  |  </v>
      </c>
      <c r="AD18" s="18" t="str">
        <f t="array" ref="AD18">IF((INDEX(SPRG1107!$M:$M,MATCH($B18,IF(SPRG1107!$G:$G=AD$2,SPRG1107!$C:$C),0)))-(INDEX(SPRG1107!$E:$E,MATCH($B18,IF(SPRG1107!$G:$G=AD$2,SPRG1107!$C:$C),0)))&gt;2,"Q","")</f>
        <v/>
      </c>
      <c r="AE18" s="19" t="str">
        <f t="array" ref="AE18">IF((INDEX(SPRG1107!$M:$M,MATCH($B18,IF(SPRG1107!$G:$G=AE$2,SPRG1107!$C:$C),0)))-(INDEX(SPRG1107!$E:$E,MATCH($B18,IF(SPRG1107!$G:$G=AE$2,SPRG1107!$C:$C),0)))&gt;2,"Q","")</f>
        <v/>
      </c>
      <c r="AF18" s="19" t="str">
        <f t="array" ref="AF18">IF((INDEX(SPRG1107!$M:$M,MATCH($B18,IF(SPRG1107!$G:$G=AF$2,SPRG1107!$C:$C),0)))-(INDEX(SPRG1107!$E:$E,MATCH($B18,IF(SPRG1107!$G:$G=AF$2,SPRG1107!$C:$C),0)))&gt;14,"Q","")</f>
        <v/>
      </c>
      <c r="AG18" s="19" t="str">
        <f t="array" ref="AG18">IF((INDEX(SPRG1107!$M:$M,MATCH($B18,IF(SPRG1107!$G:$G=AG$2,SPRG1107!$C:$C),0)))-(INDEX(SPRG1107!$E:$E,MATCH($B18,IF(SPRG1107!$G:$G=AG$2,SPRG1107!$C:$C),0)))&gt;28,"Q","")</f>
        <v/>
      </c>
      <c r="AH18" s="19" t="str">
        <f t="array" ref="AH18">IF((INDEX(SPRG1107!$M:$M,MATCH($B18,IF(SPRG1107!$G:$G=AH$2,SPRG1107!$C:$C),0)))-(INDEX(SPRG1107!$E:$E,MATCH($B18,IF(SPRG1107!$G:$G=AH$2,SPRG1107!$C:$C),0)))&gt;28,"Q","")</f>
        <v/>
      </c>
      <c r="AI18" s="19" t="str">
        <f t="array" ref="AI18">IF((INDEX(SPRG1107!$M:$M,MATCH($B18,IF(SPRG1107!$G:$G=AI$2,SPRG1107!$C:$C),0)))-(INDEX(SPRG1107!$E:$E,MATCH($B18,IF(SPRG1107!$G:$G=AI$2,SPRG1107!$C:$C),0)))&gt;28,"Q","")</f>
        <v/>
      </c>
      <c r="AJ18" s="19" t="str">
        <f t="array" ref="AJ18">IF((INDEX(SPRG1107!$M:$M,MATCH($B18,IF(SPRG1107!$G:$G=AJ$2,SPRG1107!$C:$C),0)))-(INDEX(SPRG1107!$E:$E,MATCH($B18,IF(SPRG1107!$G:$G=AJ$2,SPRG1107!$C:$C),0)))&gt;28,"Q","")</f>
        <v/>
      </c>
      <c r="AK18" s="19" t="str">
        <f t="array" ref="AK18">IF((INDEX(SPRG1107!$M:$M,MATCH($B18,IF(SPRG1107!$G:$G=AK$2,SPRG1107!$C:$C),0)))-(INDEX(SPRG1107!$E:$E,MATCH($B18,IF(SPRG1107!$G:$G=AK$2,SPRG1107!$C:$C),0)))&gt;2,"Q","")</f>
        <v/>
      </c>
      <c r="AL18" s="19" t="str">
        <f t="array" ref="AL18">IF((INDEX(SPRG1107!$M:$M,MATCH($B18,IF(SPRG1107!$G:$G=AL$2,SPRG1107!$C:$C),0)))-(INDEX(SPRG1107!$E:$E,MATCH($B18,IF(SPRG1107!$G:$G=AL$2,SPRG1107!$C:$C),0)))&gt;28,"Q","")</f>
        <v/>
      </c>
      <c r="AM18" s="19" t="str">
        <f t="array" ref="AM18">IF((INDEX(SPRG1107!$M:$M,MATCH($B18,IF(SPRG1107!$G:$G=AM$2,SPRG1107!$C:$C),0)))-(INDEX(SPRG1107!$E:$E,MATCH($B18,IF(SPRG1107!$G:$G=AM$2,SPRG1107!$C:$C),0)))&gt;180,"Q","")</f>
        <v/>
      </c>
      <c r="AN18" s="19" t="str">
        <f t="array" ref="AN18">IF((INDEX(SPRG1107!$M:$M,MATCH($B18,IF(SPRG1107!$G:$G=AN$2,SPRG1107!$C:$C),0)))-(INDEX(SPRG1107!$E:$E,MATCH($B18,IF(SPRG1107!$G:$G=AN$2,SPRG1107!$C:$C),0)))&gt;180,"Q","")</f>
        <v/>
      </c>
      <c r="AO18" s="19" t="str">
        <f t="array" ref="AO18">IF((INDEX(SPRG1107!$M:$M,MATCH($B18,IF(SPRG1107!$G:$G=AO$2,SPRG1107!$C:$C),0)))-(INDEX(SPRG1107!$E:$E,MATCH($B18,IF(SPRG1107!$G:$G=AO$2,SPRG1107!$C:$C),0)))&gt;180,"Q","")</f>
        <v/>
      </c>
      <c r="AP18" s="19" t="str">
        <f t="array" ref="AP18">IF((INDEX(SPRG1107!$M:$M,MATCH($B18,IF(SPRG1107!$G:$G=AP$2,SPRG1107!$C:$C),0)))-(INDEX(SPRG1107!$E:$E,MATCH($B18,IF(SPRG1107!$G:$G=AP$2,SPRG1107!$C:$C),0)))&gt;180,"Q","")</f>
        <v/>
      </c>
      <c r="AQ18" s="19" t="str">
        <f t="array" ref="AQ18">IF((INDEX(SPRG1107!$M:$M,MATCH($B18,IF(SPRG1107!$G:$G=AQ$2,SPRG1107!$C:$C),0)))-(INDEX(SPRG1107!$E:$E,MATCH($B18,IF(SPRG1107!$G:$G=AQ$2,SPRG1107!$C:$C),0)))&gt;28,"Q","")</f>
        <v/>
      </c>
      <c r="AR18" s="19" t="str">
        <f t="array" ref="AR18">IF((INDEX(SPRG1107!$M:$M,MATCH($B18,IF(SPRG1107!$G:$G=AR$2,SPRG1107!$C:$C),0)))-(INDEX(SPRG1107!$E:$E,MATCH($B18,IF(SPRG1107!$G:$G=AR$2,SPRG1107!$C:$C),0)))&gt;28,"Q","")</f>
        <v/>
      </c>
      <c r="AS18" s="19" t="str">
        <f t="array" ref="AS18">IF((INDEX(SPRG1107!$M:$M,MATCH($B18,IF(SPRG1107!$G:$G=AS$2,SPRG1107!$C:$C),0)))-(INDEX(SPRG1107!$E:$E,MATCH($B18,IF(SPRG1107!$G:$G=AS$2,SPRG1107!$C:$C),0)))&gt;2,"Q","")</f>
        <v>Q</v>
      </c>
      <c r="AT18" s="20" t="str">
        <f t="array" ref="AT18">IF((INDEX(SPRG1107!$M:$M,MATCH($B18,IF(SPRG1107!$G:$G=AT$2,SPRG1107!$C:$C),0)))-(INDEX(SPRG1107!$E:$E,MATCH($B18,IF(SPRG1107!$G:$G=AT$2,SPRG1107!$C:$C),0)))&gt;7,"Q","")</f>
        <v/>
      </c>
      <c r="AU18" s="14" t="str">
        <f>IF(Summary!K18&gt;VLOOKUP(AU$2,'MDL-PQL'!$B:$D,2,FALSE),IF(Summary!K18&lt;VLOOKUP(Qualifers!AU$2,'MDL-PQL'!$B:$D,3,FALSE),"I",""),"U")</f>
        <v/>
      </c>
      <c r="AV18" s="15" t="str">
        <f>IF(Summary!L18&gt;VLOOKUP(AV$2,'MDL-PQL'!$B:$D,2,FALSE),IF(Summary!L18&lt;VLOOKUP(Qualifers!AV$2,'MDL-PQL'!$B:$D,3,FALSE),"I",""),"U")</f>
        <v>U</v>
      </c>
      <c r="AW18" s="15" t="str">
        <f>IF(Summary!M18&gt;VLOOKUP(AW$2,'MDL-PQL'!$B:$D,2,FALSE),IF(Summary!M18&lt;VLOOKUP(Qualifers!AW$2,'MDL-PQL'!$B:$D,3,FALSE),"I",""),"U")</f>
        <v/>
      </c>
      <c r="AX18" s="15" t="str">
        <f>IF(Summary!N18&gt;VLOOKUP(AX$2,'MDL-PQL'!$B:$D,2,FALSE),IF(Summary!N18&lt;VLOOKUP(Qualifers!AX$2,'MDL-PQL'!$B:$D,3,FALSE),"I",""),"U")</f>
        <v>U</v>
      </c>
      <c r="AY18" s="15" t="str">
        <f>IF(Summary!O18&gt;VLOOKUP(AY$2,'MDL-PQL'!$B:$D,2,FALSE),IF(Summary!O18&lt;VLOOKUP(Qualifers!AY$2,'MDL-PQL'!$B:$D,3,FALSE),"I",""),"U")</f>
        <v>U</v>
      </c>
      <c r="AZ18" s="15" t="str">
        <f>IF(Summary!P18&gt;VLOOKUP(AZ$2,'MDL-PQL'!$B:$D,2,FALSE),IF(Summary!P18&lt;VLOOKUP(Qualifers!AZ$2,'MDL-PQL'!$B:$D,3,FALSE),"I",""),"U")</f>
        <v/>
      </c>
      <c r="BA18" s="15" t="str">
        <f>IF(Summary!Q18&gt;VLOOKUP(BA$2,'MDL-PQL'!$B:$D,2,FALSE),IF(Summary!Q18&lt;VLOOKUP(Qualifers!BA$2,'MDL-PQL'!$B:$D,3,FALSE),"I",""),"U")</f>
        <v/>
      </c>
      <c r="BB18" s="15" t="str">
        <f>IF(Summary!R18&gt;VLOOKUP(BB$2,'MDL-PQL'!$B:$D,2,FALSE),IF(Summary!R18&lt;VLOOKUP(Qualifers!BB$2,'MDL-PQL'!$B:$D,3,FALSE),"I",""),"U")</f>
        <v/>
      </c>
      <c r="BC18" s="15" t="str">
        <f>IF(Summary!S18&gt;VLOOKUP(BC$2,'MDL-PQL'!$B:$D,2,FALSE),IF(Summary!S18&lt;VLOOKUP(Qualifers!BC$2,'MDL-PQL'!$B:$D,3,FALSE),"I",""),"U")</f>
        <v>U</v>
      </c>
      <c r="BD18" s="15" t="str">
        <f>IF(Summary!T18&gt;VLOOKUP(BD$2,'MDL-PQL'!$B:$D,2,FALSE),IF(Summary!T18&lt;VLOOKUP(Qualifers!BD$2,'MDL-PQL'!$B:$D,3,FALSE),"I",""),"U")</f>
        <v/>
      </c>
      <c r="BE18" s="15" t="str">
        <f>IF(Summary!U18&gt;VLOOKUP(BE$2,'MDL-PQL'!$B:$D,2,FALSE),IF(Summary!U18&lt;VLOOKUP(Qualifers!BE$2,'MDL-PQL'!$B:$D,3,FALSE),"I",""),"U")</f>
        <v/>
      </c>
      <c r="BF18" s="15" t="str">
        <f>IF(Summary!V18&gt;VLOOKUP(BF$2,'MDL-PQL'!$B:$D,2,FALSE),IF(Summary!V18&lt;VLOOKUP(Qualifers!BF$2,'MDL-PQL'!$B:$D,3,FALSE),"I",""),"U")</f>
        <v/>
      </c>
      <c r="BG18" s="15" t="str">
        <f>IF(Summary!W18&gt;VLOOKUP(BG$2,'MDL-PQL'!$B:$D,2,FALSE),IF(Summary!W18&lt;VLOOKUP(Qualifers!BG$2,'MDL-PQL'!$B:$D,3,FALSE),"I",""),"U")</f>
        <v/>
      </c>
      <c r="BH18" s="15" t="str">
        <f>IF(Summary!X18&gt;VLOOKUP(BH$2,'MDL-PQL'!$B:$D,2,FALSE),IF(Summary!X18&lt;VLOOKUP(Qualifers!BH$2,'MDL-PQL'!$B:$D,3,FALSE),"I",""),"U")</f>
        <v/>
      </c>
      <c r="BI18" s="15" t="str">
        <f>IF(Summary!Y18&gt;VLOOKUP(BI$2,'MDL-PQL'!$B:$D,2,FALSE),IF(Summary!Y18&lt;VLOOKUP(Qualifers!BI$2,'MDL-PQL'!$B:$D,3,FALSE),"I",""),"U")</f>
        <v/>
      </c>
      <c r="BJ18" s="15" t="str">
        <f>IF(Summary!Z18&gt;VLOOKUP(BJ$2,'MDL-PQL'!$B:$D,2,FALSE),IF(Summary!Z18&lt;VLOOKUP(Qualifers!BJ$2,'MDL-PQL'!$B:$D,3,FALSE),"I",""),"U")</f>
        <v>I</v>
      </c>
      <c r="BK18" s="15" t="str">
        <f>IF(Summary!AA18&gt;VLOOKUP(BK$2,'MDL-PQL'!$B:$D,2,FALSE),IF(Summary!AA18&lt;VLOOKUP(Qualifers!BK$2,'MDL-PQL'!$B:$D,3,FALSE),"I",""),"U")</f>
        <v/>
      </c>
    </row>
    <row r="19" spans="2:63">
      <c r="B19" t="str">
        <f>IF(ISBLANK(Summary!B19),"",Summary!B19)</f>
        <v>SALT SPRINGS (MARION) SIPQ</v>
      </c>
      <c r="C19">
        <f>IF(ISERROR(VLOOKUP(B19,'Station ID'!B:C,2,FALSE)),"",(VLOOKUP(B19,'Station ID'!B:C,2,FALSE)))</f>
        <v>11479</v>
      </c>
      <c r="D19" t="str">
        <f>IF(ISERROR(INDEX(SPRG1107!A:A,MATCH(B19,SPRG1107!C:C,0))),"",INDEX(SPRG1107!A:A,MATCH(B19,SPRG1107!C:C,0)))</f>
        <v>SPRG1107-17</v>
      </c>
      <c r="E19" t="str">
        <f t="array" ref="E19">IF(AND((IF(AND(ISTEXT((INDEX(SPRG1107!$I:$I,MATCH($B19,IF(SPRG1107!$G:$G=E$2,SPRG1107!$C:$C),0)))),ISNUMBER(Summary!D19)),"bad qualifer","O"))="O",IFERROR(Summary!D19,"O")="O"),"O","")</f>
        <v/>
      </c>
      <c r="F19" s="34" t="str">
        <f t="array" ref="F19">IF(OR(C19=9695,C19=20383,C19=20385,C19=9714,C19=9717,C19=11371,C19=11456,C19=9739,C19=11386,C19=9719),"",(IFERROR(CONCATENATE((INDEX(SPRG1107!$I:$I,MATCH($B19,IF(SPRG1107!$G:$G=F$2,SPRG1107!$C:$C),0))),"  |  ",(IFERROR(IF(Summary!I19=Summary!E19,"L",Summary!I19-Summary!E19),"O"))),"O")))</f>
        <v>L  |  L</v>
      </c>
      <c r="G19" t="str">
        <f t="array" ref="G19">IF(AND((IF(AND(ISTEXT((INDEX(SPRG1107!$I:$I,MATCH($B19,IF(SPRG1107!$G:$G=G$2,SPRG1107!$C:$C),0)))),ISNUMBER(Summary!F19)),"bad qualifer","O"))="O",IFERROR(Summary!F19,"O")="O"),"O","")</f>
        <v/>
      </c>
      <c r="H19" t="str">
        <f t="array" ref="H19">IF(AND((IF(AND(ISTEXT((INDEX(SPRG1107!$I:$I,MATCH($B19,IF(SPRG1107!$G:$G=H$2,SPRG1107!$C:$C),0)))),ISNUMBER(Summary!G19)),"bad qualifer","O"))="O",IFERROR(Summary!G19,"O")="O"),"O","")</f>
        <v/>
      </c>
      <c r="I19" t="str">
        <f t="array" ref="I19">IF(AND((IF(AND(ISTEXT((INDEX(SPRG1107!$I:$I,MATCH($B19,IF(SPRG1107!$G:$G=I$2,SPRG1107!$C:$C),0)))),ISNUMBER(Summary!H19)),"bad qualifer","O"))="O",IFERROR(Summary!H19,"O")="O"),"O","")</f>
        <v/>
      </c>
      <c r="J19" t="str">
        <f t="array" ref="J19">IF(OR(C19=9695,C19=20383,C19=20385,C19=9714),"",(IF(AND((IF(AND(ISTEXT((INDEX(SPRG1107!$I:$I,MATCH($B19,IF(SPRG1107!$G:$G=J$2,SPRG1107!$C:$C),0)))),ISNUMBER(Summary!I19)),"bad qualifer","O"))="O",IFERROR(Summary!I19,"O")="O"),"O","")))</f>
        <v/>
      </c>
      <c r="K19" t="str">
        <f t="array" ref="K19">IF(AND((IF(AND(ISTEXT((INDEX(SPRG1107!$I:$I,MATCH($B19,IF(SPRG1107!$G:$G=K$2,SPRG1107!$C:$C),0)))),ISNUMBER(Summary!J19)),"bad qualifer","O"))="O",IFERROR(Summary!J19,"O")="O"),"O","")</f>
        <v/>
      </c>
      <c r="L19" s="32" t="str">
        <f t="array" ref="L19">(IF(OR(C19=9743,C19=11456,C19=9713,C19=10786,C19=9714),(IF(AND((IF(AND(ISTEXT((INDEX(SPRG1107!$I:$I,MATCH($B19,IF(SPRG1107!$G:$G=L$2,SPRG1107!$C:$C),0)))),ISNUMBER(Summary!AB19)),"bad qualifer","O"))="O",IFERROR(Summary!AB19,"O")="O"),"O","")),""))</f>
        <v/>
      </c>
      <c r="M19" s="9" t="str">
        <f t="array" ref="M19">IF((INDEX(SPRG1107!$I:$I,MATCH($B19,IF(SPRG1107!$G:$G=AD$2,SPRG1107!$C:$C),0)))=CONCATENATE(AD19,AU19),"",CONCATENATE((INDEX(SPRG1107!$I:$I,MATCH($B19,IF(SPRG1107!$G:$G=AD$2,SPRG1107!$C:$C),0))),"  |  ",CONCATENATE(AD19,AU19)))</f>
        <v/>
      </c>
      <c r="N19" s="9" t="str">
        <f t="array" ref="N19">IF((INDEX(SPRG1107!$I:$I,MATCH($B19,IF(SPRG1107!$G:$G=AE$2,SPRG1107!$C:$C),0)))=CONCATENATE(AE19,AV19),"",CONCATENATE((INDEX(SPRG1107!$I:$I,MATCH($B19,IF(SPRG1107!$G:$G=AE$2,SPRG1107!$C:$C),0))),"  |  ",CONCATENATE(AE19,AV19)))</f>
        <v/>
      </c>
      <c r="O19" s="9" t="str">
        <f t="array" ref="O19">IF((INDEX(SPRG1107!$I:$I,MATCH($B19,IF(SPRG1107!$G:$G=AF$2,SPRG1107!$C:$C),0)))=CONCATENATE(AF19,AW19),"",CONCATENATE((INDEX(SPRG1107!$I:$I,MATCH($B19,IF(SPRG1107!$G:$G=AF$2,SPRG1107!$C:$C),0))),"  |  ",CONCATENATE(AF19,AW19)))</f>
        <v/>
      </c>
      <c r="P19" s="9" t="str">
        <f t="array" ref="P19">IF((INDEX(SPRG1107!$I:$I,MATCH($B19,IF(SPRG1107!$G:$G=AG$2,SPRG1107!$C:$C),0)))=CONCATENATE(AG19,AX19),"",CONCATENATE((INDEX(SPRG1107!$I:$I,MATCH($B19,IF(SPRG1107!$G:$G=AG$2,SPRG1107!$C:$C),0))),"  |  ",CONCATENATE(AG19,AX19)))</f>
        <v/>
      </c>
      <c r="Q19" s="9" t="str">
        <f t="array" ref="Q19">IF((INDEX(SPRG1107!$I:$I,MATCH($B19,IF(SPRG1107!$G:$G=AH$2,SPRG1107!$C:$C),0)))=CONCATENATE(AH19,AY19),"",CONCATENATE((INDEX(SPRG1107!$I:$I,MATCH($B19,IF(SPRG1107!$G:$G=AH$2,SPRG1107!$C:$C),0))),"  |  ",CONCATENATE(AH19,AY19)))</f>
        <v/>
      </c>
      <c r="R19" s="9" t="str">
        <f t="array" ref="R19">IF((INDEX(SPRG1107!$I:$I,MATCH($B19,IF(SPRG1107!$G:$G=AI$2,SPRG1107!$C:$C),0)))=CONCATENATE(AI19,AZ19),"",CONCATENATE((INDEX(SPRG1107!$I:$I,MATCH($B19,IF(SPRG1107!$G:$G=AI$2,SPRG1107!$C:$C),0))),"  |  ",CONCATENATE(AI19,AZ19)))</f>
        <v/>
      </c>
      <c r="S19" s="9" t="str">
        <f t="array" ref="S19">IF((INDEX(SPRG1107!$I:$I,MATCH($B19,IF(SPRG1107!$G:$G=AJ$2,SPRG1107!$C:$C),0)))=CONCATENATE(AJ19,BA19),"",CONCATENATE((INDEX(SPRG1107!$I:$I,MATCH($B19,IF(SPRG1107!$G:$G=AJ$2,SPRG1107!$C:$C),0))),"  |  ",CONCATENATE(AJ19,BA19)))</f>
        <v/>
      </c>
      <c r="T19" s="9" t="str">
        <f t="array" ref="T19">IF((INDEX(SPRG1107!$I:$I,MATCH($B19,IF(SPRG1107!$G:$G=AK$2,SPRG1107!$C:$C),0)))=CONCATENATE(AK19,BB19),"",CONCATENATE((INDEX(SPRG1107!$I:$I,MATCH($B19,IF(SPRG1107!$G:$G=AK$2,SPRG1107!$C:$C),0))),"  |  ",CONCATENATE(AK19,BB19)))</f>
        <v/>
      </c>
      <c r="U19" s="9" t="str">
        <f t="array" ref="U19">IF((INDEX(SPRG1107!$I:$I,MATCH($B19,IF(SPRG1107!$G:$G=AL$2,SPRG1107!$C:$C),0)))=CONCATENATE(AL19,BC19),"",CONCATENATE((INDEX(SPRG1107!$I:$I,MATCH($B19,IF(SPRG1107!$G:$G=AL$2,SPRG1107!$C:$C),0))),"  |  ",CONCATENATE(AL19,BC19)))</f>
        <v/>
      </c>
      <c r="V19" s="9" t="str">
        <f t="array" ref="V19">IF((INDEX(SPRG1107!$I:$I,MATCH($B19,IF(SPRG1107!$G:$G=AM$2,SPRG1107!$C:$C),0)))=CONCATENATE(AM19,BD19),"",CONCATENATE((INDEX(SPRG1107!$I:$I,MATCH($B19,IF(SPRG1107!$G:$G=AM$2,SPRG1107!$C:$C),0))),"  |  ",CONCATENATE(AM19,BD19)))</f>
        <v/>
      </c>
      <c r="W19" s="9" t="str">
        <f t="array" ref="W19">IF((INDEX(SPRG1107!$I:$I,MATCH($B19,IF(SPRG1107!$G:$G=AN$2,SPRG1107!$C:$C),0)))=CONCATENATE(AN19,BE19),"",CONCATENATE((INDEX(SPRG1107!$I:$I,MATCH($B19,IF(SPRG1107!$G:$G=AN$2,SPRG1107!$C:$C),0))),"  |  ",CONCATENATE(AN19,BE19)))</f>
        <v/>
      </c>
      <c r="X19" s="9" t="str">
        <f t="array" ref="X19">IF((INDEX(SPRG1107!$I:$I,MATCH($B19,IF(SPRG1107!$G:$G=AO$2,SPRG1107!$C:$C),0)))=CONCATENATE(AO19,BF19),"",CONCATENATE((INDEX(SPRG1107!$I:$I,MATCH($B19,IF(SPRG1107!$G:$G=AO$2,SPRG1107!$C:$C),0))),"  |  ",CONCATENATE(AO19,BF19)))</f>
        <v/>
      </c>
      <c r="Y19" s="9" t="str">
        <f t="array" ref="Y19">IF((INDEX(SPRG1107!$I:$I,MATCH($B19,IF(SPRG1107!$G:$G=AP$2,SPRG1107!$C:$C),0)))=CONCATENATE(AP19,BG19),"",CONCATENATE((INDEX(SPRG1107!$I:$I,MATCH($B19,IF(SPRG1107!$G:$G=AP$2,SPRG1107!$C:$C),0))),"  |  ",CONCATENATE(AP19,BG19)))</f>
        <v/>
      </c>
      <c r="Z19" s="9" t="str">
        <f t="array" ref="Z19">IF((INDEX(SPRG1107!$I:$I,MATCH($B19,IF(SPRG1107!$G:$G=AQ$2,SPRG1107!$C:$C),0)))=CONCATENATE(AQ19,BH19),"",CONCATENATE((INDEX(SPRG1107!$I:$I,MATCH($B19,IF(SPRG1107!$G:$G=AQ$2,SPRG1107!$C:$C),0))),"  |  ",CONCATENATE(AQ19,BH19)))</f>
        <v/>
      </c>
      <c r="AA19" s="9" t="str">
        <f t="array" ref="AA19">IF((INDEX(SPRG1107!$I:$I,MATCH($B19,IF(SPRG1107!$G:$G=AR$2,SPRG1107!$C:$C),0)))=CONCATENATE(AR19,BI19),"",CONCATENATE((INDEX(SPRG1107!$I:$I,MATCH($B19,IF(SPRG1107!$G:$G=AR$2,SPRG1107!$C:$C),0))),"  |  ",CONCATENATE(AR19,BI19)))</f>
        <v/>
      </c>
      <c r="AB19" s="9" t="str">
        <f t="array" ref="AB19">IF((INDEX(SPRG1107!$I:$I,MATCH($B19,IF(SPRG1107!$G:$G=AS$2,SPRG1107!$C:$C),0)))=CONCATENATE(AS19,BJ19),"",CONCATENATE((INDEX(SPRG1107!$I:$I,MATCH($B19,IF(SPRG1107!$G:$G=AS$2,SPRG1107!$C:$C),0))),"  |  ",CONCATENATE(AS19,BJ19)))</f>
        <v xml:space="preserve">  |  Q</v>
      </c>
      <c r="AC19" s="9" t="str">
        <f t="array" ref="AC19">IF((INDEX(SPRG1107!$I:$I,MATCH($B19,IF(SPRG1107!$G:$G=AT$2,SPRG1107!$C:$C),0)))=CONCATENATE(AT19,BK19),"",CONCATENATE((INDEX(SPRG1107!$I:$I,MATCH($B19,IF(SPRG1107!$G:$G=AT$2,SPRG1107!$C:$C),0))),"  |  ",CONCATENATE(AT19,BK19)))</f>
        <v/>
      </c>
      <c r="AD19" s="18" t="str">
        <f t="array" ref="AD19">IF((INDEX(SPRG1107!$M:$M,MATCH($B19,IF(SPRG1107!$G:$G=AD$2,SPRG1107!$C:$C),0)))-(INDEX(SPRG1107!$E:$E,MATCH($B19,IF(SPRG1107!$G:$G=AD$2,SPRG1107!$C:$C),0)))&gt;2,"Q","")</f>
        <v/>
      </c>
      <c r="AE19" s="19" t="str">
        <f t="array" ref="AE19">IF((INDEX(SPRG1107!$M:$M,MATCH($B19,IF(SPRG1107!$G:$G=AE$2,SPRG1107!$C:$C),0)))-(INDEX(SPRG1107!$E:$E,MATCH($B19,IF(SPRG1107!$G:$G=AE$2,SPRG1107!$C:$C),0)))&gt;2,"Q","")</f>
        <v/>
      </c>
      <c r="AF19" s="19" t="str">
        <f t="array" ref="AF19">IF((INDEX(SPRG1107!$M:$M,MATCH($B19,IF(SPRG1107!$G:$G=AF$2,SPRG1107!$C:$C),0)))-(INDEX(SPRG1107!$E:$E,MATCH($B19,IF(SPRG1107!$G:$G=AF$2,SPRG1107!$C:$C),0)))&gt;14,"Q","")</f>
        <v/>
      </c>
      <c r="AG19" s="19" t="str">
        <f t="array" ref="AG19">IF((INDEX(SPRG1107!$M:$M,MATCH($B19,IF(SPRG1107!$G:$G=AG$2,SPRG1107!$C:$C),0)))-(INDEX(SPRG1107!$E:$E,MATCH($B19,IF(SPRG1107!$G:$G=AG$2,SPRG1107!$C:$C),0)))&gt;28,"Q","")</f>
        <v/>
      </c>
      <c r="AH19" s="19" t="str">
        <f t="array" ref="AH19">IF((INDEX(SPRG1107!$M:$M,MATCH($B19,IF(SPRG1107!$G:$G=AH$2,SPRG1107!$C:$C),0)))-(INDEX(SPRG1107!$E:$E,MATCH($B19,IF(SPRG1107!$G:$G=AH$2,SPRG1107!$C:$C),0)))&gt;28,"Q","")</f>
        <v/>
      </c>
      <c r="AI19" s="19" t="str">
        <f t="array" ref="AI19">IF((INDEX(SPRG1107!$M:$M,MATCH($B19,IF(SPRG1107!$G:$G=AI$2,SPRG1107!$C:$C),0)))-(INDEX(SPRG1107!$E:$E,MATCH($B19,IF(SPRG1107!$G:$G=AI$2,SPRG1107!$C:$C),0)))&gt;28,"Q","")</f>
        <v/>
      </c>
      <c r="AJ19" s="19" t="str">
        <f t="array" ref="AJ19">IF((INDEX(SPRG1107!$M:$M,MATCH($B19,IF(SPRG1107!$G:$G=AJ$2,SPRG1107!$C:$C),0)))-(INDEX(SPRG1107!$E:$E,MATCH($B19,IF(SPRG1107!$G:$G=AJ$2,SPRG1107!$C:$C),0)))&gt;28,"Q","")</f>
        <v/>
      </c>
      <c r="AK19" s="19" t="str">
        <f t="array" ref="AK19">IF((INDEX(SPRG1107!$M:$M,MATCH($B19,IF(SPRG1107!$G:$G=AK$2,SPRG1107!$C:$C),0)))-(INDEX(SPRG1107!$E:$E,MATCH($B19,IF(SPRG1107!$G:$G=AK$2,SPRG1107!$C:$C),0)))&gt;2,"Q","")</f>
        <v/>
      </c>
      <c r="AL19" s="19" t="str">
        <f t="array" ref="AL19">IF((INDEX(SPRG1107!$M:$M,MATCH($B19,IF(SPRG1107!$G:$G=AL$2,SPRG1107!$C:$C),0)))-(INDEX(SPRG1107!$E:$E,MATCH($B19,IF(SPRG1107!$G:$G=AL$2,SPRG1107!$C:$C),0)))&gt;28,"Q","")</f>
        <v/>
      </c>
      <c r="AM19" s="19" t="str">
        <f t="array" ref="AM19">IF((INDEX(SPRG1107!$M:$M,MATCH($B19,IF(SPRG1107!$G:$G=AM$2,SPRG1107!$C:$C),0)))-(INDEX(SPRG1107!$E:$E,MATCH($B19,IF(SPRG1107!$G:$G=AM$2,SPRG1107!$C:$C),0)))&gt;180,"Q","")</f>
        <v/>
      </c>
      <c r="AN19" s="19" t="str">
        <f t="array" ref="AN19">IF((INDEX(SPRG1107!$M:$M,MATCH($B19,IF(SPRG1107!$G:$G=AN$2,SPRG1107!$C:$C),0)))-(INDEX(SPRG1107!$E:$E,MATCH($B19,IF(SPRG1107!$G:$G=AN$2,SPRG1107!$C:$C),0)))&gt;180,"Q","")</f>
        <v/>
      </c>
      <c r="AO19" s="19" t="str">
        <f t="array" ref="AO19">IF((INDEX(SPRG1107!$M:$M,MATCH($B19,IF(SPRG1107!$G:$G=AO$2,SPRG1107!$C:$C),0)))-(INDEX(SPRG1107!$E:$E,MATCH($B19,IF(SPRG1107!$G:$G=AO$2,SPRG1107!$C:$C),0)))&gt;180,"Q","")</f>
        <v/>
      </c>
      <c r="AP19" s="19" t="str">
        <f t="array" ref="AP19">IF((INDEX(SPRG1107!$M:$M,MATCH($B19,IF(SPRG1107!$G:$G=AP$2,SPRG1107!$C:$C),0)))-(INDEX(SPRG1107!$E:$E,MATCH($B19,IF(SPRG1107!$G:$G=AP$2,SPRG1107!$C:$C),0)))&gt;180,"Q","")</f>
        <v/>
      </c>
      <c r="AQ19" s="19" t="str">
        <f t="array" ref="AQ19">IF((INDEX(SPRG1107!$M:$M,MATCH($B19,IF(SPRG1107!$G:$G=AQ$2,SPRG1107!$C:$C),0)))-(INDEX(SPRG1107!$E:$E,MATCH($B19,IF(SPRG1107!$G:$G=AQ$2,SPRG1107!$C:$C),0)))&gt;28,"Q","")</f>
        <v/>
      </c>
      <c r="AR19" s="19" t="str">
        <f t="array" ref="AR19">IF((INDEX(SPRG1107!$M:$M,MATCH($B19,IF(SPRG1107!$G:$G=AR$2,SPRG1107!$C:$C),0)))-(INDEX(SPRG1107!$E:$E,MATCH($B19,IF(SPRG1107!$G:$G=AR$2,SPRG1107!$C:$C),0)))&gt;28,"Q","")</f>
        <v/>
      </c>
      <c r="AS19" s="19" t="str">
        <f t="array" ref="AS19">IF((INDEX(SPRG1107!$M:$M,MATCH($B19,IF(SPRG1107!$G:$G=AS$2,SPRG1107!$C:$C),0)))-(INDEX(SPRG1107!$E:$E,MATCH($B19,IF(SPRG1107!$G:$G=AS$2,SPRG1107!$C:$C),0)))&gt;2,"Q","")</f>
        <v>Q</v>
      </c>
      <c r="AT19" s="20" t="str">
        <f t="array" ref="AT19">IF((INDEX(SPRG1107!$M:$M,MATCH($B19,IF(SPRG1107!$G:$G=AT$2,SPRG1107!$C:$C),0)))-(INDEX(SPRG1107!$E:$E,MATCH($B19,IF(SPRG1107!$G:$G=AT$2,SPRG1107!$C:$C),0)))&gt;7,"Q","")</f>
        <v/>
      </c>
      <c r="AU19" s="14" t="str">
        <f>IF(Summary!K19&gt;VLOOKUP(AU$2,'MDL-PQL'!$B:$D,2,FALSE),IF(Summary!K19&lt;VLOOKUP(Qualifers!AU$2,'MDL-PQL'!$B:$D,3,FALSE),"I",""),"U")</f>
        <v/>
      </c>
      <c r="AV19" s="15" t="str">
        <f>IF(Summary!L19&gt;VLOOKUP(AV$2,'MDL-PQL'!$B:$D,2,FALSE),IF(Summary!L19&lt;VLOOKUP(Qualifers!AV$2,'MDL-PQL'!$B:$D,3,FALSE),"I",""),"U")</f>
        <v>U</v>
      </c>
      <c r="AW19" s="15" t="str">
        <f>IF(Summary!M19&gt;VLOOKUP(AW$2,'MDL-PQL'!$B:$D,2,FALSE),IF(Summary!M19&lt;VLOOKUP(Qualifers!AW$2,'MDL-PQL'!$B:$D,3,FALSE),"I",""),"U")</f>
        <v/>
      </c>
      <c r="AX19" s="15" t="str">
        <f>IF(Summary!N19&gt;VLOOKUP(AX$2,'MDL-PQL'!$B:$D,2,FALSE),IF(Summary!N19&lt;VLOOKUP(Qualifers!AX$2,'MDL-PQL'!$B:$D,3,FALSE),"I",""),"U")</f>
        <v>I</v>
      </c>
      <c r="AY19" s="15" t="str">
        <f>IF(Summary!O19&gt;VLOOKUP(AY$2,'MDL-PQL'!$B:$D,2,FALSE),IF(Summary!O19&lt;VLOOKUP(Qualifers!AY$2,'MDL-PQL'!$B:$D,3,FALSE),"I",""),"U")</f>
        <v>I</v>
      </c>
      <c r="AZ19" s="15" t="str">
        <f>IF(Summary!P19&gt;VLOOKUP(AZ$2,'MDL-PQL'!$B:$D,2,FALSE),IF(Summary!P19&lt;VLOOKUP(Qualifers!AZ$2,'MDL-PQL'!$B:$D,3,FALSE),"I",""),"U")</f>
        <v/>
      </c>
      <c r="BA19" s="15" t="str">
        <f>IF(Summary!Q19&gt;VLOOKUP(BA$2,'MDL-PQL'!$B:$D,2,FALSE),IF(Summary!Q19&lt;VLOOKUP(Qualifers!BA$2,'MDL-PQL'!$B:$D,3,FALSE),"I",""),"U")</f>
        <v/>
      </c>
      <c r="BB19" s="15" t="str">
        <f>IF(Summary!R19&gt;VLOOKUP(BB$2,'MDL-PQL'!$B:$D,2,FALSE),IF(Summary!R19&lt;VLOOKUP(Qualifers!BB$2,'MDL-PQL'!$B:$D,3,FALSE),"I",""),"U")</f>
        <v/>
      </c>
      <c r="BC19" s="15" t="str">
        <f>IF(Summary!S19&gt;VLOOKUP(BC$2,'MDL-PQL'!$B:$D,2,FALSE),IF(Summary!S19&lt;VLOOKUP(Qualifers!BC$2,'MDL-PQL'!$B:$D,3,FALSE),"I",""),"U")</f>
        <v>U</v>
      </c>
      <c r="BD19" s="15" t="str">
        <f>IF(Summary!T19&gt;VLOOKUP(BD$2,'MDL-PQL'!$B:$D,2,FALSE),IF(Summary!T19&lt;VLOOKUP(Qualifers!BD$2,'MDL-PQL'!$B:$D,3,FALSE),"I",""),"U")</f>
        <v/>
      </c>
      <c r="BE19" s="15" t="str">
        <f>IF(Summary!U19&gt;VLOOKUP(BE$2,'MDL-PQL'!$B:$D,2,FALSE),IF(Summary!U19&lt;VLOOKUP(Qualifers!BE$2,'MDL-PQL'!$B:$D,3,FALSE),"I",""),"U")</f>
        <v/>
      </c>
      <c r="BF19" s="15" t="str">
        <f>IF(Summary!V19&gt;VLOOKUP(BF$2,'MDL-PQL'!$B:$D,2,FALSE),IF(Summary!V19&lt;VLOOKUP(Qualifers!BF$2,'MDL-PQL'!$B:$D,3,FALSE),"I",""),"U")</f>
        <v/>
      </c>
      <c r="BG19" s="15" t="str">
        <f>IF(Summary!W19&gt;VLOOKUP(BG$2,'MDL-PQL'!$B:$D,2,FALSE),IF(Summary!W19&lt;VLOOKUP(Qualifers!BG$2,'MDL-PQL'!$B:$D,3,FALSE),"I",""),"U")</f>
        <v/>
      </c>
      <c r="BH19" s="15" t="str">
        <f>IF(Summary!X19&gt;VLOOKUP(BH$2,'MDL-PQL'!$B:$D,2,FALSE),IF(Summary!X19&lt;VLOOKUP(Qualifers!BH$2,'MDL-PQL'!$B:$D,3,FALSE),"I",""),"U")</f>
        <v/>
      </c>
      <c r="BI19" s="15" t="str">
        <f>IF(Summary!Y19&gt;VLOOKUP(BI$2,'MDL-PQL'!$B:$D,2,FALSE),IF(Summary!Y19&lt;VLOOKUP(Qualifers!BI$2,'MDL-PQL'!$B:$D,3,FALSE),"I",""),"U")</f>
        <v/>
      </c>
      <c r="BJ19" s="15" t="str">
        <f>IF(Summary!Z19&gt;VLOOKUP(BJ$2,'MDL-PQL'!$B:$D,2,FALSE),IF(Summary!Z19&lt;VLOOKUP(Qualifers!BJ$2,'MDL-PQL'!$B:$D,3,FALSE),"I",""),"U")</f>
        <v/>
      </c>
      <c r="BK19" s="15" t="str">
        <f>IF(Summary!AA19&gt;VLOOKUP(BK$2,'MDL-PQL'!$B:$D,2,FALSE),IF(Summary!AA19&lt;VLOOKUP(Qualifers!BK$2,'MDL-PQL'!$B:$D,3,FALSE),"I",""),"U")</f>
        <v/>
      </c>
    </row>
    <row r="20" spans="2:63">
      <c r="B20" t="str">
        <f>IF(ISBLANK(Summary!B20),"",Summary!B20)</f>
        <v>SILVER GLEN SPRINGS SIPQ</v>
      </c>
      <c r="C20">
        <f>IF(ISERROR(VLOOKUP(B20,'Station ID'!B:C,2,FALSE)),"",(VLOOKUP(B20,'Station ID'!B:C,2,FALSE)))</f>
        <v>9687</v>
      </c>
      <c r="D20" t="str">
        <f>IF(ISERROR(INDEX(SPRG1107!A:A,MATCH(B20,SPRG1107!C:C,0))),"",INDEX(SPRG1107!A:A,MATCH(B20,SPRG1107!C:C,0)))</f>
        <v>SPRG1107-21</v>
      </c>
      <c r="E20" t="str">
        <f t="array" ref="E20">IF(AND((IF(AND(ISTEXT((INDEX(SPRG1107!$I:$I,MATCH($B20,IF(SPRG1107!$G:$G=E$2,SPRG1107!$C:$C),0)))),ISNUMBER(Summary!D20)),"bad qualifer","O"))="O",IFERROR(Summary!D20,"O")="O"),"O","")</f>
        <v/>
      </c>
      <c r="F20" s="34" t="str">
        <f t="array" ref="F20">IF(OR(C20=9695,C20=20383,C20=20385,C20=9714,C20=9717,C20=11371,C20=11456,C20=9739,C20=11386,C20=9719),"",(IFERROR(CONCATENATE((INDEX(SPRG1107!$I:$I,MATCH($B20,IF(SPRG1107!$G:$G=F$2,SPRG1107!$C:$C),0))),"  |  ",(IFERROR(IF(Summary!I20=Summary!E20,"L",Summary!I20-Summary!E20),"O"))),"O")))</f>
        <v>L  |  L</v>
      </c>
      <c r="G20" t="str">
        <f t="array" ref="G20">IF(AND((IF(AND(ISTEXT((INDEX(SPRG1107!$I:$I,MATCH($B20,IF(SPRG1107!$G:$G=G$2,SPRG1107!$C:$C),0)))),ISNUMBER(Summary!F20)),"bad qualifer","O"))="O",IFERROR(Summary!F20,"O")="O"),"O","")</f>
        <v/>
      </c>
      <c r="H20" t="str">
        <f t="array" ref="H20">IF(AND((IF(AND(ISTEXT((INDEX(SPRG1107!$I:$I,MATCH($B20,IF(SPRG1107!$G:$G=H$2,SPRG1107!$C:$C),0)))),ISNUMBER(Summary!G20)),"bad qualifer","O"))="O",IFERROR(Summary!G20,"O")="O"),"O","")</f>
        <v/>
      </c>
      <c r="I20" t="str">
        <f t="array" ref="I20">IF(AND((IF(AND(ISTEXT((INDEX(SPRG1107!$I:$I,MATCH($B20,IF(SPRG1107!$G:$G=I$2,SPRG1107!$C:$C),0)))),ISNUMBER(Summary!H20)),"bad qualifer","O"))="O",IFERROR(Summary!H20,"O")="O"),"O","")</f>
        <v/>
      </c>
      <c r="J20" t="str">
        <f t="array" ref="J20">IF(OR(C20=9695,C20=20383,C20=20385,C20=9714),"",(IF(AND((IF(AND(ISTEXT((INDEX(SPRG1107!$I:$I,MATCH($B20,IF(SPRG1107!$G:$G=J$2,SPRG1107!$C:$C),0)))),ISNUMBER(Summary!I20)),"bad qualifer","O"))="O",IFERROR(Summary!I20,"O")="O"),"O","")))</f>
        <v/>
      </c>
      <c r="K20" t="str">
        <f t="array" ref="K20">IF(AND((IF(AND(ISTEXT((INDEX(SPRG1107!$I:$I,MATCH($B20,IF(SPRG1107!$G:$G=K$2,SPRG1107!$C:$C),0)))),ISNUMBER(Summary!J20)),"bad qualifer","O"))="O",IFERROR(Summary!J20,"O")="O"),"O","")</f>
        <v/>
      </c>
      <c r="L20" s="32" t="str">
        <f t="array" ref="L20">(IF(OR(C20=9743,C20=11456,C20=9713,C20=10786,C20=9714),(IF(AND((IF(AND(ISTEXT((INDEX(SPRG1107!$I:$I,MATCH($B20,IF(SPRG1107!$G:$G=L$2,SPRG1107!$C:$C),0)))),ISNUMBER(Summary!AB20)),"bad qualifer","O"))="O",IFERROR(Summary!AB20,"O")="O"),"O","")),""))</f>
        <v/>
      </c>
      <c r="M20" s="9" t="str">
        <f t="array" ref="M20">IF((INDEX(SPRG1107!$I:$I,MATCH($B20,IF(SPRG1107!$G:$G=AD$2,SPRG1107!$C:$C),0)))=CONCATENATE(AD20,AU20),"",CONCATENATE((INDEX(SPRG1107!$I:$I,MATCH($B20,IF(SPRG1107!$G:$G=AD$2,SPRG1107!$C:$C),0))),"  |  ",CONCATENATE(AD20,AU20)))</f>
        <v/>
      </c>
      <c r="N20" s="9" t="str">
        <f t="array" ref="N20">IF((INDEX(SPRG1107!$I:$I,MATCH($B20,IF(SPRG1107!$G:$G=AE$2,SPRG1107!$C:$C),0)))=CONCATENATE(AE20,AV20),"",CONCATENATE((INDEX(SPRG1107!$I:$I,MATCH($B20,IF(SPRG1107!$G:$G=AE$2,SPRG1107!$C:$C),0))),"  |  ",CONCATENATE(AE20,AV20)))</f>
        <v/>
      </c>
      <c r="O20" s="9" t="str">
        <f t="array" ref="O20">IF((INDEX(SPRG1107!$I:$I,MATCH($B20,IF(SPRG1107!$G:$G=AF$2,SPRG1107!$C:$C),0)))=CONCATENATE(AF20,AW20),"",CONCATENATE((INDEX(SPRG1107!$I:$I,MATCH($B20,IF(SPRG1107!$G:$G=AF$2,SPRG1107!$C:$C),0))),"  |  ",CONCATENATE(AF20,AW20)))</f>
        <v/>
      </c>
      <c r="P20" s="9" t="str">
        <f t="array" ref="P20">IF((INDEX(SPRG1107!$I:$I,MATCH($B20,IF(SPRG1107!$G:$G=AG$2,SPRG1107!$C:$C),0)))=CONCATENATE(AG20,AX20),"",CONCATENATE((INDEX(SPRG1107!$I:$I,MATCH($B20,IF(SPRG1107!$G:$G=AG$2,SPRG1107!$C:$C),0))),"  |  ",CONCATENATE(AG20,AX20)))</f>
        <v/>
      </c>
      <c r="Q20" s="9" t="str">
        <f t="array" ref="Q20">IF((INDEX(SPRG1107!$I:$I,MATCH($B20,IF(SPRG1107!$G:$G=AH$2,SPRG1107!$C:$C),0)))=CONCATENATE(AH20,AY20),"",CONCATENATE((INDEX(SPRG1107!$I:$I,MATCH($B20,IF(SPRG1107!$G:$G=AH$2,SPRG1107!$C:$C),0))),"  |  ",CONCATENATE(AH20,AY20)))</f>
        <v/>
      </c>
      <c r="R20" s="9" t="str">
        <f t="array" ref="R20">IF((INDEX(SPRG1107!$I:$I,MATCH($B20,IF(SPRG1107!$G:$G=AI$2,SPRG1107!$C:$C),0)))=CONCATENATE(AI20,AZ20),"",CONCATENATE((INDEX(SPRG1107!$I:$I,MATCH($B20,IF(SPRG1107!$G:$G=AI$2,SPRG1107!$C:$C),0))),"  |  ",CONCATENATE(AI20,AZ20)))</f>
        <v xml:space="preserve">  |  I</v>
      </c>
      <c r="S20" s="9" t="str">
        <f t="array" ref="S20">IF((INDEX(SPRG1107!$I:$I,MATCH($B20,IF(SPRG1107!$G:$G=AJ$2,SPRG1107!$C:$C),0)))=CONCATENATE(AJ20,BA20),"",CONCATENATE((INDEX(SPRG1107!$I:$I,MATCH($B20,IF(SPRG1107!$G:$G=AJ$2,SPRG1107!$C:$C),0))),"  |  ",CONCATENATE(AJ20,BA20)))</f>
        <v/>
      </c>
      <c r="T20" s="9" t="str">
        <f t="array" ref="T20">IF((INDEX(SPRG1107!$I:$I,MATCH($B20,IF(SPRG1107!$G:$G=AK$2,SPRG1107!$C:$C),0)))=CONCATENATE(AK20,BB20),"",CONCATENATE((INDEX(SPRG1107!$I:$I,MATCH($B20,IF(SPRG1107!$G:$G=AK$2,SPRG1107!$C:$C),0))),"  |  ",CONCATENATE(AK20,BB20)))</f>
        <v/>
      </c>
      <c r="U20" s="9" t="str">
        <f t="array" ref="U20">IF((INDEX(SPRG1107!$I:$I,MATCH($B20,IF(SPRG1107!$G:$G=AL$2,SPRG1107!$C:$C),0)))=CONCATENATE(AL20,BC20),"",CONCATENATE((INDEX(SPRG1107!$I:$I,MATCH($B20,IF(SPRG1107!$G:$G=AL$2,SPRG1107!$C:$C),0))),"  |  ",CONCATENATE(AL20,BC20)))</f>
        <v/>
      </c>
      <c r="V20" s="9" t="str">
        <f t="array" ref="V20">IF((INDEX(SPRG1107!$I:$I,MATCH($B20,IF(SPRG1107!$G:$G=AM$2,SPRG1107!$C:$C),0)))=CONCATENATE(AM20,BD20),"",CONCATENATE((INDEX(SPRG1107!$I:$I,MATCH($B20,IF(SPRG1107!$G:$G=AM$2,SPRG1107!$C:$C),0))),"  |  ",CONCATENATE(AM20,BD20)))</f>
        <v/>
      </c>
      <c r="W20" s="9" t="str">
        <f t="array" ref="W20">IF((INDEX(SPRG1107!$I:$I,MATCH($B20,IF(SPRG1107!$G:$G=AN$2,SPRG1107!$C:$C),0)))=CONCATENATE(AN20,BE20),"",CONCATENATE((INDEX(SPRG1107!$I:$I,MATCH($B20,IF(SPRG1107!$G:$G=AN$2,SPRG1107!$C:$C),0))),"  |  ",CONCATENATE(AN20,BE20)))</f>
        <v/>
      </c>
      <c r="X20" s="9" t="str">
        <f t="array" ref="X20">IF((INDEX(SPRG1107!$I:$I,MATCH($B20,IF(SPRG1107!$G:$G=AO$2,SPRG1107!$C:$C),0)))=CONCATENATE(AO20,BF20),"",CONCATENATE((INDEX(SPRG1107!$I:$I,MATCH($B20,IF(SPRG1107!$G:$G=AO$2,SPRG1107!$C:$C),0))),"  |  ",CONCATENATE(AO20,BF20)))</f>
        <v/>
      </c>
      <c r="Y20" s="9" t="str">
        <f t="array" ref="Y20">IF((INDEX(SPRG1107!$I:$I,MATCH($B20,IF(SPRG1107!$G:$G=AP$2,SPRG1107!$C:$C),0)))=CONCATENATE(AP20,BG20),"",CONCATENATE((INDEX(SPRG1107!$I:$I,MATCH($B20,IF(SPRG1107!$G:$G=AP$2,SPRG1107!$C:$C),0))),"  |  ",CONCATENATE(AP20,BG20)))</f>
        <v/>
      </c>
      <c r="Z20" s="9" t="str">
        <f t="array" ref="Z20">IF((INDEX(SPRG1107!$I:$I,MATCH($B20,IF(SPRG1107!$G:$G=AQ$2,SPRG1107!$C:$C),0)))=CONCATENATE(AQ20,BH20),"",CONCATENATE((INDEX(SPRG1107!$I:$I,MATCH($B20,IF(SPRG1107!$G:$G=AQ$2,SPRG1107!$C:$C),0))),"  |  ",CONCATENATE(AQ20,BH20)))</f>
        <v/>
      </c>
      <c r="AA20" s="9" t="str">
        <f t="array" ref="AA20">IF((INDEX(SPRG1107!$I:$I,MATCH($B20,IF(SPRG1107!$G:$G=AR$2,SPRG1107!$C:$C),0)))=CONCATENATE(AR20,BI20),"",CONCATENATE((INDEX(SPRG1107!$I:$I,MATCH($B20,IF(SPRG1107!$G:$G=AR$2,SPRG1107!$C:$C),0))),"  |  ",CONCATENATE(AR20,BI20)))</f>
        <v/>
      </c>
      <c r="AB20" s="9" t="str">
        <f t="array" ref="AB20">IF((INDEX(SPRG1107!$I:$I,MATCH($B20,IF(SPRG1107!$G:$G=AS$2,SPRG1107!$C:$C),0)))=CONCATENATE(AS20,BJ20),"",CONCATENATE((INDEX(SPRG1107!$I:$I,MATCH($B20,IF(SPRG1107!$G:$G=AS$2,SPRG1107!$C:$C),0))),"  |  ",CONCATENATE(AS20,BJ20)))</f>
        <v xml:space="preserve">  |  Q</v>
      </c>
      <c r="AC20" s="9" t="str">
        <f t="array" ref="AC20">IF((INDEX(SPRG1107!$I:$I,MATCH($B20,IF(SPRG1107!$G:$G=AT$2,SPRG1107!$C:$C),0)))=CONCATENATE(AT20,BK20),"",CONCATENATE((INDEX(SPRG1107!$I:$I,MATCH($B20,IF(SPRG1107!$G:$G=AT$2,SPRG1107!$C:$C),0))),"  |  ",CONCATENATE(AT20,BK20)))</f>
        <v/>
      </c>
      <c r="AD20" s="18" t="str">
        <f t="array" ref="AD20">IF((INDEX(SPRG1107!$M:$M,MATCH($B20,IF(SPRG1107!$G:$G=AD$2,SPRG1107!$C:$C),0)))-(INDEX(SPRG1107!$E:$E,MATCH($B20,IF(SPRG1107!$G:$G=AD$2,SPRG1107!$C:$C),0)))&gt;2,"Q","")</f>
        <v/>
      </c>
      <c r="AE20" s="19" t="str">
        <f t="array" ref="AE20">IF((INDEX(SPRG1107!$M:$M,MATCH($B20,IF(SPRG1107!$G:$G=AE$2,SPRG1107!$C:$C),0)))-(INDEX(SPRG1107!$E:$E,MATCH($B20,IF(SPRG1107!$G:$G=AE$2,SPRG1107!$C:$C),0)))&gt;2,"Q","")</f>
        <v/>
      </c>
      <c r="AF20" s="19" t="str">
        <f t="array" ref="AF20">IF((INDEX(SPRG1107!$M:$M,MATCH($B20,IF(SPRG1107!$G:$G=AF$2,SPRG1107!$C:$C),0)))-(INDEX(SPRG1107!$E:$E,MATCH($B20,IF(SPRG1107!$G:$G=AF$2,SPRG1107!$C:$C),0)))&gt;14,"Q","")</f>
        <v/>
      </c>
      <c r="AG20" s="19" t="str">
        <f t="array" ref="AG20">IF((INDEX(SPRG1107!$M:$M,MATCH($B20,IF(SPRG1107!$G:$G=AG$2,SPRG1107!$C:$C),0)))-(INDEX(SPRG1107!$E:$E,MATCH($B20,IF(SPRG1107!$G:$G=AG$2,SPRG1107!$C:$C),0)))&gt;28,"Q","")</f>
        <v/>
      </c>
      <c r="AH20" s="19" t="str">
        <f t="array" ref="AH20">IF((INDEX(SPRG1107!$M:$M,MATCH($B20,IF(SPRG1107!$G:$G=AH$2,SPRG1107!$C:$C),0)))-(INDEX(SPRG1107!$E:$E,MATCH($B20,IF(SPRG1107!$G:$G=AH$2,SPRG1107!$C:$C),0)))&gt;28,"Q","")</f>
        <v/>
      </c>
      <c r="AI20" s="19" t="str">
        <f t="array" ref="AI20">IF((INDEX(SPRG1107!$M:$M,MATCH($B20,IF(SPRG1107!$G:$G=AI$2,SPRG1107!$C:$C),0)))-(INDEX(SPRG1107!$E:$E,MATCH($B20,IF(SPRG1107!$G:$G=AI$2,SPRG1107!$C:$C),0)))&gt;28,"Q","")</f>
        <v/>
      </c>
      <c r="AJ20" s="19" t="str">
        <f t="array" ref="AJ20">IF((INDEX(SPRG1107!$M:$M,MATCH($B20,IF(SPRG1107!$G:$G=AJ$2,SPRG1107!$C:$C),0)))-(INDEX(SPRG1107!$E:$E,MATCH($B20,IF(SPRG1107!$G:$G=AJ$2,SPRG1107!$C:$C),0)))&gt;28,"Q","")</f>
        <v/>
      </c>
      <c r="AK20" s="19" t="str">
        <f t="array" ref="AK20">IF((INDEX(SPRG1107!$M:$M,MATCH($B20,IF(SPRG1107!$G:$G=AK$2,SPRG1107!$C:$C),0)))-(INDEX(SPRG1107!$E:$E,MATCH($B20,IF(SPRG1107!$G:$G=AK$2,SPRG1107!$C:$C),0)))&gt;2,"Q","")</f>
        <v/>
      </c>
      <c r="AL20" s="19" t="str">
        <f t="array" ref="AL20">IF((INDEX(SPRG1107!$M:$M,MATCH($B20,IF(SPRG1107!$G:$G=AL$2,SPRG1107!$C:$C),0)))-(INDEX(SPRG1107!$E:$E,MATCH($B20,IF(SPRG1107!$G:$G=AL$2,SPRG1107!$C:$C),0)))&gt;28,"Q","")</f>
        <v/>
      </c>
      <c r="AM20" s="19" t="str">
        <f t="array" ref="AM20">IF((INDEX(SPRG1107!$M:$M,MATCH($B20,IF(SPRG1107!$G:$G=AM$2,SPRG1107!$C:$C),0)))-(INDEX(SPRG1107!$E:$E,MATCH($B20,IF(SPRG1107!$G:$G=AM$2,SPRG1107!$C:$C),0)))&gt;180,"Q","")</f>
        <v/>
      </c>
      <c r="AN20" s="19" t="str">
        <f t="array" ref="AN20">IF((INDEX(SPRG1107!$M:$M,MATCH($B20,IF(SPRG1107!$G:$G=AN$2,SPRG1107!$C:$C),0)))-(INDEX(SPRG1107!$E:$E,MATCH($B20,IF(SPRG1107!$G:$G=AN$2,SPRG1107!$C:$C),0)))&gt;180,"Q","")</f>
        <v/>
      </c>
      <c r="AO20" s="19" t="str">
        <f t="array" ref="AO20">IF((INDEX(SPRG1107!$M:$M,MATCH($B20,IF(SPRG1107!$G:$G=AO$2,SPRG1107!$C:$C),0)))-(INDEX(SPRG1107!$E:$E,MATCH($B20,IF(SPRG1107!$G:$G=AO$2,SPRG1107!$C:$C),0)))&gt;180,"Q","")</f>
        <v/>
      </c>
      <c r="AP20" s="19" t="str">
        <f t="array" ref="AP20">IF((INDEX(SPRG1107!$M:$M,MATCH($B20,IF(SPRG1107!$G:$G=AP$2,SPRG1107!$C:$C),0)))-(INDEX(SPRG1107!$E:$E,MATCH($B20,IF(SPRG1107!$G:$G=AP$2,SPRG1107!$C:$C),0)))&gt;180,"Q","")</f>
        <v/>
      </c>
      <c r="AQ20" s="19" t="str">
        <f t="array" ref="AQ20">IF((INDEX(SPRG1107!$M:$M,MATCH($B20,IF(SPRG1107!$G:$G=AQ$2,SPRG1107!$C:$C),0)))-(INDEX(SPRG1107!$E:$E,MATCH($B20,IF(SPRG1107!$G:$G=AQ$2,SPRG1107!$C:$C),0)))&gt;28,"Q","")</f>
        <v/>
      </c>
      <c r="AR20" s="19" t="str">
        <f t="array" ref="AR20">IF((INDEX(SPRG1107!$M:$M,MATCH($B20,IF(SPRG1107!$G:$G=AR$2,SPRG1107!$C:$C),0)))-(INDEX(SPRG1107!$E:$E,MATCH($B20,IF(SPRG1107!$G:$G=AR$2,SPRG1107!$C:$C),0)))&gt;28,"Q","")</f>
        <v/>
      </c>
      <c r="AS20" s="19" t="str">
        <f t="array" ref="AS20">IF((INDEX(SPRG1107!$M:$M,MATCH($B20,IF(SPRG1107!$G:$G=AS$2,SPRG1107!$C:$C),0)))-(INDEX(SPRG1107!$E:$E,MATCH($B20,IF(SPRG1107!$G:$G=AS$2,SPRG1107!$C:$C),0)))&gt;2,"Q","")</f>
        <v>Q</v>
      </c>
      <c r="AT20" s="20" t="str">
        <f t="array" ref="AT20">IF((INDEX(SPRG1107!$M:$M,MATCH($B20,IF(SPRG1107!$G:$G=AT$2,SPRG1107!$C:$C),0)))-(INDEX(SPRG1107!$E:$E,MATCH($B20,IF(SPRG1107!$G:$G=AT$2,SPRG1107!$C:$C),0)))&gt;7,"Q","")</f>
        <v/>
      </c>
      <c r="AU20" s="14" t="str">
        <f>IF(Summary!K20&gt;VLOOKUP(AU$2,'MDL-PQL'!$B:$D,2,FALSE),IF(Summary!K20&lt;VLOOKUP(Qualifers!AU$2,'MDL-PQL'!$B:$D,3,FALSE),"I",""),"U")</f>
        <v/>
      </c>
      <c r="AV20" s="15" t="str">
        <f>IF(Summary!L20&gt;VLOOKUP(AV$2,'MDL-PQL'!$B:$D,2,FALSE),IF(Summary!L20&lt;VLOOKUP(Qualifers!AV$2,'MDL-PQL'!$B:$D,3,FALSE),"I",""),"U")</f>
        <v>U</v>
      </c>
      <c r="AW20" s="15" t="str">
        <f>IF(Summary!M20&gt;VLOOKUP(AW$2,'MDL-PQL'!$B:$D,2,FALSE),IF(Summary!M20&lt;VLOOKUP(Qualifers!AW$2,'MDL-PQL'!$B:$D,3,FALSE),"I",""),"U")</f>
        <v/>
      </c>
      <c r="AX20" s="15" t="str">
        <f>IF(Summary!N20&gt;VLOOKUP(AX$2,'MDL-PQL'!$B:$D,2,FALSE),IF(Summary!N20&lt;VLOOKUP(Qualifers!AX$2,'MDL-PQL'!$B:$D,3,FALSE),"I",""),"U")</f>
        <v>U</v>
      </c>
      <c r="AY20" s="15" t="str">
        <f>IF(Summary!O20&gt;VLOOKUP(AY$2,'MDL-PQL'!$B:$D,2,FALSE),IF(Summary!O20&lt;VLOOKUP(Qualifers!AY$2,'MDL-PQL'!$B:$D,3,FALSE),"I",""),"U")</f>
        <v>I</v>
      </c>
      <c r="AZ20" s="15" t="str">
        <f>IF(Summary!P20&gt;VLOOKUP(AZ$2,'MDL-PQL'!$B:$D,2,FALSE),IF(Summary!P20&lt;VLOOKUP(Qualifers!AZ$2,'MDL-PQL'!$B:$D,3,FALSE),"I",""),"U")</f>
        <v>I</v>
      </c>
      <c r="BA20" s="15" t="str">
        <f>IF(Summary!Q20&gt;VLOOKUP(BA$2,'MDL-PQL'!$B:$D,2,FALSE),IF(Summary!Q20&lt;VLOOKUP(Qualifers!BA$2,'MDL-PQL'!$B:$D,3,FALSE),"I",""),"U")</f>
        <v/>
      </c>
      <c r="BB20" s="15" t="str">
        <f>IF(Summary!R20&gt;VLOOKUP(BB$2,'MDL-PQL'!$B:$D,2,FALSE),IF(Summary!R20&lt;VLOOKUP(Qualifers!BB$2,'MDL-PQL'!$B:$D,3,FALSE),"I",""),"U")</f>
        <v/>
      </c>
      <c r="BC20" s="15" t="str">
        <f>IF(Summary!S20&gt;VLOOKUP(BC$2,'MDL-PQL'!$B:$D,2,FALSE),IF(Summary!S20&lt;VLOOKUP(Qualifers!BC$2,'MDL-PQL'!$B:$D,3,FALSE),"I",""),"U")</f>
        <v>U</v>
      </c>
      <c r="BD20" s="15" t="str">
        <f>IF(Summary!T20&gt;VLOOKUP(BD$2,'MDL-PQL'!$B:$D,2,FALSE),IF(Summary!T20&lt;VLOOKUP(Qualifers!BD$2,'MDL-PQL'!$B:$D,3,FALSE),"I",""),"U")</f>
        <v/>
      </c>
      <c r="BE20" s="15" t="str">
        <f>IF(Summary!U20&gt;VLOOKUP(BE$2,'MDL-PQL'!$B:$D,2,FALSE),IF(Summary!U20&lt;VLOOKUP(Qualifers!BE$2,'MDL-PQL'!$B:$D,3,FALSE),"I",""),"U")</f>
        <v/>
      </c>
      <c r="BF20" s="15" t="str">
        <f>IF(Summary!V20&gt;VLOOKUP(BF$2,'MDL-PQL'!$B:$D,2,FALSE),IF(Summary!V20&lt;VLOOKUP(Qualifers!BF$2,'MDL-PQL'!$B:$D,3,FALSE),"I",""),"U")</f>
        <v/>
      </c>
      <c r="BG20" s="15" t="str">
        <f>IF(Summary!W20&gt;VLOOKUP(BG$2,'MDL-PQL'!$B:$D,2,FALSE),IF(Summary!W20&lt;VLOOKUP(Qualifers!BG$2,'MDL-PQL'!$B:$D,3,FALSE),"I",""),"U")</f>
        <v/>
      </c>
      <c r="BH20" s="15" t="str">
        <f>IF(Summary!X20&gt;VLOOKUP(BH$2,'MDL-PQL'!$B:$D,2,FALSE),IF(Summary!X20&lt;VLOOKUP(Qualifers!BH$2,'MDL-PQL'!$B:$D,3,FALSE),"I",""),"U")</f>
        <v/>
      </c>
      <c r="BI20" s="15" t="str">
        <f>IF(Summary!Y20&gt;VLOOKUP(BI$2,'MDL-PQL'!$B:$D,2,FALSE),IF(Summary!Y20&lt;VLOOKUP(Qualifers!BI$2,'MDL-PQL'!$B:$D,3,FALSE),"I",""),"U")</f>
        <v/>
      </c>
      <c r="BJ20" s="15" t="str">
        <f>IF(Summary!Z20&gt;VLOOKUP(BJ$2,'MDL-PQL'!$B:$D,2,FALSE),IF(Summary!Z20&lt;VLOOKUP(Qualifers!BJ$2,'MDL-PQL'!$B:$D,3,FALSE),"I",""),"U")</f>
        <v/>
      </c>
      <c r="BK20" s="15" t="str">
        <f>IF(Summary!AA20&gt;VLOOKUP(BK$2,'MDL-PQL'!$B:$D,2,FALSE),IF(Summary!AA20&lt;VLOOKUP(Qualifers!BK$2,'MDL-PQL'!$B:$D,3,FALSE),"I",""),"U")</f>
        <v/>
      </c>
    </row>
    <row r="21" spans="2:63">
      <c r="B21" t="str">
        <f>IF(ISBLANK(Summary!B21),"",Summary!B21)</f>
        <v>SILVER SPRING MAIN SIPQ</v>
      </c>
      <c r="C21">
        <f>IF(ISERROR(VLOOKUP(B21,'Station ID'!B:C,2,FALSE)),"",(VLOOKUP(B21,'Station ID'!B:C,2,FALSE)))</f>
        <v>9720</v>
      </c>
      <c r="D21" t="str">
        <f>IF(ISERROR(INDEX(SPRG1107!A:A,MATCH(B21,SPRG1107!C:C,0))),"",INDEX(SPRG1107!A:A,MATCH(B21,SPRG1107!C:C,0)))</f>
        <v>SPRG1107-20</v>
      </c>
      <c r="E21" t="str">
        <f t="array" ref="E21">IF(AND((IF(AND(ISTEXT((INDEX(SPRG1107!$I:$I,MATCH($B21,IF(SPRG1107!$G:$G=E$2,SPRG1107!$C:$C),0)))),ISNUMBER(Summary!D21)),"bad qualifer","O"))="O",IFERROR(Summary!D21,"O")="O"),"O","")</f>
        <v/>
      </c>
      <c r="F21" s="34" t="str">
        <f t="array" ref="F21">IF(OR(C21=9695,C21=20383,C21=20385,C21=9714,C21=9717,C21=11371,C21=11456,C21=9739,C21=11386,C21=9719),"",(IFERROR(CONCATENATE((INDEX(SPRG1107!$I:$I,MATCH($B21,IF(SPRG1107!$G:$G=F$2,SPRG1107!$C:$C),0))),"  |  ",(IFERROR(IF(Summary!I21=Summary!E21,"L",Summary!I21-Summary!E21),"O"))),"O")))</f>
        <v>L  |  L</v>
      </c>
      <c r="G21" t="str">
        <f t="array" ref="G21">IF(AND((IF(AND(ISTEXT((INDEX(SPRG1107!$I:$I,MATCH($B21,IF(SPRG1107!$G:$G=G$2,SPRG1107!$C:$C),0)))),ISNUMBER(Summary!F21)),"bad qualifer","O"))="O",IFERROR(Summary!F21,"O")="O"),"O","")</f>
        <v/>
      </c>
      <c r="H21" t="str">
        <f t="array" ref="H21">IF(AND((IF(AND(ISTEXT((INDEX(SPRG1107!$I:$I,MATCH($B21,IF(SPRG1107!$G:$G=H$2,SPRG1107!$C:$C),0)))),ISNUMBER(Summary!G21)),"bad qualifer","O"))="O",IFERROR(Summary!G21,"O")="O"),"O","")</f>
        <v/>
      </c>
      <c r="I21" t="str">
        <f t="array" ref="I21">IF(AND((IF(AND(ISTEXT((INDEX(SPRG1107!$I:$I,MATCH($B21,IF(SPRG1107!$G:$G=I$2,SPRG1107!$C:$C),0)))),ISNUMBER(Summary!H21)),"bad qualifer","O"))="O",IFERROR(Summary!H21,"O")="O"),"O","")</f>
        <v/>
      </c>
      <c r="J21" t="str">
        <f t="array" ref="J21">IF(OR(C21=9695,C21=20383,C21=20385,C21=9714),"",(IF(AND((IF(AND(ISTEXT((INDEX(SPRG1107!$I:$I,MATCH($B21,IF(SPRG1107!$G:$G=J$2,SPRG1107!$C:$C),0)))),ISNUMBER(Summary!I21)),"bad qualifer","O"))="O",IFERROR(Summary!I21,"O")="O"),"O","")))</f>
        <v/>
      </c>
      <c r="K21" t="str">
        <f t="array" ref="K21">IF(AND((IF(AND(ISTEXT((INDEX(SPRG1107!$I:$I,MATCH($B21,IF(SPRG1107!$G:$G=K$2,SPRG1107!$C:$C),0)))),ISNUMBER(Summary!J21)),"bad qualifer","O"))="O",IFERROR(Summary!J21,"O")="O"),"O","")</f>
        <v/>
      </c>
      <c r="L21" s="32" t="str">
        <f t="array" ref="L21">(IF(OR(C21=9743,C21=11456,C21=9713,C21=10786,C21=9714),(IF(AND((IF(AND(ISTEXT((INDEX(SPRG1107!$I:$I,MATCH($B21,IF(SPRG1107!$G:$G=L$2,SPRG1107!$C:$C),0)))),ISNUMBER(Summary!AB21)),"bad qualifer","O"))="O",IFERROR(Summary!AB21,"O")="O"),"O","")),""))</f>
        <v/>
      </c>
      <c r="M21" s="9" t="str">
        <f t="array" ref="M21">IF((INDEX(SPRG1107!$I:$I,MATCH($B21,IF(SPRG1107!$G:$G=AD$2,SPRG1107!$C:$C),0)))=CONCATENATE(AD21,AU21),"",CONCATENATE((INDEX(SPRG1107!$I:$I,MATCH($B21,IF(SPRG1107!$G:$G=AD$2,SPRG1107!$C:$C),0))),"  |  ",CONCATENATE(AD21,AU21)))</f>
        <v/>
      </c>
      <c r="N21" s="9" t="str">
        <f t="array" ref="N21">IF((INDEX(SPRG1107!$I:$I,MATCH($B21,IF(SPRG1107!$G:$G=AE$2,SPRG1107!$C:$C),0)))=CONCATENATE(AE21,AV21),"",CONCATENATE((INDEX(SPRG1107!$I:$I,MATCH($B21,IF(SPRG1107!$G:$G=AE$2,SPRG1107!$C:$C),0))),"  |  ",CONCATENATE(AE21,AV21)))</f>
        <v/>
      </c>
      <c r="O21" s="9" t="str">
        <f t="array" ref="O21">IF((INDEX(SPRG1107!$I:$I,MATCH($B21,IF(SPRG1107!$G:$G=AF$2,SPRG1107!$C:$C),0)))=CONCATENATE(AF21,AW21),"",CONCATENATE((INDEX(SPRG1107!$I:$I,MATCH($B21,IF(SPRG1107!$G:$G=AF$2,SPRG1107!$C:$C),0))),"  |  ",CONCATENATE(AF21,AW21)))</f>
        <v/>
      </c>
      <c r="P21" s="9" t="str">
        <f t="array" ref="P21">IF((INDEX(SPRG1107!$I:$I,MATCH($B21,IF(SPRG1107!$G:$G=AG$2,SPRG1107!$C:$C),0)))=CONCATENATE(AG21,AX21),"",CONCATENATE((INDEX(SPRG1107!$I:$I,MATCH($B21,IF(SPRG1107!$G:$G=AG$2,SPRG1107!$C:$C),0))),"  |  ",CONCATENATE(AG21,AX21)))</f>
        <v/>
      </c>
      <c r="Q21" s="9" t="str">
        <f t="array" ref="Q21">IF((INDEX(SPRG1107!$I:$I,MATCH($B21,IF(SPRG1107!$G:$G=AH$2,SPRG1107!$C:$C),0)))=CONCATENATE(AH21,AY21),"",CONCATENATE((INDEX(SPRG1107!$I:$I,MATCH($B21,IF(SPRG1107!$G:$G=AH$2,SPRG1107!$C:$C),0))),"  |  ",CONCATENATE(AH21,AY21)))</f>
        <v/>
      </c>
      <c r="R21" s="9" t="str">
        <f t="array" ref="R21">IF((INDEX(SPRG1107!$I:$I,MATCH($B21,IF(SPRG1107!$G:$G=AI$2,SPRG1107!$C:$C),0)))=CONCATENATE(AI21,AZ21),"",CONCATENATE((INDEX(SPRG1107!$I:$I,MATCH($B21,IF(SPRG1107!$G:$G=AI$2,SPRG1107!$C:$C),0))),"  |  ",CONCATENATE(AI21,AZ21)))</f>
        <v/>
      </c>
      <c r="S21" s="9" t="str">
        <f t="array" ref="S21">IF((INDEX(SPRG1107!$I:$I,MATCH($B21,IF(SPRG1107!$G:$G=AJ$2,SPRG1107!$C:$C),0)))=CONCATENATE(AJ21,BA21),"",CONCATENATE((INDEX(SPRG1107!$I:$I,MATCH($B21,IF(SPRG1107!$G:$G=AJ$2,SPRG1107!$C:$C),0))),"  |  ",CONCATENATE(AJ21,BA21)))</f>
        <v/>
      </c>
      <c r="T21" s="9" t="str">
        <f t="array" ref="T21">IF((INDEX(SPRG1107!$I:$I,MATCH($B21,IF(SPRG1107!$G:$G=AK$2,SPRG1107!$C:$C),0)))=CONCATENATE(AK21,BB21),"",CONCATENATE((INDEX(SPRG1107!$I:$I,MATCH($B21,IF(SPRG1107!$G:$G=AK$2,SPRG1107!$C:$C),0))),"  |  ",CONCATENATE(AK21,BB21)))</f>
        <v/>
      </c>
      <c r="U21" s="9" t="str">
        <f t="array" ref="U21">IF((INDEX(SPRG1107!$I:$I,MATCH($B21,IF(SPRG1107!$G:$G=AL$2,SPRG1107!$C:$C),0)))=CONCATENATE(AL21,BC21),"",CONCATENATE((INDEX(SPRG1107!$I:$I,MATCH($B21,IF(SPRG1107!$G:$G=AL$2,SPRG1107!$C:$C),0))),"  |  ",CONCATENATE(AL21,BC21)))</f>
        <v/>
      </c>
      <c r="V21" s="9" t="str">
        <f t="array" ref="V21">IF((INDEX(SPRG1107!$I:$I,MATCH($B21,IF(SPRG1107!$G:$G=AM$2,SPRG1107!$C:$C),0)))=CONCATENATE(AM21,BD21),"",CONCATENATE((INDEX(SPRG1107!$I:$I,MATCH($B21,IF(SPRG1107!$G:$G=AM$2,SPRG1107!$C:$C),0))),"  |  ",CONCATENATE(AM21,BD21)))</f>
        <v/>
      </c>
      <c r="W21" s="9" t="str">
        <f t="array" ref="W21">IF((INDEX(SPRG1107!$I:$I,MATCH($B21,IF(SPRG1107!$G:$G=AN$2,SPRG1107!$C:$C),0)))=CONCATENATE(AN21,BE21),"",CONCATENATE((INDEX(SPRG1107!$I:$I,MATCH($B21,IF(SPRG1107!$G:$G=AN$2,SPRG1107!$C:$C),0))),"  |  ",CONCATENATE(AN21,BE21)))</f>
        <v/>
      </c>
      <c r="X21" s="9" t="str">
        <f t="array" ref="X21">IF((INDEX(SPRG1107!$I:$I,MATCH($B21,IF(SPRG1107!$G:$G=AO$2,SPRG1107!$C:$C),0)))=CONCATENATE(AO21,BF21),"",CONCATENATE((INDEX(SPRG1107!$I:$I,MATCH($B21,IF(SPRG1107!$G:$G=AO$2,SPRG1107!$C:$C),0))),"  |  ",CONCATENATE(AO21,BF21)))</f>
        <v/>
      </c>
      <c r="Y21" s="9" t="str">
        <f t="array" ref="Y21">IF((INDEX(SPRG1107!$I:$I,MATCH($B21,IF(SPRG1107!$G:$G=AP$2,SPRG1107!$C:$C),0)))=CONCATENATE(AP21,BG21),"",CONCATENATE((INDEX(SPRG1107!$I:$I,MATCH($B21,IF(SPRG1107!$G:$G=AP$2,SPRG1107!$C:$C),0))),"  |  ",CONCATENATE(AP21,BG21)))</f>
        <v/>
      </c>
      <c r="Z21" s="9" t="str">
        <f t="array" ref="Z21">IF((INDEX(SPRG1107!$I:$I,MATCH($B21,IF(SPRG1107!$G:$G=AQ$2,SPRG1107!$C:$C),0)))=CONCATENATE(AQ21,BH21),"",CONCATENATE((INDEX(SPRG1107!$I:$I,MATCH($B21,IF(SPRG1107!$G:$G=AQ$2,SPRG1107!$C:$C),0))),"  |  ",CONCATENATE(AQ21,BH21)))</f>
        <v/>
      </c>
      <c r="AA21" s="9" t="str">
        <f t="array" ref="AA21">IF((INDEX(SPRG1107!$I:$I,MATCH($B21,IF(SPRG1107!$G:$G=AR$2,SPRG1107!$C:$C),0)))=CONCATENATE(AR21,BI21),"",CONCATENATE((INDEX(SPRG1107!$I:$I,MATCH($B21,IF(SPRG1107!$G:$G=AR$2,SPRG1107!$C:$C),0))),"  |  ",CONCATENATE(AR21,BI21)))</f>
        <v/>
      </c>
      <c r="AB21" s="9" t="str">
        <f t="array" ref="AB21">IF((INDEX(SPRG1107!$I:$I,MATCH($B21,IF(SPRG1107!$G:$G=AS$2,SPRG1107!$C:$C),0)))=CONCATENATE(AS21,BJ21),"",CONCATENATE((INDEX(SPRG1107!$I:$I,MATCH($B21,IF(SPRG1107!$G:$G=AS$2,SPRG1107!$C:$C),0))),"  |  ",CONCATENATE(AS21,BJ21)))</f>
        <v>I  |  QI</v>
      </c>
      <c r="AC21" s="9" t="str">
        <f t="array" ref="AC21">IF((INDEX(SPRG1107!$I:$I,MATCH($B21,IF(SPRG1107!$G:$G=AT$2,SPRG1107!$C:$C),0)))=CONCATENATE(AT21,BK21),"",CONCATENATE((INDEX(SPRG1107!$I:$I,MATCH($B21,IF(SPRG1107!$G:$G=AT$2,SPRG1107!$C:$C),0))),"  |  ",CONCATENATE(AT21,BK21)))</f>
        <v/>
      </c>
      <c r="AD21" s="18" t="str">
        <f t="array" ref="AD21">IF((INDEX(SPRG1107!$M:$M,MATCH($B21,IF(SPRG1107!$G:$G=AD$2,SPRG1107!$C:$C),0)))-(INDEX(SPRG1107!$E:$E,MATCH($B21,IF(SPRG1107!$G:$G=AD$2,SPRG1107!$C:$C),0)))&gt;2,"Q","")</f>
        <v/>
      </c>
      <c r="AE21" s="19" t="str">
        <f t="array" ref="AE21">IF((INDEX(SPRG1107!$M:$M,MATCH($B21,IF(SPRG1107!$G:$G=AE$2,SPRG1107!$C:$C),0)))-(INDEX(SPRG1107!$E:$E,MATCH($B21,IF(SPRG1107!$G:$G=AE$2,SPRG1107!$C:$C),0)))&gt;2,"Q","")</f>
        <v/>
      </c>
      <c r="AF21" s="19" t="str">
        <f t="array" ref="AF21">IF((INDEX(SPRG1107!$M:$M,MATCH($B21,IF(SPRG1107!$G:$G=AF$2,SPRG1107!$C:$C),0)))-(INDEX(SPRG1107!$E:$E,MATCH($B21,IF(SPRG1107!$G:$G=AF$2,SPRG1107!$C:$C),0)))&gt;14,"Q","")</f>
        <v/>
      </c>
      <c r="AG21" s="19" t="str">
        <f t="array" ref="AG21">IF((INDEX(SPRG1107!$M:$M,MATCH($B21,IF(SPRG1107!$G:$G=AG$2,SPRG1107!$C:$C),0)))-(INDEX(SPRG1107!$E:$E,MATCH($B21,IF(SPRG1107!$G:$G=AG$2,SPRG1107!$C:$C),0)))&gt;28,"Q","")</f>
        <v/>
      </c>
      <c r="AH21" s="19" t="str">
        <f t="array" ref="AH21">IF((INDEX(SPRG1107!$M:$M,MATCH($B21,IF(SPRG1107!$G:$G=AH$2,SPRG1107!$C:$C),0)))-(INDEX(SPRG1107!$E:$E,MATCH($B21,IF(SPRG1107!$G:$G=AH$2,SPRG1107!$C:$C),0)))&gt;28,"Q","")</f>
        <v/>
      </c>
      <c r="AI21" s="19" t="str">
        <f t="array" ref="AI21">IF((INDEX(SPRG1107!$M:$M,MATCH($B21,IF(SPRG1107!$G:$G=AI$2,SPRG1107!$C:$C),0)))-(INDEX(SPRG1107!$E:$E,MATCH($B21,IF(SPRG1107!$G:$G=AI$2,SPRG1107!$C:$C),0)))&gt;28,"Q","")</f>
        <v/>
      </c>
      <c r="AJ21" s="19" t="str">
        <f t="array" ref="AJ21">IF((INDEX(SPRG1107!$M:$M,MATCH($B21,IF(SPRG1107!$G:$G=AJ$2,SPRG1107!$C:$C),0)))-(INDEX(SPRG1107!$E:$E,MATCH($B21,IF(SPRG1107!$G:$G=AJ$2,SPRG1107!$C:$C),0)))&gt;28,"Q","")</f>
        <v/>
      </c>
      <c r="AK21" s="19" t="str">
        <f t="array" ref="AK21">IF((INDEX(SPRG1107!$M:$M,MATCH($B21,IF(SPRG1107!$G:$G=AK$2,SPRG1107!$C:$C),0)))-(INDEX(SPRG1107!$E:$E,MATCH($B21,IF(SPRG1107!$G:$G=AK$2,SPRG1107!$C:$C),0)))&gt;2,"Q","")</f>
        <v/>
      </c>
      <c r="AL21" s="19" t="str">
        <f t="array" ref="AL21">IF((INDEX(SPRG1107!$M:$M,MATCH($B21,IF(SPRG1107!$G:$G=AL$2,SPRG1107!$C:$C),0)))-(INDEX(SPRG1107!$E:$E,MATCH($B21,IF(SPRG1107!$G:$G=AL$2,SPRG1107!$C:$C),0)))&gt;28,"Q","")</f>
        <v/>
      </c>
      <c r="AM21" s="19" t="str">
        <f t="array" ref="AM21">IF((INDEX(SPRG1107!$M:$M,MATCH($B21,IF(SPRG1107!$G:$G=AM$2,SPRG1107!$C:$C),0)))-(INDEX(SPRG1107!$E:$E,MATCH($B21,IF(SPRG1107!$G:$G=AM$2,SPRG1107!$C:$C),0)))&gt;180,"Q","")</f>
        <v/>
      </c>
      <c r="AN21" s="19" t="str">
        <f t="array" ref="AN21">IF((INDEX(SPRG1107!$M:$M,MATCH($B21,IF(SPRG1107!$G:$G=AN$2,SPRG1107!$C:$C),0)))-(INDEX(SPRG1107!$E:$E,MATCH($B21,IF(SPRG1107!$G:$G=AN$2,SPRG1107!$C:$C),0)))&gt;180,"Q","")</f>
        <v/>
      </c>
      <c r="AO21" s="19" t="str">
        <f t="array" ref="AO21">IF((INDEX(SPRG1107!$M:$M,MATCH($B21,IF(SPRG1107!$G:$G=AO$2,SPRG1107!$C:$C),0)))-(INDEX(SPRG1107!$E:$E,MATCH($B21,IF(SPRG1107!$G:$G=AO$2,SPRG1107!$C:$C),0)))&gt;180,"Q","")</f>
        <v/>
      </c>
      <c r="AP21" s="19" t="str">
        <f t="array" ref="AP21">IF((INDEX(SPRG1107!$M:$M,MATCH($B21,IF(SPRG1107!$G:$G=AP$2,SPRG1107!$C:$C),0)))-(INDEX(SPRG1107!$E:$E,MATCH($B21,IF(SPRG1107!$G:$G=AP$2,SPRG1107!$C:$C),0)))&gt;180,"Q","")</f>
        <v/>
      </c>
      <c r="AQ21" s="19" t="str">
        <f t="array" ref="AQ21">IF((INDEX(SPRG1107!$M:$M,MATCH($B21,IF(SPRG1107!$G:$G=AQ$2,SPRG1107!$C:$C),0)))-(INDEX(SPRG1107!$E:$E,MATCH($B21,IF(SPRG1107!$G:$G=AQ$2,SPRG1107!$C:$C),0)))&gt;28,"Q","")</f>
        <v/>
      </c>
      <c r="AR21" s="19" t="str">
        <f t="array" ref="AR21">IF((INDEX(SPRG1107!$M:$M,MATCH($B21,IF(SPRG1107!$G:$G=AR$2,SPRG1107!$C:$C),0)))-(INDEX(SPRG1107!$E:$E,MATCH($B21,IF(SPRG1107!$G:$G=AR$2,SPRG1107!$C:$C),0)))&gt;28,"Q","")</f>
        <v/>
      </c>
      <c r="AS21" s="19" t="str">
        <f t="array" ref="AS21">IF((INDEX(SPRG1107!$M:$M,MATCH($B21,IF(SPRG1107!$G:$G=AS$2,SPRG1107!$C:$C),0)))-(INDEX(SPRG1107!$E:$E,MATCH($B21,IF(SPRG1107!$G:$G=AS$2,SPRG1107!$C:$C),0)))&gt;2,"Q","")</f>
        <v>Q</v>
      </c>
      <c r="AT21" s="20" t="str">
        <f t="array" ref="AT21">IF((INDEX(SPRG1107!$M:$M,MATCH($B21,IF(SPRG1107!$G:$G=AT$2,SPRG1107!$C:$C),0)))-(INDEX(SPRG1107!$E:$E,MATCH($B21,IF(SPRG1107!$G:$G=AT$2,SPRG1107!$C:$C),0)))&gt;7,"Q","")</f>
        <v/>
      </c>
      <c r="AU21" s="14" t="str">
        <f>IF(Summary!K21&gt;VLOOKUP(AU$2,'MDL-PQL'!$B:$D,2,FALSE),IF(Summary!K21&lt;VLOOKUP(Qualifers!AU$2,'MDL-PQL'!$B:$D,3,FALSE),"I",""),"U")</f>
        <v/>
      </c>
      <c r="AV21" s="15" t="str">
        <f>IF(Summary!L21&gt;VLOOKUP(AV$2,'MDL-PQL'!$B:$D,2,FALSE),IF(Summary!L21&lt;VLOOKUP(Qualifers!AV$2,'MDL-PQL'!$B:$D,3,FALSE),"I",""),"U")</f>
        <v>U</v>
      </c>
      <c r="AW21" s="15" t="str">
        <f>IF(Summary!M21&gt;VLOOKUP(AW$2,'MDL-PQL'!$B:$D,2,FALSE),IF(Summary!M21&lt;VLOOKUP(Qualifers!AW$2,'MDL-PQL'!$B:$D,3,FALSE),"I",""),"U")</f>
        <v/>
      </c>
      <c r="AX21" s="15" t="str">
        <f>IF(Summary!N21&gt;VLOOKUP(AX$2,'MDL-PQL'!$B:$D,2,FALSE),IF(Summary!N21&lt;VLOOKUP(Qualifers!AX$2,'MDL-PQL'!$B:$D,3,FALSE),"I",""),"U")</f>
        <v/>
      </c>
      <c r="AY21" s="15" t="str">
        <f>IF(Summary!O21&gt;VLOOKUP(AY$2,'MDL-PQL'!$B:$D,2,FALSE),IF(Summary!O21&lt;VLOOKUP(Qualifers!AY$2,'MDL-PQL'!$B:$D,3,FALSE),"I",""),"U")</f>
        <v>I</v>
      </c>
      <c r="AZ21" s="15" t="str">
        <f>IF(Summary!P21&gt;VLOOKUP(AZ$2,'MDL-PQL'!$B:$D,2,FALSE),IF(Summary!P21&lt;VLOOKUP(Qualifers!AZ$2,'MDL-PQL'!$B:$D,3,FALSE),"I",""),"U")</f>
        <v/>
      </c>
      <c r="BA21" s="15" t="str">
        <f>IF(Summary!Q21&gt;VLOOKUP(BA$2,'MDL-PQL'!$B:$D,2,FALSE),IF(Summary!Q21&lt;VLOOKUP(Qualifers!BA$2,'MDL-PQL'!$B:$D,3,FALSE),"I",""),"U")</f>
        <v/>
      </c>
      <c r="BB21" s="15" t="str">
        <f>IF(Summary!R21&gt;VLOOKUP(BB$2,'MDL-PQL'!$B:$D,2,FALSE),IF(Summary!R21&lt;VLOOKUP(Qualifers!BB$2,'MDL-PQL'!$B:$D,3,FALSE),"I",""),"U")</f>
        <v/>
      </c>
      <c r="BC21" s="15" t="str">
        <f>IF(Summary!S21&gt;VLOOKUP(BC$2,'MDL-PQL'!$B:$D,2,FALSE),IF(Summary!S21&lt;VLOOKUP(Qualifers!BC$2,'MDL-PQL'!$B:$D,3,FALSE),"I",""),"U")</f>
        <v>U</v>
      </c>
      <c r="BD21" s="15" t="str">
        <f>IF(Summary!T21&gt;VLOOKUP(BD$2,'MDL-PQL'!$B:$D,2,FALSE),IF(Summary!T21&lt;VLOOKUP(Qualifers!BD$2,'MDL-PQL'!$B:$D,3,FALSE),"I",""),"U")</f>
        <v/>
      </c>
      <c r="BE21" s="15" t="str">
        <f>IF(Summary!U21&gt;VLOOKUP(BE$2,'MDL-PQL'!$B:$D,2,FALSE),IF(Summary!U21&lt;VLOOKUP(Qualifers!BE$2,'MDL-PQL'!$B:$D,3,FALSE),"I",""),"U")</f>
        <v/>
      </c>
      <c r="BF21" s="15" t="str">
        <f>IF(Summary!V21&gt;VLOOKUP(BF$2,'MDL-PQL'!$B:$D,2,FALSE),IF(Summary!V21&lt;VLOOKUP(Qualifers!BF$2,'MDL-PQL'!$B:$D,3,FALSE),"I",""),"U")</f>
        <v/>
      </c>
      <c r="BG21" s="15" t="str">
        <f>IF(Summary!W21&gt;VLOOKUP(BG$2,'MDL-PQL'!$B:$D,2,FALSE),IF(Summary!W21&lt;VLOOKUP(Qualifers!BG$2,'MDL-PQL'!$B:$D,3,FALSE),"I",""),"U")</f>
        <v>I</v>
      </c>
      <c r="BH21" s="15" t="str">
        <f>IF(Summary!X21&gt;VLOOKUP(BH$2,'MDL-PQL'!$B:$D,2,FALSE),IF(Summary!X21&lt;VLOOKUP(Qualifers!BH$2,'MDL-PQL'!$B:$D,3,FALSE),"I",""),"U")</f>
        <v/>
      </c>
      <c r="BI21" s="15" t="str">
        <f>IF(Summary!Y21&gt;VLOOKUP(BI$2,'MDL-PQL'!$B:$D,2,FALSE),IF(Summary!Y21&lt;VLOOKUP(Qualifers!BI$2,'MDL-PQL'!$B:$D,3,FALSE),"I",""),"U")</f>
        <v/>
      </c>
      <c r="BJ21" s="15" t="str">
        <f>IF(Summary!Z21&gt;VLOOKUP(BJ$2,'MDL-PQL'!$B:$D,2,FALSE),IF(Summary!Z21&lt;VLOOKUP(Qualifers!BJ$2,'MDL-PQL'!$B:$D,3,FALSE),"I",""),"U")</f>
        <v>I</v>
      </c>
      <c r="BK21" s="15" t="str">
        <f>IF(Summary!AA21&gt;VLOOKUP(BK$2,'MDL-PQL'!$B:$D,2,FALSE),IF(Summary!AA21&lt;VLOOKUP(Qualifers!BK$2,'MDL-PQL'!$B:$D,3,FALSE),"I",""),"U")</f>
        <v/>
      </c>
    </row>
    <row r="22" spans="2:63">
      <c r="B22" t="str">
        <f>IF(ISBLANK(Summary!B22),"",Summary!B22)</f>
        <v>VOLUSIA BLUE SPRING SIPQ</v>
      </c>
      <c r="C22">
        <f>IF(ISERROR(VLOOKUP(B22,'Station ID'!B:C,2,FALSE)),"",(VLOOKUP(B22,'Station ID'!B:C,2,FALSE)))</f>
        <v>9673</v>
      </c>
      <c r="D22" t="str">
        <f>IF(ISERROR(INDEX(SPRG1107!A:A,MATCH(B22,SPRG1107!C:C,0))),"",INDEX(SPRG1107!A:A,MATCH(B22,SPRG1107!C:C,0)))</f>
        <v>SPRG1107-14</v>
      </c>
      <c r="E22" t="str">
        <f t="array" ref="E22">IF(AND((IF(AND(ISTEXT((INDEX(SPRG1107!$I:$I,MATCH($B22,IF(SPRG1107!$G:$G=E$2,SPRG1107!$C:$C),0)))),ISNUMBER(Summary!D22)),"bad qualifer","O"))="O",IFERROR(Summary!D22,"O")="O"),"O","")</f>
        <v/>
      </c>
      <c r="F22" s="34" t="str">
        <f t="array" ref="F22">IF(OR(C22=9695,C22=20383,C22=20385,C22=9714,C22=9717,C22=11371,C22=11456,C22=9739,C22=11386,C22=9719),"",(IFERROR(CONCATENATE((INDEX(SPRG1107!$I:$I,MATCH($B22,IF(SPRG1107!$G:$G=F$2,SPRG1107!$C:$C),0))),"  |  ",(IFERROR(IF(Summary!I22=Summary!E22,"L",Summary!I22-Summary!E22),"O"))),"O")))</f>
        <v>L  |  L</v>
      </c>
      <c r="G22" t="str">
        <f t="array" ref="G22">IF(AND((IF(AND(ISTEXT((INDEX(SPRG1107!$I:$I,MATCH($B22,IF(SPRG1107!$G:$G=G$2,SPRG1107!$C:$C),0)))),ISNUMBER(Summary!F22)),"bad qualifer","O"))="O",IFERROR(Summary!F22,"O")="O"),"O","")</f>
        <v/>
      </c>
      <c r="H22" t="str">
        <f t="array" ref="H22">IF(AND((IF(AND(ISTEXT((INDEX(SPRG1107!$I:$I,MATCH($B22,IF(SPRG1107!$G:$G=H$2,SPRG1107!$C:$C),0)))),ISNUMBER(Summary!G22)),"bad qualifer","O"))="O",IFERROR(Summary!G22,"O")="O"),"O","")</f>
        <v/>
      </c>
      <c r="I22" t="str">
        <f t="array" ref="I22">IF(AND((IF(AND(ISTEXT((INDEX(SPRG1107!$I:$I,MATCH($B22,IF(SPRG1107!$G:$G=I$2,SPRG1107!$C:$C),0)))),ISNUMBER(Summary!H22)),"bad qualifer","O"))="O",IFERROR(Summary!H22,"O")="O"),"O","")</f>
        <v/>
      </c>
      <c r="J22" t="str">
        <f t="array" ref="J22">IF(OR(C22=9695,C22=20383,C22=20385,C22=9714),"",(IF(AND((IF(AND(ISTEXT((INDEX(SPRG1107!$I:$I,MATCH($B22,IF(SPRG1107!$G:$G=J$2,SPRG1107!$C:$C),0)))),ISNUMBER(Summary!I22)),"bad qualifer","O"))="O",IFERROR(Summary!I22,"O")="O"),"O","")))</f>
        <v/>
      </c>
      <c r="K22" t="str">
        <f t="array" ref="K22">IF(AND((IF(AND(ISTEXT((INDEX(SPRG1107!$I:$I,MATCH($B22,IF(SPRG1107!$G:$G=K$2,SPRG1107!$C:$C),0)))),ISNUMBER(Summary!J22)),"bad qualifer","O"))="O",IFERROR(Summary!J22,"O")="O"),"O","")</f>
        <v/>
      </c>
      <c r="L22" s="32" t="str">
        <f t="array" ref="L22">(IF(OR(C22=9743,C22=11456,C22=9713,C22=10786,C22=9714),(IF(AND((IF(AND(ISTEXT((INDEX(SPRG1107!$I:$I,MATCH($B22,IF(SPRG1107!$G:$G=L$2,SPRG1107!$C:$C),0)))),ISNUMBER(Summary!AB22)),"bad qualifer","O"))="O",IFERROR(Summary!AB22,"O")="O"),"O","")),""))</f>
        <v/>
      </c>
      <c r="M22" s="9" t="str">
        <f t="array" ref="M22">IF((INDEX(SPRG1107!$I:$I,MATCH($B22,IF(SPRG1107!$G:$G=AD$2,SPRG1107!$C:$C),0)))=CONCATENATE(AD22,AU22),"",CONCATENATE((INDEX(SPRG1107!$I:$I,MATCH($B22,IF(SPRG1107!$G:$G=AD$2,SPRG1107!$C:$C),0))),"  |  ",CONCATENATE(AD22,AU22)))</f>
        <v/>
      </c>
      <c r="N22" s="9" t="str">
        <f t="array" ref="N22">IF((INDEX(SPRG1107!$I:$I,MATCH($B22,IF(SPRG1107!$G:$G=AE$2,SPRG1107!$C:$C),0)))=CONCATENATE(AE22,AV22),"",CONCATENATE((INDEX(SPRG1107!$I:$I,MATCH($B22,IF(SPRG1107!$G:$G=AE$2,SPRG1107!$C:$C),0))),"  |  ",CONCATENATE(AE22,AV22)))</f>
        <v/>
      </c>
      <c r="O22" s="9" t="str">
        <f t="array" ref="O22">IF((INDEX(SPRG1107!$I:$I,MATCH($B22,IF(SPRG1107!$G:$G=AF$2,SPRG1107!$C:$C),0)))=CONCATENATE(AF22,AW22),"",CONCATENATE((INDEX(SPRG1107!$I:$I,MATCH($B22,IF(SPRG1107!$G:$G=AF$2,SPRG1107!$C:$C),0))),"  |  ",CONCATENATE(AF22,AW22)))</f>
        <v/>
      </c>
      <c r="P22" s="9" t="str">
        <f t="array" ref="P22">IF((INDEX(SPRG1107!$I:$I,MATCH($B22,IF(SPRG1107!$G:$G=AG$2,SPRG1107!$C:$C),0)))=CONCATENATE(AG22,AX22),"",CONCATENATE((INDEX(SPRG1107!$I:$I,MATCH($B22,IF(SPRG1107!$G:$G=AG$2,SPRG1107!$C:$C),0))),"  |  ",CONCATENATE(AG22,AX22)))</f>
        <v/>
      </c>
      <c r="Q22" s="9" t="str">
        <f t="array" ref="Q22">IF((INDEX(SPRG1107!$I:$I,MATCH($B22,IF(SPRG1107!$G:$G=AH$2,SPRG1107!$C:$C),0)))=CONCATENATE(AH22,AY22),"",CONCATENATE((INDEX(SPRG1107!$I:$I,MATCH($B22,IF(SPRG1107!$G:$G=AH$2,SPRG1107!$C:$C),0))),"  |  ",CONCATENATE(AH22,AY22)))</f>
        <v/>
      </c>
      <c r="R22" s="9" t="str">
        <f t="array" ref="R22">IF((INDEX(SPRG1107!$I:$I,MATCH($B22,IF(SPRG1107!$G:$G=AI$2,SPRG1107!$C:$C),0)))=CONCATENATE(AI22,AZ22),"",CONCATENATE((INDEX(SPRG1107!$I:$I,MATCH($B22,IF(SPRG1107!$G:$G=AI$2,SPRG1107!$C:$C),0))),"  |  ",CONCATENATE(AI22,AZ22)))</f>
        <v/>
      </c>
      <c r="S22" s="9" t="str">
        <f t="array" ref="S22">IF((INDEX(SPRG1107!$I:$I,MATCH($B22,IF(SPRG1107!$G:$G=AJ$2,SPRG1107!$C:$C),0)))=CONCATENATE(AJ22,BA22),"",CONCATENATE((INDEX(SPRG1107!$I:$I,MATCH($B22,IF(SPRG1107!$G:$G=AJ$2,SPRG1107!$C:$C),0))),"  |  ",CONCATENATE(AJ22,BA22)))</f>
        <v/>
      </c>
      <c r="T22" s="9" t="str">
        <f t="array" ref="T22">IF((INDEX(SPRG1107!$I:$I,MATCH($B22,IF(SPRG1107!$G:$G=AK$2,SPRG1107!$C:$C),0)))=CONCATENATE(AK22,BB22),"",CONCATENATE((INDEX(SPRG1107!$I:$I,MATCH($B22,IF(SPRG1107!$G:$G=AK$2,SPRG1107!$C:$C),0))),"  |  ",CONCATENATE(AK22,BB22)))</f>
        <v/>
      </c>
      <c r="U22" s="9" t="str">
        <f t="array" ref="U22">IF((INDEX(SPRG1107!$I:$I,MATCH($B22,IF(SPRG1107!$G:$G=AL$2,SPRG1107!$C:$C),0)))=CONCATENATE(AL22,BC22),"",CONCATENATE((INDEX(SPRG1107!$I:$I,MATCH($B22,IF(SPRG1107!$G:$G=AL$2,SPRG1107!$C:$C),0))),"  |  ",CONCATENATE(AL22,BC22)))</f>
        <v/>
      </c>
      <c r="V22" s="9" t="str">
        <f t="array" ref="V22">IF((INDEX(SPRG1107!$I:$I,MATCH($B22,IF(SPRG1107!$G:$G=AM$2,SPRG1107!$C:$C),0)))=CONCATENATE(AM22,BD22),"",CONCATENATE((INDEX(SPRG1107!$I:$I,MATCH($B22,IF(SPRG1107!$G:$G=AM$2,SPRG1107!$C:$C),0))),"  |  ",CONCATENATE(AM22,BD22)))</f>
        <v/>
      </c>
      <c r="W22" s="9" t="str">
        <f t="array" ref="W22">IF((INDEX(SPRG1107!$I:$I,MATCH($B22,IF(SPRG1107!$G:$G=AN$2,SPRG1107!$C:$C),0)))=CONCATENATE(AN22,BE22),"",CONCATENATE((INDEX(SPRG1107!$I:$I,MATCH($B22,IF(SPRG1107!$G:$G=AN$2,SPRG1107!$C:$C),0))),"  |  ",CONCATENATE(AN22,BE22)))</f>
        <v/>
      </c>
      <c r="X22" s="9" t="str">
        <f t="array" ref="X22">IF((INDEX(SPRG1107!$I:$I,MATCH($B22,IF(SPRG1107!$G:$G=AO$2,SPRG1107!$C:$C),0)))=CONCATENATE(AO22,BF22),"",CONCATENATE((INDEX(SPRG1107!$I:$I,MATCH($B22,IF(SPRG1107!$G:$G=AO$2,SPRG1107!$C:$C),0))),"  |  ",CONCATENATE(AO22,BF22)))</f>
        <v/>
      </c>
      <c r="Y22" s="9" t="str">
        <f t="array" ref="Y22">IF((INDEX(SPRG1107!$I:$I,MATCH($B22,IF(SPRG1107!$G:$G=AP$2,SPRG1107!$C:$C),0)))=CONCATENATE(AP22,BG22),"",CONCATENATE((INDEX(SPRG1107!$I:$I,MATCH($B22,IF(SPRG1107!$G:$G=AP$2,SPRG1107!$C:$C),0))),"  |  ",CONCATENATE(AP22,BG22)))</f>
        <v/>
      </c>
      <c r="Z22" s="9" t="str">
        <f t="array" ref="Z22">IF((INDEX(SPRG1107!$I:$I,MATCH($B22,IF(SPRG1107!$G:$G=AQ$2,SPRG1107!$C:$C),0)))=CONCATENATE(AQ22,BH22),"",CONCATENATE((INDEX(SPRG1107!$I:$I,MATCH($B22,IF(SPRG1107!$G:$G=AQ$2,SPRG1107!$C:$C),0))),"  |  ",CONCATENATE(AQ22,BH22)))</f>
        <v/>
      </c>
      <c r="AA22" s="9" t="str">
        <f t="array" ref="AA22">IF((INDEX(SPRG1107!$I:$I,MATCH($B22,IF(SPRG1107!$G:$G=AR$2,SPRG1107!$C:$C),0)))=CONCATENATE(AR22,BI22),"",CONCATENATE((INDEX(SPRG1107!$I:$I,MATCH($B22,IF(SPRG1107!$G:$G=AR$2,SPRG1107!$C:$C),0))),"  |  ",CONCATENATE(AR22,BI22)))</f>
        <v/>
      </c>
      <c r="AB22" s="9" t="str">
        <f t="array" ref="AB22">IF((INDEX(SPRG1107!$I:$I,MATCH($B22,IF(SPRG1107!$G:$G=AS$2,SPRG1107!$C:$C),0)))=CONCATENATE(AS22,BJ22),"",CONCATENATE((INDEX(SPRG1107!$I:$I,MATCH($B22,IF(SPRG1107!$G:$G=AS$2,SPRG1107!$C:$C),0))),"  |  ",CONCATENATE(AS22,BJ22)))</f>
        <v xml:space="preserve">  |  Q</v>
      </c>
      <c r="AC22" s="9" t="str">
        <f t="array" ref="AC22">IF((INDEX(SPRG1107!$I:$I,MATCH($B22,IF(SPRG1107!$G:$G=AT$2,SPRG1107!$C:$C),0)))=CONCATENATE(AT22,BK22),"",CONCATENATE((INDEX(SPRG1107!$I:$I,MATCH($B22,IF(SPRG1107!$G:$G=AT$2,SPRG1107!$C:$C),0))),"  |  ",CONCATENATE(AT22,BK22)))</f>
        <v/>
      </c>
      <c r="AD22" s="18" t="str">
        <f t="array" ref="AD22">IF((INDEX(SPRG1107!$M:$M,MATCH($B22,IF(SPRG1107!$G:$G=AD$2,SPRG1107!$C:$C),0)))-(INDEX(SPRG1107!$E:$E,MATCH($B22,IF(SPRG1107!$G:$G=AD$2,SPRG1107!$C:$C),0)))&gt;2,"Q","")</f>
        <v/>
      </c>
      <c r="AE22" s="19" t="str">
        <f t="array" ref="AE22">IF((INDEX(SPRG1107!$M:$M,MATCH($B22,IF(SPRG1107!$G:$G=AE$2,SPRG1107!$C:$C),0)))-(INDEX(SPRG1107!$E:$E,MATCH($B22,IF(SPRG1107!$G:$G=AE$2,SPRG1107!$C:$C),0)))&gt;2,"Q","")</f>
        <v/>
      </c>
      <c r="AF22" s="19" t="str">
        <f t="array" ref="AF22">IF((INDEX(SPRG1107!$M:$M,MATCH($B22,IF(SPRG1107!$G:$G=AF$2,SPRG1107!$C:$C),0)))-(INDEX(SPRG1107!$E:$E,MATCH($B22,IF(SPRG1107!$G:$G=AF$2,SPRG1107!$C:$C),0)))&gt;14,"Q","")</f>
        <v/>
      </c>
      <c r="AG22" s="19" t="str">
        <f t="array" ref="AG22">IF((INDEX(SPRG1107!$M:$M,MATCH($B22,IF(SPRG1107!$G:$G=AG$2,SPRG1107!$C:$C),0)))-(INDEX(SPRG1107!$E:$E,MATCH($B22,IF(SPRG1107!$G:$G=AG$2,SPRG1107!$C:$C),0)))&gt;28,"Q","")</f>
        <v/>
      </c>
      <c r="AH22" s="19" t="str">
        <f t="array" ref="AH22">IF((INDEX(SPRG1107!$M:$M,MATCH($B22,IF(SPRG1107!$G:$G=AH$2,SPRG1107!$C:$C),0)))-(INDEX(SPRG1107!$E:$E,MATCH($B22,IF(SPRG1107!$G:$G=AH$2,SPRG1107!$C:$C),0)))&gt;28,"Q","")</f>
        <v/>
      </c>
      <c r="AI22" s="19" t="str">
        <f t="array" ref="AI22">IF((INDEX(SPRG1107!$M:$M,MATCH($B22,IF(SPRG1107!$G:$G=AI$2,SPRG1107!$C:$C),0)))-(INDEX(SPRG1107!$E:$E,MATCH($B22,IF(SPRG1107!$G:$G=AI$2,SPRG1107!$C:$C),0)))&gt;28,"Q","")</f>
        <v/>
      </c>
      <c r="AJ22" s="19" t="str">
        <f t="array" ref="AJ22">IF((INDEX(SPRG1107!$M:$M,MATCH($B22,IF(SPRG1107!$G:$G=AJ$2,SPRG1107!$C:$C),0)))-(INDEX(SPRG1107!$E:$E,MATCH($B22,IF(SPRG1107!$G:$G=AJ$2,SPRG1107!$C:$C),0)))&gt;28,"Q","")</f>
        <v/>
      </c>
      <c r="AK22" s="19" t="str">
        <f t="array" ref="AK22">IF((INDEX(SPRG1107!$M:$M,MATCH($B22,IF(SPRG1107!$G:$G=AK$2,SPRG1107!$C:$C),0)))-(INDEX(SPRG1107!$E:$E,MATCH($B22,IF(SPRG1107!$G:$G=AK$2,SPRG1107!$C:$C),0)))&gt;2,"Q","")</f>
        <v/>
      </c>
      <c r="AL22" s="19" t="str">
        <f t="array" ref="AL22">IF((INDEX(SPRG1107!$M:$M,MATCH($B22,IF(SPRG1107!$G:$G=AL$2,SPRG1107!$C:$C),0)))-(INDEX(SPRG1107!$E:$E,MATCH($B22,IF(SPRG1107!$G:$G=AL$2,SPRG1107!$C:$C),0)))&gt;28,"Q","")</f>
        <v/>
      </c>
      <c r="AM22" s="19" t="str">
        <f t="array" ref="AM22">IF((INDEX(SPRG1107!$M:$M,MATCH($B22,IF(SPRG1107!$G:$G=AM$2,SPRG1107!$C:$C),0)))-(INDEX(SPRG1107!$E:$E,MATCH($B22,IF(SPRG1107!$G:$G=AM$2,SPRG1107!$C:$C),0)))&gt;180,"Q","")</f>
        <v/>
      </c>
      <c r="AN22" s="19" t="str">
        <f t="array" ref="AN22">IF((INDEX(SPRG1107!$M:$M,MATCH($B22,IF(SPRG1107!$G:$G=AN$2,SPRG1107!$C:$C),0)))-(INDEX(SPRG1107!$E:$E,MATCH($B22,IF(SPRG1107!$G:$G=AN$2,SPRG1107!$C:$C),0)))&gt;180,"Q","")</f>
        <v/>
      </c>
      <c r="AO22" s="19" t="str">
        <f t="array" ref="AO22">IF((INDEX(SPRG1107!$M:$M,MATCH($B22,IF(SPRG1107!$G:$G=AO$2,SPRG1107!$C:$C),0)))-(INDEX(SPRG1107!$E:$E,MATCH($B22,IF(SPRG1107!$G:$G=AO$2,SPRG1107!$C:$C),0)))&gt;180,"Q","")</f>
        <v/>
      </c>
      <c r="AP22" s="19" t="str">
        <f t="array" ref="AP22">IF((INDEX(SPRG1107!$M:$M,MATCH($B22,IF(SPRG1107!$G:$G=AP$2,SPRG1107!$C:$C),0)))-(INDEX(SPRG1107!$E:$E,MATCH($B22,IF(SPRG1107!$G:$G=AP$2,SPRG1107!$C:$C),0)))&gt;180,"Q","")</f>
        <v/>
      </c>
      <c r="AQ22" s="19" t="str">
        <f t="array" ref="AQ22">IF((INDEX(SPRG1107!$M:$M,MATCH($B22,IF(SPRG1107!$G:$G=AQ$2,SPRG1107!$C:$C),0)))-(INDEX(SPRG1107!$E:$E,MATCH($B22,IF(SPRG1107!$G:$G=AQ$2,SPRG1107!$C:$C),0)))&gt;28,"Q","")</f>
        <v/>
      </c>
      <c r="AR22" s="19" t="str">
        <f t="array" ref="AR22">IF((INDEX(SPRG1107!$M:$M,MATCH($B22,IF(SPRG1107!$G:$G=AR$2,SPRG1107!$C:$C),0)))-(INDEX(SPRG1107!$E:$E,MATCH($B22,IF(SPRG1107!$G:$G=AR$2,SPRG1107!$C:$C),0)))&gt;28,"Q","")</f>
        <v/>
      </c>
      <c r="AS22" s="19" t="str">
        <f t="array" ref="AS22">IF((INDEX(SPRG1107!$M:$M,MATCH($B22,IF(SPRG1107!$G:$G=AS$2,SPRG1107!$C:$C),0)))-(INDEX(SPRG1107!$E:$E,MATCH($B22,IF(SPRG1107!$G:$G=AS$2,SPRG1107!$C:$C),0)))&gt;2,"Q","")</f>
        <v>Q</v>
      </c>
      <c r="AT22" s="20" t="str">
        <f t="array" ref="AT22">IF((INDEX(SPRG1107!$M:$M,MATCH($B22,IF(SPRG1107!$G:$G=AT$2,SPRG1107!$C:$C),0)))-(INDEX(SPRG1107!$E:$E,MATCH($B22,IF(SPRG1107!$G:$G=AT$2,SPRG1107!$C:$C),0)))&gt;7,"Q","")</f>
        <v/>
      </c>
      <c r="AU22" s="14" t="str">
        <f>IF(Summary!K22&gt;VLOOKUP(AU$2,'MDL-PQL'!$B:$D,2,FALSE),IF(Summary!K22&lt;VLOOKUP(Qualifers!AU$2,'MDL-PQL'!$B:$D,3,FALSE),"I",""),"U")</f>
        <v/>
      </c>
      <c r="AV22" s="15" t="str">
        <f>IF(Summary!L22&gt;VLOOKUP(AV$2,'MDL-PQL'!$B:$D,2,FALSE),IF(Summary!L22&lt;VLOOKUP(Qualifers!AV$2,'MDL-PQL'!$B:$D,3,FALSE),"I",""),"U")</f>
        <v>I</v>
      </c>
      <c r="AW22" s="15" t="str">
        <f>IF(Summary!M22&gt;VLOOKUP(AW$2,'MDL-PQL'!$B:$D,2,FALSE),IF(Summary!M22&lt;VLOOKUP(Qualifers!AW$2,'MDL-PQL'!$B:$D,3,FALSE),"I",""),"U")</f>
        <v/>
      </c>
      <c r="AX22" s="15" t="str">
        <f>IF(Summary!N22&gt;VLOOKUP(AX$2,'MDL-PQL'!$B:$D,2,FALSE),IF(Summary!N22&lt;VLOOKUP(Qualifers!AX$2,'MDL-PQL'!$B:$D,3,FALSE),"I",""),"U")</f>
        <v/>
      </c>
      <c r="AY22" s="15" t="str">
        <f>IF(Summary!O22&gt;VLOOKUP(AY$2,'MDL-PQL'!$B:$D,2,FALSE),IF(Summary!O22&lt;VLOOKUP(Qualifers!AY$2,'MDL-PQL'!$B:$D,3,FALSE),"I",""),"U")</f>
        <v/>
      </c>
      <c r="AZ22" s="15" t="str">
        <f>IF(Summary!P22&gt;VLOOKUP(AZ$2,'MDL-PQL'!$B:$D,2,FALSE),IF(Summary!P22&lt;VLOOKUP(Qualifers!AZ$2,'MDL-PQL'!$B:$D,3,FALSE),"I",""),"U")</f>
        <v/>
      </c>
      <c r="BA22" s="15" t="str">
        <f>IF(Summary!Q22&gt;VLOOKUP(BA$2,'MDL-PQL'!$B:$D,2,FALSE),IF(Summary!Q22&lt;VLOOKUP(Qualifers!BA$2,'MDL-PQL'!$B:$D,3,FALSE),"I",""),"U")</f>
        <v/>
      </c>
      <c r="BB22" s="15" t="str">
        <f>IF(Summary!R22&gt;VLOOKUP(BB$2,'MDL-PQL'!$B:$D,2,FALSE),IF(Summary!R22&lt;VLOOKUP(Qualifers!BB$2,'MDL-PQL'!$B:$D,3,FALSE),"I",""),"U")</f>
        <v/>
      </c>
      <c r="BC22" s="15" t="str">
        <f>IF(Summary!S22&gt;VLOOKUP(BC$2,'MDL-PQL'!$B:$D,2,FALSE),IF(Summary!S22&lt;VLOOKUP(Qualifers!BC$2,'MDL-PQL'!$B:$D,3,FALSE),"I",""),"U")</f>
        <v>I</v>
      </c>
      <c r="BD22" s="15" t="str">
        <f>IF(Summary!T22&gt;VLOOKUP(BD$2,'MDL-PQL'!$B:$D,2,FALSE),IF(Summary!T22&lt;VLOOKUP(Qualifers!BD$2,'MDL-PQL'!$B:$D,3,FALSE),"I",""),"U")</f>
        <v/>
      </c>
      <c r="BE22" s="15" t="str">
        <f>IF(Summary!U22&gt;VLOOKUP(BE$2,'MDL-PQL'!$B:$D,2,FALSE),IF(Summary!U22&lt;VLOOKUP(Qualifers!BE$2,'MDL-PQL'!$B:$D,3,FALSE),"I",""),"U")</f>
        <v/>
      </c>
      <c r="BF22" s="15" t="str">
        <f>IF(Summary!V22&gt;VLOOKUP(BF$2,'MDL-PQL'!$B:$D,2,FALSE),IF(Summary!V22&lt;VLOOKUP(Qualifers!BF$2,'MDL-PQL'!$B:$D,3,FALSE),"I",""),"U")</f>
        <v/>
      </c>
      <c r="BG22" s="15" t="str">
        <f>IF(Summary!W22&gt;VLOOKUP(BG$2,'MDL-PQL'!$B:$D,2,FALSE),IF(Summary!W22&lt;VLOOKUP(Qualifers!BG$2,'MDL-PQL'!$B:$D,3,FALSE),"I",""),"U")</f>
        <v/>
      </c>
      <c r="BH22" s="15" t="str">
        <f>IF(Summary!X22&gt;VLOOKUP(BH$2,'MDL-PQL'!$B:$D,2,FALSE),IF(Summary!X22&lt;VLOOKUP(Qualifers!BH$2,'MDL-PQL'!$B:$D,3,FALSE),"I",""),"U")</f>
        <v/>
      </c>
      <c r="BI22" s="15" t="str">
        <f>IF(Summary!Y22&gt;VLOOKUP(BI$2,'MDL-PQL'!$B:$D,2,FALSE),IF(Summary!Y22&lt;VLOOKUP(Qualifers!BI$2,'MDL-PQL'!$B:$D,3,FALSE),"I",""),"U")</f>
        <v/>
      </c>
      <c r="BJ22" s="15" t="str">
        <f>IF(Summary!Z22&gt;VLOOKUP(BJ$2,'MDL-PQL'!$B:$D,2,FALSE),IF(Summary!Z22&lt;VLOOKUP(Qualifers!BJ$2,'MDL-PQL'!$B:$D,3,FALSE),"I",""),"U")</f>
        <v/>
      </c>
      <c r="BK22" s="15" t="str">
        <f>IF(Summary!AA22&gt;VLOOKUP(BK$2,'MDL-PQL'!$B:$D,2,FALSE),IF(Summary!AA22&lt;VLOOKUP(Qualifers!BK$2,'MDL-PQL'!$B:$D,3,FALSE),"I",""),"U")</f>
        <v/>
      </c>
    </row>
    <row r="23" spans="2:63">
      <c r="B23" t="str">
        <f>IF(ISBLANK(Summary!B23),"",Summary!B23)</f>
        <v>WACISSA SPRING #2 SIPQ</v>
      </c>
      <c r="C23">
        <f>IF(ISERROR(VLOOKUP(B23,'Station ID'!B:C,2,FALSE)),"",(VLOOKUP(B23,'Station ID'!B:C,2,FALSE)))</f>
        <v>9719</v>
      </c>
      <c r="D23" t="str">
        <f>IF(ISERROR(INDEX(SPRG1107!A:A,MATCH(B23,SPRG1107!C:C,0))),"",INDEX(SPRG1107!A:A,MATCH(B23,SPRG1107!C:C,0)))</f>
        <v>SPRG1107-9</v>
      </c>
      <c r="E23" t="str">
        <f t="array" ref="E23">IF(AND((IF(AND(ISTEXT((INDEX(SPRG1107!$I:$I,MATCH($B23,IF(SPRG1107!$G:$G=E$2,SPRG1107!$C:$C),0)))),ISNUMBER(Summary!D23)),"bad qualifer","O"))="O",IFERROR(Summary!D23,"O")="O"),"O","")</f>
        <v/>
      </c>
      <c r="F23" s="34" t="str">
        <f t="array" ref="F23">IF(OR(C23=9695,C23=20383,C23=20385,C23=9714,C23=9717,C23=11371,C23=11456,C23=9739,C23=11386,C23=9719),"",(IFERROR(CONCATENATE((INDEX(SPRG1107!$I:$I,MATCH($B23,IF(SPRG1107!$G:$G=F$2,SPRG1107!$C:$C),0))),"  |  ",(IFERROR(IF(Summary!I23=Summary!E23,"L",Summary!I23-Summary!E23),"O"))),"O")))</f>
        <v/>
      </c>
      <c r="G23" t="str">
        <f t="array" ref="G23">IF(AND((IF(AND(ISTEXT((INDEX(SPRG1107!$I:$I,MATCH($B23,IF(SPRG1107!$G:$G=G$2,SPRG1107!$C:$C),0)))),ISNUMBER(Summary!F23)),"bad qualifer","O"))="O",IFERROR(Summary!F23,"O")="O"),"O","")</f>
        <v/>
      </c>
      <c r="H23" t="str">
        <f t="array" ref="H23">IF(AND((IF(AND(ISTEXT((INDEX(SPRG1107!$I:$I,MATCH($B23,IF(SPRG1107!$G:$G=H$2,SPRG1107!$C:$C),0)))),ISNUMBER(Summary!G23)),"bad qualifer","O"))="O",IFERROR(Summary!G23,"O")="O"),"O","")</f>
        <v/>
      </c>
      <c r="I23" t="str">
        <f t="array" ref="I23">IF(AND((IF(AND(ISTEXT((INDEX(SPRG1107!$I:$I,MATCH($B23,IF(SPRG1107!$G:$G=I$2,SPRG1107!$C:$C),0)))),ISNUMBER(Summary!H23)),"bad qualifer","O"))="O",IFERROR(Summary!H23,"O")="O"),"O","")</f>
        <v/>
      </c>
      <c r="J23" t="str">
        <f t="array" ref="J23">IF(OR(C23=9695,C23=20383,C23=20385,C23=9714),"",(IF(AND((IF(AND(ISTEXT((INDEX(SPRG1107!$I:$I,MATCH($B23,IF(SPRG1107!$G:$G=J$2,SPRG1107!$C:$C),0)))),ISNUMBER(Summary!I23)),"bad qualifer","O"))="O",IFERROR(Summary!I23,"O")="O"),"O","")))</f>
        <v/>
      </c>
      <c r="K23" t="str">
        <f t="array" ref="K23">IF(AND((IF(AND(ISTEXT((INDEX(SPRG1107!$I:$I,MATCH($B23,IF(SPRG1107!$G:$G=K$2,SPRG1107!$C:$C),0)))),ISNUMBER(Summary!J23)),"bad qualifer","O"))="O",IFERROR(Summary!J23,"O")="O"),"O","")</f>
        <v/>
      </c>
      <c r="L23" s="32" t="str">
        <f t="array" ref="L23">(IF(OR(C23=9743,C23=11456,C23=9713,C23=10786,C23=9714),(IF(AND((IF(AND(ISTEXT((INDEX(SPRG1107!$I:$I,MATCH($B23,IF(SPRG1107!$G:$G=L$2,SPRG1107!$C:$C),0)))),ISNUMBER(Summary!AB23)),"bad qualifer","O"))="O",IFERROR(Summary!AB23,"O")="O"),"O","")),""))</f>
        <v/>
      </c>
      <c r="M23" s="9" t="str">
        <f t="array" ref="M23">IF((INDEX(SPRG1107!$I:$I,MATCH($B23,IF(SPRG1107!$G:$G=AD$2,SPRG1107!$C:$C),0)))=CONCATENATE(AD23,AU23),"",CONCATENATE((INDEX(SPRG1107!$I:$I,MATCH($B23,IF(SPRG1107!$G:$G=AD$2,SPRG1107!$C:$C),0))),"  |  ",CONCATENATE(AD23,AU23)))</f>
        <v/>
      </c>
      <c r="N23" s="9" t="str">
        <f t="array" ref="N23">IF((INDEX(SPRG1107!$I:$I,MATCH($B23,IF(SPRG1107!$G:$G=AE$2,SPRG1107!$C:$C),0)))=CONCATENATE(AE23,AV23),"",CONCATENATE((INDEX(SPRG1107!$I:$I,MATCH($B23,IF(SPRG1107!$G:$G=AE$2,SPRG1107!$C:$C),0))),"  |  ",CONCATENATE(AE23,AV23)))</f>
        <v/>
      </c>
      <c r="O23" s="9" t="str">
        <f t="array" ref="O23">IF((INDEX(SPRG1107!$I:$I,MATCH($B23,IF(SPRG1107!$G:$G=AF$2,SPRG1107!$C:$C),0)))=CONCATENATE(AF23,AW23),"",CONCATENATE((INDEX(SPRG1107!$I:$I,MATCH($B23,IF(SPRG1107!$G:$G=AF$2,SPRG1107!$C:$C),0))),"  |  ",CONCATENATE(AF23,AW23)))</f>
        <v/>
      </c>
      <c r="P23" s="9" t="str">
        <f t="array" ref="P23">IF((INDEX(SPRG1107!$I:$I,MATCH($B23,IF(SPRG1107!$G:$G=AG$2,SPRG1107!$C:$C),0)))=CONCATENATE(AG23,AX23),"",CONCATENATE((INDEX(SPRG1107!$I:$I,MATCH($B23,IF(SPRG1107!$G:$G=AG$2,SPRG1107!$C:$C),0))),"  |  ",CONCATENATE(AG23,AX23)))</f>
        <v/>
      </c>
      <c r="Q23" s="9" t="str">
        <f t="array" ref="Q23">IF((INDEX(SPRG1107!$I:$I,MATCH($B23,IF(SPRG1107!$G:$G=AH$2,SPRG1107!$C:$C),0)))=CONCATENATE(AH23,AY23),"",CONCATENATE((INDEX(SPRG1107!$I:$I,MATCH($B23,IF(SPRG1107!$G:$G=AH$2,SPRG1107!$C:$C),0))),"  |  ",CONCATENATE(AH23,AY23)))</f>
        <v/>
      </c>
      <c r="R23" s="9" t="str">
        <f t="array" ref="R23">IF((INDEX(SPRG1107!$I:$I,MATCH($B23,IF(SPRG1107!$G:$G=AI$2,SPRG1107!$C:$C),0)))=CONCATENATE(AI23,AZ23),"",CONCATENATE((INDEX(SPRG1107!$I:$I,MATCH($B23,IF(SPRG1107!$G:$G=AI$2,SPRG1107!$C:$C),0))),"  |  ",CONCATENATE(AI23,AZ23)))</f>
        <v/>
      </c>
      <c r="S23" s="9" t="str">
        <f t="array" ref="S23">IF((INDEX(SPRG1107!$I:$I,MATCH($B23,IF(SPRG1107!$G:$G=AJ$2,SPRG1107!$C:$C),0)))=CONCATENATE(AJ23,BA23),"",CONCATENATE((INDEX(SPRG1107!$I:$I,MATCH($B23,IF(SPRG1107!$G:$G=AJ$2,SPRG1107!$C:$C),0))),"  |  ",CONCATENATE(AJ23,BA23)))</f>
        <v/>
      </c>
      <c r="T23" s="9" t="str">
        <f t="array" ref="T23">IF((INDEX(SPRG1107!$I:$I,MATCH($B23,IF(SPRG1107!$G:$G=AK$2,SPRG1107!$C:$C),0)))=CONCATENATE(AK23,BB23),"",CONCATENATE((INDEX(SPRG1107!$I:$I,MATCH($B23,IF(SPRG1107!$G:$G=AK$2,SPRG1107!$C:$C),0))),"  |  ",CONCATENATE(AK23,BB23)))</f>
        <v/>
      </c>
      <c r="U23" s="9" t="str">
        <f t="array" ref="U23">IF((INDEX(SPRG1107!$I:$I,MATCH($B23,IF(SPRG1107!$G:$G=AL$2,SPRG1107!$C:$C),0)))=CONCATENATE(AL23,BC23),"",CONCATENATE((INDEX(SPRG1107!$I:$I,MATCH($B23,IF(SPRG1107!$G:$G=AL$2,SPRG1107!$C:$C),0))),"  |  ",CONCATENATE(AL23,BC23)))</f>
        <v/>
      </c>
      <c r="V23" s="9" t="str">
        <f t="array" ref="V23">IF((INDEX(SPRG1107!$I:$I,MATCH($B23,IF(SPRG1107!$G:$G=AM$2,SPRG1107!$C:$C),0)))=CONCATENATE(AM23,BD23),"",CONCATENATE((INDEX(SPRG1107!$I:$I,MATCH($B23,IF(SPRG1107!$G:$G=AM$2,SPRG1107!$C:$C),0))),"  |  ",CONCATENATE(AM23,BD23)))</f>
        <v/>
      </c>
      <c r="W23" s="9" t="str">
        <f t="array" ref="W23">IF((INDEX(SPRG1107!$I:$I,MATCH($B23,IF(SPRG1107!$G:$G=AN$2,SPRG1107!$C:$C),0)))=CONCATENATE(AN23,BE23),"",CONCATENATE((INDEX(SPRG1107!$I:$I,MATCH($B23,IF(SPRG1107!$G:$G=AN$2,SPRG1107!$C:$C),0))),"  |  ",CONCATENATE(AN23,BE23)))</f>
        <v/>
      </c>
      <c r="X23" s="9" t="str">
        <f t="array" ref="X23">IF((INDEX(SPRG1107!$I:$I,MATCH($B23,IF(SPRG1107!$G:$G=AO$2,SPRG1107!$C:$C),0)))=CONCATENATE(AO23,BF23),"",CONCATENATE((INDEX(SPRG1107!$I:$I,MATCH($B23,IF(SPRG1107!$G:$G=AO$2,SPRG1107!$C:$C),0))),"  |  ",CONCATENATE(AO23,BF23)))</f>
        <v/>
      </c>
      <c r="Y23" s="9" t="str">
        <f t="array" ref="Y23">IF((INDEX(SPRG1107!$I:$I,MATCH($B23,IF(SPRG1107!$G:$G=AP$2,SPRG1107!$C:$C),0)))=CONCATENATE(AP23,BG23),"",CONCATENATE((INDEX(SPRG1107!$I:$I,MATCH($B23,IF(SPRG1107!$G:$G=AP$2,SPRG1107!$C:$C),0))),"  |  ",CONCATENATE(AP23,BG23)))</f>
        <v/>
      </c>
      <c r="Z23" s="9" t="str">
        <f t="array" ref="Z23">IF((INDEX(SPRG1107!$I:$I,MATCH($B23,IF(SPRG1107!$G:$G=AQ$2,SPRG1107!$C:$C),0)))=CONCATENATE(AQ23,BH23),"",CONCATENATE((INDEX(SPRG1107!$I:$I,MATCH($B23,IF(SPRG1107!$G:$G=AQ$2,SPRG1107!$C:$C),0))),"  |  ",CONCATENATE(AQ23,BH23)))</f>
        <v/>
      </c>
      <c r="AA23" s="9" t="str">
        <f t="array" ref="AA23">IF((INDEX(SPRG1107!$I:$I,MATCH($B23,IF(SPRG1107!$G:$G=AR$2,SPRG1107!$C:$C),0)))=CONCATENATE(AR23,BI23),"",CONCATENATE((INDEX(SPRG1107!$I:$I,MATCH($B23,IF(SPRG1107!$G:$G=AR$2,SPRG1107!$C:$C),0))),"  |  ",CONCATENATE(AR23,BI23)))</f>
        <v/>
      </c>
      <c r="AB23" s="9" t="str">
        <f t="array" ref="AB23">IF((INDEX(SPRG1107!$I:$I,MATCH($B23,IF(SPRG1107!$G:$G=AS$2,SPRG1107!$C:$C),0)))=CONCATENATE(AS23,BJ23),"",CONCATENATE((INDEX(SPRG1107!$I:$I,MATCH($B23,IF(SPRG1107!$G:$G=AS$2,SPRG1107!$C:$C),0))),"  |  ",CONCATENATE(AS23,BJ23)))</f>
        <v>I  |  QI</v>
      </c>
      <c r="AC23" s="9" t="str">
        <f t="array" ref="AC23">IF((INDEX(SPRG1107!$I:$I,MATCH($B23,IF(SPRG1107!$G:$G=AT$2,SPRG1107!$C:$C),0)))=CONCATENATE(AT23,BK23),"",CONCATENATE((INDEX(SPRG1107!$I:$I,MATCH($B23,IF(SPRG1107!$G:$G=AT$2,SPRG1107!$C:$C),0))),"  |  ",CONCATENATE(AT23,BK23)))</f>
        <v/>
      </c>
      <c r="AD23" s="18" t="str">
        <f t="array" ref="AD23">IF((INDEX(SPRG1107!$M:$M,MATCH($B23,IF(SPRG1107!$G:$G=AD$2,SPRG1107!$C:$C),0)))-(INDEX(SPRG1107!$E:$E,MATCH($B23,IF(SPRG1107!$G:$G=AD$2,SPRG1107!$C:$C),0)))&gt;2,"Q","")</f>
        <v/>
      </c>
      <c r="AE23" s="19" t="str">
        <f t="array" ref="AE23">IF((INDEX(SPRG1107!$M:$M,MATCH($B23,IF(SPRG1107!$G:$G=AE$2,SPRG1107!$C:$C),0)))-(INDEX(SPRG1107!$E:$E,MATCH($B23,IF(SPRG1107!$G:$G=AE$2,SPRG1107!$C:$C),0)))&gt;2,"Q","")</f>
        <v/>
      </c>
      <c r="AF23" s="19" t="str">
        <f t="array" ref="AF23">IF((INDEX(SPRG1107!$M:$M,MATCH($B23,IF(SPRG1107!$G:$G=AF$2,SPRG1107!$C:$C),0)))-(INDEX(SPRG1107!$E:$E,MATCH($B23,IF(SPRG1107!$G:$G=AF$2,SPRG1107!$C:$C),0)))&gt;14,"Q","")</f>
        <v/>
      </c>
      <c r="AG23" s="19" t="str">
        <f t="array" ref="AG23">IF((INDEX(SPRG1107!$M:$M,MATCH($B23,IF(SPRG1107!$G:$G=AG$2,SPRG1107!$C:$C),0)))-(INDEX(SPRG1107!$E:$E,MATCH($B23,IF(SPRG1107!$G:$G=AG$2,SPRG1107!$C:$C),0)))&gt;28,"Q","")</f>
        <v/>
      </c>
      <c r="AH23" s="19" t="str">
        <f t="array" ref="AH23">IF((INDEX(SPRG1107!$M:$M,MATCH($B23,IF(SPRG1107!$G:$G=AH$2,SPRG1107!$C:$C),0)))-(INDEX(SPRG1107!$E:$E,MATCH($B23,IF(SPRG1107!$G:$G=AH$2,SPRG1107!$C:$C),0)))&gt;28,"Q","")</f>
        <v/>
      </c>
      <c r="AI23" s="19" t="str">
        <f t="array" ref="AI23">IF((INDEX(SPRG1107!$M:$M,MATCH($B23,IF(SPRG1107!$G:$G=AI$2,SPRG1107!$C:$C),0)))-(INDEX(SPRG1107!$E:$E,MATCH($B23,IF(SPRG1107!$G:$G=AI$2,SPRG1107!$C:$C),0)))&gt;28,"Q","")</f>
        <v/>
      </c>
      <c r="AJ23" s="19" t="str">
        <f t="array" ref="AJ23">IF((INDEX(SPRG1107!$M:$M,MATCH($B23,IF(SPRG1107!$G:$G=AJ$2,SPRG1107!$C:$C),0)))-(INDEX(SPRG1107!$E:$E,MATCH($B23,IF(SPRG1107!$G:$G=AJ$2,SPRG1107!$C:$C),0)))&gt;28,"Q","")</f>
        <v/>
      </c>
      <c r="AK23" s="19" t="str">
        <f t="array" ref="AK23">IF((INDEX(SPRG1107!$M:$M,MATCH($B23,IF(SPRG1107!$G:$G=AK$2,SPRG1107!$C:$C),0)))-(INDEX(SPRG1107!$E:$E,MATCH($B23,IF(SPRG1107!$G:$G=AK$2,SPRG1107!$C:$C),0)))&gt;2,"Q","")</f>
        <v/>
      </c>
      <c r="AL23" s="19" t="str">
        <f t="array" ref="AL23">IF((INDEX(SPRG1107!$M:$M,MATCH($B23,IF(SPRG1107!$G:$G=AL$2,SPRG1107!$C:$C),0)))-(INDEX(SPRG1107!$E:$E,MATCH($B23,IF(SPRG1107!$G:$G=AL$2,SPRG1107!$C:$C),0)))&gt;28,"Q","")</f>
        <v/>
      </c>
      <c r="AM23" s="19" t="str">
        <f t="array" ref="AM23">IF((INDEX(SPRG1107!$M:$M,MATCH($B23,IF(SPRG1107!$G:$G=AM$2,SPRG1107!$C:$C),0)))-(INDEX(SPRG1107!$E:$E,MATCH($B23,IF(SPRG1107!$G:$G=AM$2,SPRG1107!$C:$C),0)))&gt;180,"Q","")</f>
        <v/>
      </c>
      <c r="AN23" s="19" t="str">
        <f t="array" ref="AN23">IF((INDEX(SPRG1107!$M:$M,MATCH($B23,IF(SPRG1107!$G:$G=AN$2,SPRG1107!$C:$C),0)))-(INDEX(SPRG1107!$E:$E,MATCH($B23,IF(SPRG1107!$G:$G=AN$2,SPRG1107!$C:$C),0)))&gt;180,"Q","")</f>
        <v/>
      </c>
      <c r="AO23" s="19" t="str">
        <f t="array" ref="AO23">IF((INDEX(SPRG1107!$M:$M,MATCH($B23,IF(SPRG1107!$G:$G=AO$2,SPRG1107!$C:$C),0)))-(INDEX(SPRG1107!$E:$E,MATCH($B23,IF(SPRG1107!$G:$G=AO$2,SPRG1107!$C:$C),0)))&gt;180,"Q","")</f>
        <v/>
      </c>
      <c r="AP23" s="19" t="str">
        <f t="array" ref="AP23">IF((INDEX(SPRG1107!$M:$M,MATCH($B23,IF(SPRG1107!$G:$G=AP$2,SPRG1107!$C:$C),0)))-(INDEX(SPRG1107!$E:$E,MATCH($B23,IF(SPRG1107!$G:$G=AP$2,SPRG1107!$C:$C),0)))&gt;180,"Q","")</f>
        <v/>
      </c>
      <c r="AQ23" s="19" t="str">
        <f t="array" ref="AQ23">IF((INDEX(SPRG1107!$M:$M,MATCH($B23,IF(SPRG1107!$G:$G=AQ$2,SPRG1107!$C:$C),0)))-(INDEX(SPRG1107!$E:$E,MATCH($B23,IF(SPRG1107!$G:$G=AQ$2,SPRG1107!$C:$C),0)))&gt;28,"Q","")</f>
        <v/>
      </c>
      <c r="AR23" s="19" t="str">
        <f t="array" ref="AR23">IF((INDEX(SPRG1107!$M:$M,MATCH($B23,IF(SPRG1107!$G:$G=AR$2,SPRG1107!$C:$C),0)))-(INDEX(SPRG1107!$E:$E,MATCH($B23,IF(SPRG1107!$G:$G=AR$2,SPRG1107!$C:$C),0)))&gt;28,"Q","")</f>
        <v/>
      </c>
      <c r="AS23" s="19" t="str">
        <f t="array" ref="AS23">IF((INDEX(SPRG1107!$M:$M,MATCH($B23,IF(SPRG1107!$G:$G=AS$2,SPRG1107!$C:$C),0)))-(INDEX(SPRG1107!$E:$E,MATCH($B23,IF(SPRG1107!$G:$G=AS$2,SPRG1107!$C:$C),0)))&gt;2,"Q","")</f>
        <v>Q</v>
      </c>
      <c r="AT23" s="20" t="str">
        <f t="array" ref="AT23">IF((INDEX(SPRG1107!$M:$M,MATCH($B23,IF(SPRG1107!$G:$G=AT$2,SPRG1107!$C:$C),0)))-(INDEX(SPRG1107!$E:$E,MATCH($B23,IF(SPRG1107!$G:$G=AT$2,SPRG1107!$C:$C),0)))&gt;7,"Q","")</f>
        <v/>
      </c>
      <c r="AU23" s="14" t="str">
        <f>IF(Summary!K23&gt;VLOOKUP(AU$2,'MDL-PQL'!$B:$D,2,FALSE),IF(Summary!K23&lt;VLOOKUP(Qualifers!AU$2,'MDL-PQL'!$B:$D,3,FALSE),"I",""),"U")</f>
        <v/>
      </c>
      <c r="AV23" s="15" t="str">
        <f>IF(Summary!L23&gt;VLOOKUP(AV$2,'MDL-PQL'!$B:$D,2,FALSE),IF(Summary!L23&lt;VLOOKUP(Qualifers!AV$2,'MDL-PQL'!$B:$D,3,FALSE),"I",""),"U")</f>
        <v>U</v>
      </c>
      <c r="AW23" s="15" t="str">
        <f>IF(Summary!M23&gt;VLOOKUP(AW$2,'MDL-PQL'!$B:$D,2,FALSE),IF(Summary!M23&lt;VLOOKUP(Qualifers!AW$2,'MDL-PQL'!$B:$D,3,FALSE),"I",""),"U")</f>
        <v/>
      </c>
      <c r="AX23" s="15" t="str">
        <f>IF(Summary!N23&gt;VLOOKUP(AX$2,'MDL-PQL'!$B:$D,2,FALSE),IF(Summary!N23&lt;VLOOKUP(Qualifers!AX$2,'MDL-PQL'!$B:$D,3,FALSE),"I",""),"U")</f>
        <v>U</v>
      </c>
      <c r="AY23" s="15" t="str">
        <f>IF(Summary!O23&gt;VLOOKUP(AY$2,'MDL-PQL'!$B:$D,2,FALSE),IF(Summary!O23&lt;VLOOKUP(Qualifers!AY$2,'MDL-PQL'!$B:$D,3,FALSE),"I",""),"U")</f>
        <v>U</v>
      </c>
      <c r="AZ23" s="15" t="str">
        <f>IF(Summary!P23&gt;VLOOKUP(AZ$2,'MDL-PQL'!$B:$D,2,FALSE),IF(Summary!P23&lt;VLOOKUP(Qualifers!AZ$2,'MDL-PQL'!$B:$D,3,FALSE),"I",""),"U")</f>
        <v/>
      </c>
      <c r="BA23" s="15" t="str">
        <f>IF(Summary!Q23&gt;VLOOKUP(BA$2,'MDL-PQL'!$B:$D,2,FALSE),IF(Summary!Q23&lt;VLOOKUP(Qualifers!BA$2,'MDL-PQL'!$B:$D,3,FALSE),"I",""),"U")</f>
        <v/>
      </c>
      <c r="BB23" s="15" t="str">
        <f>IF(Summary!R23&gt;VLOOKUP(BB$2,'MDL-PQL'!$B:$D,2,FALSE),IF(Summary!R23&lt;VLOOKUP(Qualifers!BB$2,'MDL-PQL'!$B:$D,3,FALSE),"I",""),"U")</f>
        <v/>
      </c>
      <c r="BC23" s="15" t="str">
        <f>IF(Summary!S23&gt;VLOOKUP(BC$2,'MDL-PQL'!$B:$D,2,FALSE),IF(Summary!S23&lt;VLOOKUP(Qualifers!BC$2,'MDL-PQL'!$B:$D,3,FALSE),"I",""),"U")</f>
        <v>U</v>
      </c>
      <c r="BD23" s="15" t="str">
        <f>IF(Summary!T23&gt;VLOOKUP(BD$2,'MDL-PQL'!$B:$D,2,FALSE),IF(Summary!T23&lt;VLOOKUP(Qualifers!BD$2,'MDL-PQL'!$B:$D,3,FALSE),"I",""),"U")</f>
        <v/>
      </c>
      <c r="BE23" s="15" t="str">
        <f>IF(Summary!U23&gt;VLOOKUP(BE$2,'MDL-PQL'!$B:$D,2,FALSE),IF(Summary!U23&lt;VLOOKUP(Qualifers!BE$2,'MDL-PQL'!$B:$D,3,FALSE),"I",""),"U")</f>
        <v/>
      </c>
      <c r="BF23" s="15" t="str">
        <f>IF(Summary!V23&gt;VLOOKUP(BF$2,'MDL-PQL'!$B:$D,2,FALSE),IF(Summary!V23&lt;VLOOKUP(Qualifers!BF$2,'MDL-PQL'!$B:$D,3,FALSE),"I",""),"U")</f>
        <v/>
      </c>
      <c r="BG23" s="15" t="str">
        <f>IF(Summary!W23&gt;VLOOKUP(BG$2,'MDL-PQL'!$B:$D,2,FALSE),IF(Summary!W23&lt;VLOOKUP(Qualifers!BG$2,'MDL-PQL'!$B:$D,3,FALSE),"I",""),"U")</f>
        <v>I</v>
      </c>
      <c r="BH23" s="15" t="str">
        <f>IF(Summary!X23&gt;VLOOKUP(BH$2,'MDL-PQL'!$B:$D,2,FALSE),IF(Summary!X23&lt;VLOOKUP(Qualifers!BH$2,'MDL-PQL'!$B:$D,3,FALSE),"I",""),"U")</f>
        <v/>
      </c>
      <c r="BI23" s="15" t="str">
        <f>IF(Summary!Y23&gt;VLOOKUP(BI$2,'MDL-PQL'!$B:$D,2,FALSE),IF(Summary!Y23&lt;VLOOKUP(Qualifers!BI$2,'MDL-PQL'!$B:$D,3,FALSE),"I",""),"U")</f>
        <v/>
      </c>
      <c r="BJ23" s="15" t="str">
        <f>IF(Summary!Z23&gt;VLOOKUP(BJ$2,'MDL-PQL'!$B:$D,2,FALSE),IF(Summary!Z23&lt;VLOOKUP(Qualifers!BJ$2,'MDL-PQL'!$B:$D,3,FALSE),"I",""),"U")</f>
        <v>I</v>
      </c>
      <c r="BK23" s="15" t="str">
        <f>IF(Summary!AA23&gt;VLOOKUP(BK$2,'MDL-PQL'!$B:$D,2,FALSE),IF(Summary!AA23&lt;VLOOKUP(Qualifers!BK$2,'MDL-PQL'!$B:$D,3,FALSE),"I",""),"U")</f>
        <v/>
      </c>
    </row>
    <row r="24" spans="2:63">
      <c r="B24" t="str">
        <f>IF(ISBLANK(Summary!B24),"",Summary!B24)</f>
        <v>WAKULLA SPRING SIPQ</v>
      </c>
      <c r="C24">
        <f>IF(ISERROR(VLOOKUP(B24,'Station ID'!B:C,2,FALSE)),"",(VLOOKUP(B24,'Station ID'!B:C,2,FALSE)))</f>
        <v>9695</v>
      </c>
      <c r="D24" t="str">
        <f>IF(ISERROR(INDEX(SPRG1107!A:A,MATCH(B24,SPRG1107!C:C,0))),"",INDEX(SPRG1107!A:A,MATCH(B24,SPRG1107!C:C,0)))</f>
        <v>SPRG1107-28</v>
      </c>
      <c r="E24" t="str">
        <f t="array" ref="E24">IF(AND((IF(AND(ISTEXT((INDEX(SPRG1107!$I:$I,MATCH($B24,IF(SPRG1107!$G:$G=E$2,SPRG1107!$C:$C),0)))),ISNUMBER(Summary!D24)),"bad qualifer","O"))="O",IFERROR(Summary!D24,"O")="O"),"O","")</f>
        <v/>
      </c>
      <c r="F24" s="34" t="str">
        <f t="array" ref="F24">IF(OR(C24=9695,C24=20383,C24=20385,C24=9714,C24=9717,C24=11371,C24=11456,C24=9739,C24=11386,C24=9719),"",(IFERROR(CONCATENATE((INDEX(SPRG1107!$I:$I,MATCH($B24,IF(SPRG1107!$G:$G=F$2,SPRG1107!$C:$C),0))),"  |  ",(IFERROR(IF(Summary!I24=Summary!E24,"L",Summary!I24-Summary!E24),"O"))),"O")))</f>
        <v/>
      </c>
      <c r="G24" t="str">
        <f t="array" ref="G24">IF(AND((IF(AND(ISTEXT((INDEX(SPRG1107!$I:$I,MATCH($B24,IF(SPRG1107!$G:$G=G$2,SPRG1107!$C:$C),0)))),ISNUMBER(Summary!F24)),"bad qualifer","O"))="O",IFERROR(Summary!F24,"O")="O"),"O","")</f>
        <v/>
      </c>
      <c r="H24" t="str">
        <f t="array" ref="H24">IF(AND((IF(AND(ISTEXT((INDEX(SPRG1107!$I:$I,MATCH($B24,IF(SPRG1107!$G:$G=H$2,SPRG1107!$C:$C),0)))),ISNUMBER(Summary!G24)),"bad qualifer","O"))="O",IFERROR(Summary!G24,"O")="O"),"O","")</f>
        <v/>
      </c>
      <c r="I24" s="32" t="str">
        <f t="array" ref="I24">IF(AND((IF(AND(ISTEXT((INDEX(SPRG1107!$I:$I,MATCH($B24,IF(SPRG1107!$G:$G=I$2,SPRG1107!$C:$C),0)))),ISNUMBER(Summary!H24)),"bad qualifer","O"))="O",IFERROR(Summary!H24,"O")="O"),"O","")</f>
        <v>O</v>
      </c>
      <c r="J24" t="str">
        <f t="array" ref="J24">IF(OR(C24=9695,C24=20383,C24=20385,C24=9714),"",(IF(AND((IF(AND(ISTEXT((INDEX(SPRG1107!$I:$I,MATCH($B24,IF(SPRG1107!$G:$G=J$2,SPRG1107!$C:$C),0)))),ISNUMBER(Summary!I24)),"bad qualifer","O"))="O",IFERROR(Summary!I24,"O")="O"),"O","")))</f>
        <v/>
      </c>
      <c r="K24" t="str">
        <f t="array" ref="K24">IF(AND((IF(AND(ISTEXT((INDEX(SPRG1107!$I:$I,MATCH($B24,IF(SPRG1107!$G:$G=K$2,SPRG1107!$C:$C),0)))),ISNUMBER(Summary!J24)),"bad qualifer","O"))="O",IFERROR(Summary!J24,"O")="O"),"O","")</f>
        <v/>
      </c>
      <c r="L24" s="32" t="str">
        <f t="array" ref="L24">(IF(OR(C24=9743,C24=11456,C24=9713,C24=10786,C24=9714),(IF(AND((IF(AND(ISTEXT((INDEX(SPRG1107!$I:$I,MATCH($B24,IF(SPRG1107!$G:$G=L$2,SPRG1107!$C:$C),0)))),ISNUMBER(Summary!AB24)),"bad qualifer","O"))="O",IFERROR(Summary!AB24,"O")="O"),"O","")),""))</f>
        <v/>
      </c>
      <c r="M24" s="9" t="str">
        <f t="array" ref="M24">IF((INDEX(SPRG1107!$I:$I,MATCH($B24,IF(SPRG1107!$G:$G=AD$2,SPRG1107!$C:$C),0)))=CONCATENATE(AD24,AU24),"",CONCATENATE((INDEX(SPRG1107!$I:$I,MATCH($B24,IF(SPRG1107!$G:$G=AD$2,SPRG1107!$C:$C),0))),"  |  ",CONCATENATE(AD24,AU24)))</f>
        <v/>
      </c>
      <c r="N24" s="9" t="str">
        <f t="array" ref="N24">IF((INDEX(SPRG1107!$I:$I,MATCH($B24,IF(SPRG1107!$G:$G=AE$2,SPRG1107!$C:$C),0)))=CONCATENATE(AE24,AV24),"",CONCATENATE((INDEX(SPRG1107!$I:$I,MATCH($B24,IF(SPRG1107!$G:$G=AE$2,SPRG1107!$C:$C),0))),"  |  ",CONCATENATE(AE24,AV24)))</f>
        <v/>
      </c>
      <c r="O24" s="9" t="str">
        <f t="array" ref="O24">IF((INDEX(SPRG1107!$I:$I,MATCH($B24,IF(SPRG1107!$G:$G=AF$2,SPRG1107!$C:$C),0)))=CONCATENATE(AF24,AW24),"",CONCATENATE((INDEX(SPRG1107!$I:$I,MATCH($B24,IF(SPRG1107!$G:$G=AF$2,SPRG1107!$C:$C),0))),"  |  ",CONCATENATE(AF24,AW24)))</f>
        <v/>
      </c>
      <c r="P24" s="9" t="str">
        <f t="array" ref="P24">IF((INDEX(SPRG1107!$I:$I,MATCH($B24,IF(SPRG1107!$G:$G=AG$2,SPRG1107!$C:$C),0)))=CONCATENATE(AG24,AX24),"",CONCATENATE((INDEX(SPRG1107!$I:$I,MATCH($B24,IF(SPRG1107!$G:$G=AG$2,SPRG1107!$C:$C),0))),"  |  ",CONCATENATE(AG24,AX24)))</f>
        <v/>
      </c>
      <c r="Q24" s="9" t="str">
        <f t="array" ref="Q24">IF((INDEX(SPRG1107!$I:$I,MATCH($B24,IF(SPRG1107!$G:$G=AH$2,SPRG1107!$C:$C),0)))=CONCATENATE(AH24,AY24),"",CONCATENATE((INDEX(SPRG1107!$I:$I,MATCH($B24,IF(SPRG1107!$G:$G=AH$2,SPRG1107!$C:$C),0))),"  |  ",CONCATENATE(AH24,AY24)))</f>
        <v/>
      </c>
      <c r="R24" s="9" t="str">
        <f t="array" ref="R24">IF((INDEX(SPRG1107!$I:$I,MATCH($B24,IF(SPRG1107!$G:$G=AI$2,SPRG1107!$C:$C),0)))=CONCATENATE(AI24,AZ24),"",CONCATENATE((INDEX(SPRG1107!$I:$I,MATCH($B24,IF(SPRG1107!$G:$G=AI$2,SPRG1107!$C:$C),0))),"  |  ",CONCATENATE(AI24,AZ24)))</f>
        <v/>
      </c>
      <c r="S24" s="9" t="str">
        <f t="array" ref="S24">IF((INDEX(SPRG1107!$I:$I,MATCH($B24,IF(SPRG1107!$G:$G=AJ$2,SPRG1107!$C:$C),0)))=CONCATENATE(AJ24,BA24),"",CONCATENATE((INDEX(SPRG1107!$I:$I,MATCH($B24,IF(SPRG1107!$G:$G=AJ$2,SPRG1107!$C:$C),0))),"  |  ",CONCATENATE(AJ24,BA24)))</f>
        <v/>
      </c>
      <c r="T24" s="9" t="str">
        <f t="array" ref="T24">IF((INDEX(SPRG1107!$I:$I,MATCH($B24,IF(SPRG1107!$G:$G=AK$2,SPRG1107!$C:$C),0)))=CONCATENATE(AK24,BB24),"",CONCATENATE((INDEX(SPRG1107!$I:$I,MATCH($B24,IF(SPRG1107!$G:$G=AK$2,SPRG1107!$C:$C),0))),"  |  ",CONCATENATE(AK24,BB24)))</f>
        <v/>
      </c>
      <c r="U24" s="9" t="str">
        <f t="array" ref="U24">IF((INDEX(SPRG1107!$I:$I,MATCH($B24,IF(SPRG1107!$G:$G=AL$2,SPRG1107!$C:$C),0)))=CONCATENATE(AL24,BC24),"",CONCATENATE((INDEX(SPRG1107!$I:$I,MATCH($B24,IF(SPRG1107!$G:$G=AL$2,SPRG1107!$C:$C),0))),"  |  ",CONCATENATE(AL24,BC24)))</f>
        <v/>
      </c>
      <c r="V24" s="9" t="str">
        <f t="array" ref="V24">IF((INDEX(SPRG1107!$I:$I,MATCH($B24,IF(SPRG1107!$G:$G=AM$2,SPRG1107!$C:$C),0)))=CONCATENATE(AM24,BD24),"",CONCATENATE((INDEX(SPRG1107!$I:$I,MATCH($B24,IF(SPRG1107!$G:$G=AM$2,SPRG1107!$C:$C),0))),"  |  ",CONCATENATE(AM24,BD24)))</f>
        <v/>
      </c>
      <c r="W24" s="9" t="str">
        <f t="array" ref="W24">IF((INDEX(SPRG1107!$I:$I,MATCH($B24,IF(SPRG1107!$G:$G=AN$2,SPRG1107!$C:$C),0)))=CONCATENATE(AN24,BE24),"",CONCATENATE((INDEX(SPRG1107!$I:$I,MATCH($B24,IF(SPRG1107!$G:$G=AN$2,SPRG1107!$C:$C),0))),"  |  ",CONCATENATE(AN24,BE24)))</f>
        <v/>
      </c>
      <c r="X24" s="9" t="str">
        <f t="array" ref="X24">IF((INDEX(SPRG1107!$I:$I,MATCH($B24,IF(SPRG1107!$G:$G=AO$2,SPRG1107!$C:$C),0)))=CONCATENATE(AO24,BF24),"",CONCATENATE((INDEX(SPRG1107!$I:$I,MATCH($B24,IF(SPRG1107!$G:$G=AO$2,SPRG1107!$C:$C),0))),"  |  ",CONCATENATE(AO24,BF24)))</f>
        <v/>
      </c>
      <c r="Y24" s="9" t="str">
        <f t="array" ref="Y24">IF((INDEX(SPRG1107!$I:$I,MATCH($B24,IF(SPRG1107!$G:$G=AP$2,SPRG1107!$C:$C),0)))=CONCATENATE(AP24,BG24),"",CONCATENATE((INDEX(SPRG1107!$I:$I,MATCH($B24,IF(SPRG1107!$G:$G=AP$2,SPRG1107!$C:$C),0))),"  |  ",CONCATENATE(AP24,BG24)))</f>
        <v/>
      </c>
      <c r="Z24" s="9" t="str">
        <f t="array" ref="Z24">IF((INDEX(SPRG1107!$I:$I,MATCH($B24,IF(SPRG1107!$G:$G=AQ$2,SPRG1107!$C:$C),0)))=CONCATENATE(AQ24,BH24),"",CONCATENATE((INDEX(SPRG1107!$I:$I,MATCH($B24,IF(SPRG1107!$G:$G=AQ$2,SPRG1107!$C:$C),0))),"  |  ",CONCATENATE(AQ24,BH24)))</f>
        <v/>
      </c>
      <c r="AA24" s="9" t="str">
        <f t="array" ref="AA24">IF((INDEX(SPRG1107!$I:$I,MATCH($B24,IF(SPRG1107!$G:$G=AR$2,SPRG1107!$C:$C),0)))=CONCATENATE(AR24,BI24),"",CONCATENATE((INDEX(SPRG1107!$I:$I,MATCH($B24,IF(SPRG1107!$G:$G=AR$2,SPRG1107!$C:$C),0))),"  |  ",CONCATENATE(AR24,BI24)))</f>
        <v/>
      </c>
      <c r="AB24" s="9" t="str">
        <f t="array" ref="AB24">IF((INDEX(SPRG1107!$I:$I,MATCH($B24,IF(SPRG1107!$G:$G=AS$2,SPRG1107!$C:$C),0)))=CONCATENATE(AS24,BJ24),"",CONCATENATE((INDEX(SPRG1107!$I:$I,MATCH($B24,IF(SPRG1107!$G:$G=AS$2,SPRG1107!$C:$C),0))),"  |  ",CONCATENATE(AS24,BJ24)))</f>
        <v>I  |  QI</v>
      </c>
      <c r="AC24" s="9" t="str">
        <f t="array" ref="AC24">IF((INDEX(SPRG1107!$I:$I,MATCH($B24,IF(SPRG1107!$G:$G=AT$2,SPRG1107!$C:$C),0)))=CONCATENATE(AT24,BK24),"",CONCATENATE((INDEX(SPRG1107!$I:$I,MATCH($B24,IF(SPRG1107!$G:$G=AT$2,SPRG1107!$C:$C),0))),"  |  ",CONCATENATE(AT24,BK24)))</f>
        <v/>
      </c>
      <c r="AD24" s="18" t="str">
        <f t="array" ref="AD24">IF((INDEX(SPRG1107!$M:$M,MATCH($B24,IF(SPRG1107!$G:$G=AD$2,SPRG1107!$C:$C),0)))-(INDEX(SPRG1107!$E:$E,MATCH($B24,IF(SPRG1107!$G:$G=AD$2,SPRG1107!$C:$C),0)))&gt;2,"Q","")</f>
        <v/>
      </c>
      <c r="AE24" s="19" t="str">
        <f t="array" ref="AE24">IF((INDEX(SPRG1107!$M:$M,MATCH($B24,IF(SPRG1107!$G:$G=AE$2,SPRG1107!$C:$C),0)))-(INDEX(SPRG1107!$E:$E,MATCH($B24,IF(SPRG1107!$G:$G=AE$2,SPRG1107!$C:$C),0)))&gt;2,"Q","")</f>
        <v/>
      </c>
      <c r="AF24" s="19" t="str">
        <f t="array" ref="AF24">IF((INDEX(SPRG1107!$M:$M,MATCH($B24,IF(SPRG1107!$G:$G=AF$2,SPRG1107!$C:$C),0)))-(INDEX(SPRG1107!$E:$E,MATCH($B24,IF(SPRG1107!$G:$G=AF$2,SPRG1107!$C:$C),0)))&gt;14,"Q","")</f>
        <v/>
      </c>
      <c r="AG24" s="19" t="str">
        <f t="array" ref="AG24">IF((INDEX(SPRG1107!$M:$M,MATCH($B24,IF(SPRG1107!$G:$G=AG$2,SPRG1107!$C:$C),0)))-(INDEX(SPRG1107!$E:$E,MATCH($B24,IF(SPRG1107!$G:$G=AG$2,SPRG1107!$C:$C),0)))&gt;28,"Q","")</f>
        <v/>
      </c>
      <c r="AH24" s="19" t="str">
        <f t="array" ref="AH24">IF((INDEX(SPRG1107!$M:$M,MATCH($B24,IF(SPRG1107!$G:$G=AH$2,SPRG1107!$C:$C),0)))-(INDEX(SPRG1107!$E:$E,MATCH($B24,IF(SPRG1107!$G:$G=AH$2,SPRG1107!$C:$C),0)))&gt;28,"Q","")</f>
        <v/>
      </c>
      <c r="AI24" s="19" t="str">
        <f t="array" ref="AI24">IF((INDEX(SPRG1107!$M:$M,MATCH($B24,IF(SPRG1107!$G:$G=AI$2,SPRG1107!$C:$C),0)))-(INDEX(SPRG1107!$E:$E,MATCH($B24,IF(SPRG1107!$G:$G=AI$2,SPRG1107!$C:$C),0)))&gt;28,"Q","")</f>
        <v/>
      </c>
      <c r="AJ24" s="19" t="str">
        <f t="array" ref="AJ24">IF((INDEX(SPRG1107!$M:$M,MATCH($B24,IF(SPRG1107!$G:$G=AJ$2,SPRG1107!$C:$C),0)))-(INDEX(SPRG1107!$E:$E,MATCH($B24,IF(SPRG1107!$G:$G=AJ$2,SPRG1107!$C:$C),0)))&gt;28,"Q","")</f>
        <v/>
      </c>
      <c r="AK24" s="19" t="str">
        <f t="array" ref="AK24">IF((INDEX(SPRG1107!$M:$M,MATCH($B24,IF(SPRG1107!$G:$G=AK$2,SPRG1107!$C:$C),0)))-(INDEX(SPRG1107!$E:$E,MATCH($B24,IF(SPRG1107!$G:$G=AK$2,SPRG1107!$C:$C),0)))&gt;2,"Q","")</f>
        <v/>
      </c>
      <c r="AL24" s="19" t="str">
        <f t="array" ref="AL24">IF((INDEX(SPRG1107!$M:$M,MATCH($B24,IF(SPRG1107!$G:$G=AL$2,SPRG1107!$C:$C),0)))-(INDEX(SPRG1107!$E:$E,MATCH($B24,IF(SPRG1107!$G:$G=AL$2,SPRG1107!$C:$C),0)))&gt;28,"Q","")</f>
        <v/>
      </c>
      <c r="AM24" s="19" t="str">
        <f t="array" ref="AM24">IF((INDEX(SPRG1107!$M:$M,MATCH($B24,IF(SPRG1107!$G:$G=AM$2,SPRG1107!$C:$C),0)))-(INDEX(SPRG1107!$E:$E,MATCH($B24,IF(SPRG1107!$G:$G=AM$2,SPRG1107!$C:$C),0)))&gt;180,"Q","")</f>
        <v/>
      </c>
      <c r="AN24" s="19" t="str">
        <f t="array" ref="AN24">IF((INDEX(SPRG1107!$M:$M,MATCH($B24,IF(SPRG1107!$G:$G=AN$2,SPRG1107!$C:$C),0)))-(INDEX(SPRG1107!$E:$E,MATCH($B24,IF(SPRG1107!$G:$G=AN$2,SPRG1107!$C:$C),0)))&gt;180,"Q","")</f>
        <v/>
      </c>
      <c r="AO24" s="19" t="str">
        <f t="array" ref="AO24">IF((INDEX(SPRG1107!$M:$M,MATCH($B24,IF(SPRG1107!$G:$G=AO$2,SPRG1107!$C:$C),0)))-(INDEX(SPRG1107!$E:$E,MATCH($B24,IF(SPRG1107!$G:$G=AO$2,SPRG1107!$C:$C),0)))&gt;180,"Q","")</f>
        <v/>
      </c>
      <c r="AP24" s="19" t="str">
        <f t="array" ref="AP24">IF((INDEX(SPRG1107!$M:$M,MATCH($B24,IF(SPRG1107!$G:$G=AP$2,SPRG1107!$C:$C),0)))-(INDEX(SPRG1107!$E:$E,MATCH($B24,IF(SPRG1107!$G:$G=AP$2,SPRG1107!$C:$C),0)))&gt;180,"Q","")</f>
        <v/>
      </c>
      <c r="AQ24" s="19" t="str">
        <f t="array" ref="AQ24">IF((INDEX(SPRG1107!$M:$M,MATCH($B24,IF(SPRG1107!$G:$G=AQ$2,SPRG1107!$C:$C),0)))-(INDEX(SPRG1107!$E:$E,MATCH($B24,IF(SPRG1107!$G:$G=AQ$2,SPRG1107!$C:$C),0)))&gt;28,"Q","")</f>
        <v/>
      </c>
      <c r="AR24" s="19" t="str">
        <f t="array" ref="AR24">IF((INDEX(SPRG1107!$M:$M,MATCH($B24,IF(SPRG1107!$G:$G=AR$2,SPRG1107!$C:$C),0)))-(INDEX(SPRG1107!$E:$E,MATCH($B24,IF(SPRG1107!$G:$G=AR$2,SPRG1107!$C:$C),0)))&gt;28,"Q","")</f>
        <v/>
      </c>
      <c r="AS24" s="19" t="str">
        <f t="array" ref="AS24">IF((INDEX(SPRG1107!$M:$M,MATCH($B24,IF(SPRG1107!$G:$G=AS$2,SPRG1107!$C:$C),0)))-(INDEX(SPRG1107!$E:$E,MATCH($B24,IF(SPRG1107!$G:$G=AS$2,SPRG1107!$C:$C),0)))&gt;2,"Q","")</f>
        <v>Q</v>
      </c>
      <c r="AT24" s="20" t="str">
        <f t="array" ref="AT24">IF((INDEX(SPRG1107!$M:$M,MATCH($B24,IF(SPRG1107!$G:$G=AT$2,SPRG1107!$C:$C),0)))-(INDEX(SPRG1107!$E:$E,MATCH($B24,IF(SPRG1107!$G:$G=AT$2,SPRG1107!$C:$C),0)))&gt;7,"Q","")</f>
        <v/>
      </c>
      <c r="AU24" s="14" t="str">
        <f>IF(Summary!K24&gt;VLOOKUP(AU$2,'MDL-PQL'!$B:$D,2,FALSE),IF(Summary!K24&lt;VLOOKUP(Qualifers!AU$2,'MDL-PQL'!$B:$D,3,FALSE),"I",""),"U")</f>
        <v/>
      </c>
      <c r="AV24" s="15" t="str">
        <f>IF(Summary!L24&gt;VLOOKUP(AV$2,'MDL-PQL'!$B:$D,2,FALSE),IF(Summary!L24&lt;VLOOKUP(Qualifers!AV$2,'MDL-PQL'!$B:$D,3,FALSE),"I",""),"U")</f>
        <v>I</v>
      </c>
      <c r="AW24" s="15" t="str">
        <f>IF(Summary!M24&gt;VLOOKUP(AW$2,'MDL-PQL'!$B:$D,2,FALSE),IF(Summary!M24&lt;VLOOKUP(Qualifers!AW$2,'MDL-PQL'!$B:$D,3,FALSE),"I",""),"U")</f>
        <v/>
      </c>
      <c r="AX24" s="15" t="str">
        <f>IF(Summary!N24&gt;VLOOKUP(AX$2,'MDL-PQL'!$B:$D,2,FALSE),IF(Summary!N24&lt;VLOOKUP(Qualifers!AX$2,'MDL-PQL'!$B:$D,3,FALSE),"I",""),"U")</f>
        <v>U</v>
      </c>
      <c r="AY24" s="15" t="str">
        <f>IF(Summary!O24&gt;VLOOKUP(AY$2,'MDL-PQL'!$B:$D,2,FALSE),IF(Summary!O24&lt;VLOOKUP(Qualifers!AY$2,'MDL-PQL'!$B:$D,3,FALSE),"I",""),"U")</f>
        <v>U</v>
      </c>
      <c r="AZ24" s="15" t="str">
        <f>IF(Summary!P24&gt;VLOOKUP(AZ$2,'MDL-PQL'!$B:$D,2,FALSE),IF(Summary!P24&lt;VLOOKUP(Qualifers!AZ$2,'MDL-PQL'!$B:$D,3,FALSE),"I",""),"U")</f>
        <v/>
      </c>
      <c r="BA24" s="15" t="str">
        <f>IF(Summary!Q24&gt;VLOOKUP(BA$2,'MDL-PQL'!$B:$D,2,FALSE),IF(Summary!Q24&lt;VLOOKUP(Qualifers!BA$2,'MDL-PQL'!$B:$D,3,FALSE),"I",""),"U")</f>
        <v/>
      </c>
      <c r="BB24" s="15" t="str">
        <f>IF(Summary!R24&gt;VLOOKUP(BB$2,'MDL-PQL'!$B:$D,2,FALSE),IF(Summary!R24&lt;VLOOKUP(Qualifers!BB$2,'MDL-PQL'!$B:$D,3,FALSE),"I",""),"U")</f>
        <v/>
      </c>
      <c r="BC24" s="15" t="str">
        <f>IF(Summary!S24&gt;VLOOKUP(BC$2,'MDL-PQL'!$B:$D,2,FALSE),IF(Summary!S24&lt;VLOOKUP(Qualifers!BC$2,'MDL-PQL'!$B:$D,3,FALSE),"I",""),"U")</f>
        <v>U</v>
      </c>
      <c r="BD24" s="15" t="str">
        <f>IF(Summary!T24&gt;VLOOKUP(BD$2,'MDL-PQL'!$B:$D,2,FALSE),IF(Summary!T24&lt;VLOOKUP(Qualifers!BD$2,'MDL-PQL'!$B:$D,3,FALSE),"I",""),"U")</f>
        <v/>
      </c>
      <c r="BE24" s="15" t="str">
        <f>IF(Summary!U24&gt;VLOOKUP(BE$2,'MDL-PQL'!$B:$D,2,FALSE),IF(Summary!U24&lt;VLOOKUP(Qualifers!BE$2,'MDL-PQL'!$B:$D,3,FALSE),"I",""),"U")</f>
        <v/>
      </c>
      <c r="BF24" s="15" t="str">
        <f>IF(Summary!V24&gt;VLOOKUP(BF$2,'MDL-PQL'!$B:$D,2,FALSE),IF(Summary!V24&lt;VLOOKUP(Qualifers!BF$2,'MDL-PQL'!$B:$D,3,FALSE),"I",""),"U")</f>
        <v/>
      </c>
      <c r="BG24" s="15" t="str">
        <f>IF(Summary!W24&gt;VLOOKUP(BG$2,'MDL-PQL'!$B:$D,2,FALSE),IF(Summary!W24&lt;VLOOKUP(Qualifers!BG$2,'MDL-PQL'!$B:$D,3,FALSE),"I",""),"U")</f>
        <v/>
      </c>
      <c r="BH24" s="15" t="str">
        <f>IF(Summary!X24&gt;VLOOKUP(BH$2,'MDL-PQL'!$B:$D,2,FALSE),IF(Summary!X24&lt;VLOOKUP(Qualifers!BH$2,'MDL-PQL'!$B:$D,3,FALSE),"I",""),"U")</f>
        <v/>
      </c>
      <c r="BI24" s="15" t="str">
        <f>IF(Summary!Y24&gt;VLOOKUP(BI$2,'MDL-PQL'!$B:$D,2,FALSE),IF(Summary!Y24&lt;VLOOKUP(Qualifers!BI$2,'MDL-PQL'!$B:$D,3,FALSE),"I",""),"U")</f>
        <v/>
      </c>
      <c r="BJ24" s="15" t="str">
        <f>IF(Summary!Z24&gt;VLOOKUP(BJ$2,'MDL-PQL'!$B:$D,2,FALSE),IF(Summary!Z24&lt;VLOOKUP(Qualifers!BJ$2,'MDL-PQL'!$B:$D,3,FALSE),"I",""),"U")</f>
        <v>I</v>
      </c>
      <c r="BK24" s="15" t="str">
        <f>IF(Summary!AA24&gt;VLOOKUP(BK$2,'MDL-PQL'!$B:$D,2,FALSE),IF(Summary!AA24&lt;VLOOKUP(Qualifers!BK$2,'MDL-PQL'!$B:$D,3,FALSE),"I",""),"U")</f>
        <v/>
      </c>
    </row>
    <row r="25" spans="2:63">
      <c r="B25" t="str">
        <f>IF(ISBLANK(Summary!B25),"",Summary!B25)</f>
        <v>WAKULLA TUBING B TUNNEL SIPQ</v>
      </c>
      <c r="C25">
        <f>IF(ISERROR(VLOOKUP(B25,'Station ID'!B:C,2,FALSE)),"",(VLOOKUP(B25,'Station ID'!B:C,2,FALSE)))</f>
        <v>20383</v>
      </c>
      <c r="D25" t="str">
        <f>IF(ISERROR(INDEX(SPRG1107!A:A,MATCH(B25,SPRG1107!C:C,0))),"",INDEX(SPRG1107!A:A,MATCH(B25,SPRG1107!C:C,0)))</f>
        <v>SPRG1107-25</v>
      </c>
      <c r="E25" t="str">
        <f t="array" ref="E25">IF(AND((IF(AND(ISTEXT((INDEX(SPRG1107!$I:$I,MATCH($B25,IF(SPRG1107!$G:$G=E$2,SPRG1107!$C:$C),0)))),ISNUMBER(Summary!D25)),"bad qualifer","O"))="O",IFERROR(Summary!D25,"O")="O"),"O","")</f>
        <v/>
      </c>
      <c r="F25" s="34" t="str">
        <f t="array" ref="F25">IF(OR(C25=9695,C25=20383,C25=20385,C25=9714,C25=9717,C25=11371,C25=11456,C25=9739,C25=11386,C25=9719),"",(IFERROR(CONCATENATE((INDEX(SPRG1107!$I:$I,MATCH($B25,IF(SPRG1107!$G:$G=F$2,SPRG1107!$C:$C),0))),"  |  ",(IFERROR(IF(Summary!I25=Summary!E25,"L",Summary!I25-Summary!E25),"O"))),"O")))</f>
        <v/>
      </c>
      <c r="G25" t="str">
        <f t="array" ref="G25">IF(AND((IF(AND(ISTEXT((INDEX(SPRG1107!$I:$I,MATCH($B25,IF(SPRG1107!$G:$G=G$2,SPRG1107!$C:$C),0)))),ISNUMBER(Summary!F25)),"bad qualifer","O"))="O",IFERROR(Summary!F25,"O")="O"),"O","")</f>
        <v/>
      </c>
      <c r="H25" t="str">
        <f t="array" ref="H25">IF(AND((IF(AND(ISTEXT((INDEX(SPRG1107!$I:$I,MATCH($B25,IF(SPRG1107!$G:$G=H$2,SPRG1107!$C:$C),0)))),ISNUMBER(Summary!G25)),"bad qualifer","O"))="O",IFERROR(Summary!G25,"O")="O"),"O","")</f>
        <v/>
      </c>
      <c r="I25" s="32" t="str">
        <f t="array" ref="I25">IF(AND((IF(AND(ISTEXT((INDEX(SPRG1107!$I:$I,MATCH($B25,IF(SPRG1107!$G:$G=I$2,SPRG1107!$C:$C),0)))),ISNUMBER(Summary!H25)),"bad qualifer","O"))="O",IFERROR(Summary!H25,"O")="O"),"O","")</f>
        <v>O</v>
      </c>
      <c r="J25" t="str">
        <f t="array" ref="J25">IF(OR(C25=9695,C25=20383,C25=20385,C25=9714),"",(IF(AND((IF(AND(ISTEXT((INDEX(SPRG1107!$I:$I,MATCH($B25,IF(SPRG1107!$G:$G=J$2,SPRG1107!$C:$C),0)))),ISNUMBER(Summary!I25)),"bad qualifer","O"))="O",IFERROR(Summary!I25,"O")="O"),"O","")))</f>
        <v/>
      </c>
      <c r="K25" t="str">
        <f t="array" ref="K25">IF(AND((IF(AND(ISTEXT((INDEX(SPRG1107!$I:$I,MATCH($B25,IF(SPRG1107!$G:$G=K$2,SPRG1107!$C:$C),0)))),ISNUMBER(Summary!J25)),"bad qualifer","O"))="O",IFERROR(Summary!J25,"O")="O"),"O","")</f>
        <v/>
      </c>
      <c r="L25" s="32" t="str">
        <f t="array" ref="L25">(IF(OR(C25=9743,C25=11456,C25=9713,C25=10786,C25=9714),(IF(AND((IF(AND(ISTEXT((INDEX(SPRG1107!$I:$I,MATCH($B25,IF(SPRG1107!$G:$G=L$2,SPRG1107!$C:$C),0)))),ISNUMBER(Summary!AB25)),"bad qualifer","O"))="O",IFERROR(Summary!AB25,"O")="O"),"O","")),""))</f>
        <v/>
      </c>
      <c r="M25" s="9" t="str">
        <f t="array" ref="M25">IF((INDEX(SPRG1107!$I:$I,MATCH($B25,IF(SPRG1107!$G:$G=AD$2,SPRG1107!$C:$C),0)))=CONCATENATE(AD25,AU25),"",CONCATENATE((INDEX(SPRG1107!$I:$I,MATCH($B25,IF(SPRG1107!$G:$G=AD$2,SPRG1107!$C:$C),0))),"  |  ",CONCATENATE(AD25,AU25)))</f>
        <v/>
      </c>
      <c r="N25" s="9" t="str">
        <f t="array" ref="N25">IF((INDEX(SPRG1107!$I:$I,MATCH($B25,IF(SPRG1107!$G:$G=AE$2,SPRG1107!$C:$C),0)))=CONCATENATE(AE25,AV25),"",CONCATENATE((INDEX(SPRG1107!$I:$I,MATCH($B25,IF(SPRG1107!$G:$G=AE$2,SPRG1107!$C:$C),0))),"  |  ",CONCATENATE(AE25,AV25)))</f>
        <v/>
      </c>
      <c r="O25" s="9" t="str">
        <f t="array" ref="O25">IF((INDEX(SPRG1107!$I:$I,MATCH($B25,IF(SPRG1107!$G:$G=AF$2,SPRG1107!$C:$C),0)))=CONCATENATE(AF25,AW25),"",CONCATENATE((INDEX(SPRG1107!$I:$I,MATCH($B25,IF(SPRG1107!$G:$G=AF$2,SPRG1107!$C:$C),0))),"  |  ",CONCATENATE(AF25,AW25)))</f>
        <v/>
      </c>
      <c r="P25" s="9" t="str">
        <f t="array" ref="P25">IF((INDEX(SPRG1107!$I:$I,MATCH($B25,IF(SPRG1107!$G:$G=AG$2,SPRG1107!$C:$C),0)))=CONCATENATE(AG25,AX25),"",CONCATENATE((INDEX(SPRG1107!$I:$I,MATCH($B25,IF(SPRG1107!$G:$G=AG$2,SPRG1107!$C:$C),0))),"  |  ",CONCATENATE(AG25,AX25)))</f>
        <v/>
      </c>
      <c r="Q25" s="9" t="str">
        <f t="array" ref="Q25">IF((INDEX(SPRG1107!$I:$I,MATCH($B25,IF(SPRG1107!$G:$G=AH$2,SPRG1107!$C:$C),0)))=CONCATENATE(AH25,AY25),"",CONCATENATE((INDEX(SPRG1107!$I:$I,MATCH($B25,IF(SPRG1107!$G:$G=AH$2,SPRG1107!$C:$C),0))),"  |  ",CONCATENATE(AH25,AY25)))</f>
        <v/>
      </c>
      <c r="R25" s="9" t="str">
        <f t="array" ref="R25">IF((INDEX(SPRG1107!$I:$I,MATCH($B25,IF(SPRG1107!$G:$G=AI$2,SPRG1107!$C:$C),0)))=CONCATENATE(AI25,AZ25),"",CONCATENATE((INDEX(SPRG1107!$I:$I,MATCH($B25,IF(SPRG1107!$G:$G=AI$2,SPRG1107!$C:$C),0))),"  |  ",CONCATENATE(AI25,AZ25)))</f>
        <v/>
      </c>
      <c r="S25" s="9" t="str">
        <f t="array" ref="S25">IF((INDEX(SPRG1107!$I:$I,MATCH($B25,IF(SPRG1107!$G:$G=AJ$2,SPRG1107!$C:$C),0)))=CONCATENATE(AJ25,BA25),"",CONCATENATE((INDEX(SPRG1107!$I:$I,MATCH($B25,IF(SPRG1107!$G:$G=AJ$2,SPRG1107!$C:$C),0))),"  |  ",CONCATENATE(AJ25,BA25)))</f>
        <v/>
      </c>
      <c r="T25" s="9" t="str">
        <f t="array" ref="T25">IF((INDEX(SPRG1107!$I:$I,MATCH($B25,IF(SPRG1107!$G:$G=AK$2,SPRG1107!$C:$C),0)))=CONCATENATE(AK25,BB25),"",CONCATENATE((INDEX(SPRG1107!$I:$I,MATCH($B25,IF(SPRG1107!$G:$G=AK$2,SPRG1107!$C:$C),0))),"  |  ",CONCATENATE(AK25,BB25)))</f>
        <v/>
      </c>
      <c r="U25" s="9" t="str">
        <f t="array" ref="U25">IF((INDEX(SPRG1107!$I:$I,MATCH($B25,IF(SPRG1107!$G:$G=AL$2,SPRG1107!$C:$C),0)))=CONCATENATE(AL25,BC25),"",CONCATENATE((INDEX(SPRG1107!$I:$I,MATCH($B25,IF(SPRG1107!$G:$G=AL$2,SPRG1107!$C:$C),0))),"  |  ",CONCATENATE(AL25,BC25)))</f>
        <v/>
      </c>
      <c r="V25" s="9" t="str">
        <f t="array" ref="V25">IF((INDEX(SPRG1107!$I:$I,MATCH($B25,IF(SPRG1107!$G:$G=AM$2,SPRG1107!$C:$C),0)))=CONCATENATE(AM25,BD25),"",CONCATENATE((INDEX(SPRG1107!$I:$I,MATCH($B25,IF(SPRG1107!$G:$G=AM$2,SPRG1107!$C:$C),0))),"  |  ",CONCATENATE(AM25,BD25)))</f>
        <v/>
      </c>
      <c r="W25" s="9" t="str">
        <f t="array" ref="W25">IF((INDEX(SPRG1107!$I:$I,MATCH($B25,IF(SPRG1107!$G:$G=AN$2,SPRG1107!$C:$C),0)))=CONCATENATE(AN25,BE25),"",CONCATENATE((INDEX(SPRG1107!$I:$I,MATCH($B25,IF(SPRG1107!$G:$G=AN$2,SPRG1107!$C:$C),0))),"  |  ",CONCATENATE(AN25,BE25)))</f>
        <v/>
      </c>
      <c r="X25" s="9" t="str">
        <f t="array" ref="X25">IF((INDEX(SPRG1107!$I:$I,MATCH($B25,IF(SPRG1107!$G:$G=AO$2,SPRG1107!$C:$C),0)))=CONCATENATE(AO25,BF25),"",CONCATENATE((INDEX(SPRG1107!$I:$I,MATCH($B25,IF(SPRG1107!$G:$G=AO$2,SPRG1107!$C:$C),0))),"  |  ",CONCATENATE(AO25,BF25)))</f>
        <v/>
      </c>
      <c r="Y25" s="9" t="str">
        <f t="array" ref="Y25">IF((INDEX(SPRG1107!$I:$I,MATCH($B25,IF(SPRG1107!$G:$G=AP$2,SPRG1107!$C:$C),0)))=CONCATENATE(AP25,BG25),"",CONCATENATE((INDEX(SPRG1107!$I:$I,MATCH($B25,IF(SPRG1107!$G:$G=AP$2,SPRG1107!$C:$C),0))),"  |  ",CONCATENATE(AP25,BG25)))</f>
        <v/>
      </c>
      <c r="Z25" s="9" t="str">
        <f t="array" ref="Z25">IF((INDEX(SPRG1107!$I:$I,MATCH($B25,IF(SPRG1107!$G:$G=AQ$2,SPRG1107!$C:$C),0)))=CONCATENATE(AQ25,BH25),"",CONCATENATE((INDEX(SPRG1107!$I:$I,MATCH($B25,IF(SPRG1107!$G:$G=AQ$2,SPRG1107!$C:$C),0))),"  |  ",CONCATENATE(AQ25,BH25)))</f>
        <v/>
      </c>
      <c r="AA25" s="9" t="str">
        <f t="array" ref="AA25">IF((INDEX(SPRG1107!$I:$I,MATCH($B25,IF(SPRG1107!$G:$G=AR$2,SPRG1107!$C:$C),0)))=CONCATENATE(AR25,BI25),"",CONCATENATE((INDEX(SPRG1107!$I:$I,MATCH($B25,IF(SPRG1107!$G:$G=AR$2,SPRG1107!$C:$C),0))),"  |  ",CONCATENATE(AR25,BI25)))</f>
        <v/>
      </c>
      <c r="AB25" s="9" t="str">
        <f t="array" ref="AB25">IF((INDEX(SPRG1107!$I:$I,MATCH($B25,IF(SPRG1107!$G:$G=AS$2,SPRG1107!$C:$C),0)))=CONCATENATE(AS25,BJ25),"",CONCATENATE((INDEX(SPRG1107!$I:$I,MATCH($B25,IF(SPRG1107!$G:$G=AS$2,SPRG1107!$C:$C),0))),"  |  ",CONCATENATE(AS25,BJ25)))</f>
        <v>I  |  QI</v>
      </c>
      <c r="AC25" s="9" t="str">
        <f t="array" ref="AC25">IF((INDEX(SPRG1107!$I:$I,MATCH($B25,IF(SPRG1107!$G:$G=AT$2,SPRG1107!$C:$C),0)))=CONCATENATE(AT25,BK25),"",CONCATENATE((INDEX(SPRG1107!$I:$I,MATCH($B25,IF(SPRG1107!$G:$G=AT$2,SPRG1107!$C:$C),0))),"  |  ",CONCATENATE(AT25,BK25)))</f>
        <v/>
      </c>
      <c r="AD25" s="18" t="str">
        <f t="array" ref="AD25">IF((INDEX(SPRG1107!$M:$M,MATCH($B25,IF(SPRG1107!$G:$G=AD$2,SPRG1107!$C:$C),0)))-(INDEX(SPRG1107!$E:$E,MATCH($B25,IF(SPRG1107!$G:$G=AD$2,SPRG1107!$C:$C),0)))&gt;2,"Q","")</f>
        <v/>
      </c>
      <c r="AE25" s="19" t="str">
        <f t="array" ref="AE25">IF((INDEX(SPRG1107!$M:$M,MATCH($B25,IF(SPRG1107!$G:$G=AE$2,SPRG1107!$C:$C),0)))-(INDEX(SPRG1107!$E:$E,MATCH($B25,IF(SPRG1107!$G:$G=AE$2,SPRG1107!$C:$C),0)))&gt;2,"Q","")</f>
        <v/>
      </c>
      <c r="AF25" s="19" t="str">
        <f t="array" ref="AF25">IF((INDEX(SPRG1107!$M:$M,MATCH($B25,IF(SPRG1107!$G:$G=AF$2,SPRG1107!$C:$C),0)))-(INDEX(SPRG1107!$E:$E,MATCH($B25,IF(SPRG1107!$G:$G=AF$2,SPRG1107!$C:$C),0)))&gt;14,"Q","")</f>
        <v/>
      </c>
      <c r="AG25" s="19" t="str">
        <f t="array" ref="AG25">IF((INDEX(SPRG1107!$M:$M,MATCH($B25,IF(SPRG1107!$G:$G=AG$2,SPRG1107!$C:$C),0)))-(INDEX(SPRG1107!$E:$E,MATCH($B25,IF(SPRG1107!$G:$G=AG$2,SPRG1107!$C:$C),0)))&gt;28,"Q","")</f>
        <v/>
      </c>
      <c r="AH25" s="19" t="str">
        <f t="array" ref="AH25">IF((INDEX(SPRG1107!$M:$M,MATCH($B25,IF(SPRG1107!$G:$G=AH$2,SPRG1107!$C:$C),0)))-(INDEX(SPRG1107!$E:$E,MATCH($B25,IF(SPRG1107!$G:$G=AH$2,SPRG1107!$C:$C),0)))&gt;28,"Q","")</f>
        <v/>
      </c>
      <c r="AI25" s="19" t="str">
        <f t="array" ref="AI25">IF((INDEX(SPRG1107!$M:$M,MATCH($B25,IF(SPRG1107!$G:$G=AI$2,SPRG1107!$C:$C),0)))-(INDEX(SPRG1107!$E:$E,MATCH($B25,IF(SPRG1107!$G:$G=AI$2,SPRG1107!$C:$C),0)))&gt;28,"Q","")</f>
        <v/>
      </c>
      <c r="AJ25" s="19" t="str">
        <f t="array" ref="AJ25">IF((INDEX(SPRG1107!$M:$M,MATCH($B25,IF(SPRG1107!$G:$G=AJ$2,SPRG1107!$C:$C),0)))-(INDEX(SPRG1107!$E:$E,MATCH($B25,IF(SPRG1107!$G:$G=AJ$2,SPRG1107!$C:$C),0)))&gt;28,"Q","")</f>
        <v/>
      </c>
      <c r="AK25" s="19" t="str">
        <f t="array" ref="AK25">IF((INDEX(SPRG1107!$M:$M,MATCH($B25,IF(SPRG1107!$G:$G=AK$2,SPRG1107!$C:$C),0)))-(INDEX(SPRG1107!$E:$E,MATCH($B25,IF(SPRG1107!$G:$G=AK$2,SPRG1107!$C:$C),0)))&gt;2,"Q","")</f>
        <v/>
      </c>
      <c r="AL25" s="19" t="str">
        <f t="array" ref="AL25">IF((INDEX(SPRG1107!$M:$M,MATCH($B25,IF(SPRG1107!$G:$G=AL$2,SPRG1107!$C:$C),0)))-(INDEX(SPRG1107!$E:$E,MATCH($B25,IF(SPRG1107!$G:$G=AL$2,SPRG1107!$C:$C),0)))&gt;28,"Q","")</f>
        <v/>
      </c>
      <c r="AM25" s="19" t="str">
        <f t="array" ref="AM25">IF((INDEX(SPRG1107!$M:$M,MATCH($B25,IF(SPRG1107!$G:$G=AM$2,SPRG1107!$C:$C),0)))-(INDEX(SPRG1107!$E:$E,MATCH($B25,IF(SPRG1107!$G:$G=AM$2,SPRG1107!$C:$C),0)))&gt;180,"Q","")</f>
        <v/>
      </c>
      <c r="AN25" s="19" t="str">
        <f t="array" ref="AN25">IF((INDEX(SPRG1107!$M:$M,MATCH($B25,IF(SPRG1107!$G:$G=AN$2,SPRG1107!$C:$C),0)))-(INDEX(SPRG1107!$E:$E,MATCH($B25,IF(SPRG1107!$G:$G=AN$2,SPRG1107!$C:$C),0)))&gt;180,"Q","")</f>
        <v/>
      </c>
      <c r="AO25" s="19" t="str">
        <f t="array" ref="AO25">IF((INDEX(SPRG1107!$M:$M,MATCH($B25,IF(SPRG1107!$G:$G=AO$2,SPRG1107!$C:$C),0)))-(INDEX(SPRG1107!$E:$E,MATCH($B25,IF(SPRG1107!$G:$G=AO$2,SPRG1107!$C:$C),0)))&gt;180,"Q","")</f>
        <v/>
      </c>
      <c r="AP25" s="19" t="str">
        <f t="array" ref="AP25">IF((INDEX(SPRG1107!$M:$M,MATCH($B25,IF(SPRG1107!$G:$G=AP$2,SPRG1107!$C:$C),0)))-(INDEX(SPRG1107!$E:$E,MATCH($B25,IF(SPRG1107!$G:$G=AP$2,SPRG1107!$C:$C),0)))&gt;180,"Q","")</f>
        <v/>
      </c>
      <c r="AQ25" s="19" t="str">
        <f t="array" ref="AQ25">IF((INDEX(SPRG1107!$M:$M,MATCH($B25,IF(SPRG1107!$G:$G=AQ$2,SPRG1107!$C:$C),0)))-(INDEX(SPRG1107!$E:$E,MATCH($B25,IF(SPRG1107!$G:$G=AQ$2,SPRG1107!$C:$C),0)))&gt;28,"Q","")</f>
        <v/>
      </c>
      <c r="AR25" s="19" t="str">
        <f t="array" ref="AR25">IF((INDEX(SPRG1107!$M:$M,MATCH($B25,IF(SPRG1107!$G:$G=AR$2,SPRG1107!$C:$C),0)))-(INDEX(SPRG1107!$E:$E,MATCH($B25,IF(SPRG1107!$G:$G=AR$2,SPRG1107!$C:$C),0)))&gt;28,"Q","")</f>
        <v/>
      </c>
      <c r="AS25" s="19" t="str">
        <f t="array" ref="AS25">IF((INDEX(SPRG1107!$M:$M,MATCH($B25,IF(SPRG1107!$G:$G=AS$2,SPRG1107!$C:$C),0)))-(INDEX(SPRG1107!$E:$E,MATCH($B25,IF(SPRG1107!$G:$G=AS$2,SPRG1107!$C:$C),0)))&gt;2,"Q","")</f>
        <v>Q</v>
      </c>
      <c r="AT25" s="20" t="str">
        <f t="array" ref="AT25">IF((INDEX(SPRG1107!$M:$M,MATCH($B25,IF(SPRG1107!$G:$G=AT$2,SPRG1107!$C:$C),0)))-(INDEX(SPRG1107!$E:$E,MATCH($B25,IF(SPRG1107!$G:$G=AT$2,SPRG1107!$C:$C),0)))&gt;7,"Q","")</f>
        <v/>
      </c>
      <c r="AU25" s="14" t="str">
        <f>IF(Summary!K25&gt;VLOOKUP(AU$2,'MDL-PQL'!$B:$D,2,FALSE),IF(Summary!K25&lt;VLOOKUP(Qualifers!AU$2,'MDL-PQL'!$B:$D,3,FALSE),"I",""),"U")</f>
        <v/>
      </c>
      <c r="AV25" s="15" t="str">
        <f>IF(Summary!L25&gt;VLOOKUP(AV$2,'MDL-PQL'!$B:$D,2,FALSE),IF(Summary!L25&lt;VLOOKUP(Qualifers!AV$2,'MDL-PQL'!$B:$D,3,FALSE),"I",""),"U")</f>
        <v>U</v>
      </c>
      <c r="AW25" s="15" t="str">
        <f>IF(Summary!M25&gt;VLOOKUP(AW$2,'MDL-PQL'!$B:$D,2,FALSE),IF(Summary!M25&lt;VLOOKUP(Qualifers!AW$2,'MDL-PQL'!$B:$D,3,FALSE),"I",""),"U")</f>
        <v/>
      </c>
      <c r="AX25" s="15" t="str">
        <f>IF(Summary!N25&gt;VLOOKUP(AX$2,'MDL-PQL'!$B:$D,2,FALSE),IF(Summary!N25&lt;VLOOKUP(Qualifers!AX$2,'MDL-PQL'!$B:$D,3,FALSE),"I",""),"U")</f>
        <v>U</v>
      </c>
      <c r="AY25" s="15" t="str">
        <f>IF(Summary!O25&gt;VLOOKUP(AY$2,'MDL-PQL'!$B:$D,2,FALSE),IF(Summary!O25&lt;VLOOKUP(Qualifers!AY$2,'MDL-PQL'!$B:$D,3,FALSE),"I",""),"U")</f>
        <v>U</v>
      </c>
      <c r="AZ25" s="15" t="str">
        <f>IF(Summary!P25&gt;VLOOKUP(AZ$2,'MDL-PQL'!$B:$D,2,FALSE),IF(Summary!P25&lt;VLOOKUP(Qualifers!AZ$2,'MDL-PQL'!$B:$D,3,FALSE),"I",""),"U")</f>
        <v/>
      </c>
      <c r="BA25" s="15" t="str">
        <f>IF(Summary!Q25&gt;VLOOKUP(BA$2,'MDL-PQL'!$B:$D,2,FALSE),IF(Summary!Q25&lt;VLOOKUP(Qualifers!BA$2,'MDL-PQL'!$B:$D,3,FALSE),"I",""),"U")</f>
        <v/>
      </c>
      <c r="BB25" s="15" t="str">
        <f>IF(Summary!R25&gt;VLOOKUP(BB$2,'MDL-PQL'!$B:$D,2,FALSE),IF(Summary!R25&lt;VLOOKUP(Qualifers!BB$2,'MDL-PQL'!$B:$D,3,FALSE),"I",""),"U")</f>
        <v/>
      </c>
      <c r="BC25" s="15" t="str">
        <f>IF(Summary!S25&gt;VLOOKUP(BC$2,'MDL-PQL'!$B:$D,2,FALSE),IF(Summary!S25&lt;VLOOKUP(Qualifers!BC$2,'MDL-PQL'!$B:$D,3,FALSE),"I",""),"U")</f>
        <v>U</v>
      </c>
      <c r="BD25" s="15" t="str">
        <f>IF(Summary!T25&gt;VLOOKUP(BD$2,'MDL-PQL'!$B:$D,2,FALSE),IF(Summary!T25&lt;VLOOKUP(Qualifers!BD$2,'MDL-PQL'!$B:$D,3,FALSE),"I",""),"U")</f>
        <v/>
      </c>
      <c r="BE25" s="15" t="str">
        <f>IF(Summary!U25&gt;VLOOKUP(BE$2,'MDL-PQL'!$B:$D,2,FALSE),IF(Summary!U25&lt;VLOOKUP(Qualifers!BE$2,'MDL-PQL'!$B:$D,3,FALSE),"I",""),"U")</f>
        <v/>
      </c>
      <c r="BF25" s="15" t="str">
        <f>IF(Summary!V25&gt;VLOOKUP(BF$2,'MDL-PQL'!$B:$D,2,FALSE),IF(Summary!V25&lt;VLOOKUP(Qualifers!BF$2,'MDL-PQL'!$B:$D,3,FALSE),"I",""),"U")</f>
        <v/>
      </c>
      <c r="BG25" s="15" t="str">
        <f>IF(Summary!W25&gt;VLOOKUP(BG$2,'MDL-PQL'!$B:$D,2,FALSE),IF(Summary!W25&lt;VLOOKUP(Qualifers!BG$2,'MDL-PQL'!$B:$D,3,FALSE),"I",""),"U")</f>
        <v>I</v>
      </c>
      <c r="BH25" s="15" t="str">
        <f>IF(Summary!X25&gt;VLOOKUP(BH$2,'MDL-PQL'!$B:$D,2,FALSE),IF(Summary!X25&lt;VLOOKUP(Qualifers!BH$2,'MDL-PQL'!$B:$D,3,FALSE),"I",""),"U")</f>
        <v/>
      </c>
      <c r="BI25" s="15" t="str">
        <f>IF(Summary!Y25&gt;VLOOKUP(BI$2,'MDL-PQL'!$B:$D,2,FALSE),IF(Summary!Y25&lt;VLOOKUP(Qualifers!BI$2,'MDL-PQL'!$B:$D,3,FALSE),"I",""),"U")</f>
        <v/>
      </c>
      <c r="BJ25" s="15" t="str">
        <f>IF(Summary!Z25&gt;VLOOKUP(BJ$2,'MDL-PQL'!$B:$D,2,FALSE),IF(Summary!Z25&lt;VLOOKUP(Qualifers!BJ$2,'MDL-PQL'!$B:$D,3,FALSE),"I",""),"U")</f>
        <v>I</v>
      </c>
      <c r="BK25" s="15" t="str">
        <f>IF(Summary!AA25&gt;VLOOKUP(BK$2,'MDL-PQL'!$B:$D,2,FALSE),IF(Summary!AA25&lt;VLOOKUP(Qualifers!BK$2,'MDL-PQL'!$B:$D,3,FALSE),"I",""),"U")</f>
        <v/>
      </c>
    </row>
    <row r="26" spans="2:63">
      <c r="B26" t="str">
        <f>IF(ISBLANK(Summary!B26),"",Summary!B26)</f>
        <v>WAKULLA TUBING C TUNNEL SIPQ</v>
      </c>
      <c r="C26">
        <f>IF(ISERROR(VLOOKUP(B26,'Station ID'!B:C,2,FALSE)),"",(VLOOKUP(B26,'Station ID'!B:C,2,FALSE)))</f>
        <v>20385</v>
      </c>
      <c r="D26" t="str">
        <f>IF(ISERROR(INDEX(SPRG1107!A:A,MATCH(B26,SPRG1107!C:C,0))),"",INDEX(SPRG1107!A:A,MATCH(B26,SPRG1107!C:C,0)))</f>
        <v>SPRG1107-29</v>
      </c>
      <c r="E26" t="str">
        <f t="array" ref="E26">IF(AND((IF(AND(ISTEXT((INDEX(SPRG1107!$I:$I,MATCH($B26,IF(SPRG1107!$G:$G=E$2,SPRG1107!$C:$C),0)))),ISNUMBER(Summary!D26)),"bad qualifer","O"))="O",IFERROR(Summary!D26,"O")="O"),"O","")</f>
        <v/>
      </c>
      <c r="F26" s="34" t="str">
        <f t="array" ref="F26">IF(OR(C26=9695,C26=20383,C26=20385,C26=9714,C26=9717,C26=11371,C26=11456,C26=9739,C26=11386,C26=9719),"",(IFERROR(CONCATENATE((INDEX(SPRG1107!$I:$I,MATCH($B26,IF(SPRG1107!$G:$G=F$2,SPRG1107!$C:$C),0))),"  |  ",(IFERROR(IF(Summary!I26=Summary!E26,"L",Summary!I26-Summary!E26),"O"))),"O")))</f>
        <v/>
      </c>
      <c r="G26" t="str">
        <f t="array" ref="G26">IF(AND((IF(AND(ISTEXT((INDEX(SPRG1107!$I:$I,MATCH($B26,IF(SPRG1107!$G:$G=G$2,SPRG1107!$C:$C),0)))),ISNUMBER(Summary!F26)),"bad qualifer","O"))="O",IFERROR(Summary!F26,"O")="O"),"O","")</f>
        <v/>
      </c>
      <c r="H26" t="str">
        <f t="array" ref="H26">IF(AND((IF(AND(ISTEXT((INDEX(SPRG1107!$I:$I,MATCH($B26,IF(SPRG1107!$G:$G=H$2,SPRG1107!$C:$C),0)))),ISNUMBER(Summary!G26)),"bad qualifer","O"))="O",IFERROR(Summary!G26,"O")="O"),"O","")</f>
        <v/>
      </c>
      <c r="I26" s="32" t="str">
        <f t="array" ref="I26">IF(AND((IF(AND(ISTEXT((INDEX(SPRG1107!$I:$I,MATCH($B26,IF(SPRG1107!$G:$G=I$2,SPRG1107!$C:$C),0)))),ISNUMBER(Summary!H26)),"bad qualifer","O"))="O",IFERROR(Summary!H26,"O")="O"),"O","")</f>
        <v>O</v>
      </c>
      <c r="J26" t="str">
        <f t="array" ref="J26">IF(OR(C26=9695,C26=20383,C26=20385,C26=9714),"",(IF(AND((IF(AND(ISTEXT((INDEX(SPRG1107!$I:$I,MATCH($B26,IF(SPRG1107!$G:$G=J$2,SPRG1107!$C:$C),0)))),ISNUMBER(Summary!I26)),"bad qualifer","O"))="O",IFERROR(Summary!I26,"O")="O"),"O","")))</f>
        <v/>
      </c>
      <c r="K26" t="str">
        <f t="array" ref="K26">IF(AND((IF(AND(ISTEXT((INDEX(SPRG1107!$I:$I,MATCH($B26,IF(SPRG1107!$G:$G=K$2,SPRG1107!$C:$C),0)))),ISNUMBER(Summary!J26)),"bad qualifer","O"))="O",IFERROR(Summary!J26,"O")="O"),"O","")</f>
        <v/>
      </c>
      <c r="L26" s="32" t="str">
        <f t="array" ref="L26">(IF(OR(C26=9743,C26=11456,C26=9713,C26=10786,C26=9714),(IF(AND((IF(AND(ISTEXT((INDEX(SPRG1107!$I:$I,MATCH($B26,IF(SPRG1107!$G:$G=L$2,SPRG1107!$C:$C),0)))),ISNUMBER(Summary!AB26)),"bad qualifer","O"))="O",IFERROR(Summary!AB26,"O")="O"),"O","")),""))</f>
        <v/>
      </c>
      <c r="M26" s="9" t="str">
        <f t="array" ref="M26">IF((INDEX(SPRG1107!$I:$I,MATCH($B26,IF(SPRG1107!$G:$G=AD$2,SPRG1107!$C:$C),0)))=CONCATENATE(AD26,AU26),"",CONCATENATE((INDEX(SPRG1107!$I:$I,MATCH($B26,IF(SPRG1107!$G:$G=AD$2,SPRG1107!$C:$C),0))),"  |  ",CONCATENATE(AD26,AU26)))</f>
        <v/>
      </c>
      <c r="N26" s="9" t="str">
        <f t="array" ref="N26">IF((INDEX(SPRG1107!$I:$I,MATCH($B26,IF(SPRG1107!$G:$G=AE$2,SPRG1107!$C:$C),0)))=CONCATENATE(AE26,AV26),"",CONCATENATE((INDEX(SPRG1107!$I:$I,MATCH($B26,IF(SPRG1107!$G:$G=AE$2,SPRG1107!$C:$C),0))),"  |  ",CONCATENATE(AE26,AV26)))</f>
        <v/>
      </c>
      <c r="O26" s="9" t="str">
        <f t="array" ref="O26">IF((INDEX(SPRG1107!$I:$I,MATCH($B26,IF(SPRG1107!$G:$G=AF$2,SPRG1107!$C:$C),0)))=CONCATENATE(AF26,AW26),"",CONCATENATE((INDEX(SPRG1107!$I:$I,MATCH($B26,IF(SPRG1107!$G:$G=AF$2,SPRG1107!$C:$C),0))),"  |  ",CONCATENATE(AF26,AW26)))</f>
        <v/>
      </c>
      <c r="P26" s="9" t="str">
        <f t="array" ref="P26">IF((INDEX(SPRG1107!$I:$I,MATCH($B26,IF(SPRG1107!$G:$G=AG$2,SPRG1107!$C:$C),0)))=CONCATENATE(AG26,AX26),"",CONCATENATE((INDEX(SPRG1107!$I:$I,MATCH($B26,IF(SPRG1107!$G:$G=AG$2,SPRG1107!$C:$C),0))),"  |  ",CONCATENATE(AG26,AX26)))</f>
        <v/>
      </c>
      <c r="Q26" s="9" t="str">
        <f t="array" ref="Q26">IF((INDEX(SPRG1107!$I:$I,MATCH($B26,IF(SPRG1107!$G:$G=AH$2,SPRG1107!$C:$C),0)))=CONCATENATE(AH26,AY26),"",CONCATENATE((INDEX(SPRG1107!$I:$I,MATCH($B26,IF(SPRG1107!$G:$G=AH$2,SPRG1107!$C:$C),0))),"  |  ",CONCATENATE(AH26,AY26)))</f>
        <v/>
      </c>
      <c r="R26" s="9" t="str">
        <f t="array" ref="R26">IF((INDEX(SPRG1107!$I:$I,MATCH($B26,IF(SPRG1107!$G:$G=AI$2,SPRG1107!$C:$C),0)))=CONCATENATE(AI26,AZ26),"",CONCATENATE((INDEX(SPRG1107!$I:$I,MATCH($B26,IF(SPRG1107!$G:$G=AI$2,SPRG1107!$C:$C),0))),"  |  ",CONCATENATE(AI26,AZ26)))</f>
        <v/>
      </c>
      <c r="S26" s="9" t="str">
        <f t="array" ref="S26">IF((INDEX(SPRG1107!$I:$I,MATCH($B26,IF(SPRG1107!$G:$G=AJ$2,SPRG1107!$C:$C),0)))=CONCATENATE(AJ26,BA26),"",CONCATENATE((INDEX(SPRG1107!$I:$I,MATCH($B26,IF(SPRG1107!$G:$G=AJ$2,SPRG1107!$C:$C),0))),"  |  ",CONCATENATE(AJ26,BA26)))</f>
        <v/>
      </c>
      <c r="T26" s="9" t="str">
        <f t="array" ref="T26">IF((INDEX(SPRG1107!$I:$I,MATCH($B26,IF(SPRG1107!$G:$G=AK$2,SPRG1107!$C:$C),0)))=CONCATENATE(AK26,BB26),"",CONCATENATE((INDEX(SPRG1107!$I:$I,MATCH($B26,IF(SPRG1107!$G:$G=AK$2,SPRG1107!$C:$C),0))),"  |  ",CONCATENATE(AK26,BB26)))</f>
        <v/>
      </c>
      <c r="U26" s="9" t="str">
        <f t="array" ref="U26">IF((INDEX(SPRG1107!$I:$I,MATCH($B26,IF(SPRG1107!$G:$G=AL$2,SPRG1107!$C:$C),0)))=CONCATENATE(AL26,BC26),"",CONCATENATE((INDEX(SPRG1107!$I:$I,MATCH($B26,IF(SPRG1107!$G:$G=AL$2,SPRG1107!$C:$C),0))),"  |  ",CONCATENATE(AL26,BC26)))</f>
        <v/>
      </c>
      <c r="V26" s="9" t="str">
        <f t="array" ref="V26">IF((INDEX(SPRG1107!$I:$I,MATCH($B26,IF(SPRG1107!$G:$G=AM$2,SPRG1107!$C:$C),0)))=CONCATENATE(AM26,BD26),"",CONCATENATE((INDEX(SPRG1107!$I:$I,MATCH($B26,IF(SPRG1107!$G:$G=AM$2,SPRG1107!$C:$C),0))),"  |  ",CONCATENATE(AM26,BD26)))</f>
        <v/>
      </c>
      <c r="W26" s="9" t="str">
        <f t="array" ref="W26">IF((INDEX(SPRG1107!$I:$I,MATCH($B26,IF(SPRG1107!$G:$G=AN$2,SPRG1107!$C:$C),0)))=CONCATENATE(AN26,BE26),"",CONCATENATE((INDEX(SPRG1107!$I:$I,MATCH($B26,IF(SPRG1107!$G:$G=AN$2,SPRG1107!$C:$C),0))),"  |  ",CONCATENATE(AN26,BE26)))</f>
        <v/>
      </c>
      <c r="X26" s="9" t="str">
        <f t="array" ref="X26">IF((INDEX(SPRG1107!$I:$I,MATCH($B26,IF(SPRG1107!$G:$G=AO$2,SPRG1107!$C:$C),0)))=CONCATENATE(AO26,BF26),"",CONCATENATE((INDEX(SPRG1107!$I:$I,MATCH($B26,IF(SPRG1107!$G:$G=AO$2,SPRG1107!$C:$C),0))),"  |  ",CONCATENATE(AO26,BF26)))</f>
        <v/>
      </c>
      <c r="Y26" s="9" t="str">
        <f t="array" ref="Y26">IF((INDEX(SPRG1107!$I:$I,MATCH($B26,IF(SPRG1107!$G:$G=AP$2,SPRG1107!$C:$C),0)))=CONCATENATE(AP26,BG26),"",CONCATENATE((INDEX(SPRG1107!$I:$I,MATCH($B26,IF(SPRG1107!$G:$G=AP$2,SPRG1107!$C:$C),0))),"  |  ",CONCATENATE(AP26,BG26)))</f>
        <v/>
      </c>
      <c r="Z26" s="9" t="str">
        <f t="array" ref="Z26">IF((INDEX(SPRG1107!$I:$I,MATCH($B26,IF(SPRG1107!$G:$G=AQ$2,SPRG1107!$C:$C),0)))=CONCATENATE(AQ26,BH26),"",CONCATENATE((INDEX(SPRG1107!$I:$I,MATCH($B26,IF(SPRG1107!$G:$G=AQ$2,SPRG1107!$C:$C),0))),"  |  ",CONCATENATE(AQ26,BH26)))</f>
        <v/>
      </c>
      <c r="AA26" s="9" t="str">
        <f t="array" ref="AA26">IF((INDEX(SPRG1107!$I:$I,MATCH($B26,IF(SPRG1107!$G:$G=AR$2,SPRG1107!$C:$C),0)))=CONCATENATE(AR26,BI26),"",CONCATENATE((INDEX(SPRG1107!$I:$I,MATCH($B26,IF(SPRG1107!$G:$G=AR$2,SPRG1107!$C:$C),0))),"  |  ",CONCATENATE(AR26,BI26)))</f>
        <v/>
      </c>
      <c r="AB26" s="9" t="str">
        <f t="array" ref="AB26">IF((INDEX(SPRG1107!$I:$I,MATCH($B26,IF(SPRG1107!$G:$G=AS$2,SPRG1107!$C:$C),0)))=CONCATENATE(AS26,BJ26),"",CONCATENATE((INDEX(SPRG1107!$I:$I,MATCH($B26,IF(SPRG1107!$G:$G=AS$2,SPRG1107!$C:$C),0))),"  |  ",CONCATENATE(AS26,BJ26)))</f>
        <v>I  |  QI</v>
      </c>
      <c r="AC26" s="9" t="str">
        <f t="array" ref="AC26">IF((INDEX(SPRG1107!$I:$I,MATCH($B26,IF(SPRG1107!$G:$G=AT$2,SPRG1107!$C:$C),0)))=CONCATENATE(AT26,BK26),"",CONCATENATE((INDEX(SPRG1107!$I:$I,MATCH($B26,IF(SPRG1107!$G:$G=AT$2,SPRG1107!$C:$C),0))),"  |  ",CONCATENATE(AT26,BK26)))</f>
        <v/>
      </c>
      <c r="AD26" s="18" t="str">
        <f t="array" ref="AD26">IF((INDEX(SPRG1107!$M:$M,MATCH($B26,IF(SPRG1107!$G:$G=AD$2,SPRG1107!$C:$C),0)))-(INDEX(SPRG1107!$E:$E,MATCH($B26,IF(SPRG1107!$G:$G=AD$2,SPRG1107!$C:$C),0)))&gt;2,"Q","")</f>
        <v/>
      </c>
      <c r="AE26" s="19" t="str">
        <f t="array" ref="AE26">IF((INDEX(SPRG1107!$M:$M,MATCH($B26,IF(SPRG1107!$G:$G=AE$2,SPRG1107!$C:$C),0)))-(INDEX(SPRG1107!$E:$E,MATCH($B26,IF(SPRG1107!$G:$G=AE$2,SPRG1107!$C:$C),0)))&gt;2,"Q","")</f>
        <v/>
      </c>
      <c r="AF26" s="19" t="str">
        <f t="array" ref="AF26">IF((INDEX(SPRG1107!$M:$M,MATCH($B26,IF(SPRG1107!$G:$G=AF$2,SPRG1107!$C:$C),0)))-(INDEX(SPRG1107!$E:$E,MATCH($B26,IF(SPRG1107!$G:$G=AF$2,SPRG1107!$C:$C),0)))&gt;14,"Q","")</f>
        <v/>
      </c>
      <c r="AG26" s="19" t="str">
        <f t="array" ref="AG26">IF((INDEX(SPRG1107!$M:$M,MATCH($B26,IF(SPRG1107!$G:$G=AG$2,SPRG1107!$C:$C),0)))-(INDEX(SPRG1107!$E:$E,MATCH($B26,IF(SPRG1107!$G:$G=AG$2,SPRG1107!$C:$C),0)))&gt;28,"Q","")</f>
        <v/>
      </c>
      <c r="AH26" s="19" t="str">
        <f t="array" ref="AH26">IF((INDEX(SPRG1107!$M:$M,MATCH($B26,IF(SPRG1107!$G:$G=AH$2,SPRG1107!$C:$C),0)))-(INDEX(SPRG1107!$E:$E,MATCH($B26,IF(SPRG1107!$G:$G=AH$2,SPRG1107!$C:$C),0)))&gt;28,"Q","")</f>
        <v/>
      </c>
      <c r="AI26" s="19" t="str">
        <f t="array" ref="AI26">IF((INDEX(SPRG1107!$M:$M,MATCH($B26,IF(SPRG1107!$G:$G=AI$2,SPRG1107!$C:$C),0)))-(INDEX(SPRG1107!$E:$E,MATCH($B26,IF(SPRG1107!$G:$G=AI$2,SPRG1107!$C:$C),0)))&gt;28,"Q","")</f>
        <v/>
      </c>
      <c r="AJ26" s="19" t="str">
        <f t="array" ref="AJ26">IF((INDEX(SPRG1107!$M:$M,MATCH($B26,IF(SPRG1107!$G:$G=AJ$2,SPRG1107!$C:$C),0)))-(INDEX(SPRG1107!$E:$E,MATCH($B26,IF(SPRG1107!$G:$G=AJ$2,SPRG1107!$C:$C),0)))&gt;28,"Q","")</f>
        <v/>
      </c>
      <c r="AK26" s="19" t="str">
        <f t="array" ref="AK26">IF((INDEX(SPRG1107!$M:$M,MATCH($B26,IF(SPRG1107!$G:$G=AK$2,SPRG1107!$C:$C),0)))-(INDEX(SPRG1107!$E:$E,MATCH($B26,IF(SPRG1107!$G:$G=AK$2,SPRG1107!$C:$C),0)))&gt;2,"Q","")</f>
        <v/>
      </c>
      <c r="AL26" s="19" t="str">
        <f t="array" ref="AL26">IF((INDEX(SPRG1107!$M:$M,MATCH($B26,IF(SPRG1107!$G:$G=AL$2,SPRG1107!$C:$C),0)))-(INDEX(SPRG1107!$E:$E,MATCH($B26,IF(SPRG1107!$G:$G=AL$2,SPRG1107!$C:$C),0)))&gt;28,"Q","")</f>
        <v/>
      </c>
      <c r="AM26" s="19" t="str">
        <f t="array" ref="AM26">IF((INDEX(SPRG1107!$M:$M,MATCH($B26,IF(SPRG1107!$G:$G=AM$2,SPRG1107!$C:$C),0)))-(INDEX(SPRG1107!$E:$E,MATCH($B26,IF(SPRG1107!$G:$G=AM$2,SPRG1107!$C:$C),0)))&gt;180,"Q","")</f>
        <v/>
      </c>
      <c r="AN26" s="19" t="str">
        <f t="array" ref="AN26">IF((INDEX(SPRG1107!$M:$M,MATCH($B26,IF(SPRG1107!$G:$G=AN$2,SPRG1107!$C:$C),0)))-(INDEX(SPRG1107!$E:$E,MATCH($B26,IF(SPRG1107!$G:$G=AN$2,SPRG1107!$C:$C),0)))&gt;180,"Q","")</f>
        <v/>
      </c>
      <c r="AO26" s="19" t="str">
        <f t="array" ref="AO26">IF((INDEX(SPRG1107!$M:$M,MATCH($B26,IF(SPRG1107!$G:$G=AO$2,SPRG1107!$C:$C),0)))-(INDEX(SPRG1107!$E:$E,MATCH($B26,IF(SPRG1107!$G:$G=AO$2,SPRG1107!$C:$C),0)))&gt;180,"Q","")</f>
        <v/>
      </c>
      <c r="AP26" s="19" t="str">
        <f t="array" ref="AP26">IF((INDEX(SPRG1107!$M:$M,MATCH($B26,IF(SPRG1107!$G:$G=AP$2,SPRG1107!$C:$C),0)))-(INDEX(SPRG1107!$E:$E,MATCH($B26,IF(SPRG1107!$G:$G=AP$2,SPRG1107!$C:$C),0)))&gt;180,"Q","")</f>
        <v/>
      </c>
      <c r="AQ26" s="19" t="str">
        <f t="array" ref="AQ26">IF((INDEX(SPRG1107!$M:$M,MATCH($B26,IF(SPRG1107!$G:$G=AQ$2,SPRG1107!$C:$C),0)))-(INDEX(SPRG1107!$E:$E,MATCH($B26,IF(SPRG1107!$G:$G=AQ$2,SPRG1107!$C:$C),0)))&gt;28,"Q","")</f>
        <v/>
      </c>
      <c r="AR26" s="19" t="str">
        <f t="array" ref="AR26">IF((INDEX(SPRG1107!$M:$M,MATCH($B26,IF(SPRG1107!$G:$G=AR$2,SPRG1107!$C:$C),0)))-(INDEX(SPRG1107!$E:$E,MATCH($B26,IF(SPRG1107!$G:$G=AR$2,SPRG1107!$C:$C),0)))&gt;28,"Q","")</f>
        <v/>
      </c>
      <c r="AS26" s="19" t="str">
        <f t="array" ref="AS26">IF((INDEX(SPRG1107!$M:$M,MATCH($B26,IF(SPRG1107!$G:$G=AS$2,SPRG1107!$C:$C),0)))-(INDEX(SPRG1107!$E:$E,MATCH($B26,IF(SPRG1107!$G:$G=AS$2,SPRG1107!$C:$C),0)))&gt;2,"Q","")</f>
        <v>Q</v>
      </c>
      <c r="AT26" s="20" t="str">
        <f t="array" ref="AT26">IF((INDEX(SPRG1107!$M:$M,MATCH($B26,IF(SPRG1107!$G:$G=AT$2,SPRG1107!$C:$C),0)))-(INDEX(SPRG1107!$E:$E,MATCH($B26,IF(SPRG1107!$G:$G=AT$2,SPRG1107!$C:$C),0)))&gt;7,"Q","")</f>
        <v/>
      </c>
      <c r="AU26" s="14" t="str">
        <f>IF(Summary!K26&gt;VLOOKUP(AU$2,'MDL-PQL'!$B:$D,2,FALSE),IF(Summary!K26&lt;VLOOKUP(Qualifers!AU$2,'MDL-PQL'!$B:$D,3,FALSE),"I",""),"U")</f>
        <v/>
      </c>
      <c r="AV26" s="15" t="str">
        <f>IF(Summary!L26&gt;VLOOKUP(AV$2,'MDL-PQL'!$B:$D,2,FALSE),IF(Summary!L26&lt;VLOOKUP(Qualifers!AV$2,'MDL-PQL'!$B:$D,3,FALSE),"I",""),"U")</f>
        <v>U</v>
      </c>
      <c r="AW26" s="15" t="str">
        <f>IF(Summary!M26&gt;VLOOKUP(AW$2,'MDL-PQL'!$B:$D,2,FALSE),IF(Summary!M26&lt;VLOOKUP(Qualifers!AW$2,'MDL-PQL'!$B:$D,3,FALSE),"I",""),"U")</f>
        <v/>
      </c>
      <c r="AX26" s="15" t="str">
        <f>IF(Summary!N26&gt;VLOOKUP(AX$2,'MDL-PQL'!$B:$D,2,FALSE),IF(Summary!N26&lt;VLOOKUP(Qualifers!AX$2,'MDL-PQL'!$B:$D,3,FALSE),"I",""),"U")</f>
        <v>U</v>
      </c>
      <c r="AY26" s="15" t="str">
        <f>IF(Summary!O26&gt;VLOOKUP(AY$2,'MDL-PQL'!$B:$D,2,FALSE),IF(Summary!O26&lt;VLOOKUP(Qualifers!AY$2,'MDL-PQL'!$B:$D,3,FALSE),"I",""),"U")</f>
        <v>U</v>
      </c>
      <c r="AZ26" s="15" t="str">
        <f>IF(Summary!P26&gt;VLOOKUP(AZ$2,'MDL-PQL'!$B:$D,2,FALSE),IF(Summary!P26&lt;VLOOKUP(Qualifers!AZ$2,'MDL-PQL'!$B:$D,3,FALSE),"I",""),"U")</f>
        <v/>
      </c>
      <c r="BA26" s="15" t="str">
        <f>IF(Summary!Q26&gt;VLOOKUP(BA$2,'MDL-PQL'!$B:$D,2,FALSE),IF(Summary!Q26&lt;VLOOKUP(Qualifers!BA$2,'MDL-PQL'!$B:$D,3,FALSE),"I",""),"U")</f>
        <v/>
      </c>
      <c r="BB26" s="15" t="str">
        <f>IF(Summary!R26&gt;VLOOKUP(BB$2,'MDL-PQL'!$B:$D,2,FALSE),IF(Summary!R26&lt;VLOOKUP(Qualifers!BB$2,'MDL-PQL'!$B:$D,3,FALSE),"I",""),"U")</f>
        <v/>
      </c>
      <c r="BC26" s="15" t="str">
        <f>IF(Summary!S26&gt;VLOOKUP(BC$2,'MDL-PQL'!$B:$D,2,FALSE),IF(Summary!S26&lt;VLOOKUP(Qualifers!BC$2,'MDL-PQL'!$B:$D,3,FALSE),"I",""),"U")</f>
        <v>U</v>
      </c>
      <c r="BD26" s="15" t="str">
        <f>IF(Summary!T26&gt;VLOOKUP(BD$2,'MDL-PQL'!$B:$D,2,FALSE),IF(Summary!T26&lt;VLOOKUP(Qualifers!BD$2,'MDL-PQL'!$B:$D,3,FALSE),"I",""),"U")</f>
        <v/>
      </c>
      <c r="BE26" s="15" t="str">
        <f>IF(Summary!U26&gt;VLOOKUP(BE$2,'MDL-PQL'!$B:$D,2,FALSE),IF(Summary!U26&lt;VLOOKUP(Qualifers!BE$2,'MDL-PQL'!$B:$D,3,FALSE),"I",""),"U")</f>
        <v/>
      </c>
      <c r="BF26" s="15" t="str">
        <f>IF(Summary!V26&gt;VLOOKUP(BF$2,'MDL-PQL'!$B:$D,2,FALSE),IF(Summary!V26&lt;VLOOKUP(Qualifers!BF$2,'MDL-PQL'!$B:$D,3,FALSE),"I",""),"U")</f>
        <v/>
      </c>
      <c r="BG26" s="15" t="str">
        <f>IF(Summary!W26&gt;VLOOKUP(BG$2,'MDL-PQL'!$B:$D,2,FALSE),IF(Summary!W26&lt;VLOOKUP(Qualifers!BG$2,'MDL-PQL'!$B:$D,3,FALSE),"I",""),"U")</f>
        <v>I</v>
      </c>
      <c r="BH26" s="15" t="str">
        <f>IF(Summary!X26&gt;VLOOKUP(BH$2,'MDL-PQL'!$B:$D,2,FALSE),IF(Summary!X26&lt;VLOOKUP(Qualifers!BH$2,'MDL-PQL'!$B:$D,3,FALSE),"I",""),"U")</f>
        <v/>
      </c>
      <c r="BI26" s="15" t="str">
        <f>IF(Summary!Y26&gt;VLOOKUP(BI$2,'MDL-PQL'!$B:$D,2,FALSE),IF(Summary!Y26&lt;VLOOKUP(Qualifers!BI$2,'MDL-PQL'!$B:$D,3,FALSE),"I",""),"U")</f>
        <v/>
      </c>
      <c r="BJ26" s="15" t="str">
        <f>IF(Summary!Z26&gt;VLOOKUP(BJ$2,'MDL-PQL'!$B:$D,2,FALSE),IF(Summary!Z26&lt;VLOOKUP(Qualifers!BJ$2,'MDL-PQL'!$B:$D,3,FALSE),"I",""),"U")</f>
        <v>I</v>
      </c>
      <c r="BK26" s="15" t="str">
        <f>IF(Summary!AA26&gt;VLOOKUP(BK$2,'MDL-PQL'!$B:$D,2,FALSE),IF(Summary!AA26&lt;VLOOKUP(Qualifers!BK$2,'MDL-PQL'!$B:$D,3,FALSE),"I",""),"U")</f>
        <v/>
      </c>
    </row>
    <row r="27" spans="2:63">
      <c r="B27" t="str">
        <f>IF(ISBLANK(Summary!B27),"",Summary!B27)</f>
        <v>WEKIWA SPRING (ORANGE) SIPQ</v>
      </c>
      <c r="C27">
        <f>IF(ISERROR(VLOOKUP(B27,'Station ID'!B:C,2,FALSE)),"",(VLOOKUP(B27,'Station ID'!B:C,2,FALSE)))</f>
        <v>11403</v>
      </c>
      <c r="D27" t="str">
        <f>IF(ISERROR(INDEX(SPRG1107!A:A,MATCH(B27,SPRG1107!C:C,0))),"",INDEX(SPRG1107!A:A,MATCH(B27,SPRG1107!C:C,0)))</f>
        <v>SPRG1107-12</v>
      </c>
      <c r="E27" t="str">
        <f t="array" ref="E27">IF(AND((IF(AND(ISTEXT((INDEX(SPRG1107!$I:$I,MATCH($B27,IF(SPRG1107!$G:$G=E$2,SPRG1107!$C:$C),0)))),ISNUMBER(Summary!D27)),"bad qualifer","O"))="O",IFERROR(Summary!D27,"O")="O"),"O","")</f>
        <v/>
      </c>
      <c r="F27" s="34" t="str">
        <f t="array" ref="F27">IF(OR(C27=9695,C27=20383,C27=20385,C27=9714,C27=9717,C27=11371,C27=11456,C27=9739,C27=11386,C27=9719),"",(IFERROR(CONCATENATE((INDEX(SPRG1107!$I:$I,MATCH($B27,IF(SPRG1107!$G:$G=F$2,SPRG1107!$C:$C),0))),"  |  ",(IFERROR(IF(Summary!I27=Summary!E27,"L",Summary!I27-Summary!E27),"O"))),"O")))</f>
        <v>L  |  L</v>
      </c>
      <c r="G27" t="str">
        <f t="array" ref="G27">IF(AND((IF(AND(ISTEXT((INDEX(SPRG1107!$I:$I,MATCH($B27,IF(SPRG1107!$G:$G=G$2,SPRG1107!$C:$C),0)))),ISNUMBER(Summary!F27)),"bad qualifer","O"))="O",IFERROR(Summary!F27,"O")="O"),"O","")</f>
        <v/>
      </c>
      <c r="H27" t="str">
        <f t="array" ref="H27">IF(AND((IF(AND(ISTEXT((INDEX(SPRG1107!$I:$I,MATCH($B27,IF(SPRG1107!$G:$G=H$2,SPRG1107!$C:$C),0)))),ISNUMBER(Summary!G27)),"bad qualifer","O"))="O",IFERROR(Summary!G27,"O")="O"),"O","")</f>
        <v/>
      </c>
      <c r="I27" t="str">
        <f t="array" ref="I27">IF(AND((IF(AND(ISTEXT((INDEX(SPRG1107!$I:$I,MATCH($B27,IF(SPRG1107!$G:$G=I$2,SPRG1107!$C:$C),0)))),ISNUMBER(Summary!H27)),"bad qualifer","O"))="O",IFERROR(Summary!H27,"O")="O"),"O","")</f>
        <v/>
      </c>
      <c r="J27" t="str">
        <f t="array" ref="J27">IF(AND((IF(AND(ISTEXT((INDEX(SPRG1107!$I:$I,MATCH($B27,IF(SPRG1107!$G:$G=J$2,SPRG1107!$C:$C),0)))),ISNUMBER(Summary!I27)),"bad qualifer","O"))="O",IFERROR(Summary!I27,"O")="O"),"O","")</f>
        <v/>
      </c>
      <c r="K27" t="str">
        <f t="array" ref="K27">IF(AND((IF(AND(ISTEXT((INDEX(SPRG1107!$I:$I,MATCH($B27,IF(SPRG1107!$G:$G=K$2,SPRG1107!$C:$C),0)))),ISNUMBER(Summary!J27)),"bad qualifer","O"))="O",IFERROR(Summary!J27,"O")="O"),"O","")</f>
        <v/>
      </c>
      <c r="L27" s="32" t="str">
        <f t="array" ref="L27">(IF(OR(C27=9743,C27=11456,C27=9713,C27=10786,C27=9714),(IF(AND((IF(AND(ISTEXT((INDEX(SPRG1107!$I:$I,MATCH($B27,IF(SPRG1107!$G:$G=L$2,SPRG1107!$C:$C),0)))),ISNUMBER(Summary!AB27)),"bad qualifer","O"))="O",IFERROR(Summary!AB27,"O")="O"),"O","")),""))</f>
        <v/>
      </c>
      <c r="M27" s="9" t="str">
        <f t="array" ref="M27">IF((INDEX(SPRG1107!$I:$I,MATCH($B27,IF(SPRG1107!$G:$G=AD$2,SPRG1107!$C:$C),0)))=CONCATENATE(AD27,AU27),"",CONCATENATE((INDEX(SPRG1107!$I:$I,MATCH($B27,IF(SPRG1107!$G:$G=AD$2,SPRG1107!$C:$C),0))),"  |  ",CONCATENATE(AD27,AU27)))</f>
        <v/>
      </c>
      <c r="N27" s="9" t="str">
        <f t="array" ref="N27">IF((INDEX(SPRG1107!$I:$I,MATCH($B27,IF(SPRG1107!$G:$G=AE$2,SPRG1107!$C:$C),0)))=CONCATENATE(AE27,AV27),"",CONCATENATE((INDEX(SPRG1107!$I:$I,MATCH($B27,IF(SPRG1107!$G:$G=AE$2,SPRG1107!$C:$C),0))),"  |  ",CONCATENATE(AE27,AV27)))</f>
        <v/>
      </c>
      <c r="O27" s="9" t="str">
        <f t="array" ref="O27">IF((INDEX(SPRG1107!$I:$I,MATCH($B27,IF(SPRG1107!$G:$G=AF$2,SPRG1107!$C:$C),0)))=CONCATENATE(AF27,AW27),"",CONCATENATE((INDEX(SPRG1107!$I:$I,MATCH($B27,IF(SPRG1107!$G:$G=AF$2,SPRG1107!$C:$C),0))),"  |  ",CONCATENATE(AF27,AW27)))</f>
        <v/>
      </c>
      <c r="P27" s="9" t="str">
        <f t="array" ref="P27">IF((INDEX(SPRG1107!$I:$I,MATCH($B27,IF(SPRG1107!$G:$G=AG$2,SPRG1107!$C:$C),0)))=CONCATENATE(AG27,AX27),"",CONCATENATE((INDEX(SPRG1107!$I:$I,MATCH($B27,IF(SPRG1107!$G:$G=AG$2,SPRG1107!$C:$C),0))),"  |  ",CONCATENATE(AG27,AX27)))</f>
        <v/>
      </c>
      <c r="Q27" s="9" t="str">
        <f t="array" ref="Q27">IF((INDEX(SPRG1107!$I:$I,MATCH($B27,IF(SPRG1107!$G:$G=AH$2,SPRG1107!$C:$C),0)))=CONCATENATE(AH27,AY27),"",CONCATENATE((INDEX(SPRG1107!$I:$I,MATCH($B27,IF(SPRG1107!$G:$G=AH$2,SPRG1107!$C:$C),0))),"  |  ",CONCATENATE(AH27,AY27)))</f>
        <v/>
      </c>
      <c r="R27" s="9" t="str">
        <f t="array" ref="R27">IF((INDEX(SPRG1107!$I:$I,MATCH($B27,IF(SPRG1107!$G:$G=AI$2,SPRG1107!$C:$C),0)))=CONCATENATE(AI27,AZ27),"",CONCATENATE((INDEX(SPRG1107!$I:$I,MATCH($B27,IF(SPRG1107!$G:$G=AI$2,SPRG1107!$C:$C),0))),"  |  ",CONCATENATE(AI27,AZ27)))</f>
        <v/>
      </c>
      <c r="S27" s="9" t="str">
        <f t="array" ref="S27">IF((INDEX(SPRG1107!$I:$I,MATCH($B27,IF(SPRG1107!$G:$G=AJ$2,SPRG1107!$C:$C),0)))=CONCATENATE(AJ27,BA27),"",CONCATENATE((INDEX(SPRG1107!$I:$I,MATCH($B27,IF(SPRG1107!$G:$G=AJ$2,SPRG1107!$C:$C),0))),"  |  ",CONCATENATE(AJ27,BA27)))</f>
        <v/>
      </c>
      <c r="T27" s="9" t="str">
        <f t="array" ref="T27">IF((INDEX(SPRG1107!$I:$I,MATCH($B27,IF(SPRG1107!$G:$G=AK$2,SPRG1107!$C:$C),0)))=CONCATENATE(AK27,BB27),"",CONCATENATE((INDEX(SPRG1107!$I:$I,MATCH($B27,IF(SPRG1107!$G:$G=AK$2,SPRG1107!$C:$C),0))),"  |  ",CONCATENATE(AK27,BB27)))</f>
        <v/>
      </c>
      <c r="U27" s="9" t="str">
        <f t="array" ref="U27">IF((INDEX(SPRG1107!$I:$I,MATCH($B27,IF(SPRG1107!$G:$G=AL$2,SPRG1107!$C:$C),0)))=CONCATENATE(AL27,BC27),"",CONCATENATE((INDEX(SPRG1107!$I:$I,MATCH($B27,IF(SPRG1107!$G:$G=AL$2,SPRG1107!$C:$C),0))),"  |  ",CONCATENATE(AL27,BC27)))</f>
        <v/>
      </c>
      <c r="V27" s="9" t="str">
        <f t="array" ref="V27">IF((INDEX(SPRG1107!$I:$I,MATCH($B27,IF(SPRG1107!$G:$G=AM$2,SPRG1107!$C:$C),0)))=CONCATENATE(AM27,BD27),"",CONCATENATE((INDEX(SPRG1107!$I:$I,MATCH($B27,IF(SPRG1107!$G:$G=AM$2,SPRG1107!$C:$C),0))),"  |  ",CONCATENATE(AM27,BD27)))</f>
        <v xml:space="preserve">A  |  </v>
      </c>
      <c r="W27" s="9" t="str">
        <f t="array" ref="W27">IF((INDEX(SPRG1107!$I:$I,MATCH($B27,IF(SPRG1107!$G:$G=AN$2,SPRG1107!$C:$C),0)))=CONCATENATE(AN27,BE27),"",CONCATENATE((INDEX(SPRG1107!$I:$I,MATCH($B27,IF(SPRG1107!$G:$G=AN$2,SPRG1107!$C:$C),0))),"  |  ",CONCATENATE(AN27,BE27)))</f>
        <v xml:space="preserve">A  |  </v>
      </c>
      <c r="X27" s="9" t="str">
        <f t="array" ref="X27">IF((INDEX(SPRG1107!$I:$I,MATCH($B27,IF(SPRG1107!$G:$G=AO$2,SPRG1107!$C:$C),0)))=CONCATENATE(AO27,BF27),"",CONCATENATE((INDEX(SPRG1107!$I:$I,MATCH($B27,IF(SPRG1107!$G:$G=AO$2,SPRG1107!$C:$C),0))),"  |  ",CONCATENATE(AO27,BF27)))</f>
        <v xml:space="preserve">A  |  </v>
      </c>
      <c r="Y27" s="9" t="str">
        <f t="array" ref="Y27">IF((INDEX(SPRG1107!$I:$I,MATCH($B27,IF(SPRG1107!$G:$G=AP$2,SPRG1107!$C:$C),0)))=CONCATENATE(AP27,BG27),"",CONCATENATE((INDEX(SPRG1107!$I:$I,MATCH($B27,IF(SPRG1107!$G:$G=AP$2,SPRG1107!$C:$C),0))),"  |  ",CONCATENATE(AP27,BG27)))</f>
        <v xml:space="preserve">A  |  </v>
      </c>
      <c r="Z27" s="9" t="str">
        <f t="array" ref="Z27">IF((INDEX(SPRG1107!$I:$I,MATCH($B27,IF(SPRG1107!$G:$G=AQ$2,SPRG1107!$C:$C),0)))=CONCATENATE(AQ27,BH27),"",CONCATENATE((INDEX(SPRG1107!$I:$I,MATCH($B27,IF(SPRG1107!$G:$G=AQ$2,SPRG1107!$C:$C),0))),"  |  ",CONCATENATE(AQ27,BH27)))</f>
        <v/>
      </c>
      <c r="AA27" s="9" t="str">
        <f t="array" ref="AA27">IF((INDEX(SPRG1107!$I:$I,MATCH($B27,IF(SPRG1107!$G:$G=AR$2,SPRG1107!$C:$C),0)))=CONCATENATE(AR27,BI27),"",CONCATENATE((INDEX(SPRG1107!$I:$I,MATCH($B27,IF(SPRG1107!$G:$G=AR$2,SPRG1107!$C:$C),0))),"  |  ",CONCATENATE(AR27,BI27)))</f>
        <v/>
      </c>
      <c r="AB27" s="9" t="str">
        <f t="array" ref="AB27">IF((INDEX(SPRG1107!$I:$I,MATCH($B27,IF(SPRG1107!$G:$G=AS$2,SPRG1107!$C:$C),0)))=CONCATENATE(AS27,BJ27),"",CONCATENATE((INDEX(SPRG1107!$I:$I,MATCH($B27,IF(SPRG1107!$G:$G=AS$2,SPRG1107!$C:$C),0))),"  |  ",CONCATENATE(AS27,BJ27)))</f>
        <v>I  |  QI</v>
      </c>
      <c r="AC27" s="9" t="str">
        <f t="array" ref="AC27">IF((INDEX(SPRG1107!$I:$I,MATCH($B27,IF(SPRG1107!$G:$G=AT$2,SPRG1107!$C:$C),0)))=CONCATENATE(AT27,BK27),"",CONCATENATE((INDEX(SPRG1107!$I:$I,MATCH($B27,IF(SPRG1107!$G:$G=AT$2,SPRG1107!$C:$C),0))),"  |  ",CONCATENATE(AT27,BK27)))</f>
        <v xml:space="preserve">A  |  </v>
      </c>
      <c r="AD27" s="18" t="str">
        <f t="array" ref="AD27">IF((INDEX(SPRG1107!$M:$M,MATCH($B27,IF(SPRG1107!$G:$G=AD$2,SPRG1107!$C:$C),0)))-(INDEX(SPRG1107!$E:$E,MATCH($B27,IF(SPRG1107!$G:$G=AD$2,SPRG1107!$C:$C),0)))&gt;2,"Q","")</f>
        <v/>
      </c>
      <c r="AE27" s="19" t="str">
        <f t="array" ref="AE27">IF((INDEX(SPRG1107!$M:$M,MATCH($B27,IF(SPRG1107!$G:$G=AE$2,SPRG1107!$C:$C),0)))-(INDEX(SPRG1107!$E:$E,MATCH($B27,IF(SPRG1107!$G:$G=AE$2,SPRG1107!$C:$C),0)))&gt;2,"Q","")</f>
        <v/>
      </c>
      <c r="AF27" s="19" t="str">
        <f t="array" ref="AF27">IF((INDEX(SPRG1107!$M:$M,MATCH($B27,IF(SPRG1107!$G:$G=AF$2,SPRG1107!$C:$C),0)))-(INDEX(SPRG1107!$E:$E,MATCH($B27,IF(SPRG1107!$G:$G=AF$2,SPRG1107!$C:$C),0)))&gt;14,"Q","")</f>
        <v/>
      </c>
      <c r="AG27" s="19" t="str">
        <f t="array" ref="AG27">IF((INDEX(SPRG1107!$M:$M,MATCH($B27,IF(SPRG1107!$G:$G=AG$2,SPRG1107!$C:$C),0)))-(INDEX(SPRG1107!$E:$E,MATCH($B27,IF(SPRG1107!$G:$G=AG$2,SPRG1107!$C:$C),0)))&gt;28,"Q","")</f>
        <v/>
      </c>
      <c r="AH27" s="19" t="str">
        <f t="array" ref="AH27">IF((INDEX(SPRG1107!$M:$M,MATCH($B27,IF(SPRG1107!$G:$G=AH$2,SPRG1107!$C:$C),0)))-(INDEX(SPRG1107!$E:$E,MATCH($B27,IF(SPRG1107!$G:$G=AH$2,SPRG1107!$C:$C),0)))&gt;28,"Q","")</f>
        <v/>
      </c>
      <c r="AI27" s="19" t="str">
        <f t="array" ref="AI27">IF((INDEX(SPRG1107!$M:$M,MATCH($B27,IF(SPRG1107!$G:$G=AI$2,SPRG1107!$C:$C),0)))-(INDEX(SPRG1107!$E:$E,MATCH($B27,IF(SPRG1107!$G:$G=AI$2,SPRG1107!$C:$C),0)))&gt;28,"Q","")</f>
        <v/>
      </c>
      <c r="AJ27" s="19" t="str">
        <f t="array" ref="AJ27">IF((INDEX(SPRG1107!$M:$M,MATCH($B27,IF(SPRG1107!$G:$G=AJ$2,SPRG1107!$C:$C),0)))-(INDEX(SPRG1107!$E:$E,MATCH($B27,IF(SPRG1107!$G:$G=AJ$2,SPRG1107!$C:$C),0)))&gt;28,"Q","")</f>
        <v/>
      </c>
      <c r="AK27" s="19" t="str">
        <f t="array" ref="AK27">IF((INDEX(SPRG1107!$M:$M,MATCH($B27,IF(SPRG1107!$G:$G=AK$2,SPRG1107!$C:$C),0)))-(INDEX(SPRG1107!$E:$E,MATCH($B27,IF(SPRG1107!$G:$G=AK$2,SPRG1107!$C:$C),0)))&gt;2,"Q","")</f>
        <v/>
      </c>
      <c r="AL27" s="19" t="str">
        <f t="array" ref="AL27">IF((INDEX(SPRG1107!$M:$M,MATCH($B27,IF(SPRG1107!$G:$G=AL$2,SPRG1107!$C:$C),0)))-(INDEX(SPRG1107!$E:$E,MATCH($B27,IF(SPRG1107!$G:$G=AL$2,SPRG1107!$C:$C),0)))&gt;28,"Q","")</f>
        <v/>
      </c>
      <c r="AM27" s="19" t="str">
        <f t="array" ref="AM27">IF((INDEX(SPRG1107!$M:$M,MATCH($B27,IF(SPRG1107!$G:$G=AM$2,SPRG1107!$C:$C),0)))-(INDEX(SPRG1107!$E:$E,MATCH($B27,IF(SPRG1107!$G:$G=AM$2,SPRG1107!$C:$C),0)))&gt;180,"Q","")</f>
        <v/>
      </c>
      <c r="AN27" s="19" t="str">
        <f t="array" ref="AN27">IF((INDEX(SPRG1107!$M:$M,MATCH($B27,IF(SPRG1107!$G:$G=AN$2,SPRG1107!$C:$C),0)))-(INDEX(SPRG1107!$E:$E,MATCH($B27,IF(SPRG1107!$G:$G=AN$2,SPRG1107!$C:$C),0)))&gt;180,"Q","")</f>
        <v/>
      </c>
      <c r="AO27" s="19" t="str">
        <f t="array" ref="AO27">IF((INDEX(SPRG1107!$M:$M,MATCH($B27,IF(SPRG1107!$G:$G=AO$2,SPRG1107!$C:$C),0)))-(INDEX(SPRG1107!$E:$E,MATCH($B27,IF(SPRG1107!$G:$G=AO$2,SPRG1107!$C:$C),0)))&gt;180,"Q","")</f>
        <v/>
      </c>
      <c r="AP27" s="19" t="str">
        <f t="array" ref="AP27">IF((INDEX(SPRG1107!$M:$M,MATCH($B27,IF(SPRG1107!$G:$G=AP$2,SPRG1107!$C:$C),0)))-(INDEX(SPRG1107!$E:$E,MATCH($B27,IF(SPRG1107!$G:$G=AP$2,SPRG1107!$C:$C),0)))&gt;180,"Q","")</f>
        <v/>
      </c>
      <c r="AQ27" s="19" t="str">
        <f t="array" ref="AQ27">IF((INDEX(SPRG1107!$M:$M,MATCH($B27,IF(SPRG1107!$G:$G=AQ$2,SPRG1107!$C:$C),0)))-(INDEX(SPRG1107!$E:$E,MATCH($B27,IF(SPRG1107!$G:$G=AQ$2,SPRG1107!$C:$C),0)))&gt;28,"Q","")</f>
        <v/>
      </c>
      <c r="AR27" s="19" t="str">
        <f t="array" ref="AR27">IF((INDEX(SPRG1107!$M:$M,MATCH($B27,IF(SPRG1107!$G:$G=AR$2,SPRG1107!$C:$C),0)))-(INDEX(SPRG1107!$E:$E,MATCH($B27,IF(SPRG1107!$G:$G=AR$2,SPRG1107!$C:$C),0)))&gt;28,"Q","")</f>
        <v/>
      </c>
      <c r="AS27" s="19" t="str">
        <f t="array" ref="AS27">IF((INDEX(SPRG1107!$M:$M,MATCH($B27,IF(SPRG1107!$G:$G=AS$2,SPRG1107!$C:$C),0)))-(INDEX(SPRG1107!$E:$E,MATCH($B27,IF(SPRG1107!$G:$G=AS$2,SPRG1107!$C:$C),0)))&gt;2,"Q","")</f>
        <v>Q</v>
      </c>
      <c r="AT27" s="20" t="str">
        <f t="array" ref="AT27">IF((INDEX(SPRG1107!$M:$M,MATCH($B27,IF(SPRG1107!$G:$G=AT$2,SPRG1107!$C:$C),0)))-(INDEX(SPRG1107!$E:$E,MATCH($B27,IF(SPRG1107!$G:$G=AT$2,SPRG1107!$C:$C),0)))&gt;7,"Q","")</f>
        <v/>
      </c>
      <c r="AU27" s="14" t="str">
        <f>IF(Summary!K27&gt;VLOOKUP(AU$2,'MDL-PQL'!$B:$D,2,FALSE),IF(Summary!K27&lt;VLOOKUP(Qualifers!AU$2,'MDL-PQL'!$B:$D,3,FALSE),"I",""),"U")</f>
        <v/>
      </c>
      <c r="AV27" s="15" t="str">
        <f>IF(Summary!L27&gt;VLOOKUP(AV$2,'MDL-PQL'!$B:$D,2,FALSE),IF(Summary!L27&lt;VLOOKUP(Qualifers!AV$2,'MDL-PQL'!$B:$D,3,FALSE),"I",""),"U")</f>
        <v>U</v>
      </c>
      <c r="AW27" s="15" t="str">
        <f>IF(Summary!M27&gt;VLOOKUP(AW$2,'MDL-PQL'!$B:$D,2,FALSE),IF(Summary!M27&lt;VLOOKUP(Qualifers!AW$2,'MDL-PQL'!$B:$D,3,FALSE),"I",""),"U")</f>
        <v/>
      </c>
      <c r="AX27" s="15" t="str">
        <f>IF(Summary!N27&gt;VLOOKUP(AX$2,'MDL-PQL'!$B:$D,2,FALSE),IF(Summary!N27&lt;VLOOKUP(Qualifers!AX$2,'MDL-PQL'!$B:$D,3,FALSE),"I",""),"U")</f>
        <v>I</v>
      </c>
      <c r="AY27" s="15" t="str">
        <f>IF(Summary!O27&gt;VLOOKUP(AY$2,'MDL-PQL'!$B:$D,2,FALSE),IF(Summary!O27&lt;VLOOKUP(Qualifers!AY$2,'MDL-PQL'!$B:$D,3,FALSE),"I",""),"U")</f>
        <v>U</v>
      </c>
      <c r="AZ27" s="15" t="str">
        <f>IF(Summary!P27&gt;VLOOKUP(AZ$2,'MDL-PQL'!$B:$D,2,FALSE),IF(Summary!P27&lt;VLOOKUP(Qualifers!AZ$2,'MDL-PQL'!$B:$D,3,FALSE),"I",""),"U")</f>
        <v/>
      </c>
      <c r="BA27" s="15" t="str">
        <f>IF(Summary!Q27&gt;VLOOKUP(BA$2,'MDL-PQL'!$B:$D,2,FALSE),IF(Summary!Q27&lt;VLOOKUP(Qualifers!BA$2,'MDL-PQL'!$B:$D,3,FALSE),"I",""),"U")</f>
        <v/>
      </c>
      <c r="BB27" s="15" t="str">
        <f>IF(Summary!R27&gt;VLOOKUP(BB$2,'MDL-PQL'!$B:$D,2,FALSE),IF(Summary!R27&lt;VLOOKUP(Qualifers!BB$2,'MDL-PQL'!$B:$D,3,FALSE),"I",""),"U")</f>
        <v/>
      </c>
      <c r="BC27" s="15" t="str">
        <f>IF(Summary!S27&gt;VLOOKUP(BC$2,'MDL-PQL'!$B:$D,2,FALSE),IF(Summary!S27&lt;VLOOKUP(Qualifers!BC$2,'MDL-PQL'!$B:$D,3,FALSE),"I",""),"U")</f>
        <v>I</v>
      </c>
      <c r="BD27" s="15" t="str">
        <f>IF(Summary!T27&gt;VLOOKUP(BD$2,'MDL-PQL'!$B:$D,2,FALSE),IF(Summary!T27&lt;VLOOKUP(Qualifers!BD$2,'MDL-PQL'!$B:$D,3,FALSE),"I",""),"U")</f>
        <v/>
      </c>
      <c r="BE27" s="15" t="str">
        <f>IF(Summary!U27&gt;VLOOKUP(BE$2,'MDL-PQL'!$B:$D,2,FALSE),IF(Summary!U27&lt;VLOOKUP(Qualifers!BE$2,'MDL-PQL'!$B:$D,3,FALSE),"I",""),"U")</f>
        <v/>
      </c>
      <c r="BF27" s="15" t="str">
        <f>IF(Summary!V27&gt;VLOOKUP(BF$2,'MDL-PQL'!$B:$D,2,FALSE),IF(Summary!V27&lt;VLOOKUP(Qualifers!BF$2,'MDL-PQL'!$B:$D,3,FALSE),"I",""),"U")</f>
        <v/>
      </c>
      <c r="BG27" s="15" t="str">
        <f>IF(Summary!W27&gt;VLOOKUP(BG$2,'MDL-PQL'!$B:$D,2,FALSE),IF(Summary!W27&lt;VLOOKUP(Qualifers!BG$2,'MDL-PQL'!$B:$D,3,FALSE),"I",""),"U")</f>
        <v/>
      </c>
      <c r="BH27" s="15" t="str">
        <f>IF(Summary!X27&gt;VLOOKUP(BH$2,'MDL-PQL'!$B:$D,2,FALSE),IF(Summary!X27&lt;VLOOKUP(Qualifers!BH$2,'MDL-PQL'!$B:$D,3,FALSE),"I",""),"U")</f>
        <v/>
      </c>
      <c r="BI27" s="15" t="str">
        <f>IF(Summary!Y27&gt;VLOOKUP(BI$2,'MDL-PQL'!$B:$D,2,FALSE),IF(Summary!Y27&lt;VLOOKUP(Qualifers!BI$2,'MDL-PQL'!$B:$D,3,FALSE),"I",""),"U")</f>
        <v/>
      </c>
      <c r="BJ27" s="15" t="str">
        <f>IF(Summary!Z27&gt;VLOOKUP(BJ$2,'MDL-PQL'!$B:$D,2,FALSE),IF(Summary!Z27&lt;VLOOKUP(Qualifers!BJ$2,'MDL-PQL'!$B:$D,3,FALSE),"I",""),"U")</f>
        <v>I</v>
      </c>
      <c r="BK27" s="15" t="str">
        <f>IF(Summary!AA27&gt;VLOOKUP(BK$2,'MDL-PQL'!$B:$D,2,FALSE),IF(Summary!AA27&lt;VLOOKUP(Qualifers!BK$2,'MDL-PQL'!$B:$D,3,FALSE),"I",""),"U")</f>
        <v/>
      </c>
    </row>
    <row r="28" spans="2:63">
      <c r="B28" t="str">
        <f>IF(ISBLANK(Summary!B28),"",Summary!B28)</f>
        <v/>
      </c>
      <c r="C28" t="str">
        <f>IF(ISERROR(VLOOKUP(B28,'Station ID'!B:C,2,FALSE)),"",(VLOOKUP(B28,'Station ID'!B:C,2,FALSE)))</f>
        <v/>
      </c>
    </row>
    <row r="29" spans="2:63">
      <c r="B29" t="str">
        <f>IF(ISBLANK(Summary!B29),"",Summary!B29)</f>
        <v/>
      </c>
      <c r="C29" t="str">
        <f>IF(ISERROR(VLOOKUP(B29,'Station ID'!B:C,2,FALSE)),"",(VLOOKUP(B29,'Station ID'!B:C,2,FALSE)))</f>
        <v/>
      </c>
    </row>
    <row r="30" spans="2:63">
      <c r="B30" t="str">
        <f>IF(ISBLANK(Summary!B30),"",Summary!B30)</f>
        <v/>
      </c>
      <c r="C30" t="str">
        <f>IF(ISERROR(VLOOKUP(B30,'Station ID'!B:C,2,FALSE)),"",(VLOOKUP(B30,'Station ID'!B:C,2,FALSE)))</f>
        <v/>
      </c>
    </row>
    <row r="31" spans="2:63">
      <c r="B31" t="str">
        <f>IF(ISBLANK(Summary!B31),"",Summary!B31)</f>
        <v/>
      </c>
      <c r="C31" t="str">
        <f>IF(ISERROR(VLOOKUP(B31,'Station ID'!B:C,2,FALSE)),"",(VLOOKUP(B31,'Station ID'!B:C,2,FALSE)))</f>
        <v/>
      </c>
    </row>
    <row r="32" spans="2:63">
      <c r="B32" t="str">
        <f>IF(ISBLANK(Summary!B32),"",Summary!B32)</f>
        <v/>
      </c>
      <c r="C32" t="str">
        <f>IF(ISERROR(VLOOKUP(B32,'Station ID'!B:C,2,FALSE)),"",(VLOOKUP(B32,'Station ID'!B:C,2,FALSE)))</f>
        <v/>
      </c>
    </row>
    <row r="33" spans="2:3">
      <c r="B33" t="str">
        <f>IF(ISBLANK(Summary!B33),"",Summary!B33)</f>
        <v/>
      </c>
      <c r="C33" t="str">
        <f>IF(ISERROR(VLOOKUP(B33,'Station ID'!B:C,2,FALSE)),"",(VLOOKUP(B33,'Station ID'!B:C,2,FALSE)))</f>
        <v/>
      </c>
    </row>
    <row r="34" spans="2:3">
      <c r="B34" t="str">
        <f>IF(ISBLANK(Summary!B34),"",Summary!B34)</f>
        <v/>
      </c>
      <c r="C34" t="str">
        <f>IF(ISERROR(VLOOKUP(B34,'Station ID'!B:C,2,FALSE)),"",(VLOOKUP(B34,'Station ID'!B:C,2,FALSE)))</f>
        <v/>
      </c>
    </row>
    <row r="35" spans="2:3">
      <c r="B35" t="str">
        <f>IF(ISBLANK(Summary!B35),"",Summary!B35)</f>
        <v/>
      </c>
      <c r="C35" t="str">
        <f>IF(ISERROR(VLOOKUP(B35,'Station ID'!B:C,2,FALSE)),"",(VLOOKUP(B35,'Station ID'!B:C,2,FALSE)))</f>
        <v/>
      </c>
    </row>
    <row r="36" spans="2:3">
      <c r="B36" t="str">
        <f>IF(ISBLANK(Summary!B36),"",Summary!B36)</f>
        <v/>
      </c>
      <c r="C36" t="str">
        <f>IF(ISERROR(VLOOKUP(B36,'Station ID'!B:C,2,FALSE)),"",(VLOOKUP(B36,'Station ID'!B:C,2,FALSE)))</f>
        <v/>
      </c>
    </row>
    <row r="37" spans="2:3">
      <c r="B37" t="str">
        <f>IF(ISBLANK(Summary!B37),"",Summary!B37)</f>
        <v/>
      </c>
      <c r="C37" t="str">
        <f>IF(ISERROR(VLOOKUP(B37,'Station ID'!B:C,2,FALSE)),"",(VLOOKUP(B37,'Station ID'!B:C,2,FALSE)))</f>
        <v/>
      </c>
    </row>
    <row r="38" spans="2:3">
      <c r="B38" t="str">
        <f>IF(ISBLANK(Summary!B38),"",Summary!B38)</f>
        <v/>
      </c>
      <c r="C38" t="str">
        <f>IF(ISERROR(VLOOKUP(B38,'Station ID'!B:C,2,FALSE)),"",(VLOOKUP(B38,'Station ID'!B:C,2,FALSE)))</f>
        <v/>
      </c>
    </row>
    <row r="39" spans="2:3">
      <c r="B39" t="str">
        <f>IF(ISBLANK(Summary!B39),"",Summary!B39)</f>
        <v/>
      </c>
      <c r="C39" t="str">
        <f>IF(ISERROR(VLOOKUP(B39,'Station ID'!B:C,2,FALSE)),"",(VLOOKUP(B39,'Station ID'!B:C,2,FALSE)))</f>
        <v/>
      </c>
    </row>
    <row r="40" spans="2:3">
      <c r="B40" t="str">
        <f>IF(ISBLANK(Summary!B40),"",Summary!B40)</f>
        <v/>
      </c>
      <c r="C40" t="str">
        <f>IF(ISERROR(VLOOKUP(B40,'Station ID'!B:C,2,FALSE)),"",(VLOOKUP(B40,'Station ID'!B:C,2,FALSE)))</f>
        <v/>
      </c>
    </row>
    <row r="41" spans="2:3">
      <c r="B41" t="str">
        <f>IF(ISBLANK(Summary!B41),"",Summary!B41)</f>
        <v/>
      </c>
      <c r="C41" t="str">
        <f>IF(ISERROR(VLOOKUP(B41,'Station ID'!B:C,2,FALSE)),"",(VLOOKUP(B41,'Station ID'!B:C,2,FALSE)))</f>
        <v/>
      </c>
    </row>
    <row r="42" spans="2:3">
      <c r="B42" t="str">
        <f>IF(ISBLANK(Summary!B42),"",Summary!B42)</f>
        <v/>
      </c>
      <c r="C42" t="str">
        <f>IF(ISERROR(VLOOKUP(B42,'Station ID'!B:C,2,FALSE)),"",(VLOOKUP(B42,'Station ID'!B:C,2,FALSE)))</f>
        <v/>
      </c>
    </row>
    <row r="43" spans="2:3">
      <c r="B43" t="str">
        <f>IF(ISBLANK(Summary!B43),"",Summary!B43)</f>
        <v/>
      </c>
      <c r="C43" t="str">
        <f>IF(ISERROR(VLOOKUP(B43,'Station ID'!B:C,2,FALSE)),"",(VLOOKUP(B43,'Station ID'!B:C,2,FALSE)))</f>
        <v/>
      </c>
    </row>
    <row r="44" spans="2:3">
      <c r="B44" t="str">
        <f>IF(ISBLANK(Summary!B44),"",Summary!B44)</f>
        <v/>
      </c>
      <c r="C44" t="str">
        <f>IF(ISERROR(VLOOKUP(B44,'Station ID'!B:C,2,FALSE)),"",(VLOOKUP(B44,'Station ID'!B:C,2,FALSE)))</f>
        <v/>
      </c>
    </row>
    <row r="45" spans="2:3">
      <c r="B45" t="str">
        <f>IF(ISBLANK(Summary!B45),"",Summary!B45)</f>
        <v/>
      </c>
      <c r="C45" t="str">
        <f>IF(ISERROR(VLOOKUP(B45,'Station ID'!B:C,2,FALSE)),"",(VLOOKUP(B45,'Station ID'!B:C,2,FALSE)))</f>
        <v/>
      </c>
    </row>
    <row r="46" spans="2:3">
      <c r="B46" t="str">
        <f>IF(ISBLANK(Summary!B46),"",Summary!B46)</f>
        <v/>
      </c>
      <c r="C46" t="str">
        <f>IF(ISERROR(VLOOKUP(B46,'Station ID'!B:C,2,FALSE)),"",(VLOOKUP(B46,'Station ID'!B:C,2,FALSE)))</f>
        <v/>
      </c>
    </row>
    <row r="47" spans="2:3">
      <c r="B47" t="str">
        <f>IF(ISBLANK(Summary!B47),"",Summary!B47)</f>
        <v/>
      </c>
      <c r="C47" t="str">
        <f>IF(ISERROR(VLOOKUP(B47,'Station ID'!B:C,2,FALSE)),"",(VLOOKUP(B47,'Station ID'!B:C,2,FALSE)))</f>
        <v/>
      </c>
    </row>
    <row r="48" spans="2:3">
      <c r="B48" t="str">
        <f>IF(ISBLANK(Summary!B48),"",Summary!B48)</f>
        <v/>
      </c>
      <c r="C48" t="str">
        <f>IF(ISERROR(VLOOKUP(B48,'Station ID'!B:C,2,FALSE)),"",(VLOOKUP(B48,'Station ID'!B:C,2,FALSE)))</f>
        <v/>
      </c>
    </row>
    <row r="49" spans="2:3">
      <c r="B49" t="str">
        <f>IF(ISBLANK(Summary!B49),"",Summary!B49)</f>
        <v/>
      </c>
      <c r="C49" t="str">
        <f>IF(ISERROR(VLOOKUP(B49,'Station ID'!B:C,2,FALSE)),"",(VLOOKUP(B49,'Station ID'!B:C,2,FALSE)))</f>
        <v/>
      </c>
    </row>
    <row r="50" spans="2:3">
      <c r="B50" t="str">
        <f>IF(ISBLANK(Summary!B50),"",Summary!B50)</f>
        <v/>
      </c>
      <c r="C50" t="str">
        <f>IF(ISERROR(VLOOKUP(B50,'Station ID'!B:C,2,FALSE)),"",(VLOOKUP(B50,'Station ID'!B:C,2,FALSE)))</f>
        <v/>
      </c>
    </row>
    <row r="51" spans="2:3">
      <c r="B51" t="str">
        <f>IF(ISBLANK(Summary!B51),"",Summary!B51)</f>
        <v/>
      </c>
      <c r="C51" t="str">
        <f>IF(ISERROR(VLOOKUP(B51,'Station ID'!B:C,2,FALSE)),"",(VLOOKUP(B51,'Station ID'!B:C,2,FALSE)))</f>
        <v/>
      </c>
    </row>
    <row r="52" spans="2:3">
      <c r="B52" t="str">
        <f>IF(ISBLANK(Summary!B52),"",Summary!B52)</f>
        <v/>
      </c>
      <c r="C52" t="str">
        <f>IF(ISERROR(VLOOKUP(B52,'Station ID'!B:C,2,FALSE)),"",(VLOOKUP(B52,'Station ID'!B:C,2,FALSE)))</f>
        <v/>
      </c>
    </row>
    <row r="53" spans="2:3">
      <c r="B53" t="str">
        <f>IF(ISBLANK(Summary!B53),"",Summary!B53)</f>
        <v/>
      </c>
      <c r="C53" t="str">
        <f>IF(ISERROR(VLOOKUP(B53,'Station ID'!B:C,2,FALSE)),"",(VLOOKUP(B53,'Station ID'!B:C,2,FALSE)))</f>
        <v/>
      </c>
    </row>
    <row r="54" spans="2:3">
      <c r="B54" t="str">
        <f>IF(ISBLANK(Summary!B54),"",Summary!B54)</f>
        <v/>
      </c>
      <c r="C54" t="str">
        <f>IF(ISERROR(VLOOKUP(B54,'Station ID'!B:C,2,FALSE)),"",(VLOOKUP(B54,'Station ID'!B:C,2,FALSE)))</f>
        <v/>
      </c>
    </row>
    <row r="55" spans="2:3">
      <c r="B55" t="str">
        <f>IF(ISBLANK(Summary!B55),"",Summary!B55)</f>
        <v/>
      </c>
      <c r="C55" t="str">
        <f>IF(ISERROR(VLOOKUP(B55,'Station ID'!B:C,2,FALSE)),"",(VLOOKUP(B55,'Station ID'!B:C,2,FALSE)))</f>
        <v/>
      </c>
    </row>
    <row r="56" spans="2:3">
      <c r="B56" t="str">
        <f>IF(ISBLANK(Summary!B56),"",Summary!B56)</f>
        <v/>
      </c>
      <c r="C56" t="str">
        <f>IF(ISERROR(VLOOKUP(B56,'Station ID'!B:C,2,FALSE)),"",(VLOOKUP(B56,'Station ID'!B:C,2,FALSE)))</f>
        <v/>
      </c>
    </row>
    <row r="57" spans="2:3">
      <c r="B57" t="str">
        <f>IF(ISBLANK(Summary!B57),"",Summary!B57)</f>
        <v/>
      </c>
      <c r="C57" t="str">
        <f>IF(ISERROR(VLOOKUP(B57,'Station ID'!B:C,2,FALSE)),"",(VLOOKUP(B57,'Station ID'!B:C,2,FALSE)))</f>
        <v/>
      </c>
    </row>
    <row r="58" spans="2:3">
      <c r="B58" t="str">
        <f>IF(ISBLANK(Summary!B58),"",Summary!B58)</f>
        <v/>
      </c>
      <c r="C58" t="str">
        <f>IF(ISERROR(VLOOKUP(B58,'Station ID'!B:C,2,FALSE)),"",(VLOOKUP(B58,'Station ID'!B:C,2,FALSE)))</f>
        <v/>
      </c>
    </row>
    <row r="59" spans="2:3">
      <c r="B59" t="str">
        <f>IF(ISBLANK(Summary!B59),"",Summary!B59)</f>
        <v/>
      </c>
      <c r="C59" t="str">
        <f>IF(ISERROR(VLOOKUP(B59,'Station ID'!B:C,2,FALSE)),"",(VLOOKUP(B59,'Station ID'!B:C,2,FALSE)))</f>
        <v/>
      </c>
    </row>
    <row r="60" spans="2:3">
      <c r="B60" t="str">
        <f>IF(ISBLANK(Summary!B60),"",Summary!B60)</f>
        <v/>
      </c>
      <c r="C60" t="str">
        <f>IF(ISERROR(VLOOKUP(B60,'Station ID'!B:C,2,FALSE)),"",(VLOOKUP(B60,'Station ID'!B:C,2,FALSE)))</f>
        <v/>
      </c>
    </row>
    <row r="61" spans="2:3">
      <c r="B61" t="str">
        <f>IF(ISBLANK(Summary!B61),"",Summary!B61)</f>
        <v/>
      </c>
      <c r="C61" t="str">
        <f>IF(ISERROR(VLOOKUP(B61,'Station ID'!B:C,2,FALSE)),"",(VLOOKUP(B61,'Station ID'!B:C,2,FALSE)))</f>
        <v/>
      </c>
    </row>
    <row r="62" spans="2:3">
      <c r="B62" t="str">
        <f>IF(ISBLANK(Summary!B62),"",Summary!B62)</f>
        <v/>
      </c>
      <c r="C62" t="str">
        <f>IF(ISERROR(VLOOKUP(B62,'Station ID'!B:C,2,FALSE)),"",(VLOOKUP(B62,'Station ID'!B:C,2,FALSE)))</f>
        <v/>
      </c>
    </row>
    <row r="63" spans="2:3">
      <c r="B63" t="str">
        <f>IF(ISBLANK(Summary!B63),"",Summary!B63)</f>
        <v/>
      </c>
      <c r="C63" t="str">
        <f>IF(ISERROR(VLOOKUP(B63,'Station ID'!B:C,2,FALSE)),"",(VLOOKUP(B63,'Station ID'!B:C,2,FALSE)))</f>
        <v/>
      </c>
    </row>
    <row r="64" spans="2:3">
      <c r="B64" t="str">
        <f>IF(ISBLANK(Summary!B64),"",Summary!B64)</f>
        <v/>
      </c>
      <c r="C64" t="str">
        <f>IF(ISERROR(VLOOKUP(B64,'Station ID'!B:C,2,FALSE)),"",(VLOOKUP(B64,'Station ID'!B:C,2,FALSE)))</f>
        <v/>
      </c>
    </row>
    <row r="65" spans="2:3">
      <c r="B65" t="str">
        <f>IF(ISBLANK(Summary!B65),"",Summary!B65)</f>
        <v/>
      </c>
      <c r="C65" t="str">
        <f>IF(ISERROR(VLOOKUP(B65,'Station ID'!B:C,2,FALSE)),"",(VLOOKUP(B65,'Station ID'!B:C,2,FALSE)))</f>
        <v/>
      </c>
    </row>
    <row r="66" spans="2:3">
      <c r="B66" t="str">
        <f>IF(ISBLANK(Summary!B66),"",Summary!B66)</f>
        <v/>
      </c>
      <c r="C66" t="str">
        <f>IF(ISERROR(VLOOKUP(B66,'Station ID'!B:C,2,FALSE)),"",(VLOOKUP(B66,'Station ID'!B:C,2,FALSE)))</f>
        <v/>
      </c>
    </row>
    <row r="67" spans="2:3">
      <c r="B67" t="str">
        <f>IF(ISBLANK(Summary!B67),"",Summary!B67)</f>
        <v/>
      </c>
      <c r="C67" t="str">
        <f>IF(ISERROR(VLOOKUP(B67,'Station ID'!B:C,2,FALSE)),"",(VLOOKUP(B67,'Station ID'!B:C,2,FALSE)))</f>
        <v/>
      </c>
    </row>
    <row r="68" spans="2:3">
      <c r="B68" t="str">
        <f>IF(ISBLANK(Summary!B68),"",Summary!B68)</f>
        <v/>
      </c>
      <c r="C68" t="str">
        <f>IF(ISERROR(VLOOKUP(B68,'Station ID'!B:C,2,FALSE)),"",(VLOOKUP(B68,'Station ID'!B:C,2,FALSE)))</f>
        <v/>
      </c>
    </row>
    <row r="69" spans="2:3">
      <c r="B69" t="str">
        <f>IF(ISBLANK(Summary!B69),"",Summary!B69)</f>
        <v/>
      </c>
      <c r="C69" t="str">
        <f>IF(ISERROR(VLOOKUP(B69,'Station ID'!B:C,2,FALSE)),"",(VLOOKUP(B69,'Station ID'!B:C,2,FALSE)))</f>
        <v/>
      </c>
    </row>
    <row r="70" spans="2:3">
      <c r="B70" t="str">
        <f>IF(ISBLANK(Summary!B70),"",Summary!B70)</f>
        <v/>
      </c>
      <c r="C70" t="str">
        <f>IF(ISERROR(VLOOKUP(B70,'Station ID'!B:C,2,FALSE)),"",(VLOOKUP(B70,'Station ID'!B:C,2,FALSE)))</f>
        <v/>
      </c>
    </row>
    <row r="71" spans="2:3">
      <c r="B71" t="str">
        <f>IF(ISBLANK(Summary!B71),"",Summary!B71)</f>
        <v/>
      </c>
      <c r="C71" t="str">
        <f>IF(ISERROR(VLOOKUP(B71,'Station ID'!B:C,2,FALSE)),"",(VLOOKUP(B71,'Station ID'!B:C,2,FALSE)))</f>
        <v/>
      </c>
    </row>
    <row r="72" spans="2:3">
      <c r="B72" t="str">
        <f>IF(ISBLANK(Summary!B72),"",Summary!B72)</f>
        <v/>
      </c>
      <c r="C72" t="str">
        <f>IF(ISERROR(VLOOKUP(B72,'Station ID'!B:C,2,FALSE)),"",(VLOOKUP(B72,'Station ID'!B:C,2,FALSE)))</f>
        <v/>
      </c>
    </row>
    <row r="73" spans="2:3">
      <c r="B73" t="str">
        <f>IF(ISBLANK(Summary!B73),"",Summary!B73)</f>
        <v/>
      </c>
      <c r="C73" t="str">
        <f>IF(ISERROR(VLOOKUP(B73,'Station ID'!B:C,2,FALSE)),"",(VLOOKUP(B73,'Station ID'!B:C,2,FALSE)))</f>
        <v/>
      </c>
    </row>
    <row r="74" spans="2:3">
      <c r="B74" t="str">
        <f>IF(ISBLANK(Summary!B74),"",Summary!B74)</f>
        <v/>
      </c>
      <c r="C74" t="str">
        <f>IF(ISERROR(VLOOKUP(B74,'Station ID'!B:C,2,FALSE)),"",(VLOOKUP(B74,'Station ID'!B:C,2,FALSE)))</f>
        <v/>
      </c>
    </row>
    <row r="75" spans="2:3">
      <c r="B75" t="str">
        <f>IF(ISBLANK(Summary!B75),"",Summary!B75)</f>
        <v/>
      </c>
      <c r="C75" t="str">
        <f>IF(ISERROR(VLOOKUP(B75,'Station ID'!B:C,2,FALSE)),"",(VLOOKUP(B75,'Station ID'!B:C,2,FALSE)))</f>
        <v/>
      </c>
    </row>
    <row r="76" spans="2:3">
      <c r="B76" t="str">
        <f>IF(ISBLANK(Summary!B76),"",Summary!B76)</f>
        <v/>
      </c>
      <c r="C76" t="str">
        <f>IF(ISERROR(VLOOKUP(B76,'Station ID'!B:C,2,FALSE)),"",(VLOOKUP(B76,'Station ID'!B:C,2,FALSE)))</f>
        <v/>
      </c>
    </row>
    <row r="77" spans="2:3">
      <c r="B77" t="str">
        <f>IF(ISBLANK(Summary!B77),"",Summary!B77)</f>
        <v/>
      </c>
      <c r="C77" t="str">
        <f>IF(ISERROR(VLOOKUP(B77,'Station ID'!B:C,2,FALSE)),"",(VLOOKUP(B77,'Station ID'!B:C,2,FALSE)))</f>
        <v/>
      </c>
    </row>
    <row r="78" spans="2:3">
      <c r="B78" t="str">
        <f>IF(ISBLANK(Summary!B78),"",Summary!B78)</f>
        <v/>
      </c>
      <c r="C78" t="str">
        <f>IF(ISERROR(VLOOKUP(B78,'Station ID'!B:C,2,FALSE)),"",(VLOOKUP(B78,'Station ID'!B:C,2,FALSE)))</f>
        <v/>
      </c>
    </row>
    <row r="79" spans="2:3">
      <c r="B79" t="str">
        <f>IF(ISBLANK(Summary!B79),"",Summary!B79)</f>
        <v/>
      </c>
      <c r="C79" t="str">
        <f>IF(ISERROR(VLOOKUP(B79,'Station ID'!B:C,2,FALSE)),"",(VLOOKUP(B79,'Station ID'!B:C,2,FALSE)))</f>
        <v/>
      </c>
    </row>
    <row r="80" spans="2:3">
      <c r="B80" t="str">
        <f>IF(ISBLANK(Summary!B80),"",Summary!B80)</f>
        <v/>
      </c>
      <c r="C80" t="str">
        <f>IF(ISERROR(VLOOKUP(B80,'Station ID'!B:C,2,FALSE)),"",(VLOOKUP(B80,'Station ID'!B:C,2,FALSE)))</f>
        <v/>
      </c>
    </row>
    <row r="81" spans="2:3">
      <c r="B81" t="str">
        <f>IF(ISBLANK(Summary!B81),"",Summary!B81)</f>
        <v/>
      </c>
      <c r="C81" t="str">
        <f>IF(ISERROR(VLOOKUP(B81,'Station ID'!B:C,2,FALSE)),"",(VLOOKUP(B81,'Station ID'!B:C,2,FALSE)))</f>
        <v/>
      </c>
    </row>
    <row r="82" spans="2:3">
      <c r="B82" t="str">
        <f>IF(ISBLANK(Summary!B82),"",Summary!B82)</f>
        <v/>
      </c>
      <c r="C82" t="str">
        <f>IF(ISERROR(VLOOKUP(B82,'Station ID'!B:C,2,FALSE)),"",(VLOOKUP(B82,'Station ID'!B:C,2,FALSE)))</f>
        <v/>
      </c>
    </row>
    <row r="83" spans="2:3">
      <c r="B83" t="str">
        <f>IF(ISBLANK(Summary!B83),"",Summary!B83)</f>
        <v/>
      </c>
      <c r="C83" t="str">
        <f>IF(ISERROR(VLOOKUP(B83,'Station ID'!B:C,2,FALSE)),"",(VLOOKUP(B83,'Station ID'!B:C,2,FALSE)))</f>
        <v/>
      </c>
    </row>
    <row r="84" spans="2:3">
      <c r="B84" t="str">
        <f>IF(ISBLANK(Summary!B84),"",Summary!B84)</f>
        <v/>
      </c>
      <c r="C84" t="str">
        <f>IF(ISERROR(VLOOKUP(B84,'Station ID'!B:C,2,FALSE)),"",(VLOOKUP(B84,'Station ID'!B:C,2,FALSE)))</f>
        <v/>
      </c>
    </row>
    <row r="85" spans="2:3">
      <c r="B85" t="str">
        <f>IF(ISBLANK(Summary!B85),"",Summary!B85)</f>
        <v/>
      </c>
      <c r="C85" t="str">
        <f>IF(ISERROR(VLOOKUP(B85,'Station ID'!B:C,2,FALSE)),"",(VLOOKUP(B85,'Station ID'!B:C,2,FALSE)))</f>
        <v/>
      </c>
    </row>
    <row r="86" spans="2:3">
      <c r="B86" t="str">
        <f>IF(ISBLANK(Summary!B86),"",Summary!B86)</f>
        <v/>
      </c>
      <c r="C86" t="str">
        <f>IF(ISERROR(VLOOKUP(B86,'Station ID'!B:C,2,FALSE)),"",(VLOOKUP(B86,'Station ID'!B:C,2,FALSE)))</f>
        <v/>
      </c>
    </row>
    <row r="87" spans="2:3">
      <c r="B87" t="str">
        <f>IF(ISBLANK(Summary!B87),"",Summary!B87)</f>
        <v/>
      </c>
      <c r="C87" t="str">
        <f>IF(ISERROR(VLOOKUP(B87,'Station ID'!B:C,2,FALSE)),"",(VLOOKUP(B87,'Station ID'!B:C,2,FALSE)))</f>
        <v/>
      </c>
    </row>
    <row r="88" spans="2:3">
      <c r="B88" t="str">
        <f>IF(ISBLANK(Summary!B88),"",Summary!B88)</f>
        <v/>
      </c>
      <c r="C88" t="str">
        <f>IF(ISERROR(VLOOKUP(B88,'Station ID'!B:C,2,FALSE)),"",(VLOOKUP(B88,'Station ID'!B:C,2,FALSE)))</f>
        <v/>
      </c>
    </row>
    <row r="89" spans="2:3">
      <c r="B89" t="str">
        <f>IF(ISBLANK(Summary!B89),"",Summary!B89)</f>
        <v/>
      </c>
      <c r="C89" t="str">
        <f>IF(ISERROR(VLOOKUP(B89,'Station ID'!B:C,2,FALSE)),"",(VLOOKUP(B89,'Station ID'!B:C,2,FALSE)))</f>
        <v/>
      </c>
    </row>
    <row r="90" spans="2:3">
      <c r="B90" t="str">
        <f>IF(ISBLANK(Summary!B90),"",Summary!B90)</f>
        <v/>
      </c>
      <c r="C90" t="str">
        <f>IF(ISERROR(VLOOKUP(B90,'Station ID'!B:C,2,FALSE)),"",(VLOOKUP(B90,'Station ID'!B:C,2,FALSE)))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U1:BK1"/>
    <mergeCell ref="B1:B2"/>
    <mergeCell ref="AD1:AT1"/>
    <mergeCell ref="M1:AC1"/>
    <mergeCell ref="D1:D2"/>
    <mergeCell ref="C1:C2"/>
  </mergeCells>
  <pageMargins left="0.7" right="0.7" top="0.75" bottom="0.75" header="0.3" footer="0.3"/>
  <pageSetup orientation="portrait" r:id="rId1"/>
  <ignoredErrors>
    <ignoredError sqref="AK4:AK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D2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7" sqref="K7"/>
    </sheetView>
  </sheetViews>
  <sheetFormatPr defaultRowHeight="15"/>
  <cols>
    <col min="1" max="1" width="2.42578125" customWidth="1"/>
    <col min="2" max="2" width="44.85546875" bestFit="1" customWidth="1"/>
    <col min="3" max="3" width="10.85546875" customWidth="1"/>
    <col min="4" max="4" width="12.42578125" customWidth="1"/>
    <col min="5" max="5" width="13.140625" customWidth="1"/>
    <col min="6" max="6" width="12.7109375" customWidth="1"/>
    <col min="7" max="7" width="10.28515625" customWidth="1"/>
    <col min="8" max="8" width="11.28515625" customWidth="1"/>
    <col min="13" max="13" width="9.85546875" customWidth="1"/>
    <col min="14" max="14" width="10" customWidth="1"/>
    <col min="15" max="15" width="11.28515625" customWidth="1"/>
    <col min="16" max="16" width="14.7109375" customWidth="1"/>
    <col min="17" max="17" width="11.42578125" customWidth="1"/>
    <col min="18" max="18" width="14.28515625" customWidth="1"/>
    <col min="30" max="30" width="11.140625" customWidth="1"/>
  </cols>
  <sheetData>
    <row r="1" spans="2:30" ht="15" customHeight="1">
      <c r="B1" t="s">
        <v>2</v>
      </c>
      <c r="C1" s="39" t="s">
        <v>178</v>
      </c>
      <c r="D1" s="37" t="s">
        <v>179</v>
      </c>
      <c r="E1" s="37"/>
      <c r="F1" s="37"/>
      <c r="G1" s="37"/>
      <c r="H1" s="37"/>
      <c r="I1" s="37"/>
      <c r="J1" s="37"/>
      <c r="K1" s="37" t="s">
        <v>180</v>
      </c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2:30" s="4" customFormat="1" ht="35.25" customHeight="1">
      <c r="B2" s="5">
        <f>COUNTA(B3:B91)</f>
        <v>24</v>
      </c>
      <c r="C2" s="39"/>
      <c r="D2" s="6" t="s">
        <v>26</v>
      </c>
      <c r="E2" s="6" t="s">
        <v>37</v>
      </c>
      <c r="F2" s="6" t="s">
        <v>46</v>
      </c>
      <c r="G2" s="6" t="s">
        <v>49</v>
      </c>
      <c r="H2" s="6" t="s">
        <v>52</v>
      </c>
      <c r="I2" s="6" t="s">
        <v>87</v>
      </c>
      <c r="J2" s="6" t="s">
        <v>54</v>
      </c>
      <c r="K2" s="6" t="s">
        <v>33</v>
      </c>
      <c r="L2" s="6" t="s">
        <v>41</v>
      </c>
      <c r="M2" s="6" t="s">
        <v>57</v>
      </c>
      <c r="N2" s="6" t="s">
        <v>59</v>
      </c>
      <c r="O2" s="6" t="s">
        <v>62</v>
      </c>
      <c r="P2" s="6" t="s">
        <v>65</v>
      </c>
      <c r="Q2" s="6" t="s">
        <v>67</v>
      </c>
      <c r="R2" s="6" t="s">
        <v>70</v>
      </c>
      <c r="S2" s="6" t="s">
        <v>71</v>
      </c>
      <c r="T2" s="6" t="s">
        <v>73</v>
      </c>
      <c r="U2" s="6" t="s">
        <v>76</v>
      </c>
      <c r="V2" s="6" t="s">
        <v>77</v>
      </c>
      <c r="W2" s="6" t="s">
        <v>78</v>
      </c>
      <c r="X2" s="6" t="s">
        <v>79</v>
      </c>
      <c r="Y2" s="6" t="s">
        <v>82</v>
      </c>
      <c r="Z2" s="6" t="s">
        <v>83</v>
      </c>
      <c r="AA2" s="6" t="s">
        <v>85</v>
      </c>
      <c r="AB2" s="6" t="s">
        <v>130</v>
      </c>
      <c r="AC2"/>
      <c r="AD2"/>
    </row>
    <row r="4" spans="2:30">
      <c r="B4" s="7" t="s">
        <v>24</v>
      </c>
      <c r="C4">
        <f>IF(((COUNTIF(SPRG1107!$C:$C,Summary!B4))=(COUNT(D4:AB4))),(COUNTIF(SPRG1107!$C:$C,Summary!B4)), "check")</f>
        <v>24</v>
      </c>
      <c r="D4">
        <f t="array" ref="D4">INDEX(SPRG1107!$H:$H,MATCH($B4,IF(SPRG1107!$G:$G=D$2,SPRG1107!$C:$C),0))</f>
        <v>25.1</v>
      </c>
      <c r="E4">
        <f t="array" ref="E4">INDEX(SPRG1107!$H:$H,MATCH($B4,IF(SPRG1107!$G:$G=E$2,SPRG1107!$C:$C),0))</f>
        <v>7.61</v>
      </c>
      <c r="F4">
        <f t="array" ref="F4">INDEX(SPRG1107!$H:$H,MATCH($B4,IF(SPRG1107!$G:$G=F$2,SPRG1107!$C:$C),0))</f>
        <v>1182</v>
      </c>
      <c r="G4">
        <f t="array" ref="G4">INDEX(SPRG1107!$H:$H,MATCH($B4,IF(SPRG1107!$G:$G=G$2,SPRG1107!$C:$C),0))</f>
        <v>0.74</v>
      </c>
      <c r="H4">
        <f t="array" ref="H4">INDEX(SPRG1107!$H:$H,MATCH($B4,IF(SPRG1107!$G:$G=H$2,SPRG1107!$C:$C),0))</f>
        <v>9</v>
      </c>
      <c r="I4">
        <f t="array" ref="I4">INDEX(SPRG1107!$H:$H,MATCH($B4,IF(SPRG1107!$G:$G=I$2,SPRG1107!$C:$C),0))</f>
        <v>7.6</v>
      </c>
      <c r="J4">
        <f t="array" ref="J4">INDEX(SPRG1107!$H:$H,MATCH($B4,IF(SPRG1107!$G:$G=J$2,SPRG1107!$C:$C),0))</f>
        <v>7.6</v>
      </c>
      <c r="K4">
        <f t="array" ref="K4">INDEX(SPRG1107!$H:$H,MATCH($B4,IF(SPRG1107!$G:$G=K$2,SPRG1107!$C:$C),0))</f>
        <v>0.2</v>
      </c>
      <c r="L4">
        <f t="array" ref="L4">INDEX(SPRG1107!$H:$H,MATCH($B4,IF(SPRG1107!$G:$G=L$2,SPRG1107!$C:$C),0))</f>
        <v>2.5</v>
      </c>
      <c r="M4">
        <f t="array" ref="M4">INDEX(SPRG1107!$H:$H,MATCH($B4,IF(SPRG1107!$G:$G=M$2,SPRG1107!$C:$C),0))</f>
        <v>84</v>
      </c>
      <c r="N4">
        <f t="array" ref="N4">INDEX(SPRG1107!$H:$H,MATCH($B4,IF(SPRG1107!$G:$G=N$2,SPRG1107!$C:$C),0))</f>
        <v>1.2E-2</v>
      </c>
      <c r="O4">
        <f t="array" ref="O4">INDEX(SPRG1107!$H:$H,MATCH($B4,IF(SPRG1107!$G:$G=O$2,SPRG1107!$C:$C),0))</f>
        <v>0.08</v>
      </c>
      <c r="P4">
        <f t="array" ref="P4">INDEX(SPRG1107!$H:$H,MATCH($B4,IF(SPRG1107!$G:$G=P$2,SPRG1107!$C:$C),0))</f>
        <v>4.5999999999999999E-2</v>
      </c>
      <c r="Q4">
        <f t="array" ref="Q4">INDEX(SPRG1107!$H:$H,MATCH($B4,IF(SPRG1107!$G:$G=Q$2,SPRG1107!$C:$C),0))</f>
        <v>4.5999999999999999E-2</v>
      </c>
      <c r="R4">
        <f t="array" ref="R4">INDEX(SPRG1107!$H:$H,MATCH($B4,IF(SPRG1107!$G:$G=R$2,SPRG1107!$C:$C),0))</f>
        <v>4.5999999999999999E-2</v>
      </c>
      <c r="S4">
        <f t="array" ref="S4">INDEX(SPRG1107!$H:$H,MATCH($B4,IF(SPRG1107!$G:$G=S$2,SPRG1107!$C:$C),0))</f>
        <v>1</v>
      </c>
      <c r="T4">
        <f t="array" ref="T4">INDEX(SPRG1107!$H:$H,MATCH($B4,IF(SPRG1107!$G:$G=T$2,SPRG1107!$C:$C),0))</f>
        <v>48</v>
      </c>
      <c r="U4">
        <f t="array" ref="U4">INDEX(SPRG1107!$H:$H,MATCH($B4,IF(SPRG1107!$G:$G=U$2,SPRG1107!$C:$C),0))</f>
        <v>21.5</v>
      </c>
      <c r="V4">
        <f t="array" ref="V4">INDEX(SPRG1107!$H:$H,MATCH($B4,IF(SPRG1107!$G:$G=V$2,SPRG1107!$C:$C),0))</f>
        <v>143</v>
      </c>
      <c r="W4">
        <f t="array" ref="W4">INDEX(SPRG1107!$H:$H,MATCH($B4,IF(SPRG1107!$G:$G=W$2,SPRG1107!$C:$C),0))</f>
        <v>4.2</v>
      </c>
      <c r="X4">
        <f t="array" ref="X4">INDEX(SPRG1107!$H:$H,MATCH($B4,IF(SPRG1107!$G:$G=X$2,SPRG1107!$C:$C),0))</f>
        <v>270</v>
      </c>
      <c r="Y4">
        <f t="array" ref="Y4">INDEX(SPRG1107!$H:$H,MATCH($B4,IF(SPRG1107!$G:$G=Y$2,SPRG1107!$C:$C),0))</f>
        <v>71</v>
      </c>
      <c r="Z4">
        <f t="array" ref="Z4">INDEX(SPRG1107!$H:$H,MATCH($B4,IF(SPRG1107!$G:$G=Z$2,SPRG1107!$C:$C),0))</f>
        <v>60</v>
      </c>
      <c r="AA4">
        <f t="array" ref="AA4">INDEX(SPRG1107!$H:$H,MATCH($B4,IF(SPRG1107!$G:$G=AA$2,SPRG1107!$C:$C),0))</f>
        <v>590</v>
      </c>
      <c r="AB4" t="e">
        <f t="array" ref="AB4">INDEX(SPRG1107!$H:$H,MATCH($B4,IF(SPRG1107!$G:$G=AB$2,SPRG1107!$C:$C),0))</f>
        <v>#N/A</v>
      </c>
    </row>
    <row r="5" spans="2:30">
      <c r="B5" s="7" t="s">
        <v>89</v>
      </c>
      <c r="C5">
        <f>IF(((COUNTIF(SPRG1107!$C:$C,Summary!B5))=(COUNT(D5:AB5))),(COUNTIF(SPRG1107!$C:$C,Summary!B5)), "check")</f>
        <v>24</v>
      </c>
      <c r="D5">
        <f t="array" ref="D5">INDEX(SPRG1107!$H:$H,MATCH($B5,IF(SPRG1107!$G:$G=D$2,SPRG1107!$C:$C),0))</f>
        <v>24.9</v>
      </c>
      <c r="E5">
        <f t="array" ref="E5">INDEX(SPRG1107!$H:$H,MATCH($B5,IF(SPRG1107!$G:$G=E$2,SPRG1107!$C:$C),0))</f>
        <v>0.72</v>
      </c>
      <c r="F5">
        <f t="array" ref="F5">INDEX(SPRG1107!$H:$H,MATCH($B5,IF(SPRG1107!$G:$G=F$2,SPRG1107!$C:$C),0))</f>
        <v>240</v>
      </c>
      <c r="G5">
        <f t="array" ref="G5">INDEX(SPRG1107!$H:$H,MATCH($B5,IF(SPRG1107!$G:$G=G$2,SPRG1107!$C:$C),0))</f>
        <v>2.08</v>
      </c>
      <c r="H5">
        <f t="array" ref="H5">INDEX(SPRG1107!$H:$H,MATCH($B5,IF(SPRG1107!$G:$G=H$2,SPRG1107!$C:$C),0))</f>
        <v>25.1</v>
      </c>
      <c r="I5">
        <f t="array" ref="I5">INDEX(SPRG1107!$H:$H,MATCH($B5,IF(SPRG1107!$G:$G=I$2,SPRG1107!$C:$C),0))</f>
        <v>13.1</v>
      </c>
      <c r="J5">
        <f t="array" ref="J5">INDEX(SPRG1107!$H:$H,MATCH($B5,IF(SPRG1107!$G:$G=J$2,SPRG1107!$C:$C),0))</f>
        <v>7.9</v>
      </c>
      <c r="K5">
        <f t="array" ref="K5">INDEX(SPRG1107!$H:$H,MATCH($B5,IF(SPRG1107!$G:$G=K$2,SPRG1107!$C:$C),0))</f>
        <v>0.75</v>
      </c>
      <c r="L5">
        <f t="array" ref="L5">INDEX(SPRG1107!$H:$H,MATCH($B5,IF(SPRG1107!$G:$G=L$2,SPRG1107!$C:$C),0))</f>
        <v>2.5</v>
      </c>
      <c r="M5">
        <f t="array" ref="M5">INDEX(SPRG1107!$H:$H,MATCH($B5,IF(SPRG1107!$G:$G=M$2,SPRG1107!$C:$C),0))</f>
        <v>87</v>
      </c>
      <c r="N5">
        <f t="array" ref="N5">INDEX(SPRG1107!$H:$H,MATCH($B5,IF(SPRG1107!$G:$G=N$2,SPRG1107!$C:$C),0))</f>
        <v>0.01</v>
      </c>
      <c r="O5">
        <f t="array" ref="O5">INDEX(SPRG1107!$H:$H,MATCH($B5,IF(SPRG1107!$G:$G=O$2,SPRG1107!$C:$C),0))</f>
        <v>0.08</v>
      </c>
      <c r="P5">
        <f t="array" ref="P5">INDEX(SPRG1107!$H:$H,MATCH($B5,IF(SPRG1107!$G:$G=P$2,SPRG1107!$C:$C),0))</f>
        <v>3.9</v>
      </c>
      <c r="Q5">
        <f t="array" ref="Q5">INDEX(SPRG1107!$H:$H,MATCH($B5,IF(SPRG1107!$G:$G=Q$2,SPRG1107!$C:$C),0))</f>
        <v>2.4</v>
      </c>
      <c r="R5">
        <f t="array" ref="R5">INDEX(SPRG1107!$H:$H,MATCH($B5,IF(SPRG1107!$G:$G=R$2,SPRG1107!$C:$C),0))</f>
        <v>3.4000000000000002E-2</v>
      </c>
      <c r="S5">
        <f t="array" ref="S5">INDEX(SPRG1107!$H:$H,MATCH($B5,IF(SPRG1107!$G:$G=S$2,SPRG1107!$C:$C),0))</f>
        <v>1</v>
      </c>
      <c r="T5">
        <f t="array" ref="T5">INDEX(SPRG1107!$H:$H,MATCH($B5,IF(SPRG1107!$G:$G=T$2,SPRG1107!$C:$C),0))</f>
        <v>38.700000000000003</v>
      </c>
      <c r="U5">
        <f t="array" ref="U5">INDEX(SPRG1107!$H:$H,MATCH($B5,IF(SPRG1107!$G:$G=U$2,SPRG1107!$C:$C),0))</f>
        <v>8.68</v>
      </c>
      <c r="V5">
        <f t="array" ref="V5">INDEX(SPRG1107!$H:$H,MATCH($B5,IF(SPRG1107!$G:$G=V$2,SPRG1107!$C:$C),0))</f>
        <v>7</v>
      </c>
      <c r="W5">
        <f t="array" ref="W5">INDEX(SPRG1107!$H:$H,MATCH($B5,IF(SPRG1107!$G:$G=W$2,SPRG1107!$C:$C),0))</f>
        <v>1.5</v>
      </c>
      <c r="X5">
        <f t="array" ref="X5">INDEX(SPRG1107!$H:$H,MATCH($B5,IF(SPRG1107!$G:$G=X$2,SPRG1107!$C:$C),0))</f>
        <v>15</v>
      </c>
      <c r="Y5">
        <f t="array" ref="Y5">INDEX(SPRG1107!$H:$H,MATCH($B5,IF(SPRG1107!$G:$G=Y$2,SPRG1107!$C:$C),0))</f>
        <v>11</v>
      </c>
      <c r="Z5">
        <f t="array" ref="Z5">INDEX(SPRG1107!$H:$H,MATCH($B5,IF(SPRG1107!$G:$G=Z$2,SPRG1107!$C:$C),0))</f>
        <v>28</v>
      </c>
      <c r="AA5">
        <f t="array" ref="AA5">INDEX(SPRG1107!$H:$H,MATCH($B5,IF(SPRG1107!$G:$G=AA$2,SPRG1107!$C:$C),0))</f>
        <v>130</v>
      </c>
      <c r="AB5" t="e">
        <f t="array" ref="AB5">INDEX(SPRG1107!$H:$H,MATCH($B5,IF(SPRG1107!$G:$G=AB$2,SPRG1107!$C:$C),0))</f>
        <v>#N/A</v>
      </c>
    </row>
    <row r="6" spans="2:30">
      <c r="B6" s="7" t="s">
        <v>93</v>
      </c>
      <c r="C6">
        <f>IF(((COUNTIF(SPRG1107!$C:$C,Summary!B6))=(COUNT(D6:AB6))),(COUNTIF(SPRG1107!$C:$C,Summary!B6)), "check")</f>
        <v>23</v>
      </c>
      <c r="D6">
        <f t="array" ref="D6">INDEX(SPRG1107!$H:$H,MATCH($B6,IF(SPRG1107!$G:$G=D$2,SPRG1107!$C:$C),0))</f>
        <v>21.53</v>
      </c>
      <c r="E6" t="e">
        <f t="array" ref="E6">INDEX(SPRG1107!$H:$H,MATCH($B6,IF(SPRG1107!$G:$G=E$2,SPRG1107!$C:$C),0))</f>
        <v>#N/A</v>
      </c>
      <c r="F6">
        <f t="array" ref="F6">INDEX(SPRG1107!$H:$H,MATCH($B6,IF(SPRG1107!$G:$G=F$2,SPRG1107!$C:$C),0))</f>
        <v>331</v>
      </c>
      <c r="G6">
        <f t="array" ref="G6">INDEX(SPRG1107!$H:$H,MATCH($B6,IF(SPRG1107!$G:$G=G$2,SPRG1107!$C:$C),0))</f>
        <v>0.95</v>
      </c>
      <c r="H6">
        <f t="array" ref="H6">INDEX(SPRG1107!$H:$H,MATCH($B6,IF(SPRG1107!$G:$G=H$2,SPRG1107!$C:$C),0))</f>
        <v>10.7</v>
      </c>
      <c r="I6">
        <f t="array" ref="I6">INDEX(SPRG1107!$H:$H,MATCH($B6,IF(SPRG1107!$G:$G=I$2,SPRG1107!$C:$C),0))</f>
        <v>14</v>
      </c>
      <c r="J6">
        <f t="array" ref="J6">INDEX(SPRG1107!$H:$H,MATCH($B6,IF(SPRG1107!$G:$G=J$2,SPRG1107!$C:$C),0))</f>
        <v>6.79</v>
      </c>
      <c r="K6">
        <f t="array" ref="K6">INDEX(SPRG1107!$H:$H,MATCH($B6,IF(SPRG1107!$G:$G=K$2,SPRG1107!$C:$C),0))</f>
        <v>0.4</v>
      </c>
      <c r="L6">
        <f t="array" ref="L6">INDEX(SPRG1107!$H:$H,MATCH($B6,IF(SPRG1107!$G:$G=L$2,SPRG1107!$C:$C),0))</f>
        <v>2.5</v>
      </c>
      <c r="M6">
        <f t="array" ref="M6">INDEX(SPRG1107!$H:$H,MATCH($B6,IF(SPRG1107!$G:$G=M$2,SPRG1107!$C:$C),0))</f>
        <v>166</v>
      </c>
      <c r="N6">
        <f t="array" ref="N6">INDEX(SPRG1107!$H:$H,MATCH($B6,IF(SPRG1107!$G:$G=N$2,SPRG1107!$C:$C),0))</f>
        <v>0.01</v>
      </c>
      <c r="O6">
        <f t="array" ref="O6">INDEX(SPRG1107!$H:$H,MATCH($B6,IF(SPRG1107!$G:$G=O$2,SPRG1107!$C:$C),0))</f>
        <v>0.11</v>
      </c>
      <c r="P6">
        <f t="array" ref="P6">INDEX(SPRG1107!$H:$H,MATCH($B6,IF(SPRG1107!$G:$G=P$2,SPRG1107!$C:$C),0))</f>
        <v>0.17</v>
      </c>
      <c r="Q6">
        <f t="array" ref="Q6">INDEX(SPRG1107!$H:$H,MATCH($B6,IF(SPRG1107!$G:$G=Q$2,SPRG1107!$C:$C),0))</f>
        <v>0.05</v>
      </c>
      <c r="R6">
        <f t="array" ref="R6">INDEX(SPRG1107!$H:$H,MATCH($B6,IF(SPRG1107!$G:$G=R$2,SPRG1107!$C:$C),0))</f>
        <v>4.9000000000000002E-2</v>
      </c>
      <c r="S6">
        <f t="array" ref="S6">INDEX(SPRG1107!$H:$H,MATCH($B6,IF(SPRG1107!$G:$G=S$2,SPRG1107!$C:$C),0))</f>
        <v>1</v>
      </c>
      <c r="T6">
        <f t="array" ref="T6">INDEX(SPRG1107!$H:$H,MATCH($B6,IF(SPRG1107!$G:$G=T$2,SPRG1107!$C:$C),0))</f>
        <v>55.5</v>
      </c>
      <c r="U6">
        <f t="array" ref="U6">INDEX(SPRG1107!$H:$H,MATCH($B6,IF(SPRG1107!$G:$G=U$2,SPRG1107!$C:$C),0))</f>
        <v>8.58</v>
      </c>
      <c r="V6">
        <f t="array" ref="V6">INDEX(SPRG1107!$H:$H,MATCH($B6,IF(SPRG1107!$G:$G=V$2,SPRG1107!$C:$C),0))</f>
        <v>3.5</v>
      </c>
      <c r="W6">
        <f t="array" ref="W6">INDEX(SPRG1107!$H:$H,MATCH($B6,IF(SPRG1107!$G:$G=W$2,SPRG1107!$C:$C),0))</f>
        <v>0.48</v>
      </c>
      <c r="X6">
        <f t="array" ref="X6">INDEX(SPRG1107!$H:$H,MATCH($B6,IF(SPRG1107!$G:$G=X$2,SPRG1107!$C:$C),0))</f>
        <v>5.7</v>
      </c>
      <c r="Y6">
        <f t="array" ref="Y6">INDEX(SPRG1107!$H:$H,MATCH($B6,IF(SPRG1107!$G:$G=Y$2,SPRG1107!$C:$C),0))</f>
        <v>6.7</v>
      </c>
      <c r="Z6">
        <f t="array" ref="Z6">INDEX(SPRG1107!$H:$H,MATCH($B6,IF(SPRG1107!$G:$G=Z$2,SPRG1107!$C:$C),0))</f>
        <v>22</v>
      </c>
      <c r="AA6">
        <f t="array" ref="AA6">INDEX(SPRG1107!$H:$H,MATCH($B6,IF(SPRG1107!$G:$G=AA$2,SPRG1107!$C:$C),0))</f>
        <v>175</v>
      </c>
      <c r="AB6" t="e">
        <f t="array" ref="AB6">INDEX(SPRG1107!$H:$H,MATCH($B6,IF(SPRG1107!$G:$G=AB$2,SPRG1107!$C:$C),0))</f>
        <v>#N/A</v>
      </c>
    </row>
    <row r="7" spans="2:30">
      <c r="B7" s="7" t="s">
        <v>98</v>
      </c>
      <c r="C7">
        <f>IF(((COUNTIF(SPRG1107!$C:$C,Summary!B7))=(COUNT(D7:AB7))),(COUNTIF(SPRG1107!$C:$C,Summary!B7)), "check")</f>
        <v>24</v>
      </c>
      <c r="D7">
        <f t="array" ref="D7">INDEX(SPRG1107!$H:$H,MATCH($B7,IF(SPRG1107!$G:$G=D$2,SPRG1107!$C:$C),0))</f>
        <v>22.1</v>
      </c>
      <c r="E7">
        <f t="array" ref="E7">INDEX(SPRG1107!$H:$H,MATCH($B7,IF(SPRG1107!$G:$G=E$2,SPRG1107!$C:$C),0))</f>
        <v>11.4</v>
      </c>
      <c r="F7">
        <f t="array" ref="F7">INDEX(SPRG1107!$H:$H,MATCH($B7,IF(SPRG1107!$G:$G=F$2,SPRG1107!$C:$C),0))</f>
        <v>304</v>
      </c>
      <c r="G7">
        <f t="array" ref="G7">INDEX(SPRG1107!$H:$H,MATCH($B7,IF(SPRG1107!$G:$G=G$2,SPRG1107!$C:$C),0))</f>
        <v>1.5</v>
      </c>
      <c r="H7">
        <f t="array" ref="H7">INDEX(SPRG1107!$H:$H,MATCH($B7,IF(SPRG1107!$G:$G=H$2,SPRG1107!$C:$C),0))</f>
        <v>17.2</v>
      </c>
      <c r="I7">
        <f t="array" ref="I7">INDEX(SPRG1107!$H:$H,MATCH($B7,IF(SPRG1107!$G:$G=I$2,SPRG1107!$C:$C),0))</f>
        <v>11.4</v>
      </c>
      <c r="J7">
        <f t="array" ref="J7">INDEX(SPRG1107!$H:$H,MATCH($B7,IF(SPRG1107!$G:$G=J$2,SPRG1107!$C:$C),0))</f>
        <v>7.4</v>
      </c>
      <c r="K7">
        <f t="array" ref="K7">INDEX(SPRG1107!$H:$H,MATCH($B7,IF(SPRG1107!$G:$G=K$2,SPRG1107!$C:$C),0))</f>
        <v>0.4</v>
      </c>
      <c r="L7">
        <f t="array" ref="L7">INDEX(SPRG1107!$H:$H,MATCH($B7,IF(SPRG1107!$G:$G=L$2,SPRG1107!$C:$C),0))</f>
        <v>2</v>
      </c>
      <c r="M7">
        <f t="array" ref="M7">INDEX(SPRG1107!$H:$H,MATCH($B7,IF(SPRG1107!$G:$G=M$2,SPRG1107!$C:$C),0))</f>
        <v>147</v>
      </c>
      <c r="N7">
        <f t="array" ref="N7">INDEX(SPRG1107!$H:$H,MATCH($B7,IF(SPRG1107!$G:$G=N$2,SPRG1107!$C:$C),0))</f>
        <v>0.01</v>
      </c>
      <c r="O7">
        <f t="array" ref="O7">INDEX(SPRG1107!$H:$H,MATCH($B7,IF(SPRG1107!$G:$G=O$2,SPRG1107!$C:$C),0))</f>
        <v>0.13</v>
      </c>
      <c r="P7">
        <f t="array" ref="P7">INDEX(SPRG1107!$H:$H,MATCH($B7,IF(SPRG1107!$G:$G=P$2,SPRG1107!$C:$C),0))</f>
        <v>0.66</v>
      </c>
      <c r="Q7">
        <f t="array" ref="Q7">INDEX(SPRG1107!$H:$H,MATCH($B7,IF(SPRG1107!$G:$G=Q$2,SPRG1107!$C:$C),0))</f>
        <v>4.4999999999999998E-2</v>
      </c>
      <c r="R7">
        <f t="array" ref="R7">INDEX(SPRG1107!$H:$H,MATCH($B7,IF(SPRG1107!$G:$G=R$2,SPRG1107!$C:$C),0))</f>
        <v>4.7E-2</v>
      </c>
      <c r="S7">
        <f t="array" ref="S7">INDEX(SPRG1107!$H:$H,MATCH($B7,IF(SPRG1107!$G:$G=S$2,SPRG1107!$C:$C),0))</f>
        <v>1</v>
      </c>
      <c r="T7">
        <f t="array" ref="T7">INDEX(SPRG1107!$H:$H,MATCH($B7,IF(SPRG1107!$G:$G=T$2,SPRG1107!$C:$C),0))</f>
        <v>52.5</v>
      </c>
      <c r="U7">
        <f t="array" ref="U7">INDEX(SPRG1107!$H:$H,MATCH($B7,IF(SPRG1107!$G:$G=U$2,SPRG1107!$C:$C),0))</f>
        <v>5.58</v>
      </c>
      <c r="V7">
        <f t="array" ref="V7">INDEX(SPRG1107!$H:$H,MATCH($B7,IF(SPRG1107!$G:$G=V$2,SPRG1107!$C:$C),0))</f>
        <v>3.3</v>
      </c>
      <c r="W7">
        <f t="array" ref="W7">INDEX(SPRG1107!$H:$H,MATCH($B7,IF(SPRG1107!$G:$G=W$2,SPRG1107!$C:$C),0))</f>
        <v>0.42</v>
      </c>
      <c r="X7">
        <f t="array" ref="X7">INDEX(SPRG1107!$H:$H,MATCH($B7,IF(SPRG1107!$G:$G=X$2,SPRG1107!$C:$C),0))</f>
        <v>5.4</v>
      </c>
      <c r="Y7">
        <f t="array" ref="Y7">INDEX(SPRG1107!$H:$H,MATCH($B7,IF(SPRG1107!$G:$G=Y$2,SPRG1107!$C:$C),0))</f>
        <v>5.5</v>
      </c>
      <c r="Z7">
        <f t="array" ref="Z7">INDEX(SPRG1107!$H:$H,MATCH($B7,IF(SPRG1107!$G:$G=Z$2,SPRG1107!$C:$C),0))</f>
        <v>19</v>
      </c>
      <c r="AA7">
        <f t="array" ref="AA7">INDEX(SPRG1107!$H:$H,MATCH($B7,IF(SPRG1107!$G:$G=AA$2,SPRG1107!$C:$C),0))</f>
        <v>176</v>
      </c>
      <c r="AB7" t="e">
        <f t="array" ref="AB7">INDEX(SPRG1107!$H:$H,MATCH($B7,IF(SPRG1107!$G:$G=AB$2,SPRG1107!$C:$C),0))</f>
        <v>#N/A</v>
      </c>
    </row>
    <row r="8" spans="2:30">
      <c r="B8" s="7" t="s">
        <v>103</v>
      </c>
      <c r="C8">
        <f>IF(((COUNTIF(SPRG1107!$C:$C,Summary!B8))=(COUNT(D8:AB8))),(COUNTIF(SPRG1107!$C:$C,Summary!B8)), "check")</f>
        <v>23</v>
      </c>
      <c r="D8">
        <f t="array" ref="D8">INDEX(SPRG1107!$H:$H,MATCH($B8,IF(SPRG1107!$G:$G=D$2,SPRG1107!$C:$C),0))</f>
        <v>21.1</v>
      </c>
      <c r="E8" t="e">
        <f t="array" ref="E8">INDEX(SPRG1107!$H:$H,MATCH($B8,IF(SPRG1107!$G:$G=E$2,SPRG1107!$C:$C),0))</f>
        <v>#N/A</v>
      </c>
      <c r="F8">
        <f t="array" ref="F8">INDEX(SPRG1107!$H:$H,MATCH($B8,IF(SPRG1107!$G:$G=F$2,SPRG1107!$C:$C),0))</f>
        <v>221</v>
      </c>
      <c r="G8">
        <f t="array" ref="G8">INDEX(SPRG1107!$H:$H,MATCH($B8,IF(SPRG1107!$G:$G=G$2,SPRG1107!$C:$C),0))</f>
        <v>5.07</v>
      </c>
      <c r="H8">
        <f t="array" ref="H8">INDEX(SPRG1107!$H:$H,MATCH($B8,IF(SPRG1107!$G:$G=H$2,SPRG1107!$C:$C),0))</f>
        <v>57</v>
      </c>
      <c r="I8">
        <f t="array" ref="I8">INDEX(SPRG1107!$H:$H,MATCH($B8,IF(SPRG1107!$G:$G=I$2,SPRG1107!$C:$C),0))</f>
        <v>6</v>
      </c>
      <c r="J8">
        <f t="array" ref="J8">INDEX(SPRG1107!$H:$H,MATCH($B8,IF(SPRG1107!$G:$G=J$2,SPRG1107!$C:$C),0))</f>
        <v>7.74</v>
      </c>
      <c r="K8">
        <f t="array" ref="K8">INDEX(SPRG1107!$H:$H,MATCH($B8,IF(SPRG1107!$G:$G=K$2,SPRG1107!$C:$C),0))</f>
        <v>0.2</v>
      </c>
      <c r="L8">
        <f t="array" ref="L8">INDEX(SPRG1107!$H:$H,MATCH($B8,IF(SPRG1107!$G:$G=L$2,SPRG1107!$C:$C),0))</f>
        <v>2.5</v>
      </c>
      <c r="M8">
        <f t="array" ref="M8">INDEX(SPRG1107!$H:$H,MATCH($B8,IF(SPRG1107!$G:$G=M$2,SPRG1107!$C:$C),0))</f>
        <v>109</v>
      </c>
      <c r="N8">
        <f t="array" ref="N8">INDEX(SPRG1107!$H:$H,MATCH($B8,IF(SPRG1107!$G:$G=N$2,SPRG1107!$C:$C),0))</f>
        <v>0.01</v>
      </c>
      <c r="O8">
        <f t="array" ref="O8">INDEX(SPRG1107!$H:$H,MATCH($B8,IF(SPRG1107!$G:$G=O$2,SPRG1107!$C:$C),0))</f>
        <v>0.08</v>
      </c>
      <c r="P8">
        <f t="array" ref="P8">INDEX(SPRG1107!$H:$H,MATCH($B8,IF(SPRG1107!$G:$G=P$2,SPRG1107!$C:$C),0))</f>
        <v>0.44</v>
      </c>
      <c r="Q8">
        <f t="array" ref="Q8">INDEX(SPRG1107!$H:$H,MATCH($B8,IF(SPRG1107!$G:$G=Q$2,SPRG1107!$C:$C),0))</f>
        <v>2.1999999999999999E-2</v>
      </c>
      <c r="R8">
        <f t="array" ref="R8">INDEX(SPRG1107!$H:$H,MATCH($B8,IF(SPRG1107!$G:$G=R$2,SPRG1107!$C:$C),0))</f>
        <v>2.3E-2</v>
      </c>
      <c r="S8">
        <f t="array" ref="S8">INDEX(SPRG1107!$H:$H,MATCH($B8,IF(SPRG1107!$G:$G=S$2,SPRG1107!$C:$C),0))</f>
        <v>1</v>
      </c>
      <c r="T8">
        <f t="array" ref="T8">INDEX(SPRG1107!$H:$H,MATCH($B8,IF(SPRG1107!$G:$G=T$2,SPRG1107!$C:$C),0))</f>
        <v>36.4</v>
      </c>
      <c r="U8">
        <f t="array" ref="U8">INDEX(SPRG1107!$H:$H,MATCH($B8,IF(SPRG1107!$G:$G=U$2,SPRG1107!$C:$C),0))</f>
        <v>5.0599999999999996</v>
      </c>
      <c r="V8">
        <f t="array" ref="V8">INDEX(SPRG1107!$H:$H,MATCH($B8,IF(SPRG1107!$G:$G=V$2,SPRG1107!$C:$C),0))</f>
        <v>2.6</v>
      </c>
      <c r="W8">
        <f t="array" ref="W8">INDEX(SPRG1107!$H:$H,MATCH($B8,IF(SPRG1107!$G:$G=W$2,SPRG1107!$C:$C),0))</f>
        <v>0.35</v>
      </c>
      <c r="X8">
        <f t="array" ref="X8">INDEX(SPRG1107!$H:$H,MATCH($B8,IF(SPRG1107!$G:$G=X$2,SPRG1107!$C:$C),0))</f>
        <v>3.5</v>
      </c>
      <c r="Y8">
        <f t="array" ref="Y8">INDEX(SPRG1107!$H:$H,MATCH($B8,IF(SPRG1107!$G:$G=Y$2,SPRG1107!$C:$C),0))</f>
        <v>1.3</v>
      </c>
      <c r="Z8">
        <f t="array" ref="Z8">INDEX(SPRG1107!$H:$H,MATCH($B8,IF(SPRG1107!$G:$G=Z$2,SPRG1107!$C:$C),0))</f>
        <v>15</v>
      </c>
      <c r="AA8">
        <f t="array" ref="AA8">INDEX(SPRG1107!$H:$H,MATCH($B8,IF(SPRG1107!$G:$G=AA$2,SPRG1107!$C:$C),0))</f>
        <v>126</v>
      </c>
      <c r="AB8" t="e">
        <f t="array" ref="AB8">INDEX(SPRG1107!$H:$H,MATCH($B8,IF(SPRG1107!$G:$G=AB$2,SPRG1107!$C:$C),0))</f>
        <v>#N/A</v>
      </c>
    </row>
    <row r="9" spans="2:30">
      <c r="B9" s="7" t="s">
        <v>108</v>
      </c>
      <c r="C9">
        <f>IF(((COUNTIF(SPRG1107!$C:$C,Summary!B9))=(COUNT(D9:AB9))),(COUNTIF(SPRG1107!$C:$C,Summary!B9)), "check")</f>
        <v>24</v>
      </c>
      <c r="D9">
        <f t="array" ref="D9">INDEX(SPRG1107!$H:$H,MATCH($B9,IF(SPRG1107!$G:$G=D$2,SPRG1107!$C:$C),0))</f>
        <v>23.4</v>
      </c>
      <c r="E9">
        <f t="array" ref="E9">INDEX(SPRG1107!$H:$H,MATCH($B9,IF(SPRG1107!$G:$G=E$2,SPRG1107!$C:$C),0))</f>
        <v>8.3000000000000007</v>
      </c>
      <c r="F9">
        <f t="array" ref="F9">INDEX(SPRG1107!$H:$H,MATCH($B9,IF(SPRG1107!$G:$G=F$2,SPRG1107!$C:$C),0))</f>
        <v>730</v>
      </c>
      <c r="G9">
        <f t="array" ref="G9">INDEX(SPRG1107!$H:$H,MATCH($B9,IF(SPRG1107!$G:$G=G$2,SPRG1107!$C:$C),0))</f>
        <v>0.33</v>
      </c>
      <c r="H9">
        <f t="array" ref="H9">INDEX(SPRG1107!$H:$H,MATCH($B9,IF(SPRG1107!$G:$G=H$2,SPRG1107!$C:$C),0))</f>
        <v>3.9</v>
      </c>
      <c r="I9">
        <f t="array" ref="I9">INDEX(SPRG1107!$H:$H,MATCH($B9,IF(SPRG1107!$G:$G=I$2,SPRG1107!$C:$C),0))</f>
        <v>8.3000000000000007</v>
      </c>
      <c r="J9">
        <f t="array" ref="J9">INDEX(SPRG1107!$H:$H,MATCH($B9,IF(SPRG1107!$G:$G=J$2,SPRG1107!$C:$C),0))</f>
        <v>7.4</v>
      </c>
      <c r="K9">
        <f t="array" ref="K9">INDEX(SPRG1107!$H:$H,MATCH($B9,IF(SPRG1107!$G:$G=K$2,SPRG1107!$C:$C),0))</f>
        <v>0.45</v>
      </c>
      <c r="L9">
        <f t="array" ref="L9">INDEX(SPRG1107!$H:$H,MATCH($B9,IF(SPRG1107!$G:$G=L$2,SPRG1107!$C:$C),0))</f>
        <v>2.5</v>
      </c>
      <c r="M9">
        <f t="array" ref="M9">INDEX(SPRG1107!$H:$H,MATCH($B9,IF(SPRG1107!$G:$G=M$2,SPRG1107!$C:$C),0))</f>
        <v>128</v>
      </c>
      <c r="N9">
        <f t="array" ref="N9">INDEX(SPRG1107!$H:$H,MATCH($B9,IF(SPRG1107!$G:$G=N$2,SPRG1107!$C:$C),0))</f>
        <v>0.11</v>
      </c>
      <c r="O9">
        <f t="array" ref="O9">INDEX(SPRG1107!$H:$H,MATCH($B9,IF(SPRG1107!$G:$G=O$2,SPRG1107!$C:$C),0))</f>
        <v>0.17</v>
      </c>
      <c r="P9">
        <f t="array" ref="P9">INDEX(SPRG1107!$H:$H,MATCH($B9,IF(SPRG1107!$G:$G=P$2,SPRG1107!$C:$C),0))</f>
        <v>0.47</v>
      </c>
      <c r="Q9">
        <f t="array" ref="Q9">INDEX(SPRG1107!$H:$H,MATCH($B9,IF(SPRG1107!$G:$G=Q$2,SPRG1107!$C:$C),0))</f>
        <v>5.5E-2</v>
      </c>
      <c r="R9">
        <f t="array" ref="R9">INDEX(SPRG1107!$H:$H,MATCH($B9,IF(SPRG1107!$G:$G=R$2,SPRG1107!$C:$C),0))</f>
        <v>5.5E-2</v>
      </c>
      <c r="S9">
        <f t="array" ref="S9">INDEX(SPRG1107!$H:$H,MATCH($B9,IF(SPRG1107!$G:$G=S$2,SPRG1107!$C:$C),0))</f>
        <v>1.4</v>
      </c>
      <c r="T9">
        <f t="array" ref="T9">INDEX(SPRG1107!$H:$H,MATCH($B9,IF(SPRG1107!$G:$G=T$2,SPRG1107!$C:$C),0))</f>
        <v>53.2</v>
      </c>
      <c r="U9">
        <f t="array" ref="U9">INDEX(SPRG1107!$H:$H,MATCH($B9,IF(SPRG1107!$G:$G=U$2,SPRG1107!$C:$C),0))</f>
        <v>12.4</v>
      </c>
      <c r="V9">
        <f t="array" ref="V9">INDEX(SPRG1107!$H:$H,MATCH($B9,IF(SPRG1107!$G:$G=V$2,SPRG1107!$C:$C),0))</f>
        <v>70.5</v>
      </c>
      <c r="W9">
        <f t="array" ref="W9">INDEX(SPRG1107!$H:$H,MATCH($B9,IF(SPRG1107!$G:$G=W$2,SPRG1107!$C:$C),0))</f>
        <v>4.0999999999999996</v>
      </c>
      <c r="X9">
        <f t="array" ref="X9">INDEX(SPRG1107!$H:$H,MATCH($B9,IF(SPRG1107!$G:$G=X$2,SPRG1107!$C:$C),0))</f>
        <v>130</v>
      </c>
      <c r="Y9">
        <f t="array" ref="Y9">INDEX(SPRG1107!$H:$H,MATCH($B9,IF(SPRG1107!$G:$G=Y$2,SPRG1107!$C:$C),0))</f>
        <v>25</v>
      </c>
      <c r="Z9">
        <f t="array" ref="Z9">INDEX(SPRG1107!$H:$H,MATCH($B9,IF(SPRG1107!$G:$G=Z$2,SPRG1107!$C:$C),0))</f>
        <v>56</v>
      </c>
      <c r="AA9">
        <f t="array" ref="AA9">INDEX(SPRG1107!$H:$H,MATCH($B9,IF(SPRG1107!$G:$G=AA$2,SPRG1107!$C:$C),0))</f>
        <v>368</v>
      </c>
      <c r="AB9" t="e">
        <f t="array" ref="AB9">INDEX(SPRG1107!$H:$H,MATCH($B9,IF(SPRG1107!$G:$G=AB$2,SPRG1107!$C:$C),0))</f>
        <v>#N/A</v>
      </c>
    </row>
    <row r="10" spans="2:30">
      <c r="B10" s="7" t="s">
        <v>111</v>
      </c>
      <c r="C10">
        <f>IF(((COUNTIF(SPRG1107!$C:$C,Summary!B10))=(COUNT(D10:AB10))),(COUNTIF(SPRG1107!$C:$C,Summary!B10)), "check")</f>
        <v>24</v>
      </c>
      <c r="D10">
        <f t="array" ref="D10">INDEX(SPRG1107!$H:$H,MATCH($B10,IF(SPRG1107!$G:$G=D$2,SPRG1107!$C:$C),0))</f>
        <v>23.5</v>
      </c>
      <c r="E10">
        <f t="array" ref="E10">INDEX(SPRG1107!$H:$H,MATCH($B10,IF(SPRG1107!$G:$G=E$2,SPRG1107!$C:$C),0))</f>
        <v>9.1</v>
      </c>
      <c r="F10">
        <f t="array" ref="F10">INDEX(SPRG1107!$H:$H,MATCH($B10,IF(SPRG1107!$G:$G=F$2,SPRG1107!$C:$C),0))</f>
        <v>393</v>
      </c>
      <c r="G10">
        <f t="array" ref="G10">INDEX(SPRG1107!$H:$H,MATCH($B10,IF(SPRG1107!$G:$G=G$2,SPRG1107!$C:$C),0))</f>
        <v>2.96</v>
      </c>
      <c r="H10">
        <f t="array" ref="H10">INDEX(SPRG1107!$H:$H,MATCH($B10,IF(SPRG1107!$G:$G=H$2,SPRG1107!$C:$C),0))</f>
        <v>34.799999999999997</v>
      </c>
      <c r="I10">
        <f t="array" ref="I10">INDEX(SPRG1107!$H:$H,MATCH($B10,IF(SPRG1107!$G:$G=I$2,SPRG1107!$C:$C),0))</f>
        <v>9.1</v>
      </c>
      <c r="J10">
        <f t="array" ref="J10">INDEX(SPRG1107!$H:$H,MATCH($B10,IF(SPRG1107!$G:$G=J$2,SPRG1107!$C:$C),0))</f>
        <v>7.3</v>
      </c>
      <c r="K10">
        <f t="array" ref="K10">INDEX(SPRG1107!$H:$H,MATCH($B10,IF(SPRG1107!$G:$G=K$2,SPRG1107!$C:$C),0))</f>
        <v>0.6</v>
      </c>
      <c r="L10">
        <f t="array" ref="L10">INDEX(SPRG1107!$H:$H,MATCH($B10,IF(SPRG1107!$G:$G=L$2,SPRG1107!$C:$C),0))</f>
        <v>2.5</v>
      </c>
      <c r="M10">
        <f t="array" ref="M10">INDEX(SPRG1107!$H:$H,MATCH($B10,IF(SPRG1107!$G:$G=M$2,SPRG1107!$C:$C),0))</f>
        <v>180</v>
      </c>
      <c r="N10">
        <f t="array" ref="N10">INDEX(SPRG1107!$H:$H,MATCH($B10,IF(SPRG1107!$G:$G=N$2,SPRG1107!$C:$C),0))</f>
        <v>0.01</v>
      </c>
      <c r="O10">
        <f t="array" ref="O10">INDEX(SPRG1107!$H:$H,MATCH($B10,IF(SPRG1107!$G:$G=O$2,SPRG1107!$C:$C),0))</f>
        <v>0.13</v>
      </c>
      <c r="P10">
        <f t="array" ref="P10">INDEX(SPRG1107!$H:$H,MATCH($B10,IF(SPRG1107!$G:$G=P$2,SPRG1107!$C:$C),0))</f>
        <v>1.8</v>
      </c>
      <c r="Q10">
        <f t="array" ref="Q10">INDEX(SPRG1107!$H:$H,MATCH($B10,IF(SPRG1107!$G:$G=Q$2,SPRG1107!$C:$C),0))</f>
        <v>4.1000000000000002E-2</v>
      </c>
      <c r="R10">
        <f t="array" ref="R10">INDEX(SPRG1107!$H:$H,MATCH($B10,IF(SPRG1107!$G:$G=R$2,SPRG1107!$C:$C),0))</f>
        <v>0.04</v>
      </c>
      <c r="S10">
        <f t="array" ref="S10">INDEX(SPRG1107!$H:$H,MATCH($B10,IF(SPRG1107!$G:$G=S$2,SPRG1107!$C:$C),0))</f>
        <v>1</v>
      </c>
      <c r="T10">
        <f t="array" ref="T10">INDEX(SPRG1107!$H:$H,MATCH($B10,IF(SPRG1107!$G:$G=T$2,SPRG1107!$C:$C),0))</f>
        <v>68.099999999999994</v>
      </c>
      <c r="U10">
        <f t="array" ref="U10">INDEX(SPRG1107!$H:$H,MATCH($B10,IF(SPRG1107!$G:$G=U$2,SPRG1107!$C:$C),0))</f>
        <v>7.3</v>
      </c>
      <c r="V10">
        <f t="array" ref="V10">INDEX(SPRG1107!$H:$H,MATCH($B10,IF(SPRG1107!$G:$G=V$2,SPRG1107!$C:$C),0))</f>
        <v>4.2</v>
      </c>
      <c r="W10">
        <f t="array" ref="W10">INDEX(SPRG1107!$H:$H,MATCH($B10,IF(SPRG1107!$G:$G=W$2,SPRG1107!$C:$C),0))</f>
        <v>0.57999999999999996</v>
      </c>
      <c r="X10">
        <f t="array" ref="X10">INDEX(SPRG1107!$H:$H,MATCH($B10,IF(SPRG1107!$G:$G=X$2,SPRG1107!$C:$C),0))</f>
        <v>7.6</v>
      </c>
      <c r="Y10">
        <f t="array" ref="Y10">INDEX(SPRG1107!$H:$H,MATCH($B10,IF(SPRG1107!$G:$G=Y$2,SPRG1107!$C:$C),0))</f>
        <v>14</v>
      </c>
      <c r="Z10">
        <f t="array" ref="Z10">INDEX(SPRG1107!$H:$H,MATCH($B10,IF(SPRG1107!$G:$G=Z$2,SPRG1107!$C:$C),0))</f>
        <v>22</v>
      </c>
      <c r="AA10">
        <f t="array" ref="AA10">INDEX(SPRG1107!$H:$H,MATCH($B10,IF(SPRG1107!$G:$G=AA$2,SPRG1107!$C:$C),0))</f>
        <v>202</v>
      </c>
      <c r="AB10" t="e">
        <f t="array" ref="AB10">INDEX(SPRG1107!$H:$H,MATCH($B10,IF(SPRG1107!$G:$G=AB$2,SPRG1107!$C:$C),0))</f>
        <v>#N/A</v>
      </c>
    </row>
    <row r="11" spans="2:30">
      <c r="B11" s="7" t="s">
        <v>114</v>
      </c>
      <c r="C11">
        <f>IF(((COUNTIF(SPRG1107!$C:$C,Summary!B11))=(COUNT(D11:AB11))),(COUNTIF(SPRG1107!$C:$C,Summary!B11)), "check")</f>
        <v>23</v>
      </c>
      <c r="D11">
        <f t="array" ref="D11">INDEX(SPRG1107!$H:$H,MATCH($B11,IF(SPRG1107!$G:$G=D$2,SPRG1107!$C:$C),0))</f>
        <v>21.5</v>
      </c>
      <c r="E11" t="e">
        <f t="array" ref="E11">INDEX(SPRG1107!$H:$H,MATCH($B11,IF(SPRG1107!$G:$G=E$2,SPRG1107!$C:$C),0))</f>
        <v>#N/A</v>
      </c>
      <c r="F11">
        <f t="array" ref="F11">INDEX(SPRG1107!$H:$H,MATCH($B11,IF(SPRG1107!$G:$G=F$2,SPRG1107!$C:$C),0))</f>
        <v>145</v>
      </c>
      <c r="G11">
        <f t="array" ref="G11">INDEX(SPRG1107!$H:$H,MATCH($B11,IF(SPRG1107!$G:$G=G$2,SPRG1107!$C:$C),0))</f>
        <v>1.65</v>
      </c>
      <c r="H11">
        <f t="array" ref="H11">INDEX(SPRG1107!$H:$H,MATCH($B11,IF(SPRG1107!$G:$G=H$2,SPRG1107!$C:$C),0))</f>
        <v>18.8</v>
      </c>
      <c r="I11">
        <f t="array" ref="I11">INDEX(SPRG1107!$H:$H,MATCH($B11,IF(SPRG1107!$G:$G=I$2,SPRG1107!$C:$C),0))</f>
        <v>5</v>
      </c>
      <c r="J11">
        <f t="array" ref="J11">INDEX(SPRG1107!$H:$H,MATCH($B11,IF(SPRG1107!$G:$G=J$2,SPRG1107!$C:$C),0))</f>
        <v>8.1</v>
      </c>
      <c r="K11">
        <f t="array" ref="K11">INDEX(SPRG1107!$H:$H,MATCH($B11,IF(SPRG1107!$G:$G=K$2,SPRG1107!$C:$C),0))</f>
        <v>0.15</v>
      </c>
      <c r="L11">
        <f t="array" ref="L11">INDEX(SPRG1107!$H:$H,MATCH($B11,IF(SPRG1107!$G:$G=L$2,SPRG1107!$C:$C),0))</f>
        <v>2.5</v>
      </c>
      <c r="M11">
        <f t="array" ref="M11">INDEX(SPRG1107!$H:$H,MATCH($B11,IF(SPRG1107!$G:$G=M$2,SPRG1107!$C:$C),0))</f>
        <v>68</v>
      </c>
      <c r="N11">
        <f t="array" ref="N11">INDEX(SPRG1107!$H:$H,MATCH($B11,IF(SPRG1107!$G:$G=N$2,SPRG1107!$C:$C),0))</f>
        <v>0.01</v>
      </c>
      <c r="O11">
        <f t="array" ref="O11">INDEX(SPRG1107!$H:$H,MATCH($B11,IF(SPRG1107!$G:$G=O$2,SPRG1107!$C:$C),0))</f>
        <v>0.08</v>
      </c>
      <c r="P11">
        <f t="array" ref="P11">INDEX(SPRG1107!$H:$H,MATCH($B11,IF(SPRG1107!$G:$G=P$2,SPRG1107!$C:$C),0))</f>
        <v>0.22</v>
      </c>
      <c r="Q11">
        <f t="array" ref="Q11">INDEX(SPRG1107!$H:$H,MATCH($B11,IF(SPRG1107!$G:$G=Q$2,SPRG1107!$C:$C),0))</f>
        <v>1.0999999999999999E-2</v>
      </c>
      <c r="R11">
        <f t="array" ref="R11">INDEX(SPRG1107!$H:$H,MATCH($B11,IF(SPRG1107!$G:$G=R$2,SPRG1107!$C:$C),0))</f>
        <v>1.2E-2</v>
      </c>
      <c r="S11">
        <f t="array" ref="S11">INDEX(SPRG1107!$H:$H,MATCH($B11,IF(SPRG1107!$G:$G=S$2,SPRG1107!$C:$C),0))</f>
        <v>1</v>
      </c>
      <c r="T11">
        <f t="array" ref="T11">INDEX(SPRG1107!$H:$H,MATCH($B11,IF(SPRG1107!$G:$G=T$2,SPRG1107!$C:$C),0))</f>
        <v>23</v>
      </c>
      <c r="U11">
        <f t="array" ref="U11">INDEX(SPRG1107!$H:$H,MATCH($B11,IF(SPRG1107!$G:$G=U$2,SPRG1107!$C:$C),0))</f>
        <v>3.19</v>
      </c>
      <c r="V11">
        <f t="array" ref="V11">INDEX(SPRG1107!$H:$H,MATCH($B11,IF(SPRG1107!$G:$G=V$2,SPRG1107!$C:$C),0))</f>
        <v>1.9</v>
      </c>
      <c r="W11">
        <f t="array" ref="W11">INDEX(SPRG1107!$H:$H,MATCH($B11,IF(SPRG1107!$G:$G=W$2,SPRG1107!$C:$C),0))</f>
        <v>0.3</v>
      </c>
      <c r="X11">
        <f t="array" ref="X11">INDEX(SPRG1107!$H:$H,MATCH($B11,IF(SPRG1107!$G:$G=X$2,SPRG1107!$C:$C),0))</f>
        <v>3</v>
      </c>
      <c r="Y11">
        <f t="array" ref="Y11">INDEX(SPRG1107!$H:$H,MATCH($B11,IF(SPRG1107!$G:$G=Y$2,SPRG1107!$C:$C),0))</f>
        <v>2.7</v>
      </c>
      <c r="Z11">
        <f t="array" ref="Z11">INDEX(SPRG1107!$H:$H,MATCH($B11,IF(SPRG1107!$G:$G=Z$2,SPRG1107!$C:$C),0))</f>
        <v>15</v>
      </c>
      <c r="AA11">
        <f t="array" ref="AA11">INDEX(SPRG1107!$H:$H,MATCH($B11,IF(SPRG1107!$G:$G=AA$2,SPRG1107!$C:$C),0))</f>
        <v>74</v>
      </c>
      <c r="AB11" t="e">
        <f t="array" ref="AB11">INDEX(SPRG1107!$H:$H,MATCH($B11,IF(SPRG1107!$G:$G=AB$2,SPRG1107!$C:$C),0))</f>
        <v>#N/A</v>
      </c>
    </row>
    <row r="12" spans="2:30">
      <c r="B12" s="7" t="s">
        <v>118</v>
      </c>
      <c r="C12">
        <f>IF(((COUNTIF(SPRG1107!$C:$C,Summary!B12))=(COUNT(D12:AB12))),(COUNTIF(SPRG1107!$C:$C,Summary!B12)), "check")</f>
        <v>24</v>
      </c>
      <c r="D12">
        <f t="array" ref="D12">INDEX(SPRG1107!$H:$H,MATCH($B12,IF(SPRG1107!$G:$G=D$2,SPRG1107!$C:$C),0))</f>
        <v>22.3</v>
      </c>
      <c r="E12">
        <f t="array" ref="E12">INDEX(SPRG1107!$H:$H,MATCH($B12,IF(SPRG1107!$G:$G=E$2,SPRG1107!$C:$C),0))</f>
        <v>6.4</v>
      </c>
      <c r="F12">
        <f t="array" ref="F12">INDEX(SPRG1107!$H:$H,MATCH($B12,IF(SPRG1107!$G:$G=F$2,SPRG1107!$C:$C),0))</f>
        <v>322</v>
      </c>
      <c r="G12">
        <f t="array" ref="G12">INDEX(SPRG1107!$H:$H,MATCH($B12,IF(SPRG1107!$G:$G=G$2,SPRG1107!$C:$C),0))</f>
        <v>3.31</v>
      </c>
      <c r="H12">
        <f t="array" ref="H12">INDEX(SPRG1107!$H:$H,MATCH($B12,IF(SPRG1107!$G:$G=H$2,SPRG1107!$C:$C),0))</f>
        <v>38</v>
      </c>
      <c r="I12">
        <f t="array" ref="I12">INDEX(SPRG1107!$H:$H,MATCH($B12,IF(SPRG1107!$G:$G=I$2,SPRG1107!$C:$C),0))</f>
        <v>6.4</v>
      </c>
      <c r="J12">
        <f t="array" ref="J12">INDEX(SPRG1107!$H:$H,MATCH($B12,IF(SPRG1107!$G:$G=J$2,SPRG1107!$C:$C),0))</f>
        <v>7.4</v>
      </c>
      <c r="K12">
        <f t="array" ref="K12">INDEX(SPRG1107!$H:$H,MATCH($B12,IF(SPRG1107!$G:$G=K$2,SPRG1107!$C:$C),0))</f>
        <v>0.3</v>
      </c>
      <c r="L12">
        <f t="array" ref="L12">INDEX(SPRG1107!$H:$H,MATCH($B12,IF(SPRG1107!$G:$G=L$2,SPRG1107!$C:$C),0))</f>
        <v>2</v>
      </c>
      <c r="M12">
        <f t="array" ref="M12">INDEX(SPRG1107!$H:$H,MATCH($B12,IF(SPRG1107!$G:$G=M$2,SPRG1107!$C:$C),0))</f>
        <v>155</v>
      </c>
      <c r="N12">
        <f t="array" ref="N12">INDEX(SPRG1107!$H:$H,MATCH($B12,IF(SPRG1107!$G:$G=N$2,SPRG1107!$C:$C),0))</f>
        <v>0.01</v>
      </c>
      <c r="O12">
        <f t="array" ref="O12">INDEX(SPRG1107!$H:$H,MATCH($B12,IF(SPRG1107!$G:$G=O$2,SPRG1107!$C:$C),0))</f>
        <v>9.2999999999999999E-2</v>
      </c>
      <c r="P12">
        <f t="array" ref="P12">INDEX(SPRG1107!$H:$H,MATCH($B12,IF(SPRG1107!$G:$G=P$2,SPRG1107!$C:$C),0))</f>
        <v>0.88</v>
      </c>
      <c r="Q12">
        <f t="array" ref="Q12">INDEX(SPRG1107!$H:$H,MATCH($B12,IF(SPRG1107!$G:$G=Q$2,SPRG1107!$C:$C),0))</f>
        <v>2.4E-2</v>
      </c>
      <c r="R12">
        <f t="array" ref="R12">INDEX(SPRG1107!$H:$H,MATCH($B12,IF(SPRG1107!$G:$G=R$2,SPRG1107!$C:$C),0))</f>
        <v>2.3E-2</v>
      </c>
      <c r="S12">
        <f t="array" ref="S12">INDEX(SPRG1107!$H:$H,MATCH($B12,IF(SPRG1107!$G:$G=S$2,SPRG1107!$C:$C),0))</f>
        <v>1</v>
      </c>
      <c r="T12">
        <f t="array" ref="T12">INDEX(SPRG1107!$H:$H,MATCH($B12,IF(SPRG1107!$G:$G=T$2,SPRG1107!$C:$C),0))</f>
        <v>55.9</v>
      </c>
      <c r="U12">
        <f t="array" ref="U12">INDEX(SPRG1107!$H:$H,MATCH($B12,IF(SPRG1107!$G:$G=U$2,SPRG1107!$C:$C),0))</f>
        <v>6.08</v>
      </c>
      <c r="V12">
        <f t="array" ref="V12">INDEX(SPRG1107!$H:$H,MATCH($B12,IF(SPRG1107!$G:$G=V$2,SPRG1107!$C:$C),0))</f>
        <v>2.4</v>
      </c>
      <c r="W12">
        <f t="array" ref="W12">INDEX(SPRG1107!$H:$H,MATCH($B12,IF(SPRG1107!$G:$G=W$2,SPRG1107!$C:$C),0))</f>
        <v>0.3</v>
      </c>
      <c r="X12">
        <f t="array" ref="X12">INDEX(SPRG1107!$H:$H,MATCH($B12,IF(SPRG1107!$G:$G=X$2,SPRG1107!$C:$C),0))</f>
        <v>4.3</v>
      </c>
      <c r="Y12">
        <f t="array" ref="Y12">INDEX(SPRG1107!$H:$H,MATCH($B12,IF(SPRG1107!$G:$G=Y$2,SPRG1107!$C:$C),0))</f>
        <v>8.1</v>
      </c>
      <c r="Z12">
        <f t="array" ref="Z12">INDEX(SPRG1107!$H:$H,MATCH($B12,IF(SPRG1107!$G:$G=Z$2,SPRG1107!$C:$C),0))</f>
        <v>17</v>
      </c>
      <c r="AA12">
        <f t="array" ref="AA12">INDEX(SPRG1107!$H:$H,MATCH($B12,IF(SPRG1107!$G:$G=AA$2,SPRG1107!$C:$C),0))</f>
        <v>182</v>
      </c>
      <c r="AB12" t="e">
        <f t="array" ref="AB12">INDEX(SPRG1107!$H:$H,MATCH($B12,IF(SPRG1107!$G:$G=AB$2,SPRG1107!$C:$C),0))</f>
        <v>#N/A</v>
      </c>
    </row>
    <row r="13" spans="2:30">
      <c r="B13" s="7" t="s">
        <v>121</v>
      </c>
      <c r="C13">
        <f>IF(((COUNTIF(SPRG1107!$C:$C,Summary!B13))=(COUNT(D13:AB13))),(COUNTIF(SPRG1107!$C:$C,Summary!B13)), "check")</f>
        <v>24</v>
      </c>
      <c r="D13">
        <f t="array" ref="D13">INDEX(SPRG1107!$H:$H,MATCH($B13,IF(SPRG1107!$G:$G=D$2,SPRG1107!$C:$C),0))</f>
        <v>22.1</v>
      </c>
      <c r="E13">
        <f t="array" ref="E13">INDEX(SPRG1107!$H:$H,MATCH($B13,IF(SPRG1107!$G:$G=E$2,SPRG1107!$C:$C),0))</f>
        <v>4.4000000000000004</v>
      </c>
      <c r="F13">
        <f t="array" ref="F13">INDEX(SPRG1107!$H:$H,MATCH($B13,IF(SPRG1107!$G:$G=F$2,SPRG1107!$C:$C),0))</f>
        <v>115</v>
      </c>
      <c r="G13">
        <f t="array" ref="G13">INDEX(SPRG1107!$H:$H,MATCH($B13,IF(SPRG1107!$G:$G=G$2,SPRG1107!$C:$C),0))</f>
        <v>5.81</v>
      </c>
      <c r="H13">
        <f t="array" ref="H13">INDEX(SPRG1107!$H:$H,MATCH($B13,IF(SPRG1107!$G:$G=H$2,SPRG1107!$C:$C),0))</f>
        <v>66.599999999999994</v>
      </c>
      <c r="I13">
        <f t="array" ref="I13">INDEX(SPRG1107!$H:$H,MATCH($B13,IF(SPRG1107!$G:$G=I$2,SPRG1107!$C:$C),0))</f>
        <v>4.4000000000000004</v>
      </c>
      <c r="J13">
        <f t="array" ref="J13">INDEX(SPRG1107!$H:$H,MATCH($B13,IF(SPRG1107!$G:$G=J$2,SPRG1107!$C:$C),0))</f>
        <v>8.1</v>
      </c>
      <c r="K13">
        <f t="array" ref="K13">INDEX(SPRG1107!$H:$H,MATCH($B13,IF(SPRG1107!$G:$G=K$2,SPRG1107!$C:$C),0))</f>
        <v>1.5</v>
      </c>
      <c r="L13">
        <f t="array" ref="L13">INDEX(SPRG1107!$H:$H,MATCH($B13,IF(SPRG1107!$G:$G=L$2,SPRG1107!$C:$C),0))</f>
        <v>2.5</v>
      </c>
      <c r="M13">
        <f t="array" ref="M13">INDEX(SPRG1107!$H:$H,MATCH($B13,IF(SPRG1107!$G:$G=M$2,SPRG1107!$C:$C),0))</f>
        <v>47</v>
      </c>
      <c r="N13">
        <f t="array" ref="N13">INDEX(SPRG1107!$H:$H,MATCH($B13,IF(SPRG1107!$G:$G=N$2,SPRG1107!$C:$C),0))</f>
        <v>0.01</v>
      </c>
      <c r="O13">
        <f t="array" ref="O13">INDEX(SPRG1107!$H:$H,MATCH($B13,IF(SPRG1107!$G:$G=O$2,SPRG1107!$C:$C),0))</f>
        <v>0.08</v>
      </c>
      <c r="P13">
        <f t="array" ref="P13">INDEX(SPRG1107!$H:$H,MATCH($B13,IF(SPRG1107!$G:$G=P$2,SPRG1107!$C:$C),0))</f>
        <v>0.1</v>
      </c>
      <c r="Q13">
        <f t="array" ref="Q13">INDEX(SPRG1107!$H:$H,MATCH($B13,IF(SPRG1107!$G:$G=Q$2,SPRG1107!$C:$C),0))</f>
        <v>2.3E-2</v>
      </c>
      <c r="R13">
        <f t="array" ref="R13">INDEX(SPRG1107!$H:$H,MATCH($B13,IF(SPRG1107!$G:$G=R$2,SPRG1107!$C:$C),0))</f>
        <v>2.5999999999999999E-2</v>
      </c>
      <c r="S13">
        <f t="array" ref="S13">INDEX(SPRG1107!$H:$H,MATCH($B13,IF(SPRG1107!$G:$G=S$2,SPRG1107!$C:$C),0))</f>
        <v>1</v>
      </c>
      <c r="T13">
        <f t="array" ref="T13">INDEX(SPRG1107!$H:$H,MATCH($B13,IF(SPRG1107!$G:$G=T$2,SPRG1107!$C:$C),0))</f>
        <v>13.6</v>
      </c>
      <c r="U13">
        <f t="array" ref="U13">INDEX(SPRG1107!$H:$H,MATCH($B13,IF(SPRG1107!$G:$G=U$2,SPRG1107!$C:$C),0))</f>
        <v>4.71</v>
      </c>
      <c r="V13">
        <f t="array" ref="V13">INDEX(SPRG1107!$H:$H,MATCH($B13,IF(SPRG1107!$G:$G=V$2,SPRG1107!$C:$C),0))</f>
        <v>2.8</v>
      </c>
      <c r="W13">
        <f t="array" ref="W13">INDEX(SPRG1107!$H:$H,MATCH($B13,IF(SPRG1107!$G:$G=W$2,SPRG1107!$C:$C),0))</f>
        <v>0.3</v>
      </c>
      <c r="X13">
        <f t="array" ref="X13">INDEX(SPRG1107!$H:$H,MATCH($B13,IF(SPRG1107!$G:$G=X$2,SPRG1107!$C:$C),0))</f>
        <v>4.4000000000000004</v>
      </c>
      <c r="Y13">
        <f t="array" ref="Y13">INDEX(SPRG1107!$H:$H,MATCH($B13,IF(SPRG1107!$G:$G=Y$2,SPRG1107!$C:$C),0))</f>
        <v>5.6</v>
      </c>
      <c r="Z13">
        <f t="array" ref="Z13">INDEX(SPRG1107!$H:$H,MATCH($B13,IF(SPRG1107!$G:$G=Z$2,SPRG1107!$C:$C),0))</f>
        <v>15</v>
      </c>
      <c r="AA13">
        <f t="array" ref="AA13">INDEX(SPRG1107!$H:$H,MATCH($B13,IF(SPRG1107!$G:$G=AA$2,SPRG1107!$C:$C),0))</f>
        <v>65</v>
      </c>
      <c r="AB13" t="e">
        <f t="array" ref="AB13">INDEX(SPRG1107!$H:$H,MATCH($B13,IF(SPRG1107!$G:$G=AB$2,SPRG1107!$C:$C),0))</f>
        <v>#N/A</v>
      </c>
    </row>
    <row r="14" spans="2:30">
      <c r="B14" s="7" t="s">
        <v>124</v>
      </c>
      <c r="C14">
        <f>IF(((COUNTIF(SPRG1107!$C:$C,Summary!B14))=(COUNT(D14:AB14))),(COUNTIF(SPRG1107!$C:$C,Summary!B14)), "check")</f>
        <v>24</v>
      </c>
      <c r="D14">
        <f t="array" ref="D14">INDEX(SPRG1107!$H:$H,MATCH($B14,IF(SPRG1107!$G:$G=D$2,SPRG1107!$C:$C),0))</f>
        <v>24.2</v>
      </c>
      <c r="E14">
        <f t="array" ref="E14">INDEX(SPRG1107!$H:$H,MATCH($B14,IF(SPRG1107!$G:$G=E$2,SPRG1107!$C:$C),0))</f>
        <v>1</v>
      </c>
      <c r="F14">
        <f t="array" ref="F14">INDEX(SPRG1107!$H:$H,MATCH($B14,IF(SPRG1107!$G:$G=F$2,SPRG1107!$C:$C),0))</f>
        <v>373</v>
      </c>
      <c r="G14">
        <f t="array" ref="G14">INDEX(SPRG1107!$H:$H,MATCH($B14,IF(SPRG1107!$G:$G=G$2,SPRG1107!$C:$C),0))</f>
        <v>0.26</v>
      </c>
      <c r="H14">
        <f t="array" ref="H14">INDEX(SPRG1107!$H:$H,MATCH($B14,IF(SPRG1107!$G:$G=H$2,SPRG1107!$C:$C),0))</f>
        <v>3.1</v>
      </c>
      <c r="I14">
        <f t="array" ref="I14">INDEX(SPRG1107!$H:$H,MATCH($B14,IF(SPRG1107!$G:$G=I$2,SPRG1107!$C:$C),0))</f>
        <v>1</v>
      </c>
      <c r="J14">
        <f t="array" ref="J14">INDEX(SPRG1107!$H:$H,MATCH($B14,IF(SPRG1107!$G:$G=J$2,SPRG1107!$C:$C),0))</f>
        <v>7.3</v>
      </c>
      <c r="K14">
        <f t="array" ref="K14">INDEX(SPRG1107!$H:$H,MATCH($B14,IF(SPRG1107!$G:$G=K$2,SPRG1107!$C:$C),0))</f>
        <v>0.45</v>
      </c>
      <c r="L14">
        <f t="array" ref="L14">INDEX(SPRG1107!$H:$H,MATCH($B14,IF(SPRG1107!$G:$G=L$2,SPRG1107!$C:$C),0))</f>
        <v>2</v>
      </c>
      <c r="M14">
        <f t="array" ref="M14">INDEX(SPRG1107!$H:$H,MATCH($B14,IF(SPRG1107!$G:$G=M$2,SPRG1107!$C:$C),0))</f>
        <v>150</v>
      </c>
      <c r="N14">
        <f t="array" ref="N14">INDEX(SPRG1107!$H:$H,MATCH($B14,IF(SPRG1107!$G:$G=N$2,SPRG1107!$C:$C),0))</f>
        <v>0.01</v>
      </c>
      <c r="O14">
        <f t="array" ref="O14">INDEX(SPRG1107!$H:$H,MATCH($B14,IF(SPRG1107!$G:$G=O$2,SPRG1107!$C:$C),0))</f>
        <v>0.11</v>
      </c>
      <c r="P14">
        <f t="array" ref="P14">INDEX(SPRG1107!$H:$H,MATCH($B14,IF(SPRG1107!$G:$G=P$2,SPRG1107!$C:$C),0))</f>
        <v>0.28000000000000003</v>
      </c>
      <c r="Q14">
        <f t="array" ref="Q14">INDEX(SPRG1107!$H:$H,MATCH($B14,IF(SPRG1107!$G:$G=Q$2,SPRG1107!$C:$C),0))</f>
        <v>5.8000000000000003E-2</v>
      </c>
      <c r="R14">
        <f t="array" ref="R14">INDEX(SPRG1107!$H:$H,MATCH($B14,IF(SPRG1107!$G:$G=R$2,SPRG1107!$C:$C),0))</f>
        <v>5.8999999999999997E-2</v>
      </c>
      <c r="S14">
        <f t="array" ref="S14">INDEX(SPRG1107!$H:$H,MATCH($B14,IF(SPRG1107!$G:$G=S$2,SPRG1107!$C:$C),0))</f>
        <v>1</v>
      </c>
      <c r="T14">
        <f t="array" ref="T14">INDEX(SPRG1107!$H:$H,MATCH($B14,IF(SPRG1107!$G:$G=T$2,SPRG1107!$C:$C),0))</f>
        <v>57.1</v>
      </c>
      <c r="U14">
        <f t="array" ref="U14">INDEX(SPRG1107!$H:$H,MATCH($B14,IF(SPRG1107!$G:$G=U$2,SPRG1107!$C:$C),0))</f>
        <v>10.8</v>
      </c>
      <c r="V14">
        <f t="array" ref="V14">INDEX(SPRG1107!$H:$H,MATCH($B14,IF(SPRG1107!$G:$G=V$2,SPRG1107!$C:$C),0))</f>
        <v>5.7</v>
      </c>
      <c r="W14">
        <f t="array" ref="W14">INDEX(SPRG1107!$H:$H,MATCH($B14,IF(SPRG1107!$G:$G=W$2,SPRG1107!$C:$C),0))</f>
        <v>0.69</v>
      </c>
      <c r="X14">
        <f t="array" ref="X14">INDEX(SPRG1107!$H:$H,MATCH($B14,IF(SPRG1107!$G:$G=X$2,SPRG1107!$C:$C),0))</f>
        <v>8.6</v>
      </c>
      <c r="Y14">
        <f t="array" ref="Y14">INDEX(SPRG1107!$H:$H,MATCH($B14,IF(SPRG1107!$G:$G=Y$2,SPRG1107!$C:$C),0))</f>
        <v>32</v>
      </c>
      <c r="Z14">
        <f t="array" ref="Z14">INDEX(SPRG1107!$H:$H,MATCH($B14,IF(SPRG1107!$G:$G=Z$2,SPRG1107!$C:$C),0))</f>
        <v>24</v>
      </c>
      <c r="AA14">
        <f t="array" ref="AA14">INDEX(SPRG1107!$H:$H,MATCH($B14,IF(SPRG1107!$G:$G=AA$2,SPRG1107!$C:$C),0))</f>
        <v>217</v>
      </c>
      <c r="AB14" t="e">
        <f t="array" ref="AB14">INDEX(SPRG1107!$H:$H,MATCH($B14,IF(SPRG1107!$G:$G=AB$2,SPRG1107!$C:$C),0))</f>
        <v>#N/A</v>
      </c>
    </row>
    <row r="15" spans="2:30">
      <c r="B15" s="7" t="s">
        <v>127</v>
      </c>
      <c r="C15">
        <f>IF(((COUNTIF(SPRG1107!$C:$C,Summary!B15))=(COUNT(D15:AB15))),(COUNTIF(SPRG1107!$C:$C,Summary!B15)), "check")</f>
        <v>23</v>
      </c>
      <c r="D15">
        <f t="array" ref="D15">INDEX(SPRG1107!$H:$H,MATCH($B15,IF(SPRG1107!$G:$G=D$2,SPRG1107!$C:$C),0))</f>
        <v>23.9</v>
      </c>
      <c r="E15" t="e">
        <f t="array" ref="E15">INDEX(SPRG1107!$H:$H,MATCH($B15,IF(SPRG1107!$G:$G=E$2,SPRG1107!$C:$C),0))</f>
        <v>#N/A</v>
      </c>
      <c r="F15">
        <f t="array" ref="F15">INDEX(SPRG1107!$H:$H,MATCH($B15,IF(SPRG1107!$G:$G=F$2,SPRG1107!$C:$C),0))</f>
        <v>325</v>
      </c>
      <c r="G15">
        <f t="array" ref="G15">INDEX(SPRG1107!$H:$H,MATCH($B15,IF(SPRG1107!$G:$G=G$2,SPRG1107!$C:$C),0))</f>
        <v>0.37</v>
      </c>
      <c r="H15">
        <f t="array" ref="H15">INDEX(SPRG1107!$H:$H,MATCH($B15,IF(SPRG1107!$G:$G=H$2,SPRG1107!$C:$C),0))</f>
        <v>4.4000000000000004</v>
      </c>
      <c r="I15" t="e">
        <f t="array" ref="I15">INDEX(SPRG1107!$H:$H,MATCH($B15,IF(SPRG1107!$G:$G=I$2,SPRG1107!$C:$C),0))</f>
        <v>#N/A</v>
      </c>
      <c r="J15">
        <f t="array" ref="J15">INDEX(SPRG1107!$H:$H,MATCH($B15,IF(SPRG1107!$G:$G=J$2,SPRG1107!$C:$C),0))</f>
        <v>7.3</v>
      </c>
      <c r="K15">
        <f t="array" ref="K15">INDEX(SPRG1107!$H:$H,MATCH($B15,IF(SPRG1107!$G:$G=K$2,SPRG1107!$C:$C),0))</f>
        <v>0.8</v>
      </c>
      <c r="L15">
        <f t="array" ref="L15">INDEX(SPRG1107!$H:$H,MATCH($B15,IF(SPRG1107!$G:$G=L$2,SPRG1107!$C:$C),0))</f>
        <v>2</v>
      </c>
      <c r="M15">
        <f t="array" ref="M15">INDEX(SPRG1107!$H:$H,MATCH($B15,IF(SPRG1107!$G:$G=M$2,SPRG1107!$C:$C),0))</f>
        <v>151</v>
      </c>
      <c r="N15">
        <f t="array" ref="N15">INDEX(SPRG1107!$H:$H,MATCH($B15,IF(SPRG1107!$G:$G=N$2,SPRG1107!$C:$C),0))</f>
        <v>0.01</v>
      </c>
      <c r="O15">
        <f t="array" ref="O15">INDEX(SPRG1107!$H:$H,MATCH($B15,IF(SPRG1107!$G:$G=O$2,SPRG1107!$C:$C),0))</f>
        <v>9.7000000000000003E-2</v>
      </c>
      <c r="P15">
        <f t="array" ref="P15">INDEX(SPRG1107!$H:$H,MATCH($B15,IF(SPRG1107!$G:$G=P$2,SPRG1107!$C:$C),0))</f>
        <v>0.47</v>
      </c>
      <c r="Q15">
        <f t="array" ref="Q15">INDEX(SPRG1107!$H:$H,MATCH($B15,IF(SPRG1107!$G:$G=Q$2,SPRG1107!$C:$C),0))</f>
        <v>5.8000000000000003E-2</v>
      </c>
      <c r="R15">
        <f t="array" ref="R15">INDEX(SPRG1107!$H:$H,MATCH($B15,IF(SPRG1107!$G:$G=R$2,SPRG1107!$C:$C),0))</f>
        <v>5.2999999999999999E-2</v>
      </c>
      <c r="S15">
        <f t="array" ref="S15">INDEX(SPRG1107!$H:$H,MATCH($B15,IF(SPRG1107!$G:$G=S$2,SPRG1107!$C:$C),0))</f>
        <v>1</v>
      </c>
      <c r="T15">
        <f t="array" ref="T15">INDEX(SPRG1107!$H:$H,MATCH($B15,IF(SPRG1107!$G:$G=T$2,SPRG1107!$C:$C),0))</f>
        <v>52.8</v>
      </c>
      <c r="U15">
        <f t="array" ref="U15">INDEX(SPRG1107!$H:$H,MATCH($B15,IF(SPRG1107!$G:$G=U$2,SPRG1107!$C:$C),0))</f>
        <v>7.55</v>
      </c>
      <c r="V15">
        <f t="array" ref="V15">INDEX(SPRG1107!$H:$H,MATCH($B15,IF(SPRG1107!$G:$G=V$2,SPRG1107!$C:$C),0))</f>
        <v>4.5</v>
      </c>
      <c r="W15">
        <f t="array" ref="W15">INDEX(SPRG1107!$H:$H,MATCH($B15,IF(SPRG1107!$G:$G=W$2,SPRG1107!$C:$C),0))</f>
        <v>0.56000000000000005</v>
      </c>
      <c r="X15">
        <f t="array" ref="X15">INDEX(SPRG1107!$H:$H,MATCH($B15,IF(SPRG1107!$G:$G=X$2,SPRG1107!$C:$C),0))</f>
        <v>6.8</v>
      </c>
      <c r="Y15">
        <f t="array" ref="Y15">INDEX(SPRG1107!$H:$H,MATCH($B15,IF(SPRG1107!$G:$G=Y$2,SPRG1107!$C:$C),0))</f>
        <v>11</v>
      </c>
      <c r="Z15">
        <f t="array" ref="Z15">INDEX(SPRG1107!$H:$H,MATCH($B15,IF(SPRG1107!$G:$G=Z$2,SPRG1107!$C:$C),0))</f>
        <v>21</v>
      </c>
      <c r="AA15">
        <f t="array" ref="AA15">INDEX(SPRG1107!$H:$H,MATCH($B15,IF(SPRG1107!$G:$G=AA$2,SPRG1107!$C:$C),0))</f>
        <v>187</v>
      </c>
      <c r="AB15">
        <f t="array" ref="AB15">INDEX(SPRG1107!$H:$H,MATCH($B15,IF(SPRG1107!$G:$G=AB$2,SPRG1107!$C:$C),0))</f>
        <v>21</v>
      </c>
    </row>
    <row r="16" spans="2:30">
      <c r="B16" s="7" t="s">
        <v>138</v>
      </c>
      <c r="C16">
        <f>IF(((COUNTIF(SPRG1107!$C:$C,Summary!B16))=(COUNT(D16:AB16))),(COUNTIF(SPRG1107!$C:$C,Summary!B16)), "check")</f>
        <v>23</v>
      </c>
      <c r="D16">
        <f t="array" ref="D16">INDEX(SPRG1107!$H:$H,MATCH($B16,IF(SPRG1107!$G:$G=D$2,SPRG1107!$C:$C),0))</f>
        <v>20.53</v>
      </c>
      <c r="E16" t="e">
        <f t="array" ref="E16">INDEX(SPRG1107!$H:$H,MATCH($B16,IF(SPRG1107!$G:$G=E$2,SPRG1107!$C:$C),0))</f>
        <v>#N/A</v>
      </c>
      <c r="F16">
        <f t="array" ref="F16">INDEX(SPRG1107!$H:$H,MATCH($B16,IF(SPRG1107!$G:$G=F$2,SPRG1107!$C:$C),0))</f>
        <v>232</v>
      </c>
      <c r="G16">
        <f t="array" ref="G16">INDEX(SPRG1107!$H:$H,MATCH($B16,IF(SPRG1107!$G:$G=G$2,SPRG1107!$C:$C),0))</f>
        <v>3.17</v>
      </c>
      <c r="H16">
        <f t="array" ref="H16">INDEX(SPRG1107!$H:$H,MATCH($B16,IF(SPRG1107!$G:$G=H$2,SPRG1107!$C:$C),0))</f>
        <v>35.299999999999997</v>
      </c>
      <c r="I16">
        <f t="array" ref="I16">INDEX(SPRG1107!$H:$H,MATCH($B16,IF(SPRG1107!$G:$G=I$2,SPRG1107!$C:$C),0))</f>
        <v>8</v>
      </c>
      <c r="J16">
        <f t="array" ref="J16">INDEX(SPRG1107!$H:$H,MATCH($B16,IF(SPRG1107!$G:$G=J$2,SPRG1107!$C:$C),0))</f>
        <v>7.54</v>
      </c>
      <c r="K16">
        <f t="array" ref="K16">INDEX(SPRG1107!$H:$H,MATCH($B16,IF(SPRG1107!$G:$G=K$2,SPRG1107!$C:$C),0))</f>
        <v>0.1</v>
      </c>
      <c r="L16">
        <f t="array" ref="L16">INDEX(SPRG1107!$H:$H,MATCH($B16,IF(SPRG1107!$G:$G=L$2,SPRG1107!$C:$C),0))</f>
        <v>2.5</v>
      </c>
      <c r="M16">
        <f t="array" ref="M16">INDEX(SPRG1107!$H:$H,MATCH($B16,IF(SPRG1107!$G:$G=M$2,SPRG1107!$C:$C),0))</f>
        <v>116</v>
      </c>
      <c r="N16">
        <f t="array" ref="N16">INDEX(SPRG1107!$H:$H,MATCH($B16,IF(SPRG1107!$G:$G=N$2,SPRG1107!$C:$C),0))</f>
        <v>0.01</v>
      </c>
      <c r="O16">
        <f t="array" ref="O16">INDEX(SPRG1107!$H:$H,MATCH($B16,IF(SPRG1107!$G:$G=O$2,SPRG1107!$C:$C),0))</f>
        <v>0.08</v>
      </c>
      <c r="P16">
        <f t="array" ref="P16">INDEX(SPRG1107!$H:$H,MATCH($B16,IF(SPRG1107!$G:$G=P$2,SPRG1107!$C:$C),0))</f>
        <v>0.19</v>
      </c>
      <c r="Q16">
        <f t="array" ref="Q16">INDEX(SPRG1107!$H:$H,MATCH($B16,IF(SPRG1107!$G:$G=Q$2,SPRG1107!$C:$C),0))</f>
        <v>0.02</v>
      </c>
      <c r="R16">
        <f t="array" ref="R16">INDEX(SPRG1107!$H:$H,MATCH($B16,IF(SPRG1107!$G:$G=R$2,SPRG1107!$C:$C),0))</f>
        <v>2.1999999999999999E-2</v>
      </c>
      <c r="S16">
        <f t="array" ref="S16">INDEX(SPRG1107!$H:$H,MATCH($B16,IF(SPRG1107!$G:$G=S$2,SPRG1107!$C:$C),0))</f>
        <v>1</v>
      </c>
      <c r="T16">
        <f t="array" ref="T16">INDEX(SPRG1107!$H:$H,MATCH($B16,IF(SPRG1107!$G:$G=T$2,SPRG1107!$C:$C),0))</f>
        <v>33.9</v>
      </c>
      <c r="U16">
        <f t="array" ref="U16">INDEX(SPRG1107!$H:$H,MATCH($B16,IF(SPRG1107!$G:$G=U$2,SPRG1107!$C:$C),0))</f>
        <v>8.69</v>
      </c>
      <c r="V16">
        <f t="array" ref="V16">INDEX(SPRG1107!$H:$H,MATCH($B16,IF(SPRG1107!$G:$G=V$2,SPRG1107!$C:$C),0))</f>
        <v>2</v>
      </c>
      <c r="W16">
        <f t="array" ref="W16">INDEX(SPRG1107!$H:$H,MATCH($B16,IF(SPRG1107!$G:$G=W$2,SPRG1107!$C:$C),0))</f>
        <v>0.51</v>
      </c>
      <c r="X16">
        <f t="array" ref="X16">INDEX(SPRG1107!$H:$H,MATCH($B16,IF(SPRG1107!$G:$G=X$2,SPRG1107!$C:$C),0))</f>
        <v>2.8</v>
      </c>
      <c r="Y16">
        <f t="array" ref="Y16">INDEX(SPRG1107!$H:$H,MATCH($B16,IF(SPRG1107!$G:$G=Y$2,SPRG1107!$C:$C),0))</f>
        <v>3.6</v>
      </c>
      <c r="Z16">
        <f t="array" ref="Z16">INDEX(SPRG1107!$H:$H,MATCH($B16,IF(SPRG1107!$G:$G=Z$2,SPRG1107!$C:$C),0))</f>
        <v>15</v>
      </c>
      <c r="AA16">
        <f t="array" ref="AA16">INDEX(SPRG1107!$H:$H,MATCH($B16,IF(SPRG1107!$G:$G=AA$2,SPRG1107!$C:$C),0))</f>
        <v>121</v>
      </c>
      <c r="AB16" t="e">
        <f t="array" ref="AB16">INDEX(SPRG1107!$H:$H,MATCH($B16,IF(SPRG1107!$G:$G=AB$2,SPRG1107!$C:$C),0))</f>
        <v>#N/A</v>
      </c>
    </row>
    <row r="17" spans="2:28">
      <c r="B17" s="7" t="s">
        <v>141</v>
      </c>
      <c r="C17">
        <f>IF(((COUNTIF(SPRG1107!$C:$C,Summary!B17))=(COUNT(D17:AB17))),(COUNTIF(SPRG1107!$C:$C,Summary!B17)), "check")</f>
        <v>24</v>
      </c>
      <c r="D17">
        <f t="array" ref="D17">INDEX(SPRG1107!$H:$H,MATCH($B17,IF(SPRG1107!$G:$G=D$2,SPRG1107!$C:$C),0))</f>
        <v>24</v>
      </c>
      <c r="E17">
        <f t="array" ref="E17">INDEX(SPRG1107!$H:$H,MATCH($B17,IF(SPRG1107!$G:$G=E$2,SPRG1107!$C:$C),0))</f>
        <v>5.5</v>
      </c>
      <c r="F17">
        <f t="array" ref="F17">INDEX(SPRG1107!$H:$H,MATCH($B17,IF(SPRG1107!$G:$G=F$2,SPRG1107!$C:$C),0))</f>
        <v>493</v>
      </c>
      <c r="G17">
        <f t="array" ref="G17">INDEX(SPRG1107!$H:$H,MATCH($B17,IF(SPRG1107!$G:$G=G$2,SPRG1107!$C:$C),0))</f>
        <v>3.35</v>
      </c>
      <c r="H17">
        <f t="array" ref="H17">INDEX(SPRG1107!$H:$H,MATCH($B17,IF(SPRG1107!$G:$G=H$2,SPRG1107!$C:$C),0))</f>
        <v>39.799999999999997</v>
      </c>
      <c r="I17">
        <f t="array" ref="I17">INDEX(SPRG1107!$H:$H,MATCH($B17,IF(SPRG1107!$G:$G=I$2,SPRG1107!$C:$C),0))</f>
        <v>5.5</v>
      </c>
      <c r="J17">
        <f t="array" ref="J17">INDEX(SPRG1107!$H:$H,MATCH($B17,IF(SPRG1107!$G:$G=J$2,SPRG1107!$C:$C),0))</f>
        <v>7.2</v>
      </c>
      <c r="K17">
        <f t="array" ref="K17">INDEX(SPRG1107!$H:$H,MATCH($B17,IF(SPRG1107!$G:$G=K$2,SPRG1107!$C:$C),0))</f>
        <v>0.2</v>
      </c>
      <c r="L17">
        <f t="array" ref="L17">INDEX(SPRG1107!$H:$H,MATCH($B17,IF(SPRG1107!$G:$G=L$2,SPRG1107!$C:$C),0))</f>
        <v>2.5</v>
      </c>
      <c r="M17">
        <f t="array" ref="M17">INDEX(SPRG1107!$H:$H,MATCH($B17,IF(SPRG1107!$G:$G=M$2,SPRG1107!$C:$C),0))</f>
        <v>167</v>
      </c>
      <c r="N17">
        <f t="array" ref="N17">INDEX(SPRG1107!$H:$H,MATCH($B17,IF(SPRG1107!$G:$G=N$2,SPRG1107!$C:$C),0))</f>
        <v>2.1000000000000001E-2</v>
      </c>
      <c r="O17">
        <f t="array" ref="O17">INDEX(SPRG1107!$H:$H,MATCH($B17,IF(SPRG1107!$G:$G=O$2,SPRG1107!$C:$C),0))</f>
        <v>0.08</v>
      </c>
      <c r="P17">
        <f t="array" ref="P17">INDEX(SPRG1107!$H:$H,MATCH($B17,IF(SPRG1107!$G:$G=P$2,SPRG1107!$C:$C),0))</f>
        <v>1.7</v>
      </c>
      <c r="Q17">
        <f t="array" ref="Q17">INDEX(SPRG1107!$H:$H,MATCH($B17,IF(SPRG1107!$G:$G=Q$2,SPRG1107!$C:$C),0))</f>
        <v>3.5999999999999997E-2</v>
      </c>
      <c r="R17">
        <f t="array" ref="R17">INDEX(SPRG1107!$H:$H,MATCH($B17,IF(SPRG1107!$G:$G=R$2,SPRG1107!$C:$C),0))</f>
        <v>3.5999999999999997E-2</v>
      </c>
      <c r="S17">
        <f t="array" ref="S17">INDEX(SPRG1107!$H:$H,MATCH($B17,IF(SPRG1107!$G:$G=S$2,SPRG1107!$C:$C),0))</f>
        <v>1</v>
      </c>
      <c r="T17">
        <f t="array" ref="T17">INDEX(SPRG1107!$H:$H,MATCH($B17,IF(SPRG1107!$G:$G=T$2,SPRG1107!$C:$C),0))</f>
        <v>80.400000000000006</v>
      </c>
      <c r="U17">
        <f t="array" ref="U17">INDEX(SPRG1107!$H:$H,MATCH($B17,IF(SPRG1107!$G:$G=U$2,SPRG1107!$C:$C),0))</f>
        <v>12.7</v>
      </c>
      <c r="V17">
        <f t="array" ref="V17">INDEX(SPRG1107!$H:$H,MATCH($B17,IF(SPRG1107!$G:$G=V$2,SPRG1107!$C:$C),0))</f>
        <v>7.4</v>
      </c>
      <c r="W17">
        <f t="array" ref="W17">INDEX(SPRG1107!$H:$H,MATCH($B17,IF(SPRG1107!$G:$G=W$2,SPRG1107!$C:$C),0))</f>
        <v>0.88</v>
      </c>
      <c r="X17">
        <f t="array" ref="X17">INDEX(SPRG1107!$H:$H,MATCH($B17,IF(SPRG1107!$G:$G=X$2,SPRG1107!$C:$C),0))</f>
        <v>12</v>
      </c>
      <c r="Y17">
        <f t="array" ref="Y17">INDEX(SPRG1107!$H:$H,MATCH($B17,IF(SPRG1107!$G:$G=Y$2,SPRG1107!$C:$C),0))</f>
        <v>72</v>
      </c>
      <c r="Z17">
        <f t="array" ref="Z17">INDEX(SPRG1107!$H:$H,MATCH($B17,IF(SPRG1107!$G:$G=Z$2,SPRG1107!$C:$C),0))</f>
        <v>30</v>
      </c>
      <c r="AA17">
        <f t="array" ref="AA17">INDEX(SPRG1107!$H:$H,MATCH($B17,IF(SPRG1107!$G:$G=AA$2,SPRG1107!$C:$C),0))</f>
        <v>296</v>
      </c>
      <c r="AB17" t="e">
        <f t="array" ref="AB17">INDEX(SPRG1107!$H:$H,MATCH($B17,IF(SPRG1107!$G:$G=AB$2,SPRG1107!$C:$C),0))</f>
        <v>#N/A</v>
      </c>
    </row>
    <row r="18" spans="2:28">
      <c r="B18" s="7" t="s">
        <v>144</v>
      </c>
      <c r="C18">
        <f>IF(((COUNTIF(SPRG1107!$C:$C,Summary!B18))=(COUNT(D18:AB18))),(COUNTIF(SPRG1107!$C:$C,Summary!B18)), "check")</f>
        <v>24</v>
      </c>
      <c r="D18">
        <f t="array" ref="D18">INDEX(SPRG1107!$H:$H,MATCH($B18,IF(SPRG1107!$G:$G=D$2,SPRG1107!$C:$C),0))</f>
        <v>24.5</v>
      </c>
      <c r="E18">
        <f t="array" ref="E18">INDEX(SPRG1107!$H:$H,MATCH($B18,IF(SPRG1107!$G:$G=E$2,SPRG1107!$C:$C),0))</f>
        <v>1.3</v>
      </c>
      <c r="F18">
        <f t="array" ref="F18">INDEX(SPRG1107!$H:$H,MATCH($B18,IF(SPRG1107!$G:$G=F$2,SPRG1107!$C:$C),0))</f>
        <v>272</v>
      </c>
      <c r="G18">
        <f t="array" ref="G18">INDEX(SPRG1107!$H:$H,MATCH($B18,IF(SPRG1107!$G:$G=G$2,SPRG1107!$C:$C),0))</f>
        <v>0.56000000000000005</v>
      </c>
      <c r="H18">
        <f t="array" ref="H18">INDEX(SPRG1107!$H:$H,MATCH($B18,IF(SPRG1107!$G:$G=H$2,SPRG1107!$C:$C),0))</f>
        <v>6.7</v>
      </c>
      <c r="I18">
        <f t="array" ref="I18">INDEX(SPRG1107!$H:$H,MATCH($B18,IF(SPRG1107!$G:$G=I$2,SPRG1107!$C:$C),0))</f>
        <v>1.3</v>
      </c>
      <c r="J18">
        <f t="array" ref="J18">INDEX(SPRG1107!$H:$H,MATCH($B18,IF(SPRG1107!$G:$G=J$2,SPRG1107!$C:$C),0))</f>
        <v>7.5</v>
      </c>
      <c r="K18">
        <f t="array" ref="K18">INDEX(SPRG1107!$H:$H,MATCH($B18,IF(SPRG1107!$G:$G=K$2,SPRG1107!$C:$C),0))</f>
        <v>0.25</v>
      </c>
      <c r="L18">
        <f t="array" ref="L18">INDEX(SPRG1107!$H:$H,MATCH($B18,IF(SPRG1107!$G:$G=L$2,SPRG1107!$C:$C),0))</f>
        <v>2.5</v>
      </c>
      <c r="M18">
        <f t="array" ref="M18">INDEX(SPRG1107!$H:$H,MATCH($B18,IF(SPRG1107!$G:$G=M$2,SPRG1107!$C:$C),0))</f>
        <v>100</v>
      </c>
      <c r="N18">
        <f t="array" ref="N18">INDEX(SPRG1107!$H:$H,MATCH($B18,IF(SPRG1107!$G:$G=N$2,SPRG1107!$C:$C),0))</f>
        <v>0.01</v>
      </c>
      <c r="O18">
        <f t="array" ref="O18">INDEX(SPRG1107!$H:$H,MATCH($B18,IF(SPRG1107!$G:$G=O$2,SPRG1107!$C:$C),0))</f>
        <v>0.08</v>
      </c>
      <c r="P18">
        <f t="array" ref="P18">INDEX(SPRG1107!$H:$H,MATCH($B18,IF(SPRG1107!$G:$G=P$2,SPRG1107!$C:$C),0))</f>
        <v>1.3</v>
      </c>
      <c r="Q18">
        <f t="array" ref="Q18">INDEX(SPRG1107!$H:$H,MATCH($B18,IF(SPRG1107!$G:$G=Q$2,SPRG1107!$C:$C),0))</f>
        <v>0.14000000000000001</v>
      </c>
      <c r="R18">
        <f t="array" ref="R18">INDEX(SPRG1107!$H:$H,MATCH($B18,IF(SPRG1107!$G:$G=R$2,SPRG1107!$C:$C),0))</f>
        <v>0.08</v>
      </c>
      <c r="S18">
        <f t="array" ref="S18">INDEX(SPRG1107!$H:$H,MATCH($B18,IF(SPRG1107!$G:$G=S$2,SPRG1107!$C:$C),0))</f>
        <v>1</v>
      </c>
      <c r="T18">
        <f t="array" ref="T18">INDEX(SPRG1107!$H:$H,MATCH($B18,IF(SPRG1107!$G:$G=T$2,SPRG1107!$C:$C),0))</f>
        <v>33.6</v>
      </c>
      <c r="U18">
        <f t="array" ref="U18">INDEX(SPRG1107!$H:$H,MATCH($B18,IF(SPRG1107!$G:$G=U$2,SPRG1107!$C:$C),0))</f>
        <v>10.4</v>
      </c>
      <c r="V18">
        <f t="array" ref="V18">INDEX(SPRG1107!$H:$H,MATCH($B18,IF(SPRG1107!$G:$G=V$2,SPRG1107!$C:$C),0))</f>
        <v>6</v>
      </c>
      <c r="W18">
        <f t="array" ref="W18">INDEX(SPRG1107!$H:$H,MATCH($B18,IF(SPRG1107!$G:$G=W$2,SPRG1107!$C:$C),0))</f>
        <v>1.4</v>
      </c>
      <c r="X18">
        <f t="array" ref="X18">INDEX(SPRG1107!$H:$H,MATCH($B18,IF(SPRG1107!$G:$G=X$2,SPRG1107!$C:$C),0))</f>
        <v>9.9</v>
      </c>
      <c r="Y18">
        <f t="array" ref="Y18">INDEX(SPRG1107!$H:$H,MATCH($B18,IF(SPRG1107!$G:$G=Y$2,SPRG1107!$C:$C),0))</f>
        <v>18</v>
      </c>
      <c r="Z18">
        <f t="array" ref="Z18">INDEX(SPRG1107!$H:$H,MATCH($B18,IF(SPRG1107!$G:$G=Z$2,SPRG1107!$C:$C),0))</f>
        <v>27</v>
      </c>
      <c r="AA18">
        <f t="array" ref="AA18">INDEX(SPRG1107!$H:$H,MATCH($B18,IF(SPRG1107!$G:$G=AA$2,SPRG1107!$C:$C),0))</f>
        <v>153</v>
      </c>
      <c r="AB18" t="e">
        <f t="array" ref="AB18">INDEX(SPRG1107!$H:$H,MATCH($B18,IF(SPRG1107!$G:$G=AB$2,SPRG1107!$C:$C),0))</f>
        <v>#N/A</v>
      </c>
    </row>
    <row r="19" spans="2:28">
      <c r="B19" s="7" t="s">
        <v>147</v>
      </c>
      <c r="C19">
        <f>IF(((COUNTIF(SPRG1107!$C:$C,Summary!B19))=(COUNT(D19:AB19))),(COUNTIF(SPRG1107!$C:$C,Summary!B19)), "check")</f>
        <v>24</v>
      </c>
      <c r="D19">
        <f t="array" ref="D19">INDEX(SPRG1107!$H:$H,MATCH($B19,IF(SPRG1107!$G:$G=D$2,SPRG1107!$C:$C),0))</f>
        <v>23.9</v>
      </c>
      <c r="E19">
        <f t="array" ref="E19">INDEX(SPRG1107!$H:$H,MATCH($B19,IF(SPRG1107!$G:$G=E$2,SPRG1107!$C:$C),0))</f>
        <v>4.5</v>
      </c>
      <c r="F19">
        <f t="array" ref="F19">INDEX(SPRG1107!$H:$H,MATCH($B19,IF(SPRG1107!$G:$G=F$2,SPRG1107!$C:$C),0))</f>
        <v>4700</v>
      </c>
      <c r="G19">
        <f t="array" ref="G19">INDEX(SPRG1107!$H:$H,MATCH($B19,IF(SPRG1107!$G:$G=G$2,SPRG1107!$C:$C),0))</f>
        <v>2.63</v>
      </c>
      <c r="H19">
        <f t="array" ref="H19">INDEX(SPRG1107!$H:$H,MATCH($B19,IF(SPRG1107!$G:$G=H$2,SPRG1107!$C:$C),0))</f>
        <v>31.8</v>
      </c>
      <c r="I19">
        <f t="array" ref="I19">INDEX(SPRG1107!$H:$H,MATCH($B19,IF(SPRG1107!$G:$G=I$2,SPRG1107!$C:$C),0))</f>
        <v>4.5</v>
      </c>
      <c r="J19">
        <f t="array" ref="J19">INDEX(SPRG1107!$H:$H,MATCH($B19,IF(SPRG1107!$G:$G=J$2,SPRG1107!$C:$C),0))</f>
        <v>7.4</v>
      </c>
      <c r="K19">
        <f t="array" ref="K19">INDEX(SPRG1107!$H:$H,MATCH($B19,IF(SPRG1107!$G:$G=K$2,SPRG1107!$C:$C),0))</f>
        <v>0.3</v>
      </c>
      <c r="L19">
        <f t="array" ref="L19">INDEX(SPRG1107!$H:$H,MATCH($B19,IF(SPRG1107!$G:$G=L$2,SPRG1107!$C:$C),0))</f>
        <v>2.5</v>
      </c>
      <c r="M19">
        <f t="array" ref="M19">INDEX(SPRG1107!$H:$H,MATCH($B19,IF(SPRG1107!$G:$G=M$2,SPRG1107!$C:$C),0))</f>
        <v>66</v>
      </c>
      <c r="N19">
        <f t="array" ref="N19">INDEX(SPRG1107!$H:$H,MATCH($B19,IF(SPRG1107!$G:$G=N$2,SPRG1107!$C:$C),0))</f>
        <v>1.4E-2</v>
      </c>
      <c r="O19">
        <f t="array" ref="O19">INDEX(SPRG1107!$H:$H,MATCH($B19,IF(SPRG1107!$G:$G=O$2,SPRG1107!$C:$C),0))</f>
        <v>8.3000000000000004E-2</v>
      </c>
      <c r="P19">
        <f t="array" ref="P19">INDEX(SPRG1107!$H:$H,MATCH($B19,IF(SPRG1107!$G:$G=P$2,SPRG1107!$C:$C),0))</f>
        <v>0.11</v>
      </c>
      <c r="Q19">
        <f t="array" ref="Q19">INDEX(SPRG1107!$H:$H,MATCH($B19,IF(SPRG1107!$G:$G=Q$2,SPRG1107!$C:$C),0))</f>
        <v>1.4E-2</v>
      </c>
      <c r="R19">
        <f t="array" ref="R19">INDEX(SPRG1107!$H:$H,MATCH($B19,IF(SPRG1107!$G:$G=R$2,SPRG1107!$C:$C),0))</f>
        <v>1.2E-2</v>
      </c>
      <c r="S19">
        <f t="array" ref="S19">INDEX(SPRG1107!$H:$H,MATCH($B19,IF(SPRG1107!$G:$G=S$2,SPRG1107!$C:$C),0))</f>
        <v>1</v>
      </c>
      <c r="T19">
        <f t="array" ref="T19">INDEX(SPRG1107!$H:$H,MATCH($B19,IF(SPRG1107!$G:$G=T$2,SPRG1107!$C:$C),0))</f>
        <v>134</v>
      </c>
      <c r="U19">
        <f t="array" ref="U19">INDEX(SPRG1107!$H:$H,MATCH($B19,IF(SPRG1107!$G:$G=U$2,SPRG1107!$C:$C),0))</f>
        <v>78.7</v>
      </c>
      <c r="V19">
        <f t="array" ref="V19">INDEX(SPRG1107!$H:$H,MATCH($B19,IF(SPRG1107!$G:$G=V$2,SPRG1107!$C:$C),0))</f>
        <v>693</v>
      </c>
      <c r="W19">
        <f t="array" ref="W19">INDEX(SPRG1107!$H:$H,MATCH($B19,IF(SPRG1107!$G:$G=W$2,SPRG1107!$C:$C),0))</f>
        <v>20.6</v>
      </c>
      <c r="X19">
        <f t="array" ref="X19">INDEX(SPRG1107!$H:$H,MATCH($B19,IF(SPRG1107!$G:$G=X$2,SPRG1107!$C:$C),0))</f>
        <v>1300</v>
      </c>
      <c r="Y19">
        <f t="array" ref="Y19">INDEX(SPRG1107!$H:$H,MATCH($B19,IF(SPRG1107!$G:$G=Y$2,SPRG1107!$C:$C),0))</f>
        <v>330</v>
      </c>
      <c r="Z19">
        <f t="array" ref="Z19">INDEX(SPRG1107!$H:$H,MATCH($B19,IF(SPRG1107!$G:$G=Z$2,SPRG1107!$C:$C),0))</f>
        <v>251</v>
      </c>
      <c r="AA19">
        <f t="array" ref="AA19">INDEX(SPRG1107!$H:$H,MATCH($B19,IF(SPRG1107!$G:$G=AA$2,SPRG1107!$C:$C),0))</f>
        <v>2360</v>
      </c>
      <c r="AB19" t="e">
        <f t="array" ref="AB19">INDEX(SPRG1107!$H:$H,MATCH($B19,IF(SPRG1107!$G:$G=AB$2,SPRG1107!$C:$C),0))</f>
        <v>#N/A</v>
      </c>
    </row>
    <row r="20" spans="2:28">
      <c r="B20" s="7" t="s">
        <v>150</v>
      </c>
      <c r="C20">
        <f>IF(((COUNTIF(SPRG1107!$C:$C,Summary!B20))=(COUNT(D20:AB20))),(COUNTIF(SPRG1107!$C:$C,Summary!B20)), "check")</f>
        <v>24</v>
      </c>
      <c r="D20">
        <f t="array" ref="D20">INDEX(SPRG1107!$H:$H,MATCH($B20,IF(SPRG1107!$G:$G=D$2,SPRG1107!$C:$C),0))</f>
        <v>23.4</v>
      </c>
      <c r="E20">
        <f t="array" ref="E20">INDEX(SPRG1107!$H:$H,MATCH($B20,IF(SPRG1107!$G:$G=E$2,SPRG1107!$C:$C),0))</f>
        <v>4.7</v>
      </c>
      <c r="F20">
        <f t="array" ref="F20">INDEX(SPRG1107!$H:$H,MATCH($B20,IF(SPRG1107!$G:$G=F$2,SPRG1107!$C:$C),0))</f>
        <v>1930</v>
      </c>
      <c r="G20">
        <f t="array" ref="G20">INDEX(SPRG1107!$H:$H,MATCH($B20,IF(SPRG1107!$G:$G=G$2,SPRG1107!$C:$C),0))</f>
        <v>2.42</v>
      </c>
      <c r="H20">
        <f t="array" ref="H20">INDEX(SPRG1107!$H:$H,MATCH($B20,IF(SPRG1107!$G:$G=H$2,SPRG1107!$C:$C),0))</f>
        <v>28.7</v>
      </c>
      <c r="I20">
        <f t="array" ref="I20">INDEX(SPRG1107!$H:$H,MATCH($B20,IF(SPRG1107!$G:$G=I$2,SPRG1107!$C:$C),0))</f>
        <v>4.7</v>
      </c>
      <c r="J20">
        <f t="array" ref="J20">INDEX(SPRG1107!$H:$H,MATCH($B20,IF(SPRG1107!$G:$G=J$2,SPRG1107!$C:$C),0))</f>
        <v>7.5</v>
      </c>
      <c r="K20">
        <f t="array" ref="K20">INDEX(SPRG1107!$H:$H,MATCH($B20,IF(SPRG1107!$G:$G=K$2,SPRG1107!$C:$C),0))</f>
        <v>0.2</v>
      </c>
      <c r="L20">
        <f t="array" ref="L20">INDEX(SPRG1107!$H:$H,MATCH($B20,IF(SPRG1107!$G:$G=L$2,SPRG1107!$C:$C),0))</f>
        <v>2.5</v>
      </c>
      <c r="M20">
        <f t="array" ref="M20">INDEX(SPRG1107!$H:$H,MATCH($B20,IF(SPRG1107!$G:$G=M$2,SPRG1107!$C:$C),0))</f>
        <v>69</v>
      </c>
      <c r="N20">
        <f t="array" ref="N20">INDEX(SPRG1107!$H:$H,MATCH($B20,IF(SPRG1107!$G:$G=N$2,SPRG1107!$C:$C),0))</f>
        <v>0.01</v>
      </c>
      <c r="O20">
        <f t="array" ref="O20">INDEX(SPRG1107!$H:$H,MATCH($B20,IF(SPRG1107!$G:$G=O$2,SPRG1107!$C:$C),0))</f>
        <v>0.18</v>
      </c>
      <c r="P20">
        <f t="array" ref="P20">INDEX(SPRG1107!$H:$H,MATCH($B20,IF(SPRG1107!$G:$G=P$2,SPRG1107!$C:$C),0))</f>
        <v>5.2999999999999999E-2</v>
      </c>
      <c r="Q20">
        <f t="array" ref="Q20">INDEX(SPRG1107!$H:$H,MATCH($B20,IF(SPRG1107!$G:$G=Q$2,SPRG1107!$C:$C),0))</f>
        <v>2.1999999999999999E-2</v>
      </c>
      <c r="R20">
        <f t="array" ref="R20">INDEX(SPRG1107!$H:$H,MATCH($B20,IF(SPRG1107!$G:$G=R$2,SPRG1107!$C:$C),0))</f>
        <v>2.4E-2</v>
      </c>
      <c r="S20">
        <f t="array" ref="S20">INDEX(SPRG1107!$H:$H,MATCH($B20,IF(SPRG1107!$G:$G=S$2,SPRG1107!$C:$C),0))</f>
        <v>1</v>
      </c>
      <c r="T20">
        <f t="array" ref="T20">INDEX(SPRG1107!$H:$H,MATCH($B20,IF(SPRG1107!$G:$G=T$2,SPRG1107!$C:$C),0))</f>
        <v>78.099999999999994</v>
      </c>
      <c r="U20">
        <f t="array" ref="U20">INDEX(SPRG1107!$H:$H,MATCH($B20,IF(SPRG1107!$G:$G=U$2,SPRG1107!$C:$C),0))</f>
        <v>37.1</v>
      </c>
      <c r="V20">
        <f t="array" ref="V20">INDEX(SPRG1107!$H:$H,MATCH($B20,IF(SPRG1107!$G:$G=V$2,SPRG1107!$C:$C),0))</f>
        <v>262</v>
      </c>
      <c r="W20">
        <f t="array" ref="W20">INDEX(SPRG1107!$H:$H,MATCH($B20,IF(SPRG1107!$G:$G=W$2,SPRG1107!$C:$C),0))</f>
        <v>8.8000000000000007</v>
      </c>
      <c r="X20">
        <f t="array" ref="X20">INDEX(SPRG1107!$H:$H,MATCH($B20,IF(SPRG1107!$G:$G=X$2,SPRG1107!$C:$C),0))</f>
        <v>450</v>
      </c>
      <c r="Y20">
        <f t="array" ref="Y20">INDEX(SPRG1107!$H:$H,MATCH($B20,IF(SPRG1107!$G:$G=Y$2,SPRG1107!$C:$C),0))</f>
        <v>180</v>
      </c>
      <c r="Z20">
        <f t="array" ref="Z20">INDEX(SPRG1107!$H:$H,MATCH($B20,IF(SPRG1107!$G:$G=Z$2,SPRG1107!$C:$C),0))</f>
        <v>116</v>
      </c>
      <c r="AA20">
        <f t="array" ref="AA20">INDEX(SPRG1107!$H:$H,MATCH($B20,IF(SPRG1107!$G:$G=AA$2,SPRG1107!$C:$C),0))</f>
        <v>1020</v>
      </c>
      <c r="AB20" t="e">
        <f t="array" ref="AB20">INDEX(SPRG1107!$H:$H,MATCH($B20,IF(SPRG1107!$G:$G=AB$2,SPRG1107!$C:$C),0))</f>
        <v>#N/A</v>
      </c>
    </row>
    <row r="21" spans="2:28">
      <c r="B21" s="7" t="s">
        <v>153</v>
      </c>
      <c r="C21">
        <f>IF(((COUNTIF(SPRG1107!$C:$C,Summary!B21))=(COUNT(D21:AB21))),(COUNTIF(SPRG1107!$C:$C,Summary!B21)), "check")</f>
        <v>24</v>
      </c>
      <c r="D21">
        <f t="array" ref="D21">INDEX(SPRG1107!$H:$H,MATCH($B21,IF(SPRG1107!$G:$G=D$2,SPRG1107!$C:$C),0))</f>
        <v>23.6</v>
      </c>
      <c r="E21">
        <f t="array" ref="E21">INDEX(SPRG1107!$H:$H,MATCH($B21,IF(SPRG1107!$G:$G=E$2,SPRG1107!$C:$C),0))</f>
        <v>9.5</v>
      </c>
      <c r="F21">
        <f t="array" ref="F21">INDEX(SPRG1107!$H:$H,MATCH($B21,IF(SPRG1107!$G:$G=F$2,SPRG1107!$C:$C),0))</f>
        <v>472</v>
      </c>
      <c r="G21">
        <f t="array" ref="G21">INDEX(SPRG1107!$H:$H,MATCH($B21,IF(SPRG1107!$G:$G=G$2,SPRG1107!$C:$C),0))</f>
        <v>1.37</v>
      </c>
      <c r="H21">
        <f t="array" ref="H21">INDEX(SPRG1107!$H:$H,MATCH($B21,IF(SPRG1107!$G:$G=H$2,SPRG1107!$C:$C),0))</f>
        <v>16.2</v>
      </c>
      <c r="I21">
        <f t="array" ref="I21">INDEX(SPRG1107!$H:$H,MATCH($B21,IF(SPRG1107!$G:$G=I$2,SPRG1107!$C:$C),0))</f>
        <v>9.5</v>
      </c>
      <c r="J21">
        <f t="array" ref="J21">INDEX(SPRG1107!$H:$H,MATCH($B21,IF(SPRG1107!$G:$G=J$2,SPRG1107!$C:$C),0))</f>
        <v>7.2</v>
      </c>
      <c r="K21">
        <f t="array" ref="K21">INDEX(SPRG1107!$H:$H,MATCH($B21,IF(SPRG1107!$G:$G=K$2,SPRG1107!$C:$C),0))</f>
        <v>0.15</v>
      </c>
      <c r="L21">
        <f t="array" ref="L21">INDEX(SPRG1107!$H:$H,MATCH($B21,IF(SPRG1107!$G:$G=L$2,SPRG1107!$C:$C),0))</f>
        <v>2.5</v>
      </c>
      <c r="M21">
        <f t="array" ref="M21">INDEX(SPRG1107!$H:$H,MATCH($B21,IF(SPRG1107!$G:$G=M$2,SPRG1107!$C:$C),0))</f>
        <v>198</v>
      </c>
      <c r="N21">
        <f t="array" ref="N21">INDEX(SPRG1107!$H:$H,MATCH($B21,IF(SPRG1107!$G:$G=N$2,SPRG1107!$C:$C),0))</f>
        <v>0.02</v>
      </c>
      <c r="O21">
        <f t="array" ref="O21">INDEX(SPRG1107!$H:$H,MATCH($B21,IF(SPRG1107!$G:$G=O$2,SPRG1107!$C:$C),0))</f>
        <v>9.0999999999999998E-2</v>
      </c>
      <c r="P21">
        <f t="array" ref="P21">INDEX(SPRG1107!$H:$H,MATCH($B21,IF(SPRG1107!$G:$G=P$2,SPRG1107!$C:$C),0))</f>
        <v>1.2</v>
      </c>
      <c r="Q21">
        <f t="array" ref="Q21">INDEX(SPRG1107!$H:$H,MATCH($B21,IF(SPRG1107!$G:$G=Q$2,SPRG1107!$C:$C),0))</f>
        <v>4.1000000000000002E-2</v>
      </c>
      <c r="R21">
        <f t="array" ref="R21">INDEX(SPRG1107!$H:$H,MATCH($B21,IF(SPRG1107!$G:$G=R$2,SPRG1107!$C:$C),0))</f>
        <v>4.3999999999999997E-2</v>
      </c>
      <c r="S21">
        <f t="array" ref="S21">INDEX(SPRG1107!$H:$H,MATCH($B21,IF(SPRG1107!$G:$G=S$2,SPRG1107!$C:$C),0))</f>
        <v>1</v>
      </c>
      <c r="T21">
        <f t="array" ref="T21">INDEX(SPRG1107!$H:$H,MATCH($B21,IF(SPRG1107!$G:$G=T$2,SPRG1107!$C:$C),0))</f>
        <v>79.099999999999994</v>
      </c>
      <c r="U21">
        <f t="array" ref="U21">INDEX(SPRG1107!$H:$H,MATCH($B21,IF(SPRG1107!$G:$G=U$2,SPRG1107!$C:$C),0))</f>
        <v>9.9</v>
      </c>
      <c r="V21">
        <f t="array" ref="V21">INDEX(SPRG1107!$H:$H,MATCH($B21,IF(SPRG1107!$G:$G=V$2,SPRG1107!$C:$C),0))</f>
        <v>7.1</v>
      </c>
      <c r="W21">
        <f t="array" ref="W21">INDEX(SPRG1107!$H:$H,MATCH($B21,IF(SPRG1107!$G:$G=W$2,SPRG1107!$C:$C),0))</f>
        <v>0.8</v>
      </c>
      <c r="X21">
        <f t="array" ref="X21">INDEX(SPRG1107!$H:$H,MATCH($B21,IF(SPRG1107!$G:$G=X$2,SPRG1107!$C:$C),0))</f>
        <v>11</v>
      </c>
      <c r="Y21">
        <f t="array" ref="Y21">INDEX(SPRG1107!$H:$H,MATCH($B21,IF(SPRG1107!$G:$G=Y$2,SPRG1107!$C:$C),0))</f>
        <v>31</v>
      </c>
      <c r="Z21">
        <f t="array" ref="Z21">INDEX(SPRG1107!$H:$H,MATCH($B21,IF(SPRG1107!$G:$G=Z$2,SPRG1107!$C:$C),0))</f>
        <v>27</v>
      </c>
      <c r="AA21">
        <f t="array" ref="AA21">INDEX(SPRG1107!$H:$H,MATCH($B21,IF(SPRG1107!$G:$G=AA$2,SPRG1107!$C:$C),0))</f>
        <v>249</v>
      </c>
      <c r="AB21" t="e">
        <f t="array" ref="AB21">INDEX(SPRG1107!$H:$H,MATCH($B21,IF(SPRG1107!$G:$G=AB$2,SPRG1107!$C:$C),0))</f>
        <v>#N/A</v>
      </c>
    </row>
    <row r="22" spans="2:28">
      <c r="B22" s="7" t="s">
        <v>157</v>
      </c>
      <c r="C22">
        <f>IF(((COUNTIF(SPRG1107!$C:$C,Summary!B22))=(COUNT(D22:AB22))),(COUNTIF(SPRG1107!$C:$C,Summary!B22)), "check")</f>
        <v>24</v>
      </c>
      <c r="D22">
        <f t="array" ref="D22">INDEX(SPRG1107!$H:$H,MATCH($B22,IF(SPRG1107!$G:$G=D$2,SPRG1107!$C:$C),0))</f>
        <v>23.5</v>
      </c>
      <c r="E22">
        <f t="array" ref="E22">INDEX(SPRG1107!$H:$H,MATCH($B22,IF(SPRG1107!$G:$G=E$2,SPRG1107!$C:$C),0))</f>
        <v>8.5</v>
      </c>
      <c r="F22">
        <f t="array" ref="F22">INDEX(SPRG1107!$H:$H,MATCH($B22,IF(SPRG1107!$G:$G=F$2,SPRG1107!$C:$C),0))</f>
        <v>2060</v>
      </c>
      <c r="G22">
        <f t="array" ref="G22">INDEX(SPRG1107!$H:$H,MATCH($B22,IF(SPRG1107!$G:$G=G$2,SPRG1107!$C:$C),0))</f>
        <v>0.21</v>
      </c>
      <c r="H22">
        <f t="array" ref="H22">INDEX(SPRG1107!$H:$H,MATCH($B22,IF(SPRG1107!$G:$G=H$2,SPRG1107!$C:$C),0))</f>
        <v>2.5</v>
      </c>
      <c r="I22">
        <f t="array" ref="I22">INDEX(SPRG1107!$H:$H,MATCH($B22,IF(SPRG1107!$G:$G=I$2,SPRG1107!$C:$C),0))</f>
        <v>8.5</v>
      </c>
      <c r="J22">
        <f t="array" ref="J22">INDEX(SPRG1107!$H:$H,MATCH($B22,IF(SPRG1107!$G:$G=J$2,SPRG1107!$C:$C),0))</f>
        <v>7.2</v>
      </c>
      <c r="K22">
        <f t="array" ref="K22">INDEX(SPRG1107!$H:$H,MATCH($B22,IF(SPRG1107!$G:$G=K$2,SPRG1107!$C:$C),0))</f>
        <v>0.9</v>
      </c>
      <c r="L22">
        <f t="array" ref="L22">INDEX(SPRG1107!$H:$H,MATCH($B22,IF(SPRG1107!$G:$G=L$2,SPRG1107!$C:$C),0))</f>
        <v>3.6</v>
      </c>
      <c r="M22">
        <f t="array" ref="M22">INDEX(SPRG1107!$H:$H,MATCH($B22,IF(SPRG1107!$G:$G=M$2,SPRG1107!$C:$C),0))</f>
        <v>155</v>
      </c>
      <c r="N22">
        <f t="array" ref="N22">INDEX(SPRG1107!$H:$H,MATCH($B22,IF(SPRG1107!$G:$G=N$2,SPRG1107!$C:$C),0))</f>
        <v>0.12</v>
      </c>
      <c r="O22">
        <f t="array" ref="O22">INDEX(SPRG1107!$H:$H,MATCH($B22,IF(SPRG1107!$G:$G=O$2,SPRG1107!$C:$C),0))</f>
        <v>0.2</v>
      </c>
      <c r="P22">
        <f t="array" ref="P22">INDEX(SPRG1107!$H:$H,MATCH($B22,IF(SPRG1107!$G:$G=P$2,SPRG1107!$C:$C),0))</f>
        <v>0.33</v>
      </c>
      <c r="Q22">
        <f t="array" ref="Q22">INDEX(SPRG1107!$H:$H,MATCH($B22,IF(SPRG1107!$G:$G=Q$2,SPRG1107!$C:$C),0))</f>
        <v>7.1999999999999995E-2</v>
      </c>
      <c r="R22">
        <f t="array" ref="R22">INDEX(SPRG1107!$H:$H,MATCH($B22,IF(SPRG1107!$G:$G=R$2,SPRG1107!$C:$C),0))</f>
        <v>6.0999999999999999E-2</v>
      </c>
      <c r="S22">
        <f t="array" ref="S22">INDEX(SPRG1107!$H:$H,MATCH($B22,IF(SPRG1107!$G:$G=S$2,SPRG1107!$C:$C),0))</f>
        <v>2</v>
      </c>
      <c r="T22">
        <f t="array" ref="T22">INDEX(SPRG1107!$H:$H,MATCH($B22,IF(SPRG1107!$G:$G=T$2,SPRG1107!$C:$C),0))</f>
        <v>79.599999999999994</v>
      </c>
      <c r="U22">
        <f t="array" ref="U22">INDEX(SPRG1107!$H:$H,MATCH($B22,IF(SPRG1107!$G:$G=U$2,SPRG1107!$C:$C),0))</f>
        <v>34.299999999999997</v>
      </c>
      <c r="V22">
        <f t="array" ref="V22">INDEX(SPRG1107!$H:$H,MATCH($B22,IF(SPRG1107!$G:$G=V$2,SPRG1107!$C:$C),0))</f>
        <v>278</v>
      </c>
      <c r="W22">
        <f t="array" ref="W22">INDEX(SPRG1107!$H:$H,MATCH($B22,IF(SPRG1107!$G:$G=W$2,SPRG1107!$C:$C),0))</f>
        <v>10.1</v>
      </c>
      <c r="X22">
        <f t="array" ref="X22">INDEX(SPRG1107!$H:$H,MATCH($B22,IF(SPRG1107!$G:$G=X$2,SPRG1107!$C:$C),0))</f>
        <v>500</v>
      </c>
      <c r="Y22">
        <f t="array" ref="Y22">INDEX(SPRG1107!$H:$H,MATCH($B22,IF(SPRG1107!$G:$G=Y$2,SPRG1107!$C:$C),0))</f>
        <v>73</v>
      </c>
      <c r="Z22">
        <f t="array" ref="Z22">INDEX(SPRG1107!$H:$H,MATCH($B22,IF(SPRG1107!$G:$G=Z$2,SPRG1107!$C:$C),0))</f>
        <v>124</v>
      </c>
      <c r="AA22">
        <f t="array" ref="AA22">INDEX(SPRG1107!$H:$H,MATCH($B22,IF(SPRG1107!$G:$G=AA$2,SPRG1107!$C:$C),0))</f>
        <v>998</v>
      </c>
      <c r="AB22" t="e">
        <f t="array" ref="AB22">INDEX(SPRG1107!$H:$H,MATCH($B22,IF(SPRG1107!$G:$G=AB$2,SPRG1107!$C:$C),0))</f>
        <v>#N/A</v>
      </c>
    </row>
    <row r="23" spans="2:28">
      <c r="B23" s="7" t="s">
        <v>163</v>
      </c>
      <c r="C23">
        <f>IF(((COUNTIF(SPRG1107!$C:$C,Summary!B23))=(COUNT(D23:AB23))),(COUNTIF(SPRG1107!$C:$C,Summary!B23)), "check")</f>
        <v>23</v>
      </c>
      <c r="D23">
        <f t="array" ref="D23">INDEX(SPRG1107!$H:$H,MATCH($B23,IF(SPRG1107!$G:$G=D$2,SPRG1107!$C:$C),0))</f>
        <v>20.62</v>
      </c>
      <c r="E23" t="e">
        <f t="array" ref="E23">INDEX(SPRG1107!$H:$H,MATCH($B23,IF(SPRG1107!$G:$G=E$2,SPRG1107!$C:$C),0))</f>
        <v>#N/A</v>
      </c>
      <c r="F23">
        <f t="array" ref="F23">INDEX(SPRG1107!$H:$H,MATCH($B23,IF(SPRG1107!$G:$G=F$2,SPRG1107!$C:$C),0))</f>
        <v>275</v>
      </c>
      <c r="G23">
        <f t="array" ref="G23">INDEX(SPRG1107!$H:$H,MATCH($B23,IF(SPRG1107!$G:$G=G$2,SPRG1107!$C:$C),0))</f>
        <v>2.92</v>
      </c>
      <c r="H23">
        <f t="array" ref="H23">INDEX(SPRG1107!$H:$H,MATCH($B23,IF(SPRG1107!$G:$G=H$2,SPRG1107!$C:$C),0))</f>
        <v>32.299999999999997</v>
      </c>
      <c r="I23">
        <f t="array" ref="I23">INDEX(SPRG1107!$H:$H,MATCH($B23,IF(SPRG1107!$G:$G=I$2,SPRG1107!$C:$C),0))</f>
        <v>5</v>
      </c>
      <c r="J23">
        <f t="array" ref="J23">INDEX(SPRG1107!$H:$H,MATCH($B23,IF(SPRG1107!$G:$G=J$2,SPRG1107!$C:$C),0))</f>
        <v>7.25</v>
      </c>
      <c r="K23">
        <f t="array" ref="K23">INDEX(SPRG1107!$H:$H,MATCH($B23,IF(SPRG1107!$G:$G=K$2,SPRG1107!$C:$C),0))</f>
        <v>0.25</v>
      </c>
      <c r="L23">
        <f t="array" ref="L23">INDEX(SPRG1107!$H:$H,MATCH($B23,IF(SPRG1107!$G:$G=L$2,SPRG1107!$C:$C),0))</f>
        <v>2.5</v>
      </c>
      <c r="M23">
        <f t="array" ref="M23">INDEX(SPRG1107!$H:$H,MATCH($B23,IF(SPRG1107!$G:$G=M$2,SPRG1107!$C:$C),0))</f>
        <v>136</v>
      </c>
      <c r="N23">
        <f t="array" ref="N23">INDEX(SPRG1107!$H:$H,MATCH($B23,IF(SPRG1107!$G:$G=N$2,SPRG1107!$C:$C),0))</f>
        <v>0.01</v>
      </c>
      <c r="O23">
        <f t="array" ref="O23">INDEX(SPRG1107!$H:$H,MATCH($B23,IF(SPRG1107!$G:$G=O$2,SPRG1107!$C:$C),0))</f>
        <v>0.08</v>
      </c>
      <c r="P23">
        <f t="array" ref="P23">INDEX(SPRG1107!$H:$H,MATCH($B23,IF(SPRG1107!$G:$G=P$2,SPRG1107!$C:$C),0))</f>
        <v>0.5</v>
      </c>
      <c r="Q23">
        <f t="array" ref="Q23">INDEX(SPRG1107!$H:$H,MATCH($B23,IF(SPRG1107!$G:$G=Q$2,SPRG1107!$C:$C),0))</f>
        <v>3.4000000000000002E-2</v>
      </c>
      <c r="R23">
        <f t="array" ref="R23">INDEX(SPRG1107!$H:$H,MATCH($B23,IF(SPRG1107!$G:$G=R$2,SPRG1107!$C:$C),0))</f>
        <v>3.3000000000000002E-2</v>
      </c>
      <c r="S23">
        <f t="array" ref="S23">INDEX(SPRG1107!$H:$H,MATCH($B23,IF(SPRG1107!$G:$G=S$2,SPRG1107!$C:$C),0))</f>
        <v>1</v>
      </c>
      <c r="T23">
        <f t="array" ref="T23">INDEX(SPRG1107!$H:$H,MATCH($B23,IF(SPRG1107!$G:$G=T$2,SPRG1107!$C:$C),0))</f>
        <v>44.1</v>
      </c>
      <c r="U23">
        <f t="array" ref="U23">INDEX(SPRG1107!$H:$H,MATCH($B23,IF(SPRG1107!$G:$G=U$2,SPRG1107!$C:$C),0))</f>
        <v>8.6300000000000008</v>
      </c>
      <c r="V23">
        <f t="array" ref="V23">INDEX(SPRG1107!$H:$H,MATCH($B23,IF(SPRG1107!$G:$G=V$2,SPRG1107!$C:$C),0))</f>
        <v>3.3</v>
      </c>
      <c r="W23">
        <f t="array" ref="W23">INDEX(SPRG1107!$H:$H,MATCH($B23,IF(SPRG1107!$G:$G=W$2,SPRG1107!$C:$C),0))</f>
        <v>0.45</v>
      </c>
      <c r="X23">
        <f t="array" ref="X23">INDEX(SPRG1107!$H:$H,MATCH($B23,IF(SPRG1107!$G:$G=X$2,SPRG1107!$C:$C),0))</f>
        <v>5.3</v>
      </c>
      <c r="Y23">
        <f t="array" ref="Y23">INDEX(SPRG1107!$H:$H,MATCH($B23,IF(SPRG1107!$G:$G=Y$2,SPRG1107!$C:$C),0))</f>
        <v>5.3</v>
      </c>
      <c r="Z23">
        <f t="array" ref="Z23">INDEX(SPRG1107!$H:$H,MATCH($B23,IF(SPRG1107!$G:$G=Z$2,SPRG1107!$C:$C),0))</f>
        <v>19</v>
      </c>
      <c r="AA23">
        <f t="array" ref="AA23">INDEX(SPRG1107!$H:$H,MATCH($B23,IF(SPRG1107!$G:$G=AA$2,SPRG1107!$C:$C),0))</f>
        <v>146</v>
      </c>
      <c r="AB23" t="e">
        <f t="array" ref="AB23">INDEX(SPRG1107!$H:$H,MATCH($B23,IF(SPRG1107!$G:$G=AB$2,SPRG1107!$C:$C),0))</f>
        <v>#N/A</v>
      </c>
    </row>
    <row r="24" spans="2:28">
      <c r="B24" s="7" t="s">
        <v>166</v>
      </c>
      <c r="C24">
        <f>IF(((COUNTIF(SPRG1107!$C:$C,Summary!B24))=(COUNT(D24:AB24))),(COUNTIF(SPRG1107!$C:$C,Summary!B24)), "check")</f>
        <v>21</v>
      </c>
      <c r="D24">
        <f t="array" ref="D24">INDEX(SPRG1107!$H:$H,MATCH($B24,IF(SPRG1107!$G:$G=D$2,SPRG1107!$C:$C),0))</f>
        <v>20.440000000000001</v>
      </c>
      <c r="E24" t="e">
        <f t="array" ref="E24">INDEX(SPRG1107!$H:$H,MATCH($B24,IF(SPRG1107!$G:$G=E$2,SPRG1107!$C:$C),0))</f>
        <v>#N/A</v>
      </c>
      <c r="F24">
        <f t="array" ref="F24">INDEX(SPRG1107!$H:$H,MATCH($B24,IF(SPRG1107!$G:$G=F$2,SPRG1107!$C:$C),0))</f>
        <v>351</v>
      </c>
      <c r="G24">
        <f t="array" ref="G24">INDEX(SPRG1107!$H:$H,MATCH($B24,IF(SPRG1107!$G:$G=G$2,SPRG1107!$C:$C),0))</f>
        <v>2.0299999999999998</v>
      </c>
      <c r="H24" t="e">
        <f t="array" ref="H24">INDEX(SPRG1107!$H:$H,MATCH($B24,IF(SPRG1107!$G:$G=H$2,SPRG1107!$C:$C),0))</f>
        <v>#N/A</v>
      </c>
      <c r="I24" t="e">
        <f t="array" ref="I24">INDEX(SPRG1107!$H:$H,MATCH($B24,IF(SPRG1107!$G:$G=I$2,SPRG1107!$C:$C),0))</f>
        <v>#N/A</v>
      </c>
      <c r="J24">
        <f t="array" ref="J24">INDEX(SPRG1107!$H:$H,MATCH($B24,IF(SPRG1107!$G:$G=J$2,SPRG1107!$C:$C),0))</f>
        <v>7.31</v>
      </c>
      <c r="K24">
        <f t="array" ref="K24">INDEX(SPRG1107!$H:$H,MATCH($B24,IF(SPRG1107!$G:$G=K$2,SPRG1107!$C:$C),0))</f>
        <v>0.3</v>
      </c>
      <c r="L24">
        <f t="array" ref="L24">INDEX(SPRG1107!$H:$H,MATCH($B24,IF(SPRG1107!$G:$G=L$2,SPRG1107!$C:$C),0))</f>
        <v>2.7</v>
      </c>
      <c r="M24">
        <f t="array" ref="M24">INDEX(SPRG1107!$H:$H,MATCH($B24,IF(SPRG1107!$G:$G=M$2,SPRG1107!$C:$C),0))</f>
        <v>138</v>
      </c>
      <c r="N24">
        <f t="array" ref="N24">INDEX(SPRG1107!$H:$H,MATCH($B24,IF(SPRG1107!$G:$G=N$2,SPRG1107!$C:$C),0))</f>
        <v>0.01</v>
      </c>
      <c r="O24">
        <f t="array" ref="O24">INDEX(SPRG1107!$H:$H,MATCH($B24,IF(SPRG1107!$G:$G=O$2,SPRG1107!$C:$C),0))</f>
        <v>0.08</v>
      </c>
      <c r="P24">
        <f t="array" ref="P24">INDEX(SPRG1107!$H:$H,MATCH($B24,IF(SPRG1107!$G:$G=P$2,SPRG1107!$C:$C),0))</f>
        <v>0.45</v>
      </c>
      <c r="Q24">
        <f t="array" ref="Q24">INDEX(SPRG1107!$H:$H,MATCH($B24,IF(SPRG1107!$G:$G=Q$2,SPRG1107!$C:$C),0))</f>
        <v>3.4000000000000002E-2</v>
      </c>
      <c r="R24">
        <f t="array" ref="R24">INDEX(SPRG1107!$H:$H,MATCH($B24,IF(SPRG1107!$G:$G=R$2,SPRG1107!$C:$C),0))</f>
        <v>3.2000000000000001E-2</v>
      </c>
      <c r="S24">
        <f t="array" ref="S24">INDEX(SPRG1107!$H:$H,MATCH($B24,IF(SPRG1107!$G:$G=S$2,SPRG1107!$C:$C),0))</f>
        <v>1</v>
      </c>
      <c r="T24">
        <f t="array" ref="T24">INDEX(SPRG1107!$H:$H,MATCH($B24,IF(SPRG1107!$G:$G=T$2,SPRG1107!$C:$C),0))</f>
        <v>46.1</v>
      </c>
      <c r="U24">
        <f t="array" ref="U24">INDEX(SPRG1107!$H:$H,MATCH($B24,IF(SPRG1107!$G:$G=U$2,SPRG1107!$C:$C),0))</f>
        <v>12.2</v>
      </c>
      <c r="V24">
        <f t="array" ref="V24">INDEX(SPRG1107!$H:$H,MATCH($B24,IF(SPRG1107!$G:$G=V$2,SPRG1107!$C:$C),0))</f>
        <v>25.8</v>
      </c>
      <c r="W24">
        <f t="array" ref="W24">INDEX(SPRG1107!$H:$H,MATCH($B24,IF(SPRG1107!$G:$G=W$2,SPRG1107!$C:$C),0))</f>
        <v>1.3</v>
      </c>
      <c r="X24">
        <f t="array" ref="X24">INDEX(SPRG1107!$H:$H,MATCH($B24,IF(SPRG1107!$G:$G=X$2,SPRG1107!$C:$C),0))</f>
        <v>46</v>
      </c>
      <c r="Y24">
        <f t="array" ref="Y24">INDEX(SPRG1107!$H:$H,MATCH($B24,IF(SPRG1107!$G:$G=Y$2,SPRG1107!$C:$C),0))</f>
        <v>17</v>
      </c>
      <c r="Z24">
        <f t="array" ref="Z24">INDEX(SPRG1107!$H:$H,MATCH($B24,IF(SPRG1107!$G:$G=Z$2,SPRG1107!$C:$C),0))</f>
        <v>30</v>
      </c>
      <c r="AA24">
        <f t="array" ref="AA24">INDEX(SPRG1107!$H:$H,MATCH($B24,IF(SPRG1107!$G:$G=AA$2,SPRG1107!$C:$C),0))</f>
        <v>242</v>
      </c>
      <c r="AB24" t="e">
        <f t="array" ref="AB24">INDEX(SPRG1107!$H:$H,MATCH($B24,IF(SPRG1107!$G:$G=AB$2,SPRG1107!$C:$C),0))</f>
        <v>#N/A</v>
      </c>
    </row>
    <row r="25" spans="2:28">
      <c r="B25" s="7" t="s">
        <v>170</v>
      </c>
      <c r="C25">
        <f>IF(((COUNTIF(SPRG1107!$C:$C,Summary!B25))=(COUNT(D25:AB25))),(COUNTIF(SPRG1107!$C:$C,Summary!B25)), "check")</f>
        <v>21</v>
      </c>
      <c r="D25">
        <f t="array" ref="D25">INDEX(SPRG1107!$H:$H,MATCH($B25,IF(SPRG1107!$G:$G=D$2,SPRG1107!$C:$C),0))</f>
        <v>20.329999999999998</v>
      </c>
      <c r="E25" t="e">
        <f t="array" ref="E25">INDEX(SPRG1107!$H:$H,MATCH($B25,IF(SPRG1107!$G:$G=E$2,SPRG1107!$C:$C),0))</f>
        <v>#N/A</v>
      </c>
      <c r="F25">
        <f t="array" ref="F25">INDEX(SPRG1107!$H:$H,MATCH($B25,IF(SPRG1107!$G:$G=F$2,SPRG1107!$C:$C),0))</f>
        <v>326</v>
      </c>
      <c r="G25">
        <f t="array" ref="G25">INDEX(SPRG1107!$H:$H,MATCH($B25,IF(SPRG1107!$G:$G=G$2,SPRG1107!$C:$C),0))</f>
        <v>2.7</v>
      </c>
      <c r="H25" t="e">
        <f t="array" ref="H25">INDEX(SPRG1107!$H:$H,MATCH($B25,IF(SPRG1107!$G:$G=H$2,SPRG1107!$C:$C),0))</f>
        <v>#N/A</v>
      </c>
      <c r="I25" t="e">
        <f t="array" ref="I25">INDEX(SPRG1107!$H:$H,MATCH($B25,IF(SPRG1107!$G:$G=I$2,SPRG1107!$C:$C),0))</f>
        <v>#N/A</v>
      </c>
      <c r="J25">
        <f t="array" ref="J25">INDEX(SPRG1107!$H:$H,MATCH($B25,IF(SPRG1107!$G:$G=J$2,SPRG1107!$C:$C),0))</f>
        <v>7.34</v>
      </c>
      <c r="K25">
        <f t="array" ref="K25">INDEX(SPRG1107!$H:$H,MATCH($B25,IF(SPRG1107!$G:$G=K$2,SPRG1107!$C:$C),0))</f>
        <v>0.15</v>
      </c>
      <c r="L25">
        <f t="array" ref="L25">INDEX(SPRG1107!$H:$H,MATCH($B25,IF(SPRG1107!$G:$G=L$2,SPRG1107!$C:$C),0))</f>
        <v>2</v>
      </c>
      <c r="M25">
        <f t="array" ref="M25">INDEX(SPRG1107!$H:$H,MATCH($B25,IF(SPRG1107!$G:$G=M$2,SPRG1107!$C:$C),0))</f>
        <v>144</v>
      </c>
      <c r="N25">
        <f t="array" ref="N25">INDEX(SPRG1107!$H:$H,MATCH($B25,IF(SPRG1107!$G:$G=N$2,SPRG1107!$C:$C),0))</f>
        <v>0.01</v>
      </c>
      <c r="O25">
        <f t="array" ref="O25">INDEX(SPRG1107!$H:$H,MATCH($B25,IF(SPRG1107!$G:$G=O$2,SPRG1107!$C:$C),0))</f>
        <v>0.08</v>
      </c>
      <c r="P25">
        <f t="array" ref="P25">INDEX(SPRG1107!$H:$H,MATCH($B25,IF(SPRG1107!$G:$G=P$2,SPRG1107!$C:$C),0))</f>
        <v>0.91</v>
      </c>
      <c r="Q25">
        <f t="array" ref="Q25">INDEX(SPRG1107!$H:$H,MATCH($B25,IF(SPRG1107!$G:$G=Q$2,SPRG1107!$C:$C),0))</f>
        <v>3.5000000000000003E-2</v>
      </c>
      <c r="R25">
        <f t="array" ref="R25">INDEX(SPRG1107!$H:$H,MATCH($B25,IF(SPRG1107!$G:$G=R$2,SPRG1107!$C:$C),0))</f>
        <v>3.4000000000000002E-2</v>
      </c>
      <c r="S25">
        <f t="array" ref="S25">INDEX(SPRG1107!$H:$H,MATCH($B25,IF(SPRG1107!$G:$G=S$2,SPRG1107!$C:$C),0))</f>
        <v>1</v>
      </c>
      <c r="T25">
        <f t="array" ref="T25">INDEX(SPRG1107!$H:$H,MATCH($B25,IF(SPRG1107!$G:$G=T$2,SPRG1107!$C:$C),0))</f>
        <v>45.2</v>
      </c>
      <c r="U25">
        <f t="array" ref="U25">INDEX(SPRG1107!$H:$H,MATCH($B25,IF(SPRG1107!$G:$G=U$2,SPRG1107!$C:$C),0))</f>
        <v>10.7</v>
      </c>
      <c r="V25">
        <f t="array" ref="V25">INDEX(SPRG1107!$H:$H,MATCH($B25,IF(SPRG1107!$G:$G=V$2,SPRG1107!$C:$C),0))</f>
        <v>6.1</v>
      </c>
      <c r="W25">
        <f t="array" ref="W25">INDEX(SPRG1107!$H:$H,MATCH($B25,IF(SPRG1107!$G:$G=W$2,SPRG1107!$C:$C),0))</f>
        <v>0.71</v>
      </c>
      <c r="X25">
        <f t="array" ref="X25">INDEX(SPRG1107!$H:$H,MATCH($B25,IF(SPRG1107!$G:$G=X$2,SPRG1107!$C:$C),0))</f>
        <v>9.6</v>
      </c>
      <c r="Y25">
        <f t="array" ref="Y25">INDEX(SPRG1107!$H:$H,MATCH($B25,IF(SPRG1107!$G:$G=Y$2,SPRG1107!$C:$C),0))</f>
        <v>12</v>
      </c>
      <c r="Z25">
        <f t="array" ref="Z25">INDEX(SPRG1107!$H:$H,MATCH($B25,IF(SPRG1107!$G:$G=Z$2,SPRG1107!$C:$C),0))</f>
        <v>27</v>
      </c>
      <c r="AA25">
        <f t="array" ref="AA25">INDEX(SPRG1107!$H:$H,MATCH($B25,IF(SPRG1107!$G:$G=AA$2,SPRG1107!$C:$C),0))</f>
        <v>198</v>
      </c>
      <c r="AB25" t="e">
        <f t="array" ref="AB25">INDEX(SPRG1107!$H:$H,MATCH($B25,IF(SPRG1107!$G:$G=AB$2,SPRG1107!$C:$C),0))</f>
        <v>#N/A</v>
      </c>
    </row>
    <row r="26" spans="2:28">
      <c r="B26" s="7" t="s">
        <v>174</v>
      </c>
      <c r="C26">
        <f>IF(((COUNTIF(SPRG1107!$C:$C,Summary!B26))=(COUNT(D26:AB26))),(COUNTIF(SPRG1107!$C:$C,Summary!B26)), "check")</f>
        <v>21</v>
      </c>
      <c r="D26">
        <f t="array" ref="D26">INDEX(SPRG1107!$H:$H,MATCH($B26,IF(SPRG1107!$G:$G=D$2,SPRG1107!$C:$C),0))</f>
        <v>20.67</v>
      </c>
      <c r="E26" t="e">
        <f t="array" ref="E26">INDEX(SPRG1107!$H:$H,MATCH($B26,IF(SPRG1107!$G:$G=E$2,SPRG1107!$C:$C),0))</f>
        <v>#N/A</v>
      </c>
      <c r="F26">
        <f t="array" ref="F26">INDEX(SPRG1107!$H:$H,MATCH($B26,IF(SPRG1107!$G:$G=F$2,SPRG1107!$C:$C),0))</f>
        <v>374</v>
      </c>
      <c r="G26">
        <f t="array" ref="G26">INDEX(SPRG1107!$H:$H,MATCH($B26,IF(SPRG1107!$G:$G=G$2,SPRG1107!$C:$C),0))</f>
        <v>1.54</v>
      </c>
      <c r="H26" t="e">
        <f t="array" ref="H26">INDEX(SPRG1107!$H:$H,MATCH($B26,IF(SPRG1107!$G:$G=H$2,SPRG1107!$C:$C),0))</f>
        <v>#N/A</v>
      </c>
      <c r="I26" t="e">
        <f t="array" ref="I26">INDEX(SPRG1107!$H:$H,MATCH($B26,IF(SPRG1107!$G:$G=I$2,SPRG1107!$C:$C),0))</f>
        <v>#N/A</v>
      </c>
      <c r="J26">
        <f t="array" ref="J26">INDEX(SPRG1107!$H:$H,MATCH($B26,IF(SPRG1107!$G:$G=J$2,SPRG1107!$C:$C),0))</f>
        <v>7.33</v>
      </c>
      <c r="K26">
        <f t="array" ref="K26">INDEX(SPRG1107!$H:$H,MATCH($B26,IF(SPRG1107!$G:$G=K$2,SPRG1107!$C:$C),0))</f>
        <v>0.15</v>
      </c>
      <c r="L26">
        <f t="array" ref="L26">INDEX(SPRG1107!$H:$H,MATCH($B26,IF(SPRG1107!$G:$G=L$2,SPRG1107!$C:$C),0))</f>
        <v>2</v>
      </c>
      <c r="M26">
        <f t="array" ref="M26">INDEX(SPRG1107!$H:$H,MATCH($B26,IF(SPRG1107!$G:$G=M$2,SPRG1107!$C:$C),0))</f>
        <v>146</v>
      </c>
      <c r="N26">
        <f t="array" ref="N26">INDEX(SPRG1107!$H:$H,MATCH($B26,IF(SPRG1107!$G:$G=N$2,SPRG1107!$C:$C),0))</f>
        <v>0.01</v>
      </c>
      <c r="O26">
        <f t="array" ref="O26">INDEX(SPRG1107!$H:$H,MATCH($B26,IF(SPRG1107!$G:$G=O$2,SPRG1107!$C:$C),0))</f>
        <v>0.08</v>
      </c>
      <c r="P26">
        <f t="array" ref="P26">INDEX(SPRG1107!$H:$H,MATCH($B26,IF(SPRG1107!$G:$G=P$2,SPRG1107!$C:$C),0))</f>
        <v>0.68</v>
      </c>
      <c r="Q26">
        <f t="array" ref="Q26">INDEX(SPRG1107!$H:$H,MATCH($B26,IF(SPRG1107!$G:$G=Q$2,SPRG1107!$C:$C),0))</f>
        <v>3.4000000000000002E-2</v>
      </c>
      <c r="R26">
        <f t="array" ref="R26">INDEX(SPRG1107!$H:$H,MATCH($B26,IF(SPRG1107!$G:$G=R$2,SPRG1107!$C:$C),0))</f>
        <v>3.2000000000000001E-2</v>
      </c>
      <c r="S26">
        <f t="array" ref="S26">INDEX(SPRG1107!$H:$H,MATCH($B26,IF(SPRG1107!$G:$G=S$2,SPRG1107!$C:$C),0))</f>
        <v>1</v>
      </c>
      <c r="T26">
        <f t="array" ref="T26">INDEX(SPRG1107!$H:$H,MATCH($B26,IF(SPRG1107!$G:$G=T$2,SPRG1107!$C:$C),0))</f>
        <v>47.5</v>
      </c>
      <c r="U26">
        <f t="array" ref="U26">INDEX(SPRG1107!$H:$H,MATCH($B26,IF(SPRG1107!$G:$G=U$2,SPRG1107!$C:$C),0))</f>
        <v>11</v>
      </c>
      <c r="V26">
        <f t="array" ref="V26">INDEX(SPRG1107!$H:$H,MATCH($B26,IF(SPRG1107!$G:$G=V$2,SPRG1107!$C:$C),0))</f>
        <v>13.5</v>
      </c>
      <c r="W26">
        <f t="array" ref="W26">INDEX(SPRG1107!$H:$H,MATCH($B26,IF(SPRG1107!$G:$G=W$2,SPRG1107!$C:$C),0))</f>
        <v>0.96</v>
      </c>
      <c r="X26">
        <f t="array" ref="X26">INDEX(SPRG1107!$H:$H,MATCH($B26,IF(SPRG1107!$G:$G=X$2,SPRG1107!$C:$C),0))</f>
        <v>23</v>
      </c>
      <c r="Y26">
        <f t="array" ref="Y26">INDEX(SPRG1107!$H:$H,MATCH($B26,IF(SPRG1107!$G:$G=Y$2,SPRG1107!$C:$C),0))</f>
        <v>15</v>
      </c>
      <c r="Z26">
        <f t="array" ref="Z26">INDEX(SPRG1107!$H:$H,MATCH($B26,IF(SPRG1107!$G:$G=Z$2,SPRG1107!$C:$C),0))</f>
        <v>28</v>
      </c>
      <c r="AA26">
        <f t="array" ref="AA26">INDEX(SPRG1107!$H:$H,MATCH($B26,IF(SPRG1107!$G:$G=AA$2,SPRG1107!$C:$C),0))</f>
        <v>210</v>
      </c>
      <c r="AB26" t="e">
        <f t="array" ref="AB26">INDEX(SPRG1107!$H:$H,MATCH($B26,IF(SPRG1107!$G:$G=AB$2,SPRG1107!$C:$C),0))</f>
        <v>#N/A</v>
      </c>
    </row>
    <row r="27" spans="2:28">
      <c r="B27" s="7" t="s">
        <v>176</v>
      </c>
      <c r="C27">
        <f>IF(((COUNTIF(SPRG1107!$C:$C,Summary!B27))=(COUNT(D27:AB27))),(COUNTIF(SPRG1107!$C:$C,Summary!B27)), "check")</f>
        <v>24</v>
      </c>
      <c r="D27">
        <f t="array" ref="D27">INDEX(SPRG1107!$H:$H,MATCH($B27,IF(SPRG1107!$G:$G=D$2,SPRG1107!$C:$C),0))</f>
        <v>24.3</v>
      </c>
      <c r="E27">
        <f t="array" ref="E27">INDEX(SPRG1107!$H:$H,MATCH($B27,IF(SPRG1107!$G:$G=E$2,SPRG1107!$C:$C),0))</f>
        <v>5.3</v>
      </c>
      <c r="F27">
        <f t="array" ref="F27">INDEX(SPRG1107!$H:$H,MATCH($B27,IF(SPRG1107!$G:$G=F$2,SPRG1107!$C:$C),0))</f>
        <v>355</v>
      </c>
      <c r="G27">
        <f t="array" ref="G27">INDEX(SPRG1107!$H:$H,MATCH($B27,IF(SPRG1107!$G:$G=G$2,SPRG1107!$C:$C),0))</f>
        <v>0.86</v>
      </c>
      <c r="H27">
        <f t="array" ref="H27">INDEX(SPRG1107!$H:$H,MATCH($B27,IF(SPRG1107!$G:$G=H$2,SPRG1107!$C:$C),0))</f>
        <v>10.199999999999999</v>
      </c>
      <c r="I27">
        <f t="array" ref="I27">INDEX(SPRG1107!$H:$H,MATCH($B27,IF(SPRG1107!$G:$G=I$2,SPRG1107!$C:$C),0))</f>
        <v>5.3</v>
      </c>
      <c r="J27">
        <f t="array" ref="J27">INDEX(SPRG1107!$H:$H,MATCH($B27,IF(SPRG1107!$G:$G=J$2,SPRG1107!$C:$C),0))</f>
        <v>7.4</v>
      </c>
      <c r="K27">
        <f t="array" ref="K27">INDEX(SPRG1107!$H:$H,MATCH($B27,IF(SPRG1107!$G:$G=K$2,SPRG1107!$C:$C),0))</f>
        <v>0.25</v>
      </c>
      <c r="L27">
        <f t="array" ref="L27">INDEX(SPRG1107!$H:$H,MATCH($B27,IF(SPRG1107!$G:$G=L$2,SPRG1107!$C:$C),0))</f>
        <v>2.5</v>
      </c>
      <c r="M27">
        <f t="array" ref="M27">INDEX(SPRG1107!$H:$H,MATCH($B27,IF(SPRG1107!$G:$G=M$2,SPRG1107!$C:$C),0))</f>
        <v>135</v>
      </c>
      <c r="N27">
        <f t="array" ref="N27">INDEX(SPRG1107!$H:$H,MATCH($B27,IF(SPRG1107!$G:$G=N$2,SPRG1107!$C:$C),0))</f>
        <v>1.2E-2</v>
      </c>
      <c r="O27">
        <f t="array" ref="O27">INDEX(SPRG1107!$H:$H,MATCH($B27,IF(SPRG1107!$G:$G=O$2,SPRG1107!$C:$C),0))</f>
        <v>0.08</v>
      </c>
      <c r="P27">
        <f t="array" ref="P27">INDEX(SPRG1107!$H:$H,MATCH($B27,IF(SPRG1107!$G:$G=P$2,SPRG1107!$C:$C),0))</f>
        <v>0.86</v>
      </c>
      <c r="Q27">
        <f t="array" ref="Q27">INDEX(SPRG1107!$H:$H,MATCH($B27,IF(SPRG1107!$G:$G=Q$2,SPRG1107!$C:$C),0))</f>
        <v>0.11</v>
      </c>
      <c r="R27">
        <f t="array" ref="R27">INDEX(SPRG1107!$H:$H,MATCH($B27,IF(SPRG1107!$G:$G=R$2,SPRG1107!$C:$C),0))</f>
        <v>0.12</v>
      </c>
      <c r="S27">
        <f t="array" ref="S27">INDEX(SPRG1107!$H:$H,MATCH($B27,IF(SPRG1107!$G:$G=S$2,SPRG1107!$C:$C),0))</f>
        <v>1.5</v>
      </c>
      <c r="T27">
        <f t="array" ref="T27">INDEX(SPRG1107!$H:$H,MATCH($B27,IF(SPRG1107!$G:$G=T$2,SPRG1107!$C:$C),0))</f>
        <v>43.7</v>
      </c>
      <c r="U27">
        <f t="array" ref="U27">INDEX(SPRG1107!$H:$H,MATCH($B27,IF(SPRG1107!$G:$G=U$2,SPRG1107!$C:$C),0))</f>
        <v>12.5</v>
      </c>
      <c r="V27">
        <f t="array" ref="V27">INDEX(SPRG1107!$H:$H,MATCH($B27,IF(SPRG1107!$G:$G=V$2,SPRG1107!$C:$C),0))</f>
        <v>10.6</v>
      </c>
      <c r="W27">
        <f t="array" ref="W27">INDEX(SPRG1107!$H:$H,MATCH($B27,IF(SPRG1107!$G:$G=W$2,SPRG1107!$C:$C),0))</f>
        <v>1.8</v>
      </c>
      <c r="X27">
        <f t="array" ref="X27">INDEX(SPRG1107!$H:$H,MATCH($B27,IF(SPRG1107!$G:$G=X$2,SPRG1107!$C:$C),0))</f>
        <v>17</v>
      </c>
      <c r="Y27">
        <f t="array" ref="Y27">INDEX(SPRG1107!$H:$H,MATCH($B27,IF(SPRG1107!$G:$G=Y$2,SPRG1107!$C:$C),0))</f>
        <v>21</v>
      </c>
      <c r="Z27">
        <f t="array" ref="Z27">INDEX(SPRG1107!$H:$H,MATCH($B27,IF(SPRG1107!$G:$G=Z$2,SPRG1107!$C:$C),0))</f>
        <v>39</v>
      </c>
      <c r="AA27">
        <f t="array" ref="AA27">INDEX(SPRG1107!$H:$H,MATCH($B27,IF(SPRG1107!$G:$G=AA$2,SPRG1107!$C:$C),0))</f>
        <v>193</v>
      </c>
      <c r="AB27" t="e">
        <f t="array" ref="AB27">INDEX(SPRG1107!$H:$H,MATCH($B27,IF(SPRG1107!$G:$G=AB$2,SPRG1107!$C:$C),0))</f>
        <v>#N/A</v>
      </c>
    </row>
  </sheetData>
  <mergeCells count="3">
    <mergeCell ref="D1:J1"/>
    <mergeCell ref="K1:AB1"/>
    <mergeCell ref="C1:C2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26"/>
  <sheetViews>
    <sheetView workbookViewId="0">
      <selection activeCell="D17" sqref="D17"/>
    </sheetView>
  </sheetViews>
  <sheetFormatPr defaultRowHeight="15"/>
  <cols>
    <col min="1" max="1" width="1.85546875" customWidth="1"/>
    <col min="2" max="2" width="37.42578125" bestFit="1" customWidth="1"/>
    <col min="5" max="5" width="13.5703125" customWidth="1"/>
    <col min="6" max="6" width="14.85546875" bestFit="1" customWidth="1"/>
    <col min="7" max="7" width="13.85546875" bestFit="1" customWidth="1"/>
    <col min="9" max="9" width="10.7109375" bestFit="1" customWidth="1"/>
    <col min="10" max="10" width="23" bestFit="1" customWidth="1"/>
  </cols>
  <sheetData>
    <row r="1" spans="2:10">
      <c r="B1" t="s">
        <v>6</v>
      </c>
      <c r="C1" t="s">
        <v>182</v>
      </c>
      <c r="D1" t="s">
        <v>183</v>
      </c>
      <c r="E1" t="s">
        <v>192</v>
      </c>
    </row>
    <row r="2" spans="2:10">
      <c r="B2" t="s">
        <v>57</v>
      </c>
      <c r="C2">
        <f>VLOOKUP($B2,SPRG1107!$G:$P,9,FALSE)</f>
        <v>0.65</v>
      </c>
      <c r="D2">
        <f>VLOOKUP($B2,SPRG1107!$G:$P,10,FALSE)</f>
        <v>2.5</v>
      </c>
      <c r="E2">
        <f>INDEX(SPRG1107!F:F,MATCH(B2,SPRG1107!G:G,0))</f>
        <v>410</v>
      </c>
    </row>
    <row r="3" spans="2:10">
      <c r="B3" t="s">
        <v>59</v>
      </c>
      <c r="C3">
        <f>VLOOKUP($B3,SPRG1107!$G:$P,9,FALSE)</f>
        <v>0.01</v>
      </c>
      <c r="D3">
        <f>VLOOKUP($B3,SPRG1107!$G:$P,10,FALSE)</f>
        <v>0.02</v>
      </c>
      <c r="E3">
        <f>INDEX(SPRG1107!F:F,MATCH(B3,SPRG1107!G:G,0))</f>
        <v>610</v>
      </c>
    </row>
    <row r="4" spans="2:10">
      <c r="B4" t="s">
        <v>62</v>
      </c>
      <c r="C4">
        <f>VLOOKUP($B4,SPRG1107!$G:$P,9,FALSE)</f>
        <v>0.08</v>
      </c>
      <c r="D4">
        <f>VLOOKUP($B4,SPRG1107!$G:$P,10,FALSE)</f>
        <v>0.2</v>
      </c>
      <c r="E4">
        <f>INDEX(SPRG1107!F:F,MATCH(B4,SPRG1107!G:G,0))</f>
        <v>625</v>
      </c>
      <c r="F4" s="1"/>
      <c r="I4" s="10"/>
      <c r="J4" s="11"/>
    </row>
    <row r="5" spans="2:10">
      <c r="B5" t="s">
        <v>83</v>
      </c>
      <c r="C5">
        <f>VLOOKUP($B5,SPRG1107!$G:$P,9,FALSE)</f>
        <v>15</v>
      </c>
      <c r="D5">
        <f>VLOOKUP($B5,SPRG1107!$G:$P,10,FALSE)</f>
        <v>60</v>
      </c>
      <c r="E5">
        <f>INDEX(SPRG1107!F:F,MATCH(B5,SPRG1107!G:G,0))</f>
        <v>1022</v>
      </c>
    </row>
    <row r="6" spans="2:10">
      <c r="B6" t="s">
        <v>73</v>
      </c>
      <c r="C6">
        <f>VLOOKUP($B6,SPRG1107!$G:$P,9,FALSE)</f>
        <v>0.08</v>
      </c>
      <c r="D6">
        <f>VLOOKUP($B6,SPRG1107!$G:$P,10,FALSE)</f>
        <v>0.3</v>
      </c>
      <c r="E6">
        <f>INDEX(SPRG1107!F:F,MATCH(B6,SPRG1107!G:G,0))</f>
        <v>916</v>
      </c>
    </row>
    <row r="7" spans="2:10">
      <c r="B7" t="s">
        <v>79</v>
      </c>
      <c r="C7">
        <f>VLOOKUP($B7,SPRG1107!$G:$P,9,FALSE)</f>
        <v>0.2</v>
      </c>
      <c r="D7">
        <f>VLOOKUP($B7,SPRG1107!$G:$P,10,FALSE)</f>
        <v>0.5</v>
      </c>
      <c r="E7">
        <f>INDEX(SPRG1107!F:F,MATCH(B7,SPRG1107!G:G,0))</f>
        <v>940</v>
      </c>
    </row>
    <row r="8" spans="2:10">
      <c r="B8" t="s">
        <v>41</v>
      </c>
      <c r="C8">
        <f>VLOOKUP($B8,SPRG1107!$G:$P,9,FALSE)</f>
        <v>2.5</v>
      </c>
      <c r="D8">
        <f>VLOOKUP($B8,SPRG1107!$G:$P,10,FALSE)</f>
        <v>6</v>
      </c>
      <c r="E8">
        <f>INDEX(SPRG1107!F:F,MATCH(B8,SPRG1107!G:G,0))</f>
        <v>80</v>
      </c>
    </row>
    <row r="9" spans="2:10">
      <c r="B9" t="s">
        <v>76</v>
      </c>
      <c r="C9">
        <f>VLOOKUP($B9,SPRG1107!$G:$P,9,FALSE)</f>
        <v>0.04</v>
      </c>
      <c r="D9">
        <f>VLOOKUP($B9,SPRG1107!$G:$P,10,FALSE)</f>
        <v>0.16</v>
      </c>
      <c r="E9">
        <f>INDEX(SPRG1107!F:F,MATCH(B9,SPRG1107!G:G,0))</f>
        <v>927</v>
      </c>
    </row>
    <row r="10" spans="2:10">
      <c r="B10" t="s">
        <v>65</v>
      </c>
      <c r="C10">
        <f>VLOOKUP($B10,SPRG1107!$G:$P,9,FALSE)</f>
        <v>0.04</v>
      </c>
      <c r="D10">
        <f>VLOOKUP($B10,SPRG1107!$G:$P,10,FALSE)</f>
        <v>0.1</v>
      </c>
      <c r="E10">
        <f>INDEX(SPRG1107!F:F,MATCH(B10,SPRG1107!G:G,0))</f>
        <v>630</v>
      </c>
    </row>
    <row r="11" spans="2:10">
      <c r="B11" t="s">
        <v>71</v>
      </c>
      <c r="C11">
        <f>VLOOKUP($B11,SPRG1107!$G:$P,9,FALSE)</f>
        <v>1</v>
      </c>
      <c r="D11">
        <f>VLOOKUP($B11,SPRG1107!$G:$P,10,FALSE)</f>
        <v>5</v>
      </c>
      <c r="E11">
        <f>INDEX(SPRG1107!F:F,MATCH(B11,SPRG1107!G:G,0))</f>
        <v>680</v>
      </c>
    </row>
    <row r="12" spans="2:10">
      <c r="B12" t="s">
        <v>70</v>
      </c>
      <c r="C12">
        <f>VLOOKUP($B12,SPRG1107!$G:$P,9,FALSE)</f>
        <v>0</v>
      </c>
      <c r="D12">
        <f>VLOOKUP($B12,SPRG1107!$G:$P,10,FALSE)</f>
        <v>0.01</v>
      </c>
      <c r="E12">
        <f>INDEX(SPRG1107!F:F,MATCH(B12,SPRG1107!G:G,0))</f>
        <v>671</v>
      </c>
      <c r="F12" s="1"/>
    </row>
    <row r="13" spans="2:10">
      <c r="B13" t="s">
        <v>52</v>
      </c>
      <c r="E13">
        <f>INDEX(SPRG1107!F:F,MATCH(B13,SPRG1107!G:G,0))</f>
        <v>301</v>
      </c>
    </row>
    <row r="14" spans="2:10">
      <c r="B14" t="s">
        <v>49</v>
      </c>
      <c r="E14">
        <f>INDEX(SPRG1107!F:F,MATCH(B14,SPRG1107!G:G,0))</f>
        <v>299</v>
      </c>
    </row>
    <row r="15" spans="2:10">
      <c r="B15" t="s">
        <v>54</v>
      </c>
      <c r="E15">
        <f>INDEX(SPRG1107!F:F,MATCH(B15,SPRG1107!G:G,0))</f>
        <v>406</v>
      </c>
    </row>
    <row r="16" spans="2:10">
      <c r="B16" t="s">
        <v>67</v>
      </c>
      <c r="C16">
        <v>0</v>
      </c>
      <c r="D16">
        <v>0.01</v>
      </c>
      <c r="E16">
        <f>INDEX(SPRG1107!F:F,MATCH(B16,SPRG1107!G:G,0))</f>
        <v>665</v>
      </c>
    </row>
    <row r="17" spans="2:5">
      <c r="B17" t="s">
        <v>78</v>
      </c>
      <c r="C17">
        <f>VLOOKUP($B17,SPRG1107!$G:$P,9,FALSE)</f>
        <v>0.3</v>
      </c>
      <c r="D17">
        <f>VLOOKUP($B17,SPRG1107!$G:$P,10,FALSE)</f>
        <v>1.2</v>
      </c>
      <c r="E17">
        <f>INDEX(SPRG1107!F:F,MATCH(B17,SPRG1107!G:G,0))</f>
        <v>937</v>
      </c>
    </row>
    <row r="18" spans="2:5">
      <c r="B18" t="s">
        <v>87</v>
      </c>
      <c r="E18">
        <f>INDEX(SPRG1107!F:F,MATCH(B18,SPRG1107!G:G,0))</f>
        <v>90068</v>
      </c>
    </row>
    <row r="19" spans="2:5">
      <c r="B19" t="s">
        <v>77</v>
      </c>
      <c r="C19">
        <f>VLOOKUP($B19,SPRG1107!$G:$P,9,FALSE)</f>
        <v>0.5</v>
      </c>
      <c r="D19">
        <f>VLOOKUP($B19,SPRG1107!$G:$P,10,FALSE)</f>
        <v>2</v>
      </c>
      <c r="E19">
        <f>INDEX(SPRG1107!F:F,MATCH(B19,SPRG1107!G:G,0))</f>
        <v>929</v>
      </c>
    </row>
    <row r="20" spans="2:5">
      <c r="B20" t="s">
        <v>46</v>
      </c>
      <c r="E20">
        <f>INDEX(SPRG1107!F:F,MATCH(B20,SPRG1107!G:G,0))</f>
        <v>94</v>
      </c>
    </row>
    <row r="21" spans="2:5">
      <c r="B21" t="s">
        <v>130</v>
      </c>
      <c r="E21">
        <f>INDEX(SPRG1107!F:F,MATCH(B21,SPRG1107!G:G,0))</f>
        <v>65</v>
      </c>
    </row>
    <row r="22" spans="2:5">
      <c r="B22" t="s">
        <v>82</v>
      </c>
      <c r="C22">
        <f>VLOOKUP($B22,SPRG1107!$G:$P,9,FALSE)</f>
        <v>0.2</v>
      </c>
      <c r="D22">
        <f>VLOOKUP($B22,SPRG1107!$G:$P,10,FALSE)</f>
        <v>0.5</v>
      </c>
      <c r="E22">
        <f>INDEX(SPRG1107!F:F,MATCH(B22,SPRG1107!G:G,0))</f>
        <v>945</v>
      </c>
    </row>
    <row r="23" spans="2:5">
      <c r="B23" t="s">
        <v>85</v>
      </c>
      <c r="C23">
        <f>VLOOKUP($B23,SPRG1107!$G:$P,9,FALSE)</f>
        <v>15</v>
      </c>
      <c r="D23">
        <f>VLOOKUP($B23,SPRG1107!$G:$P,10,FALSE)</f>
        <v>25</v>
      </c>
      <c r="E23">
        <f>INDEX(SPRG1107!F:F,MATCH(B23,SPRG1107!G:G,0))</f>
        <v>70300</v>
      </c>
    </row>
    <row r="24" spans="2:5">
      <c r="B24" t="s">
        <v>37</v>
      </c>
      <c r="E24">
        <f>INDEX(SPRG1107!F:F,MATCH(B24,SPRG1107!G:G,0))</f>
        <v>78</v>
      </c>
    </row>
    <row r="25" spans="2:5">
      <c r="B25" t="s">
        <v>33</v>
      </c>
      <c r="C25">
        <f>VLOOKUP($B25,SPRG1107!$G:$P,9,FALSE)</f>
        <v>0.1</v>
      </c>
      <c r="D25">
        <f>VLOOKUP($B25,SPRG1107!$G:$P,10,FALSE)</f>
        <v>0.1</v>
      </c>
      <c r="E25">
        <f>INDEX(SPRG1107!F:F,MATCH(B25,SPRG1107!G:G,0))</f>
        <v>76</v>
      </c>
    </row>
    <row r="26" spans="2:5">
      <c r="B26" t="s">
        <v>26</v>
      </c>
      <c r="E26">
        <f>INDEX(SPRG1107!F:F,MATCH(B26,SPRG1107!G:G,0))</f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C28"/>
  <sheetViews>
    <sheetView workbookViewId="0">
      <selection activeCell="D12" sqref="D12"/>
    </sheetView>
  </sheetViews>
  <sheetFormatPr defaultColWidth="35.42578125" defaultRowHeight="15"/>
  <cols>
    <col min="1" max="1" width="4" customWidth="1"/>
    <col min="2" max="2" width="39.42578125" bestFit="1" customWidth="1"/>
    <col min="3" max="3" width="10.42578125" customWidth="1"/>
  </cols>
  <sheetData>
    <row r="1" spans="2:3">
      <c r="B1" t="s">
        <v>2</v>
      </c>
      <c r="C1" t="s">
        <v>189</v>
      </c>
    </row>
    <row r="2" spans="2:3">
      <c r="B2" s="23" t="s">
        <v>24</v>
      </c>
      <c r="C2" s="27">
        <v>9670</v>
      </c>
    </row>
    <row r="3" spans="2:3">
      <c r="B3" s="24" t="s">
        <v>89</v>
      </c>
      <c r="C3" s="24">
        <v>6989</v>
      </c>
    </row>
    <row r="4" spans="2:3">
      <c r="B4" s="24" t="s">
        <v>93</v>
      </c>
      <c r="C4" s="24">
        <v>9717</v>
      </c>
    </row>
    <row r="5" spans="2:3">
      <c r="B5" s="24" t="s">
        <v>98</v>
      </c>
      <c r="C5" s="24">
        <v>9743</v>
      </c>
    </row>
    <row r="6" spans="2:3">
      <c r="B6" s="24" t="s">
        <v>103</v>
      </c>
      <c r="C6" s="24">
        <v>11371</v>
      </c>
    </row>
    <row r="7" spans="2:3">
      <c r="B7" s="24" t="s">
        <v>108</v>
      </c>
      <c r="C7" s="24">
        <v>11390</v>
      </c>
    </row>
    <row r="8" spans="2:3">
      <c r="B8" s="24" t="s">
        <v>111</v>
      </c>
      <c r="C8" s="24">
        <v>9677</v>
      </c>
    </row>
    <row r="9" spans="2:3">
      <c r="B9" s="25" t="s">
        <v>187</v>
      </c>
      <c r="C9" s="29">
        <v>11456</v>
      </c>
    </row>
    <row r="10" spans="2:3">
      <c r="B10" s="24" t="s">
        <v>114</v>
      </c>
      <c r="C10" s="24">
        <v>9739</v>
      </c>
    </row>
    <row r="11" spans="2:3">
      <c r="B11" s="24" t="s">
        <v>118</v>
      </c>
      <c r="C11" s="24">
        <v>9713</v>
      </c>
    </row>
    <row r="12" spans="2:3">
      <c r="B12" s="24" t="s">
        <v>121</v>
      </c>
      <c r="C12" s="24">
        <v>11463</v>
      </c>
    </row>
    <row r="13" spans="2:3">
      <c r="B13" s="24" t="s">
        <v>124</v>
      </c>
      <c r="C13" s="24">
        <v>10786</v>
      </c>
    </row>
    <row r="14" spans="2:3">
      <c r="B14" s="24" t="s">
        <v>127</v>
      </c>
      <c r="C14" s="24">
        <v>9714</v>
      </c>
    </row>
    <row r="15" spans="2:3">
      <c r="B15" s="24" t="s">
        <v>138</v>
      </c>
      <c r="C15" s="24">
        <v>11386</v>
      </c>
    </row>
    <row r="16" spans="2:3">
      <c r="B16" s="31" t="s">
        <v>188</v>
      </c>
      <c r="C16" s="31">
        <v>11486</v>
      </c>
    </row>
    <row r="17" spans="2:3">
      <c r="B17" s="24" t="s">
        <v>141</v>
      </c>
      <c r="C17" s="24">
        <v>9721</v>
      </c>
    </row>
    <row r="18" spans="2:3">
      <c r="B18" s="24" t="s">
        <v>144</v>
      </c>
      <c r="C18" s="24">
        <v>11395</v>
      </c>
    </row>
    <row r="19" spans="2:3">
      <c r="B19" s="26" t="s">
        <v>147</v>
      </c>
      <c r="C19" s="24">
        <v>11479</v>
      </c>
    </row>
    <row r="20" spans="2:3">
      <c r="B20" s="27" t="s">
        <v>150</v>
      </c>
      <c r="C20" s="24">
        <v>9687</v>
      </c>
    </row>
    <row r="21" spans="2:3">
      <c r="B21" s="24" t="s">
        <v>153</v>
      </c>
      <c r="C21" s="24">
        <v>9720</v>
      </c>
    </row>
    <row r="22" spans="2:3">
      <c r="B22" s="28" t="s">
        <v>157</v>
      </c>
      <c r="C22" s="24">
        <v>9673</v>
      </c>
    </row>
    <row r="23" spans="2:3">
      <c r="B23" s="27" t="s">
        <v>163</v>
      </c>
      <c r="C23" s="24">
        <v>9719</v>
      </c>
    </row>
    <row r="24" spans="2:3">
      <c r="B24" s="24" t="s">
        <v>166</v>
      </c>
      <c r="C24" s="24">
        <v>9695</v>
      </c>
    </row>
    <row r="25" spans="2:3">
      <c r="B25" s="24" t="s">
        <v>170</v>
      </c>
      <c r="C25" s="24">
        <v>20383</v>
      </c>
    </row>
    <row r="26" spans="2:3">
      <c r="B26" s="24" t="s">
        <v>174</v>
      </c>
      <c r="C26" s="24">
        <v>20385</v>
      </c>
    </row>
    <row r="27" spans="2:3">
      <c r="B27" s="24" t="s">
        <v>176</v>
      </c>
      <c r="C27" s="24">
        <v>11403</v>
      </c>
    </row>
    <row r="28" spans="2:3">
      <c r="B28" s="30"/>
      <c r="C28" s="30"/>
    </row>
  </sheetData>
  <sortState ref="B2:C28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64"/>
  <sheetViews>
    <sheetView topLeftCell="F81" workbookViewId="0">
      <selection activeCell="C112" sqref="A112:XFD112"/>
    </sheetView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3" spans="1:22">
      <c r="A3" t="s">
        <v>23</v>
      </c>
      <c r="C3" t="s">
        <v>24</v>
      </c>
      <c r="D3" t="s">
        <v>25</v>
      </c>
      <c r="E3" s="1">
        <v>40786.637499999997</v>
      </c>
      <c r="F3">
        <v>410</v>
      </c>
      <c r="G3" t="s">
        <v>57</v>
      </c>
      <c r="H3">
        <v>84</v>
      </c>
      <c r="J3" t="s">
        <v>50</v>
      </c>
      <c r="K3" t="s">
        <v>35</v>
      </c>
      <c r="L3">
        <v>1374590</v>
      </c>
      <c r="M3" s="1">
        <v>40797.976388888892</v>
      </c>
      <c r="N3" t="s">
        <v>58</v>
      </c>
      <c r="O3">
        <v>0.65</v>
      </c>
      <c r="P3">
        <v>2.5</v>
      </c>
      <c r="R3" t="s">
        <v>28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40786.637499999997</v>
      </c>
      <c r="F4">
        <v>610</v>
      </c>
      <c r="G4" t="s">
        <v>59</v>
      </c>
      <c r="H4">
        <v>1.2E-2</v>
      </c>
      <c r="I4" t="s">
        <v>60</v>
      </c>
      <c r="J4" t="s">
        <v>50</v>
      </c>
      <c r="K4" t="s">
        <v>35</v>
      </c>
      <c r="L4">
        <v>1374593</v>
      </c>
      <c r="M4" s="1">
        <v>40788.586805555555</v>
      </c>
      <c r="N4" t="s">
        <v>61</v>
      </c>
      <c r="O4">
        <v>0.01</v>
      </c>
      <c r="P4">
        <v>0.02</v>
      </c>
      <c r="R4" t="s">
        <v>28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40786.637499999997</v>
      </c>
      <c r="F5">
        <v>625</v>
      </c>
      <c r="G5" t="s">
        <v>62</v>
      </c>
      <c r="H5">
        <v>0.08</v>
      </c>
      <c r="I5" t="s">
        <v>42</v>
      </c>
      <c r="J5" t="s">
        <v>50</v>
      </c>
      <c r="K5" t="s">
        <v>35</v>
      </c>
      <c r="L5">
        <v>1374593</v>
      </c>
      <c r="M5" s="1">
        <v>40793.45416666667</v>
      </c>
      <c r="N5" t="s">
        <v>63</v>
      </c>
      <c r="O5">
        <v>0.08</v>
      </c>
      <c r="P5">
        <v>0.2</v>
      </c>
      <c r="Q5" t="s">
        <v>64</v>
      </c>
      <c r="R5" t="s">
        <v>28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40786.637499999997</v>
      </c>
      <c r="F6">
        <v>1022</v>
      </c>
      <c r="G6" t="s">
        <v>83</v>
      </c>
      <c r="H6">
        <v>60</v>
      </c>
      <c r="J6" t="s">
        <v>84</v>
      </c>
      <c r="K6" t="s">
        <v>35</v>
      </c>
      <c r="L6">
        <v>1374599</v>
      </c>
      <c r="M6" s="1">
        <v>40793.836805555555</v>
      </c>
      <c r="N6" t="s">
        <v>74</v>
      </c>
      <c r="O6">
        <v>15</v>
      </c>
      <c r="P6">
        <v>60</v>
      </c>
      <c r="Q6" t="s">
        <v>75</v>
      </c>
      <c r="R6" t="s">
        <v>28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40786.637499999997</v>
      </c>
      <c r="F7">
        <v>916</v>
      </c>
      <c r="G7" t="s">
        <v>73</v>
      </c>
      <c r="H7">
        <v>48</v>
      </c>
      <c r="J7" t="s">
        <v>50</v>
      </c>
      <c r="K7" t="s">
        <v>35</v>
      </c>
      <c r="L7">
        <v>1374599</v>
      </c>
      <c r="M7" s="1">
        <v>40793.836805555555</v>
      </c>
      <c r="N7" t="s">
        <v>74</v>
      </c>
      <c r="O7">
        <v>0.08</v>
      </c>
      <c r="P7">
        <v>0.3</v>
      </c>
      <c r="Q7" t="s">
        <v>75</v>
      </c>
      <c r="R7" t="s">
        <v>28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40786.637499999997</v>
      </c>
      <c r="F8">
        <v>940</v>
      </c>
      <c r="G8" t="s">
        <v>79</v>
      </c>
      <c r="H8">
        <v>270</v>
      </c>
      <c r="J8" t="s">
        <v>50</v>
      </c>
      <c r="K8" t="s">
        <v>35</v>
      </c>
      <c r="L8">
        <v>1374590</v>
      </c>
      <c r="M8" s="1">
        <v>40795.88958333333</v>
      </c>
      <c r="N8" t="s">
        <v>80</v>
      </c>
      <c r="O8">
        <v>0.2</v>
      </c>
      <c r="P8">
        <v>0.5</v>
      </c>
      <c r="Q8" t="s">
        <v>81</v>
      </c>
      <c r="R8" t="s">
        <v>28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40786.637499999997</v>
      </c>
      <c r="F9">
        <v>80</v>
      </c>
      <c r="G9" t="s">
        <v>41</v>
      </c>
      <c r="H9">
        <v>2.5</v>
      </c>
      <c r="I9" t="s">
        <v>42</v>
      </c>
      <c r="J9" t="s">
        <v>43</v>
      </c>
      <c r="K9" t="s">
        <v>35</v>
      </c>
      <c r="L9">
        <v>1374590</v>
      </c>
      <c r="M9" s="1">
        <v>40787.54791666667</v>
      </c>
      <c r="N9" t="s">
        <v>44</v>
      </c>
      <c r="O9">
        <v>2.5</v>
      </c>
      <c r="P9">
        <v>6</v>
      </c>
      <c r="Q9" t="s">
        <v>45</v>
      </c>
      <c r="R9" t="s">
        <v>28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40786.637499999997</v>
      </c>
      <c r="F10">
        <v>927</v>
      </c>
      <c r="G10" t="s">
        <v>76</v>
      </c>
      <c r="H10">
        <v>21.5</v>
      </c>
      <c r="J10" t="s">
        <v>50</v>
      </c>
      <c r="K10" t="s">
        <v>35</v>
      </c>
      <c r="L10">
        <v>1374599</v>
      </c>
      <c r="M10" s="1">
        <v>40793.836805555555</v>
      </c>
      <c r="N10" t="s">
        <v>74</v>
      </c>
      <c r="O10">
        <v>0.04</v>
      </c>
      <c r="P10">
        <v>0.16</v>
      </c>
      <c r="Q10" t="s">
        <v>75</v>
      </c>
      <c r="R10" t="s">
        <v>28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40786.637499999997</v>
      </c>
      <c r="F11">
        <v>630</v>
      </c>
      <c r="G11" t="s">
        <v>65</v>
      </c>
      <c r="H11">
        <v>4.5999999999999999E-2</v>
      </c>
      <c r="J11" t="s">
        <v>50</v>
      </c>
      <c r="K11" t="s">
        <v>35</v>
      </c>
      <c r="L11">
        <v>1374593</v>
      </c>
      <c r="M11" s="1">
        <v>40793.507638888892</v>
      </c>
      <c r="N11" t="s">
        <v>66</v>
      </c>
      <c r="O11">
        <v>0.04</v>
      </c>
      <c r="P11">
        <v>0.1</v>
      </c>
      <c r="R11" t="s">
        <v>28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40786.637499999997</v>
      </c>
      <c r="F12">
        <v>680</v>
      </c>
      <c r="G12" t="s">
        <v>71</v>
      </c>
      <c r="H12">
        <v>1</v>
      </c>
      <c r="I12" t="s">
        <v>42</v>
      </c>
      <c r="J12" t="s">
        <v>50</v>
      </c>
      <c r="K12" t="s">
        <v>35</v>
      </c>
      <c r="L12">
        <v>1374593</v>
      </c>
      <c r="M12" s="1">
        <v>40798.987500000003</v>
      </c>
      <c r="N12" t="s">
        <v>72</v>
      </c>
      <c r="O12">
        <v>1</v>
      </c>
      <c r="P12">
        <v>5</v>
      </c>
      <c r="R12" t="s">
        <v>28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40786.637499999997</v>
      </c>
      <c r="F13">
        <v>671</v>
      </c>
      <c r="G13" t="s">
        <v>70</v>
      </c>
      <c r="H13">
        <v>4.5999999999999999E-2</v>
      </c>
      <c r="J13" t="s">
        <v>50</v>
      </c>
      <c r="K13" t="s">
        <v>35</v>
      </c>
      <c r="L13">
        <v>1374596</v>
      </c>
      <c r="M13" s="1">
        <v>40787.652777777781</v>
      </c>
      <c r="N13" t="s">
        <v>68</v>
      </c>
      <c r="O13">
        <v>0</v>
      </c>
      <c r="P13">
        <v>0.01</v>
      </c>
      <c r="R13" t="s">
        <v>28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40786.637499999997</v>
      </c>
      <c r="F14">
        <v>301</v>
      </c>
      <c r="G14" t="s">
        <v>52</v>
      </c>
      <c r="H14">
        <v>9</v>
      </c>
      <c r="J14" t="s">
        <v>53</v>
      </c>
      <c r="K14" t="s">
        <v>28</v>
      </c>
      <c r="M14" s="1">
        <v>40786.637499999997</v>
      </c>
      <c r="R14" t="s">
        <v>28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40786.637499999997</v>
      </c>
      <c r="F15">
        <v>299</v>
      </c>
      <c r="G15" t="s">
        <v>49</v>
      </c>
      <c r="H15">
        <v>0.74</v>
      </c>
      <c r="J15" t="s">
        <v>50</v>
      </c>
      <c r="K15" t="s">
        <v>28</v>
      </c>
      <c r="M15" s="1">
        <v>40786.637499999997</v>
      </c>
      <c r="N15" t="s">
        <v>51</v>
      </c>
      <c r="R15" t="s">
        <v>28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40786.637499999997</v>
      </c>
      <c r="F16">
        <v>406</v>
      </c>
      <c r="G16" t="s">
        <v>54</v>
      </c>
      <c r="H16">
        <v>7.6</v>
      </c>
      <c r="J16" t="s">
        <v>55</v>
      </c>
      <c r="K16" t="s">
        <v>28</v>
      </c>
      <c r="M16" s="1">
        <v>40786.637499999997</v>
      </c>
      <c r="N16" t="s">
        <v>56</v>
      </c>
      <c r="R16" t="s">
        <v>28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40786.637499999997</v>
      </c>
      <c r="F17">
        <v>665</v>
      </c>
      <c r="G17" t="s">
        <v>67</v>
      </c>
      <c r="H17">
        <v>4.5999999999999999E-2</v>
      </c>
      <c r="J17" t="s">
        <v>50</v>
      </c>
      <c r="K17" t="s">
        <v>35</v>
      </c>
      <c r="L17">
        <v>1374593</v>
      </c>
      <c r="M17" s="1">
        <v>40792.602083333331</v>
      </c>
      <c r="N17" t="s">
        <v>68</v>
      </c>
      <c r="O17">
        <v>0.03</v>
      </c>
      <c r="P17">
        <v>0.25</v>
      </c>
      <c r="Q17" t="s">
        <v>69</v>
      </c>
      <c r="R17" t="s">
        <v>28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40786.637499999997</v>
      </c>
      <c r="F18">
        <v>937</v>
      </c>
      <c r="G18" t="s">
        <v>78</v>
      </c>
      <c r="H18">
        <v>4.2</v>
      </c>
      <c r="J18" t="s">
        <v>50</v>
      </c>
      <c r="K18" t="s">
        <v>35</v>
      </c>
      <c r="L18">
        <v>1374599</v>
      </c>
      <c r="M18" s="1">
        <v>40793.836805555555</v>
      </c>
      <c r="N18" t="s">
        <v>74</v>
      </c>
      <c r="O18">
        <v>0.3</v>
      </c>
      <c r="P18">
        <v>1.2</v>
      </c>
      <c r="Q18" t="s">
        <v>75</v>
      </c>
      <c r="R18" t="s">
        <v>28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40786.637499999997</v>
      </c>
      <c r="F19">
        <v>90068</v>
      </c>
      <c r="G19" t="s">
        <v>87</v>
      </c>
      <c r="H19">
        <v>7.6</v>
      </c>
      <c r="J19" t="s">
        <v>39</v>
      </c>
      <c r="K19" t="s">
        <v>28</v>
      </c>
      <c r="M19" s="1">
        <v>40786.637499999997</v>
      </c>
      <c r="R19" t="s">
        <v>28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40786.637499999997</v>
      </c>
      <c r="F20">
        <v>929</v>
      </c>
      <c r="G20" t="s">
        <v>77</v>
      </c>
      <c r="H20">
        <v>143</v>
      </c>
      <c r="J20" t="s">
        <v>50</v>
      </c>
      <c r="K20" t="s">
        <v>35</v>
      </c>
      <c r="L20">
        <v>1374599</v>
      </c>
      <c r="M20" s="1">
        <v>40793.836805555555</v>
      </c>
      <c r="N20" t="s">
        <v>74</v>
      </c>
      <c r="O20">
        <v>0.5</v>
      </c>
      <c r="P20">
        <v>2</v>
      </c>
      <c r="Q20" t="s">
        <v>75</v>
      </c>
      <c r="R20" t="s">
        <v>28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40786.637499999997</v>
      </c>
      <c r="F21">
        <v>94</v>
      </c>
      <c r="G21" t="s">
        <v>46</v>
      </c>
      <c r="H21">
        <v>1182</v>
      </c>
      <c r="J21" t="s">
        <v>47</v>
      </c>
      <c r="K21" t="s">
        <v>28</v>
      </c>
      <c r="M21" s="1">
        <v>40786.637499999997</v>
      </c>
      <c r="N21" t="s">
        <v>48</v>
      </c>
      <c r="R21" t="s">
        <v>28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40786.637499999997</v>
      </c>
      <c r="F22">
        <v>945</v>
      </c>
      <c r="G22" t="s">
        <v>82</v>
      </c>
      <c r="H22">
        <v>71</v>
      </c>
      <c r="J22" t="s">
        <v>50</v>
      </c>
      <c r="K22" t="s">
        <v>35</v>
      </c>
      <c r="L22">
        <v>1374590</v>
      </c>
      <c r="M22" s="1">
        <v>40795.88958333333</v>
      </c>
      <c r="N22" t="s">
        <v>80</v>
      </c>
      <c r="O22">
        <v>0.2</v>
      </c>
      <c r="P22">
        <v>0.5</v>
      </c>
      <c r="R22" t="s">
        <v>28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40786.637499999997</v>
      </c>
      <c r="F23">
        <v>70300</v>
      </c>
      <c r="G23" t="s">
        <v>85</v>
      </c>
      <c r="H23">
        <v>590</v>
      </c>
      <c r="J23" t="s">
        <v>50</v>
      </c>
      <c r="K23" t="s">
        <v>35</v>
      </c>
      <c r="L23">
        <v>1374590</v>
      </c>
      <c r="M23" s="1">
        <v>40792.486805555556</v>
      </c>
      <c r="N23" t="s">
        <v>86</v>
      </c>
      <c r="O23">
        <v>15</v>
      </c>
      <c r="P23">
        <v>25</v>
      </c>
      <c r="R23" t="s">
        <v>28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40786.637499999997</v>
      </c>
      <c r="F24">
        <v>78</v>
      </c>
      <c r="G24" t="s">
        <v>37</v>
      </c>
      <c r="H24">
        <v>7.61</v>
      </c>
      <c r="I24" t="s">
        <v>38</v>
      </c>
      <c r="J24" t="s">
        <v>39</v>
      </c>
      <c r="K24" t="s">
        <v>28</v>
      </c>
      <c r="M24" s="1">
        <v>40786.637499999997</v>
      </c>
      <c r="Q24" t="s">
        <v>40</v>
      </c>
      <c r="R24" t="s">
        <v>28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40786.637499999997</v>
      </c>
      <c r="F25">
        <v>76</v>
      </c>
      <c r="G25" t="s">
        <v>33</v>
      </c>
      <c r="H25">
        <v>0.2</v>
      </c>
      <c r="J25" t="s">
        <v>34</v>
      </c>
      <c r="K25" t="s">
        <v>35</v>
      </c>
      <c r="L25">
        <v>1374590</v>
      </c>
      <c r="M25" s="1">
        <v>40787.666666666664</v>
      </c>
      <c r="N25" t="s">
        <v>36</v>
      </c>
      <c r="O25">
        <v>0.1</v>
      </c>
      <c r="P25">
        <v>0.1</v>
      </c>
      <c r="R25" t="s">
        <v>28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40786.637499999997</v>
      </c>
      <c r="F26">
        <v>10</v>
      </c>
      <c r="G26" t="s">
        <v>26</v>
      </c>
      <c r="H26">
        <v>25.1</v>
      </c>
      <c r="J26" t="s">
        <v>27</v>
      </c>
      <c r="K26" t="s">
        <v>28</v>
      </c>
      <c r="M26" s="1">
        <v>40786.637499999997</v>
      </c>
      <c r="N26" t="s">
        <v>29</v>
      </c>
      <c r="R26" t="s">
        <v>28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88</v>
      </c>
      <c r="C27" t="s">
        <v>89</v>
      </c>
      <c r="D27" t="s">
        <v>25</v>
      </c>
      <c r="E27" s="1">
        <v>40765.53125</v>
      </c>
      <c r="F27">
        <v>410</v>
      </c>
      <c r="G27" t="s">
        <v>57</v>
      </c>
      <c r="H27">
        <v>87</v>
      </c>
      <c r="J27" t="s">
        <v>50</v>
      </c>
      <c r="K27" t="s">
        <v>35</v>
      </c>
      <c r="L27">
        <v>1370123</v>
      </c>
      <c r="M27" s="1">
        <v>40778.75277777778</v>
      </c>
      <c r="N27" t="s">
        <v>58</v>
      </c>
      <c r="O27">
        <v>0.65</v>
      </c>
      <c r="P27">
        <v>2.5</v>
      </c>
      <c r="R27" t="s">
        <v>28</v>
      </c>
      <c r="S27" t="s">
        <v>30</v>
      </c>
      <c r="T27" t="s">
        <v>31</v>
      </c>
      <c r="U27">
        <v>6989</v>
      </c>
      <c r="V27" t="s">
        <v>90</v>
      </c>
    </row>
    <row r="28" spans="1:22">
      <c r="A28" t="s">
        <v>88</v>
      </c>
      <c r="C28" t="s">
        <v>89</v>
      </c>
      <c r="D28" t="s">
        <v>25</v>
      </c>
      <c r="E28" s="1">
        <v>40765.53125</v>
      </c>
      <c r="F28">
        <v>610</v>
      </c>
      <c r="G28" t="s">
        <v>59</v>
      </c>
      <c r="H28">
        <v>0.01</v>
      </c>
      <c r="I28" t="s">
        <v>42</v>
      </c>
      <c r="J28" t="s">
        <v>50</v>
      </c>
      <c r="K28" t="s">
        <v>35</v>
      </c>
      <c r="L28">
        <v>1370125</v>
      </c>
      <c r="M28" s="1">
        <v>40767.444444444445</v>
      </c>
      <c r="N28" t="s">
        <v>61</v>
      </c>
      <c r="O28">
        <v>0.01</v>
      </c>
      <c r="P28">
        <v>0.02</v>
      </c>
      <c r="R28" t="s">
        <v>28</v>
      </c>
      <c r="S28" t="s">
        <v>30</v>
      </c>
      <c r="T28" t="s">
        <v>31</v>
      </c>
      <c r="U28">
        <v>6989</v>
      </c>
      <c r="V28" t="s">
        <v>90</v>
      </c>
    </row>
    <row r="29" spans="1:22">
      <c r="A29" t="s">
        <v>88</v>
      </c>
      <c r="C29" t="s">
        <v>89</v>
      </c>
      <c r="D29" t="s">
        <v>25</v>
      </c>
      <c r="E29" s="1">
        <v>40765.53125</v>
      </c>
      <c r="F29">
        <v>625</v>
      </c>
      <c r="G29" t="s">
        <v>62</v>
      </c>
      <c r="H29">
        <v>0.08</v>
      </c>
      <c r="I29" t="s">
        <v>42</v>
      </c>
      <c r="J29" t="s">
        <v>50</v>
      </c>
      <c r="K29" t="s">
        <v>35</v>
      </c>
      <c r="L29">
        <v>1370125</v>
      </c>
      <c r="M29" s="1">
        <v>40772.443055555559</v>
      </c>
      <c r="N29" t="s">
        <v>63</v>
      </c>
      <c r="O29">
        <v>0.08</v>
      </c>
      <c r="P29">
        <v>0.2</v>
      </c>
      <c r="Q29" t="s">
        <v>64</v>
      </c>
      <c r="R29" t="s">
        <v>28</v>
      </c>
      <c r="S29" t="s">
        <v>30</v>
      </c>
      <c r="T29" t="s">
        <v>31</v>
      </c>
      <c r="U29">
        <v>6989</v>
      </c>
      <c r="V29" t="s">
        <v>90</v>
      </c>
    </row>
    <row r="30" spans="1:22">
      <c r="A30" t="s">
        <v>88</v>
      </c>
      <c r="C30" t="s">
        <v>89</v>
      </c>
      <c r="D30" t="s">
        <v>25</v>
      </c>
      <c r="E30" s="1">
        <v>40765.53125</v>
      </c>
      <c r="F30">
        <v>1022</v>
      </c>
      <c r="G30" t="s">
        <v>83</v>
      </c>
      <c r="H30">
        <v>28</v>
      </c>
      <c r="I30" t="s">
        <v>60</v>
      </c>
      <c r="J30" t="s">
        <v>84</v>
      </c>
      <c r="K30" t="s">
        <v>35</v>
      </c>
      <c r="L30">
        <v>1370129</v>
      </c>
      <c r="M30" s="1">
        <v>40771.924305555556</v>
      </c>
      <c r="N30" t="s">
        <v>74</v>
      </c>
      <c r="O30">
        <v>15</v>
      </c>
      <c r="P30">
        <v>60</v>
      </c>
      <c r="R30" t="s">
        <v>28</v>
      </c>
      <c r="S30" t="s">
        <v>30</v>
      </c>
      <c r="T30" t="s">
        <v>31</v>
      </c>
      <c r="U30">
        <v>6989</v>
      </c>
      <c r="V30" t="s">
        <v>90</v>
      </c>
    </row>
    <row r="31" spans="1:22">
      <c r="A31" t="s">
        <v>88</v>
      </c>
      <c r="C31" t="s">
        <v>89</v>
      </c>
      <c r="D31" t="s">
        <v>25</v>
      </c>
      <c r="E31" s="1">
        <v>40765.53125</v>
      </c>
      <c r="F31">
        <v>916</v>
      </c>
      <c r="G31" t="s">
        <v>73</v>
      </c>
      <c r="H31">
        <v>38.700000000000003</v>
      </c>
      <c r="J31" t="s">
        <v>50</v>
      </c>
      <c r="K31" t="s">
        <v>35</v>
      </c>
      <c r="L31">
        <v>1370129</v>
      </c>
      <c r="M31" s="1">
        <v>40771.924305555556</v>
      </c>
      <c r="N31" t="s">
        <v>74</v>
      </c>
      <c r="O31">
        <v>0.08</v>
      </c>
      <c r="P31">
        <v>0.3</v>
      </c>
      <c r="R31" t="s">
        <v>28</v>
      </c>
      <c r="S31" t="s">
        <v>30</v>
      </c>
      <c r="T31" t="s">
        <v>31</v>
      </c>
      <c r="U31">
        <v>6989</v>
      </c>
      <c r="V31" t="s">
        <v>90</v>
      </c>
    </row>
    <row r="32" spans="1:22">
      <c r="A32" t="s">
        <v>88</v>
      </c>
      <c r="C32" t="s">
        <v>89</v>
      </c>
      <c r="D32" t="s">
        <v>25</v>
      </c>
      <c r="E32" s="1">
        <v>40765.53125</v>
      </c>
      <c r="F32">
        <v>940</v>
      </c>
      <c r="G32" t="s">
        <v>79</v>
      </c>
      <c r="H32">
        <v>15</v>
      </c>
      <c r="J32" t="s">
        <v>50</v>
      </c>
      <c r="K32" t="s">
        <v>35</v>
      </c>
      <c r="L32">
        <v>1370123</v>
      </c>
      <c r="M32" s="1">
        <v>40773.231249999997</v>
      </c>
      <c r="N32" t="s">
        <v>80</v>
      </c>
      <c r="O32">
        <v>0.2</v>
      </c>
      <c r="P32">
        <v>0.5</v>
      </c>
      <c r="R32" t="s">
        <v>28</v>
      </c>
      <c r="S32" t="s">
        <v>30</v>
      </c>
      <c r="T32" t="s">
        <v>31</v>
      </c>
      <c r="U32">
        <v>6989</v>
      </c>
      <c r="V32" t="s">
        <v>90</v>
      </c>
    </row>
    <row r="33" spans="1:22">
      <c r="A33" t="s">
        <v>88</v>
      </c>
      <c r="C33" t="s">
        <v>89</v>
      </c>
      <c r="D33" t="s">
        <v>25</v>
      </c>
      <c r="E33" s="1">
        <v>40765.53125</v>
      </c>
      <c r="F33">
        <v>80</v>
      </c>
      <c r="G33" t="s">
        <v>41</v>
      </c>
      <c r="H33">
        <v>2.5</v>
      </c>
      <c r="I33" t="s">
        <v>42</v>
      </c>
      <c r="J33" t="s">
        <v>43</v>
      </c>
      <c r="K33" t="s">
        <v>35</v>
      </c>
      <c r="L33">
        <v>1370123</v>
      </c>
      <c r="M33" s="1">
        <v>40766.684027777781</v>
      </c>
      <c r="N33" t="s">
        <v>44</v>
      </c>
      <c r="O33">
        <v>2.5</v>
      </c>
      <c r="P33">
        <v>6</v>
      </c>
      <c r="Q33" t="s">
        <v>45</v>
      </c>
      <c r="R33" t="s">
        <v>28</v>
      </c>
      <c r="S33" t="s">
        <v>30</v>
      </c>
      <c r="T33" t="s">
        <v>31</v>
      </c>
      <c r="U33">
        <v>6989</v>
      </c>
      <c r="V33" t="s">
        <v>90</v>
      </c>
    </row>
    <row r="34" spans="1:22">
      <c r="A34" t="s">
        <v>88</v>
      </c>
      <c r="C34" t="s">
        <v>89</v>
      </c>
      <c r="D34" t="s">
        <v>25</v>
      </c>
      <c r="E34" s="1">
        <v>40765.53125</v>
      </c>
      <c r="F34">
        <v>927</v>
      </c>
      <c r="G34" t="s">
        <v>76</v>
      </c>
      <c r="H34">
        <v>8.68</v>
      </c>
      <c r="J34" t="s">
        <v>50</v>
      </c>
      <c r="K34" t="s">
        <v>35</v>
      </c>
      <c r="L34">
        <v>1370129</v>
      </c>
      <c r="M34" s="1">
        <v>40771.924305555556</v>
      </c>
      <c r="N34" t="s">
        <v>74</v>
      </c>
      <c r="O34">
        <v>0.04</v>
      </c>
      <c r="P34">
        <v>0.16</v>
      </c>
      <c r="R34" t="s">
        <v>28</v>
      </c>
      <c r="S34" t="s">
        <v>30</v>
      </c>
      <c r="T34" t="s">
        <v>31</v>
      </c>
      <c r="U34">
        <v>6989</v>
      </c>
      <c r="V34" t="s">
        <v>90</v>
      </c>
    </row>
    <row r="35" spans="1:22">
      <c r="A35" t="s">
        <v>88</v>
      </c>
      <c r="C35" t="s">
        <v>89</v>
      </c>
      <c r="D35" t="s">
        <v>25</v>
      </c>
      <c r="E35" s="1">
        <v>40765.53125</v>
      </c>
      <c r="F35">
        <v>630</v>
      </c>
      <c r="G35" t="s">
        <v>65</v>
      </c>
      <c r="H35">
        <v>3.9</v>
      </c>
      <c r="J35" t="s">
        <v>50</v>
      </c>
      <c r="K35" t="s">
        <v>35</v>
      </c>
      <c r="L35">
        <v>1370125</v>
      </c>
      <c r="M35" s="1">
        <v>40777.555555555555</v>
      </c>
      <c r="N35" t="s">
        <v>66</v>
      </c>
      <c r="O35">
        <v>0.04</v>
      </c>
      <c r="P35">
        <v>0.1</v>
      </c>
      <c r="R35" t="s">
        <v>28</v>
      </c>
      <c r="S35" t="s">
        <v>30</v>
      </c>
      <c r="T35" t="s">
        <v>31</v>
      </c>
      <c r="U35">
        <v>6989</v>
      </c>
      <c r="V35" t="s">
        <v>90</v>
      </c>
    </row>
    <row r="36" spans="1:22">
      <c r="A36" t="s">
        <v>88</v>
      </c>
      <c r="C36" t="s">
        <v>89</v>
      </c>
      <c r="D36" t="s">
        <v>25</v>
      </c>
      <c r="E36" s="1">
        <v>40765.53125</v>
      </c>
      <c r="F36">
        <v>680</v>
      </c>
      <c r="G36" t="s">
        <v>71</v>
      </c>
      <c r="H36">
        <v>1</v>
      </c>
      <c r="I36" t="s">
        <v>42</v>
      </c>
      <c r="J36" t="s">
        <v>50</v>
      </c>
      <c r="K36" t="s">
        <v>35</v>
      </c>
      <c r="L36">
        <v>1370125</v>
      </c>
      <c r="M36" s="1">
        <v>40779.063194444447</v>
      </c>
      <c r="N36" t="s">
        <v>72</v>
      </c>
      <c r="O36">
        <v>1</v>
      </c>
      <c r="P36">
        <v>5</v>
      </c>
      <c r="R36" t="s">
        <v>28</v>
      </c>
      <c r="S36" t="s">
        <v>30</v>
      </c>
      <c r="T36" t="s">
        <v>31</v>
      </c>
      <c r="U36">
        <v>6989</v>
      </c>
      <c r="V36" t="s">
        <v>90</v>
      </c>
    </row>
    <row r="37" spans="1:22">
      <c r="A37" t="s">
        <v>88</v>
      </c>
      <c r="C37" t="s">
        <v>89</v>
      </c>
      <c r="D37" t="s">
        <v>25</v>
      </c>
      <c r="E37" s="1">
        <v>40765.53125</v>
      </c>
      <c r="F37">
        <v>671</v>
      </c>
      <c r="G37" t="s">
        <v>70</v>
      </c>
      <c r="H37">
        <v>3.4000000000000002E-2</v>
      </c>
      <c r="J37" t="s">
        <v>50</v>
      </c>
      <c r="K37" t="s">
        <v>35</v>
      </c>
      <c r="L37">
        <v>1370127</v>
      </c>
      <c r="M37" s="1">
        <v>40766.623611111114</v>
      </c>
      <c r="N37" t="s">
        <v>68</v>
      </c>
      <c r="O37">
        <v>0</v>
      </c>
      <c r="P37">
        <v>0.01</v>
      </c>
      <c r="R37" t="s">
        <v>28</v>
      </c>
      <c r="S37" t="s">
        <v>30</v>
      </c>
      <c r="T37" t="s">
        <v>31</v>
      </c>
      <c r="U37">
        <v>6989</v>
      </c>
      <c r="V37" t="s">
        <v>90</v>
      </c>
    </row>
    <row r="38" spans="1:22">
      <c r="A38" t="s">
        <v>88</v>
      </c>
      <c r="C38" t="s">
        <v>89</v>
      </c>
      <c r="D38" t="s">
        <v>25</v>
      </c>
      <c r="E38" s="1">
        <v>40765.53125</v>
      </c>
      <c r="F38">
        <v>301</v>
      </c>
      <c r="G38" t="s">
        <v>52</v>
      </c>
      <c r="H38">
        <v>25.1</v>
      </c>
      <c r="J38" t="s">
        <v>53</v>
      </c>
      <c r="K38" t="s">
        <v>28</v>
      </c>
      <c r="M38" s="1">
        <v>40765.53125</v>
      </c>
      <c r="R38" t="s">
        <v>28</v>
      </c>
      <c r="S38" t="s">
        <v>30</v>
      </c>
      <c r="T38" t="s">
        <v>31</v>
      </c>
      <c r="U38">
        <v>6989</v>
      </c>
      <c r="V38" t="s">
        <v>90</v>
      </c>
    </row>
    <row r="39" spans="1:22">
      <c r="A39" t="s">
        <v>88</v>
      </c>
      <c r="C39" t="s">
        <v>89</v>
      </c>
      <c r="D39" t="s">
        <v>25</v>
      </c>
      <c r="E39" s="1">
        <v>40765.53125</v>
      </c>
      <c r="F39">
        <v>299</v>
      </c>
      <c r="G39" t="s">
        <v>49</v>
      </c>
      <c r="H39">
        <v>2.08</v>
      </c>
      <c r="J39" t="s">
        <v>50</v>
      </c>
      <c r="K39" t="s">
        <v>28</v>
      </c>
      <c r="M39" s="1">
        <v>40765.53125</v>
      </c>
      <c r="N39" t="s">
        <v>51</v>
      </c>
      <c r="R39" t="s">
        <v>28</v>
      </c>
      <c r="S39" t="s">
        <v>30</v>
      </c>
      <c r="T39" t="s">
        <v>31</v>
      </c>
      <c r="U39">
        <v>6989</v>
      </c>
      <c r="V39" t="s">
        <v>90</v>
      </c>
    </row>
    <row r="40" spans="1:22">
      <c r="A40" t="s">
        <v>88</v>
      </c>
      <c r="C40" t="s">
        <v>89</v>
      </c>
      <c r="D40" t="s">
        <v>25</v>
      </c>
      <c r="E40" s="1">
        <v>40765.53125</v>
      </c>
      <c r="F40">
        <v>406</v>
      </c>
      <c r="G40" t="s">
        <v>54</v>
      </c>
      <c r="H40">
        <v>7.9</v>
      </c>
      <c r="J40" t="s">
        <v>55</v>
      </c>
      <c r="K40" t="s">
        <v>28</v>
      </c>
      <c r="M40" s="1">
        <v>40765.53125</v>
      </c>
      <c r="N40" t="s">
        <v>56</v>
      </c>
      <c r="R40" t="s">
        <v>28</v>
      </c>
      <c r="S40" t="s">
        <v>30</v>
      </c>
      <c r="T40" t="s">
        <v>31</v>
      </c>
      <c r="U40">
        <v>6989</v>
      </c>
      <c r="V40" t="s">
        <v>90</v>
      </c>
    </row>
    <row r="41" spans="1:22">
      <c r="A41" t="s">
        <v>88</v>
      </c>
      <c r="C41" t="s">
        <v>89</v>
      </c>
      <c r="D41" t="s">
        <v>25</v>
      </c>
      <c r="E41" s="1">
        <v>40765.53125</v>
      </c>
      <c r="F41">
        <v>665</v>
      </c>
      <c r="G41" t="s">
        <v>67</v>
      </c>
      <c r="H41">
        <v>2.4</v>
      </c>
      <c r="J41" t="s">
        <v>50</v>
      </c>
      <c r="K41" t="s">
        <v>35</v>
      </c>
      <c r="L41">
        <v>1370125</v>
      </c>
      <c r="M41" s="1">
        <v>40773.475694444445</v>
      </c>
      <c r="N41" t="s">
        <v>68</v>
      </c>
      <c r="O41">
        <v>0.03</v>
      </c>
      <c r="P41">
        <v>0.25</v>
      </c>
      <c r="Q41" t="s">
        <v>91</v>
      </c>
      <c r="R41" t="s">
        <v>28</v>
      </c>
      <c r="S41" t="s">
        <v>30</v>
      </c>
      <c r="T41" t="s">
        <v>31</v>
      </c>
      <c r="U41">
        <v>6989</v>
      </c>
      <c r="V41" t="s">
        <v>90</v>
      </c>
    </row>
    <row r="42" spans="1:22">
      <c r="A42" t="s">
        <v>88</v>
      </c>
      <c r="C42" t="s">
        <v>89</v>
      </c>
      <c r="D42" t="s">
        <v>25</v>
      </c>
      <c r="E42" s="1">
        <v>40765.53125</v>
      </c>
      <c r="F42">
        <v>937</v>
      </c>
      <c r="G42" t="s">
        <v>78</v>
      </c>
      <c r="H42">
        <v>1.5</v>
      </c>
      <c r="J42" t="s">
        <v>50</v>
      </c>
      <c r="K42" t="s">
        <v>35</v>
      </c>
      <c r="L42">
        <v>1370129</v>
      </c>
      <c r="M42" s="1">
        <v>40771.924305555556</v>
      </c>
      <c r="N42" t="s">
        <v>74</v>
      </c>
      <c r="O42">
        <v>0.3</v>
      </c>
      <c r="P42">
        <v>1.2</v>
      </c>
      <c r="R42" t="s">
        <v>28</v>
      </c>
      <c r="S42" t="s">
        <v>30</v>
      </c>
      <c r="T42" t="s">
        <v>31</v>
      </c>
      <c r="U42">
        <v>6989</v>
      </c>
      <c r="V42" t="s">
        <v>90</v>
      </c>
    </row>
    <row r="43" spans="1:22">
      <c r="A43" t="s">
        <v>88</v>
      </c>
      <c r="C43" t="s">
        <v>89</v>
      </c>
      <c r="D43" t="s">
        <v>25</v>
      </c>
      <c r="E43" s="1">
        <v>40765.53125</v>
      </c>
      <c r="F43">
        <v>90068</v>
      </c>
      <c r="G43" t="s">
        <v>87</v>
      </c>
      <c r="H43">
        <v>13.1</v>
      </c>
      <c r="J43" t="s">
        <v>39</v>
      </c>
      <c r="K43" t="s">
        <v>28</v>
      </c>
      <c r="M43" s="1">
        <v>40765.53125</v>
      </c>
      <c r="R43" t="s">
        <v>28</v>
      </c>
      <c r="S43" t="s">
        <v>30</v>
      </c>
      <c r="T43" t="s">
        <v>31</v>
      </c>
      <c r="U43">
        <v>6989</v>
      </c>
      <c r="V43" t="s">
        <v>90</v>
      </c>
    </row>
    <row r="44" spans="1:22">
      <c r="A44" t="s">
        <v>88</v>
      </c>
      <c r="C44" t="s">
        <v>89</v>
      </c>
      <c r="D44" t="s">
        <v>25</v>
      </c>
      <c r="E44" s="1">
        <v>40765.53125</v>
      </c>
      <c r="F44">
        <v>929</v>
      </c>
      <c r="G44" t="s">
        <v>77</v>
      </c>
      <c r="H44">
        <v>7</v>
      </c>
      <c r="J44" t="s">
        <v>50</v>
      </c>
      <c r="K44" t="s">
        <v>35</v>
      </c>
      <c r="L44">
        <v>1370129</v>
      </c>
      <c r="M44" s="1">
        <v>40771.924305555556</v>
      </c>
      <c r="N44" t="s">
        <v>74</v>
      </c>
      <c r="O44">
        <v>0.5</v>
      </c>
      <c r="P44">
        <v>2</v>
      </c>
      <c r="R44" t="s">
        <v>28</v>
      </c>
      <c r="S44" t="s">
        <v>30</v>
      </c>
      <c r="T44" t="s">
        <v>31</v>
      </c>
      <c r="U44">
        <v>6989</v>
      </c>
      <c r="V44" t="s">
        <v>90</v>
      </c>
    </row>
    <row r="45" spans="1:22">
      <c r="A45" t="s">
        <v>88</v>
      </c>
      <c r="C45" t="s">
        <v>89</v>
      </c>
      <c r="D45" t="s">
        <v>25</v>
      </c>
      <c r="E45" s="1">
        <v>40765.53125</v>
      </c>
      <c r="F45">
        <v>94</v>
      </c>
      <c r="G45" t="s">
        <v>46</v>
      </c>
      <c r="H45">
        <v>240</v>
      </c>
      <c r="J45" t="s">
        <v>47</v>
      </c>
      <c r="K45" t="s">
        <v>28</v>
      </c>
      <c r="M45" s="1">
        <v>40765.53125</v>
      </c>
      <c r="N45" t="s">
        <v>48</v>
      </c>
      <c r="R45" t="s">
        <v>28</v>
      </c>
      <c r="S45" t="s">
        <v>30</v>
      </c>
      <c r="T45" t="s">
        <v>31</v>
      </c>
      <c r="U45">
        <v>6989</v>
      </c>
      <c r="V45" t="s">
        <v>90</v>
      </c>
    </row>
    <row r="46" spans="1:22">
      <c r="A46" t="s">
        <v>88</v>
      </c>
      <c r="C46" t="s">
        <v>89</v>
      </c>
      <c r="D46" t="s">
        <v>25</v>
      </c>
      <c r="E46" s="1">
        <v>40765.53125</v>
      </c>
      <c r="F46">
        <v>945</v>
      </c>
      <c r="G46" t="s">
        <v>82</v>
      </c>
      <c r="H46">
        <v>11</v>
      </c>
      <c r="J46" t="s">
        <v>50</v>
      </c>
      <c r="K46" t="s">
        <v>35</v>
      </c>
      <c r="L46">
        <v>1370123</v>
      </c>
      <c r="M46" s="1">
        <v>40773.231249999997</v>
      </c>
      <c r="N46" t="s">
        <v>80</v>
      </c>
      <c r="O46">
        <v>0.2</v>
      </c>
      <c r="P46">
        <v>0.5</v>
      </c>
      <c r="R46" t="s">
        <v>28</v>
      </c>
      <c r="S46" t="s">
        <v>30</v>
      </c>
      <c r="T46" t="s">
        <v>31</v>
      </c>
      <c r="U46">
        <v>6989</v>
      </c>
      <c r="V46" t="s">
        <v>90</v>
      </c>
    </row>
    <row r="47" spans="1:22">
      <c r="A47" t="s">
        <v>88</v>
      </c>
      <c r="C47" t="s">
        <v>89</v>
      </c>
      <c r="D47" t="s">
        <v>25</v>
      </c>
      <c r="E47" s="1">
        <v>40765.53125</v>
      </c>
      <c r="F47">
        <v>70300</v>
      </c>
      <c r="G47" t="s">
        <v>85</v>
      </c>
      <c r="H47">
        <v>130</v>
      </c>
      <c r="J47" t="s">
        <v>50</v>
      </c>
      <c r="K47" t="s">
        <v>35</v>
      </c>
      <c r="L47">
        <v>1370123</v>
      </c>
      <c r="M47" s="1">
        <v>40767.52847222222</v>
      </c>
      <c r="N47" t="s">
        <v>86</v>
      </c>
      <c r="O47">
        <v>15</v>
      </c>
      <c r="P47">
        <v>25</v>
      </c>
      <c r="R47" t="s">
        <v>28</v>
      </c>
      <c r="S47" t="s">
        <v>30</v>
      </c>
      <c r="T47" t="s">
        <v>31</v>
      </c>
      <c r="U47">
        <v>6989</v>
      </c>
      <c r="V47" t="s">
        <v>90</v>
      </c>
    </row>
    <row r="48" spans="1:22">
      <c r="A48" t="s">
        <v>88</v>
      </c>
      <c r="C48" t="s">
        <v>89</v>
      </c>
      <c r="D48" t="s">
        <v>25</v>
      </c>
      <c r="E48" s="1">
        <v>40765.53125</v>
      </c>
      <c r="F48">
        <v>78</v>
      </c>
      <c r="G48" t="s">
        <v>37</v>
      </c>
      <c r="H48">
        <v>0.72</v>
      </c>
      <c r="J48" t="s">
        <v>39</v>
      </c>
      <c r="K48" t="s">
        <v>28</v>
      </c>
      <c r="M48" s="1">
        <v>40765.53125</v>
      </c>
      <c r="R48" t="s">
        <v>28</v>
      </c>
      <c r="S48" t="s">
        <v>30</v>
      </c>
      <c r="T48" t="s">
        <v>31</v>
      </c>
      <c r="U48">
        <v>6989</v>
      </c>
      <c r="V48" t="s">
        <v>90</v>
      </c>
    </row>
    <row r="49" spans="1:22">
      <c r="A49" t="s">
        <v>88</v>
      </c>
      <c r="C49" t="s">
        <v>89</v>
      </c>
      <c r="D49" t="s">
        <v>25</v>
      </c>
      <c r="E49" s="1">
        <v>40765.53125</v>
      </c>
      <c r="F49">
        <v>76</v>
      </c>
      <c r="G49" t="s">
        <v>33</v>
      </c>
      <c r="H49">
        <v>0.75</v>
      </c>
      <c r="J49" t="s">
        <v>34</v>
      </c>
      <c r="K49" t="s">
        <v>35</v>
      </c>
      <c r="L49">
        <v>1370123</v>
      </c>
      <c r="M49" s="1">
        <v>40766.627083333333</v>
      </c>
      <c r="N49" t="s">
        <v>36</v>
      </c>
      <c r="O49">
        <v>0.1</v>
      </c>
      <c r="P49">
        <v>0.1</v>
      </c>
      <c r="R49" t="s">
        <v>28</v>
      </c>
      <c r="S49" t="s">
        <v>30</v>
      </c>
      <c r="T49" t="s">
        <v>31</v>
      </c>
      <c r="U49">
        <v>6989</v>
      </c>
      <c r="V49" t="s">
        <v>90</v>
      </c>
    </row>
    <row r="50" spans="1:22">
      <c r="A50" t="s">
        <v>88</v>
      </c>
      <c r="C50" t="s">
        <v>89</v>
      </c>
      <c r="D50" t="s">
        <v>25</v>
      </c>
      <c r="E50" s="1">
        <v>40765.53125</v>
      </c>
      <c r="F50">
        <v>10</v>
      </c>
      <c r="G50" t="s">
        <v>26</v>
      </c>
      <c r="H50">
        <v>24.9</v>
      </c>
      <c r="J50" t="s">
        <v>27</v>
      </c>
      <c r="K50" t="s">
        <v>28</v>
      </c>
      <c r="M50" s="1">
        <v>40765.53125</v>
      </c>
      <c r="N50" t="s">
        <v>29</v>
      </c>
      <c r="R50" t="s">
        <v>28</v>
      </c>
      <c r="S50" t="s">
        <v>30</v>
      </c>
      <c r="T50" t="s">
        <v>31</v>
      </c>
      <c r="U50">
        <v>6989</v>
      </c>
      <c r="V50" t="s">
        <v>90</v>
      </c>
    </row>
    <row r="51" spans="1:22">
      <c r="A51" t="s">
        <v>92</v>
      </c>
      <c r="C51" t="s">
        <v>93</v>
      </c>
      <c r="D51" t="s">
        <v>25</v>
      </c>
      <c r="E51" s="1">
        <v>40759.517361111109</v>
      </c>
      <c r="F51">
        <v>410</v>
      </c>
      <c r="G51" t="s">
        <v>57</v>
      </c>
      <c r="H51">
        <v>166</v>
      </c>
      <c r="I51" t="s">
        <v>96</v>
      </c>
      <c r="J51" t="s">
        <v>50</v>
      </c>
      <c r="K51" t="s">
        <v>35</v>
      </c>
      <c r="L51">
        <v>1369349</v>
      </c>
      <c r="M51" s="1">
        <v>40768.228472222225</v>
      </c>
      <c r="N51" t="s">
        <v>58</v>
      </c>
      <c r="O51">
        <v>0.65</v>
      </c>
      <c r="P51">
        <v>2.5</v>
      </c>
      <c r="R51" t="s">
        <v>28</v>
      </c>
      <c r="S51" t="s">
        <v>94</v>
      </c>
      <c r="T51" t="s">
        <v>31</v>
      </c>
      <c r="U51">
        <v>9717</v>
      </c>
      <c r="V51" t="s">
        <v>95</v>
      </c>
    </row>
    <row r="52" spans="1:22">
      <c r="A52" t="s">
        <v>92</v>
      </c>
      <c r="C52" t="s">
        <v>93</v>
      </c>
      <c r="D52" t="s">
        <v>25</v>
      </c>
      <c r="E52" s="1">
        <v>40759.517361111109</v>
      </c>
      <c r="F52">
        <v>610</v>
      </c>
      <c r="G52" t="s">
        <v>59</v>
      </c>
      <c r="H52">
        <v>0.01</v>
      </c>
      <c r="I52" t="s">
        <v>42</v>
      </c>
      <c r="J52" t="s">
        <v>50</v>
      </c>
      <c r="K52" t="s">
        <v>35</v>
      </c>
      <c r="L52">
        <v>1369351</v>
      </c>
      <c r="M52" s="1">
        <v>40763.509722222225</v>
      </c>
      <c r="N52" t="s">
        <v>61</v>
      </c>
      <c r="O52">
        <v>0.01</v>
      </c>
      <c r="P52">
        <v>0.02</v>
      </c>
      <c r="R52" t="s">
        <v>28</v>
      </c>
      <c r="S52" t="s">
        <v>94</v>
      </c>
      <c r="T52" t="s">
        <v>31</v>
      </c>
      <c r="U52">
        <v>9717</v>
      </c>
      <c r="V52" t="s">
        <v>95</v>
      </c>
    </row>
    <row r="53" spans="1:22">
      <c r="A53" t="s">
        <v>92</v>
      </c>
      <c r="C53" t="s">
        <v>93</v>
      </c>
      <c r="D53" t="s">
        <v>25</v>
      </c>
      <c r="E53" s="1">
        <v>40759.517361111109</v>
      </c>
      <c r="F53">
        <v>625</v>
      </c>
      <c r="G53" t="s">
        <v>62</v>
      </c>
      <c r="H53">
        <v>0.11</v>
      </c>
      <c r="I53" t="s">
        <v>60</v>
      </c>
      <c r="J53" t="s">
        <v>50</v>
      </c>
      <c r="K53" t="s">
        <v>35</v>
      </c>
      <c r="L53">
        <v>1369351</v>
      </c>
      <c r="M53" s="1">
        <v>40765.599999999999</v>
      </c>
      <c r="N53" t="s">
        <v>63</v>
      </c>
      <c r="O53">
        <v>0.08</v>
      </c>
      <c r="P53">
        <v>0.2</v>
      </c>
      <c r="R53" t="s">
        <v>28</v>
      </c>
      <c r="S53" t="s">
        <v>94</v>
      </c>
      <c r="T53" t="s">
        <v>31</v>
      </c>
      <c r="U53">
        <v>9717</v>
      </c>
      <c r="V53" t="s">
        <v>95</v>
      </c>
    </row>
    <row r="54" spans="1:22">
      <c r="A54" t="s">
        <v>92</v>
      </c>
      <c r="C54" t="s">
        <v>93</v>
      </c>
      <c r="D54" t="s">
        <v>25</v>
      </c>
      <c r="E54" s="1">
        <v>40759.517361111109</v>
      </c>
      <c r="F54">
        <v>1022</v>
      </c>
      <c r="G54" t="s">
        <v>83</v>
      </c>
      <c r="H54">
        <v>22</v>
      </c>
      <c r="I54" t="s">
        <v>60</v>
      </c>
      <c r="J54" t="s">
        <v>84</v>
      </c>
      <c r="K54" t="s">
        <v>35</v>
      </c>
      <c r="L54">
        <v>1369355</v>
      </c>
      <c r="M54" s="1">
        <v>40771.920138888891</v>
      </c>
      <c r="N54" t="s">
        <v>74</v>
      </c>
      <c r="O54">
        <v>15</v>
      </c>
      <c r="P54">
        <v>60</v>
      </c>
      <c r="R54" t="s">
        <v>28</v>
      </c>
      <c r="S54" t="s">
        <v>94</v>
      </c>
      <c r="T54" t="s">
        <v>31</v>
      </c>
      <c r="U54">
        <v>9717</v>
      </c>
      <c r="V54" t="s">
        <v>95</v>
      </c>
    </row>
    <row r="55" spans="1:22">
      <c r="A55" t="s">
        <v>92</v>
      </c>
      <c r="C55" t="s">
        <v>93</v>
      </c>
      <c r="D55" t="s">
        <v>25</v>
      </c>
      <c r="E55" s="1">
        <v>40759.517361111109</v>
      </c>
      <c r="F55">
        <v>916</v>
      </c>
      <c r="G55" t="s">
        <v>73</v>
      </c>
      <c r="H55">
        <v>55.5</v>
      </c>
      <c r="J55" t="s">
        <v>50</v>
      </c>
      <c r="K55" t="s">
        <v>35</v>
      </c>
      <c r="L55">
        <v>1369355</v>
      </c>
      <c r="M55" s="1">
        <v>40771.920138888891</v>
      </c>
      <c r="N55" t="s">
        <v>74</v>
      </c>
      <c r="O55">
        <v>0.08</v>
      </c>
      <c r="P55">
        <v>0.3</v>
      </c>
      <c r="R55" t="s">
        <v>28</v>
      </c>
      <c r="S55" t="s">
        <v>94</v>
      </c>
      <c r="T55" t="s">
        <v>31</v>
      </c>
      <c r="U55">
        <v>9717</v>
      </c>
      <c r="V55" t="s">
        <v>95</v>
      </c>
    </row>
    <row r="56" spans="1:22">
      <c r="A56" t="s">
        <v>92</v>
      </c>
      <c r="C56" t="s">
        <v>93</v>
      </c>
      <c r="D56" t="s">
        <v>25</v>
      </c>
      <c r="E56" s="1">
        <v>40759.517361111109</v>
      </c>
      <c r="F56">
        <v>940</v>
      </c>
      <c r="G56" t="s">
        <v>79</v>
      </c>
      <c r="H56">
        <v>5.7</v>
      </c>
      <c r="J56" t="s">
        <v>50</v>
      </c>
      <c r="K56" t="s">
        <v>35</v>
      </c>
      <c r="L56">
        <v>1369349</v>
      </c>
      <c r="M56" s="1">
        <v>40766.966666666667</v>
      </c>
      <c r="N56" t="s">
        <v>80</v>
      </c>
      <c r="O56">
        <v>0.2</v>
      </c>
      <c r="P56">
        <v>0.5</v>
      </c>
      <c r="Q56" t="s">
        <v>81</v>
      </c>
      <c r="R56" t="s">
        <v>28</v>
      </c>
      <c r="S56" t="s">
        <v>94</v>
      </c>
      <c r="T56" t="s">
        <v>31</v>
      </c>
      <c r="U56">
        <v>9717</v>
      </c>
      <c r="V56" t="s">
        <v>95</v>
      </c>
    </row>
    <row r="57" spans="1:22">
      <c r="A57" t="s">
        <v>92</v>
      </c>
      <c r="C57" t="s">
        <v>93</v>
      </c>
      <c r="D57" t="s">
        <v>25</v>
      </c>
      <c r="E57" s="1">
        <v>40759.517361111109</v>
      </c>
      <c r="F57">
        <v>80</v>
      </c>
      <c r="G57" t="s">
        <v>41</v>
      </c>
      <c r="H57">
        <v>2.5</v>
      </c>
      <c r="I57" t="s">
        <v>42</v>
      </c>
      <c r="J57" t="s">
        <v>43</v>
      </c>
      <c r="K57" t="s">
        <v>35</v>
      </c>
      <c r="L57">
        <v>1369349</v>
      </c>
      <c r="M57" s="1">
        <v>40760.605555555558</v>
      </c>
      <c r="N57" t="s">
        <v>44</v>
      </c>
      <c r="O57">
        <v>2.5</v>
      </c>
      <c r="P57">
        <v>6</v>
      </c>
      <c r="Q57" t="s">
        <v>45</v>
      </c>
      <c r="R57" t="s">
        <v>28</v>
      </c>
      <c r="S57" t="s">
        <v>94</v>
      </c>
      <c r="T57" t="s">
        <v>31</v>
      </c>
      <c r="U57">
        <v>9717</v>
      </c>
      <c r="V57" t="s">
        <v>95</v>
      </c>
    </row>
    <row r="58" spans="1:22">
      <c r="A58" t="s">
        <v>92</v>
      </c>
      <c r="C58" t="s">
        <v>93</v>
      </c>
      <c r="D58" t="s">
        <v>25</v>
      </c>
      <c r="E58" s="1">
        <v>40759.517361111109</v>
      </c>
      <c r="F58">
        <v>927</v>
      </c>
      <c r="G58" t="s">
        <v>76</v>
      </c>
      <c r="H58">
        <v>8.58</v>
      </c>
      <c r="J58" t="s">
        <v>50</v>
      </c>
      <c r="K58" t="s">
        <v>35</v>
      </c>
      <c r="L58">
        <v>1369355</v>
      </c>
      <c r="M58" s="1">
        <v>40771.920138888891</v>
      </c>
      <c r="N58" t="s">
        <v>74</v>
      </c>
      <c r="O58">
        <v>0.04</v>
      </c>
      <c r="P58">
        <v>0.16</v>
      </c>
      <c r="R58" t="s">
        <v>28</v>
      </c>
      <c r="S58" t="s">
        <v>94</v>
      </c>
      <c r="T58" t="s">
        <v>31</v>
      </c>
      <c r="U58">
        <v>9717</v>
      </c>
      <c r="V58" t="s">
        <v>95</v>
      </c>
    </row>
    <row r="59" spans="1:22">
      <c r="A59" t="s">
        <v>92</v>
      </c>
      <c r="C59" t="s">
        <v>93</v>
      </c>
      <c r="D59" t="s">
        <v>25</v>
      </c>
      <c r="E59" s="1">
        <v>40759.517361111109</v>
      </c>
      <c r="F59">
        <v>630</v>
      </c>
      <c r="G59" t="s">
        <v>65</v>
      </c>
      <c r="H59">
        <v>0.17</v>
      </c>
      <c r="J59" t="s">
        <v>50</v>
      </c>
      <c r="K59" t="s">
        <v>35</v>
      </c>
      <c r="L59">
        <v>1369351</v>
      </c>
      <c r="M59" s="1">
        <v>40771.511111111111</v>
      </c>
      <c r="N59" t="s">
        <v>66</v>
      </c>
      <c r="O59">
        <v>0</v>
      </c>
      <c r="P59">
        <v>0.01</v>
      </c>
      <c r="R59" t="s">
        <v>28</v>
      </c>
      <c r="S59" t="s">
        <v>94</v>
      </c>
      <c r="T59" t="s">
        <v>31</v>
      </c>
      <c r="U59">
        <v>9717</v>
      </c>
      <c r="V59" t="s">
        <v>95</v>
      </c>
    </row>
    <row r="60" spans="1:22">
      <c r="A60" t="s">
        <v>92</v>
      </c>
      <c r="C60" t="s">
        <v>93</v>
      </c>
      <c r="D60" t="s">
        <v>25</v>
      </c>
      <c r="E60" s="1">
        <v>40759.517361111109</v>
      </c>
      <c r="F60">
        <v>680</v>
      </c>
      <c r="G60" t="s">
        <v>71</v>
      </c>
      <c r="H60">
        <v>1</v>
      </c>
      <c r="I60" t="s">
        <v>42</v>
      </c>
      <c r="J60" t="s">
        <v>50</v>
      </c>
      <c r="K60" t="s">
        <v>35</v>
      </c>
      <c r="L60">
        <v>1369351</v>
      </c>
      <c r="M60" s="1">
        <v>40774.874305555553</v>
      </c>
      <c r="N60" t="s">
        <v>72</v>
      </c>
      <c r="O60">
        <v>1</v>
      </c>
      <c r="P60">
        <v>5</v>
      </c>
      <c r="R60" t="s">
        <v>28</v>
      </c>
      <c r="S60" t="s">
        <v>94</v>
      </c>
      <c r="T60" t="s">
        <v>31</v>
      </c>
      <c r="U60">
        <v>9717</v>
      </c>
      <c r="V60" t="s">
        <v>95</v>
      </c>
    </row>
    <row r="61" spans="1:22">
      <c r="A61" t="s">
        <v>92</v>
      </c>
      <c r="C61" t="s">
        <v>93</v>
      </c>
      <c r="D61" t="s">
        <v>25</v>
      </c>
      <c r="E61" s="1">
        <v>40759.517361111109</v>
      </c>
      <c r="F61">
        <v>671</v>
      </c>
      <c r="G61" t="s">
        <v>70</v>
      </c>
      <c r="H61">
        <v>4.9000000000000002E-2</v>
      </c>
      <c r="J61" t="s">
        <v>50</v>
      </c>
      <c r="K61" t="s">
        <v>35</v>
      </c>
      <c r="L61">
        <v>1369353</v>
      </c>
      <c r="M61" s="1">
        <v>40760.629861111112</v>
      </c>
      <c r="N61" t="s">
        <v>68</v>
      </c>
      <c r="O61">
        <v>0</v>
      </c>
      <c r="P61">
        <v>0.01</v>
      </c>
      <c r="R61" t="s">
        <v>28</v>
      </c>
      <c r="S61" t="s">
        <v>94</v>
      </c>
      <c r="T61" t="s">
        <v>31</v>
      </c>
      <c r="U61">
        <v>9717</v>
      </c>
      <c r="V61" t="s">
        <v>95</v>
      </c>
    </row>
    <row r="62" spans="1:22">
      <c r="A62" t="s">
        <v>92</v>
      </c>
      <c r="C62" t="s">
        <v>93</v>
      </c>
      <c r="D62" t="s">
        <v>25</v>
      </c>
      <c r="E62" s="1">
        <v>40759.517361111109</v>
      </c>
      <c r="F62">
        <v>301</v>
      </c>
      <c r="G62" t="s">
        <v>52</v>
      </c>
      <c r="H62">
        <v>10.7</v>
      </c>
      <c r="J62" t="s">
        <v>53</v>
      </c>
      <c r="K62" t="s">
        <v>28</v>
      </c>
      <c r="M62" s="1">
        <v>40759.517361111109</v>
      </c>
      <c r="R62" t="s">
        <v>28</v>
      </c>
      <c r="S62" t="s">
        <v>94</v>
      </c>
      <c r="T62" t="s">
        <v>31</v>
      </c>
      <c r="U62">
        <v>9717</v>
      </c>
      <c r="V62" t="s">
        <v>95</v>
      </c>
    </row>
    <row r="63" spans="1:22">
      <c r="A63" t="s">
        <v>92</v>
      </c>
      <c r="C63" t="s">
        <v>93</v>
      </c>
      <c r="D63" t="s">
        <v>25</v>
      </c>
      <c r="E63" s="1">
        <v>40759.517361111109</v>
      </c>
      <c r="F63">
        <v>299</v>
      </c>
      <c r="G63" t="s">
        <v>49</v>
      </c>
      <c r="H63">
        <v>0.95</v>
      </c>
      <c r="J63" t="s">
        <v>50</v>
      </c>
      <c r="K63" t="s">
        <v>28</v>
      </c>
      <c r="M63" s="1">
        <v>40759.517361111109</v>
      </c>
      <c r="N63" t="s">
        <v>51</v>
      </c>
      <c r="R63" t="s">
        <v>28</v>
      </c>
      <c r="S63" t="s">
        <v>94</v>
      </c>
      <c r="T63" t="s">
        <v>31</v>
      </c>
      <c r="U63">
        <v>9717</v>
      </c>
      <c r="V63" t="s">
        <v>95</v>
      </c>
    </row>
    <row r="64" spans="1:22">
      <c r="A64" t="s">
        <v>92</v>
      </c>
      <c r="C64" t="s">
        <v>93</v>
      </c>
      <c r="D64" t="s">
        <v>25</v>
      </c>
      <c r="E64" s="1">
        <v>40759.517361111109</v>
      </c>
      <c r="F64">
        <v>406</v>
      </c>
      <c r="G64" t="s">
        <v>54</v>
      </c>
      <c r="H64">
        <v>6.79</v>
      </c>
      <c r="J64" t="s">
        <v>55</v>
      </c>
      <c r="K64" t="s">
        <v>28</v>
      </c>
      <c r="M64" s="1">
        <v>40759.517361111109</v>
      </c>
      <c r="N64" t="s">
        <v>56</v>
      </c>
      <c r="R64" t="s">
        <v>28</v>
      </c>
      <c r="S64" t="s">
        <v>94</v>
      </c>
      <c r="T64" t="s">
        <v>31</v>
      </c>
      <c r="U64">
        <v>9717</v>
      </c>
      <c r="V64" t="s">
        <v>95</v>
      </c>
    </row>
    <row r="65" spans="1:22">
      <c r="A65" t="s">
        <v>92</v>
      </c>
      <c r="C65" t="s">
        <v>93</v>
      </c>
      <c r="D65" t="s">
        <v>25</v>
      </c>
      <c r="E65" s="1">
        <v>40759.517361111109</v>
      </c>
      <c r="F65">
        <v>665</v>
      </c>
      <c r="G65" t="s">
        <v>67</v>
      </c>
      <c r="H65">
        <v>0.05</v>
      </c>
      <c r="J65" t="s">
        <v>50</v>
      </c>
      <c r="K65" t="s">
        <v>35</v>
      </c>
      <c r="L65">
        <v>1369351</v>
      </c>
      <c r="M65" s="1">
        <v>40766.677777777775</v>
      </c>
      <c r="N65" t="s">
        <v>68</v>
      </c>
      <c r="O65">
        <v>0</v>
      </c>
      <c r="P65">
        <v>0.01</v>
      </c>
      <c r="Q65" t="s">
        <v>69</v>
      </c>
      <c r="R65" t="s">
        <v>28</v>
      </c>
      <c r="S65" t="s">
        <v>94</v>
      </c>
      <c r="T65" t="s">
        <v>31</v>
      </c>
      <c r="U65">
        <v>9717</v>
      </c>
      <c r="V65" t="s">
        <v>95</v>
      </c>
    </row>
    <row r="66" spans="1:22">
      <c r="A66" t="s">
        <v>92</v>
      </c>
      <c r="C66" t="s">
        <v>93</v>
      </c>
      <c r="D66" t="s">
        <v>25</v>
      </c>
      <c r="E66" s="1">
        <v>40759.517361111109</v>
      </c>
      <c r="F66">
        <v>937</v>
      </c>
      <c r="G66" t="s">
        <v>78</v>
      </c>
      <c r="H66">
        <v>0.48</v>
      </c>
      <c r="I66" t="s">
        <v>60</v>
      </c>
      <c r="J66" t="s">
        <v>50</v>
      </c>
      <c r="K66" t="s">
        <v>35</v>
      </c>
      <c r="L66">
        <v>1369355</v>
      </c>
      <c r="M66" s="1">
        <v>40771.920138888891</v>
      </c>
      <c r="N66" t="s">
        <v>74</v>
      </c>
      <c r="O66">
        <v>0.3</v>
      </c>
      <c r="P66">
        <v>1.2</v>
      </c>
      <c r="R66" t="s">
        <v>28</v>
      </c>
      <c r="S66" t="s">
        <v>94</v>
      </c>
      <c r="T66" t="s">
        <v>31</v>
      </c>
      <c r="U66">
        <v>9717</v>
      </c>
      <c r="V66" t="s">
        <v>95</v>
      </c>
    </row>
    <row r="67" spans="1:22">
      <c r="A67" t="s">
        <v>92</v>
      </c>
      <c r="C67" t="s">
        <v>93</v>
      </c>
      <c r="D67" t="s">
        <v>25</v>
      </c>
      <c r="E67" s="1">
        <v>40759.517361111109</v>
      </c>
      <c r="F67">
        <v>90068</v>
      </c>
      <c r="G67" t="s">
        <v>87</v>
      </c>
      <c r="H67">
        <v>14</v>
      </c>
      <c r="J67" t="s">
        <v>39</v>
      </c>
      <c r="K67" t="s">
        <v>28</v>
      </c>
      <c r="M67" s="1">
        <v>40759.517361111109</v>
      </c>
      <c r="R67" t="s">
        <v>28</v>
      </c>
      <c r="S67" t="s">
        <v>94</v>
      </c>
      <c r="T67" t="s">
        <v>31</v>
      </c>
      <c r="U67">
        <v>9717</v>
      </c>
      <c r="V67" t="s">
        <v>95</v>
      </c>
    </row>
    <row r="68" spans="1:22">
      <c r="A68" t="s">
        <v>92</v>
      </c>
      <c r="C68" t="s">
        <v>93</v>
      </c>
      <c r="D68" t="s">
        <v>25</v>
      </c>
      <c r="E68" s="1">
        <v>40759.517361111109</v>
      </c>
      <c r="F68">
        <v>929</v>
      </c>
      <c r="G68" t="s">
        <v>77</v>
      </c>
      <c r="H68">
        <v>3.5</v>
      </c>
      <c r="J68" t="s">
        <v>50</v>
      </c>
      <c r="K68" t="s">
        <v>35</v>
      </c>
      <c r="L68">
        <v>1369355</v>
      </c>
      <c r="M68" s="1">
        <v>40771.920138888891</v>
      </c>
      <c r="N68" t="s">
        <v>74</v>
      </c>
      <c r="O68">
        <v>0.5</v>
      </c>
      <c r="P68">
        <v>2</v>
      </c>
      <c r="R68" t="s">
        <v>28</v>
      </c>
      <c r="S68" t="s">
        <v>94</v>
      </c>
      <c r="T68" t="s">
        <v>31</v>
      </c>
      <c r="U68">
        <v>9717</v>
      </c>
      <c r="V68" t="s">
        <v>95</v>
      </c>
    </row>
    <row r="69" spans="1:22">
      <c r="A69" t="s">
        <v>92</v>
      </c>
      <c r="C69" t="s">
        <v>93</v>
      </c>
      <c r="D69" t="s">
        <v>25</v>
      </c>
      <c r="E69" s="1">
        <v>40759.517361111109</v>
      </c>
      <c r="F69">
        <v>94</v>
      </c>
      <c r="G69" t="s">
        <v>46</v>
      </c>
      <c r="H69">
        <v>331</v>
      </c>
      <c r="J69" t="s">
        <v>47</v>
      </c>
      <c r="K69" t="s">
        <v>28</v>
      </c>
      <c r="M69" s="1">
        <v>40759.517361111109</v>
      </c>
      <c r="N69" t="s">
        <v>48</v>
      </c>
      <c r="R69" t="s">
        <v>28</v>
      </c>
      <c r="S69" t="s">
        <v>94</v>
      </c>
      <c r="T69" t="s">
        <v>31</v>
      </c>
      <c r="U69">
        <v>9717</v>
      </c>
      <c r="V69" t="s">
        <v>95</v>
      </c>
    </row>
    <row r="70" spans="1:22">
      <c r="A70" t="s">
        <v>92</v>
      </c>
      <c r="C70" t="s">
        <v>93</v>
      </c>
      <c r="D70" t="s">
        <v>25</v>
      </c>
      <c r="E70" s="1">
        <v>40759.517361111109</v>
      </c>
      <c r="F70">
        <v>945</v>
      </c>
      <c r="G70" t="s">
        <v>82</v>
      </c>
      <c r="H70">
        <v>6.7</v>
      </c>
      <c r="J70" t="s">
        <v>50</v>
      </c>
      <c r="K70" t="s">
        <v>35</v>
      </c>
      <c r="L70">
        <v>1369349</v>
      </c>
      <c r="M70" s="1">
        <v>40766.966666666667</v>
      </c>
      <c r="N70" t="s">
        <v>80</v>
      </c>
      <c r="O70">
        <v>0.2</v>
      </c>
      <c r="P70">
        <v>0.5</v>
      </c>
      <c r="R70" t="s">
        <v>28</v>
      </c>
      <c r="S70" t="s">
        <v>94</v>
      </c>
      <c r="T70" t="s">
        <v>31</v>
      </c>
      <c r="U70">
        <v>9717</v>
      </c>
      <c r="V70" t="s">
        <v>95</v>
      </c>
    </row>
    <row r="71" spans="1:22">
      <c r="A71" t="s">
        <v>92</v>
      </c>
      <c r="C71" t="s">
        <v>93</v>
      </c>
      <c r="D71" t="s">
        <v>25</v>
      </c>
      <c r="E71" s="1">
        <v>40759.517361111109</v>
      </c>
      <c r="F71">
        <v>70300</v>
      </c>
      <c r="G71" t="s">
        <v>85</v>
      </c>
      <c r="H71">
        <v>175</v>
      </c>
      <c r="J71" t="s">
        <v>50</v>
      </c>
      <c r="K71" t="s">
        <v>35</v>
      </c>
      <c r="L71">
        <v>1369349</v>
      </c>
      <c r="M71" s="1">
        <v>40765.53402777778</v>
      </c>
      <c r="N71" t="s">
        <v>86</v>
      </c>
      <c r="O71">
        <v>15</v>
      </c>
      <c r="P71">
        <v>25</v>
      </c>
      <c r="R71" t="s">
        <v>28</v>
      </c>
      <c r="S71" t="s">
        <v>94</v>
      </c>
      <c r="T71" t="s">
        <v>31</v>
      </c>
      <c r="U71">
        <v>9717</v>
      </c>
      <c r="V71" t="s">
        <v>95</v>
      </c>
    </row>
    <row r="72" spans="1:22">
      <c r="A72" t="s">
        <v>92</v>
      </c>
      <c r="C72" t="s">
        <v>93</v>
      </c>
      <c r="D72" t="s">
        <v>25</v>
      </c>
      <c r="E72" s="1">
        <v>40759.517361111109</v>
      </c>
      <c r="F72">
        <v>76</v>
      </c>
      <c r="G72" t="s">
        <v>33</v>
      </c>
      <c r="H72">
        <v>0.4</v>
      </c>
      <c r="J72" t="s">
        <v>34</v>
      </c>
      <c r="K72" t="s">
        <v>35</v>
      </c>
      <c r="L72">
        <v>1369349</v>
      </c>
      <c r="M72" s="1">
        <v>40760.652777777781</v>
      </c>
      <c r="N72" t="s">
        <v>36</v>
      </c>
      <c r="O72">
        <v>0.1</v>
      </c>
      <c r="P72">
        <v>0.1</v>
      </c>
      <c r="R72" t="s">
        <v>28</v>
      </c>
      <c r="S72" t="s">
        <v>94</v>
      </c>
      <c r="T72" t="s">
        <v>31</v>
      </c>
      <c r="U72">
        <v>9717</v>
      </c>
      <c r="V72" t="s">
        <v>95</v>
      </c>
    </row>
    <row r="73" spans="1:22">
      <c r="A73" t="s">
        <v>92</v>
      </c>
      <c r="C73" t="s">
        <v>93</v>
      </c>
      <c r="D73" t="s">
        <v>25</v>
      </c>
      <c r="E73" s="1">
        <v>40759.517361111109</v>
      </c>
      <c r="F73">
        <v>10</v>
      </c>
      <c r="G73" t="s">
        <v>26</v>
      </c>
      <c r="H73">
        <v>21.53</v>
      </c>
      <c r="J73" t="s">
        <v>27</v>
      </c>
      <c r="K73" t="s">
        <v>28</v>
      </c>
      <c r="M73" s="1">
        <v>40759.517361111109</v>
      </c>
      <c r="N73" t="s">
        <v>29</v>
      </c>
      <c r="R73" t="s">
        <v>28</v>
      </c>
      <c r="S73" t="s">
        <v>94</v>
      </c>
      <c r="T73" t="s">
        <v>31</v>
      </c>
      <c r="U73">
        <v>9717</v>
      </c>
      <c r="V73" t="s">
        <v>95</v>
      </c>
    </row>
    <row r="74" spans="1:22">
      <c r="A74" t="s">
        <v>97</v>
      </c>
      <c r="C74" t="s">
        <v>98</v>
      </c>
      <c r="D74" t="s">
        <v>25</v>
      </c>
      <c r="E74" s="1">
        <v>40737.577777777777</v>
      </c>
      <c r="F74">
        <v>410</v>
      </c>
      <c r="G74" t="s">
        <v>57</v>
      </c>
      <c r="H74">
        <v>147</v>
      </c>
      <c r="J74" t="s">
        <v>50</v>
      </c>
      <c r="K74" t="s">
        <v>35</v>
      </c>
      <c r="L74">
        <v>1363936</v>
      </c>
      <c r="M74" s="1">
        <v>40746.101388888892</v>
      </c>
      <c r="N74" t="s">
        <v>58</v>
      </c>
      <c r="O74">
        <v>0.65</v>
      </c>
      <c r="P74">
        <v>2.5</v>
      </c>
      <c r="Q74" t="s">
        <v>100</v>
      </c>
      <c r="R74" t="s">
        <v>28</v>
      </c>
      <c r="S74" t="s">
        <v>30</v>
      </c>
      <c r="T74" t="s">
        <v>31</v>
      </c>
      <c r="U74">
        <v>9743</v>
      </c>
      <c r="V74" t="s">
        <v>99</v>
      </c>
    </row>
    <row r="75" spans="1:22">
      <c r="A75" t="s">
        <v>97</v>
      </c>
      <c r="C75" t="s">
        <v>98</v>
      </c>
      <c r="D75" t="s">
        <v>25</v>
      </c>
      <c r="E75" s="1">
        <v>40737.577777777777</v>
      </c>
      <c r="F75">
        <v>610</v>
      </c>
      <c r="G75" t="s">
        <v>59</v>
      </c>
      <c r="H75">
        <v>0.01</v>
      </c>
      <c r="I75" t="s">
        <v>42</v>
      </c>
      <c r="J75" t="s">
        <v>50</v>
      </c>
      <c r="K75" t="s">
        <v>35</v>
      </c>
      <c r="L75">
        <v>1363940</v>
      </c>
      <c r="M75" s="1">
        <v>40739.480555555558</v>
      </c>
      <c r="N75" t="s">
        <v>61</v>
      </c>
      <c r="O75">
        <v>0.01</v>
      </c>
      <c r="P75">
        <v>0.02</v>
      </c>
      <c r="R75" t="s">
        <v>28</v>
      </c>
      <c r="S75" t="s">
        <v>30</v>
      </c>
      <c r="T75" t="s">
        <v>31</v>
      </c>
      <c r="U75">
        <v>9743</v>
      </c>
      <c r="V75" t="s">
        <v>99</v>
      </c>
    </row>
    <row r="76" spans="1:22">
      <c r="A76" t="s">
        <v>97</v>
      </c>
      <c r="C76" t="s">
        <v>98</v>
      </c>
      <c r="D76" t="s">
        <v>25</v>
      </c>
      <c r="E76" s="1">
        <v>40737.577777777777</v>
      </c>
      <c r="F76">
        <v>625</v>
      </c>
      <c r="G76" t="s">
        <v>62</v>
      </c>
      <c r="H76">
        <v>0.13</v>
      </c>
      <c r="I76" t="s">
        <v>60</v>
      </c>
      <c r="J76" t="s">
        <v>50</v>
      </c>
      <c r="K76" t="s">
        <v>35</v>
      </c>
      <c r="L76">
        <v>1363940</v>
      </c>
      <c r="M76" s="1">
        <v>40744.625</v>
      </c>
      <c r="N76" t="s">
        <v>63</v>
      </c>
      <c r="O76">
        <v>0.08</v>
      </c>
      <c r="P76">
        <v>0.2</v>
      </c>
      <c r="R76" t="s">
        <v>28</v>
      </c>
      <c r="S76" t="s">
        <v>30</v>
      </c>
      <c r="T76" t="s">
        <v>31</v>
      </c>
      <c r="U76">
        <v>9743</v>
      </c>
      <c r="V76" t="s">
        <v>99</v>
      </c>
    </row>
    <row r="77" spans="1:22">
      <c r="A77" t="s">
        <v>97</v>
      </c>
      <c r="C77" t="s">
        <v>98</v>
      </c>
      <c r="D77" t="s">
        <v>25</v>
      </c>
      <c r="E77" s="1">
        <v>40737.577777777777</v>
      </c>
      <c r="F77">
        <v>1022</v>
      </c>
      <c r="G77" t="s">
        <v>83</v>
      </c>
      <c r="H77">
        <v>19</v>
      </c>
      <c r="I77" t="s">
        <v>60</v>
      </c>
      <c r="J77" t="s">
        <v>84</v>
      </c>
      <c r="K77" t="s">
        <v>35</v>
      </c>
      <c r="L77">
        <v>1363948</v>
      </c>
      <c r="M77" s="1">
        <v>40753.006944444445</v>
      </c>
      <c r="N77" t="s">
        <v>74</v>
      </c>
      <c r="O77">
        <v>15</v>
      </c>
      <c r="P77">
        <v>60</v>
      </c>
      <c r="R77" t="s">
        <v>28</v>
      </c>
      <c r="S77" t="s">
        <v>30</v>
      </c>
      <c r="T77" t="s">
        <v>31</v>
      </c>
      <c r="U77">
        <v>9743</v>
      </c>
      <c r="V77" t="s">
        <v>99</v>
      </c>
    </row>
    <row r="78" spans="1:22">
      <c r="A78" t="s">
        <v>97</v>
      </c>
      <c r="C78" t="s">
        <v>98</v>
      </c>
      <c r="D78" t="s">
        <v>25</v>
      </c>
      <c r="E78" s="1">
        <v>40737.577777777777</v>
      </c>
      <c r="F78">
        <v>916</v>
      </c>
      <c r="G78" t="s">
        <v>73</v>
      </c>
      <c r="H78">
        <v>52.5</v>
      </c>
      <c r="J78" t="s">
        <v>50</v>
      </c>
      <c r="K78" t="s">
        <v>35</v>
      </c>
      <c r="L78">
        <v>1363948</v>
      </c>
      <c r="M78" s="1">
        <v>40753.006944444445</v>
      </c>
      <c r="N78" t="s">
        <v>74</v>
      </c>
      <c r="O78">
        <v>0.08</v>
      </c>
      <c r="P78">
        <v>0.3</v>
      </c>
      <c r="R78" t="s">
        <v>28</v>
      </c>
      <c r="S78" t="s">
        <v>30</v>
      </c>
      <c r="T78" t="s">
        <v>31</v>
      </c>
      <c r="U78">
        <v>9743</v>
      </c>
      <c r="V78" t="s">
        <v>99</v>
      </c>
    </row>
    <row r="79" spans="1:22">
      <c r="A79" t="s">
        <v>97</v>
      </c>
      <c r="C79" t="s">
        <v>98</v>
      </c>
      <c r="D79" t="s">
        <v>25</v>
      </c>
      <c r="E79" s="1">
        <v>40737.577777777777</v>
      </c>
      <c r="F79">
        <v>940</v>
      </c>
      <c r="G79" t="s">
        <v>79</v>
      </c>
      <c r="H79">
        <v>5.4</v>
      </c>
      <c r="J79" t="s">
        <v>50</v>
      </c>
      <c r="K79" t="s">
        <v>35</v>
      </c>
      <c r="L79">
        <v>1363936</v>
      </c>
      <c r="M79" s="1">
        <v>40747.200694444444</v>
      </c>
      <c r="N79" t="s">
        <v>80</v>
      </c>
      <c r="O79">
        <v>0.2</v>
      </c>
      <c r="P79">
        <v>0.5</v>
      </c>
      <c r="R79" t="s">
        <v>28</v>
      </c>
      <c r="S79" t="s">
        <v>30</v>
      </c>
      <c r="T79" t="s">
        <v>31</v>
      </c>
      <c r="U79">
        <v>9743</v>
      </c>
      <c r="V79" t="s">
        <v>99</v>
      </c>
    </row>
    <row r="80" spans="1:22">
      <c r="A80" t="s">
        <v>97</v>
      </c>
      <c r="C80" t="s">
        <v>98</v>
      </c>
      <c r="D80" t="s">
        <v>25</v>
      </c>
      <c r="E80" s="1">
        <v>40737.577777777777</v>
      </c>
      <c r="F80">
        <v>80</v>
      </c>
      <c r="G80" t="s">
        <v>41</v>
      </c>
      <c r="H80">
        <v>2</v>
      </c>
      <c r="I80" t="s">
        <v>42</v>
      </c>
      <c r="J80" t="s">
        <v>43</v>
      </c>
      <c r="K80" t="s">
        <v>35</v>
      </c>
      <c r="L80">
        <v>1363936</v>
      </c>
      <c r="M80" s="1">
        <v>40738.699305555558</v>
      </c>
      <c r="N80" t="s">
        <v>44</v>
      </c>
      <c r="O80">
        <v>2</v>
      </c>
      <c r="P80">
        <v>6</v>
      </c>
      <c r="Q80" t="s">
        <v>45</v>
      </c>
      <c r="R80" t="s">
        <v>28</v>
      </c>
      <c r="S80" t="s">
        <v>30</v>
      </c>
      <c r="T80" t="s">
        <v>31</v>
      </c>
      <c r="U80">
        <v>9743</v>
      </c>
      <c r="V80" t="s">
        <v>99</v>
      </c>
    </row>
    <row r="81" spans="1:22">
      <c r="A81" t="s">
        <v>97</v>
      </c>
      <c r="C81" t="s">
        <v>98</v>
      </c>
      <c r="D81" t="s">
        <v>25</v>
      </c>
      <c r="E81" s="1">
        <v>40737.577777777777</v>
      </c>
      <c r="F81">
        <v>927</v>
      </c>
      <c r="G81" t="s">
        <v>76</v>
      </c>
      <c r="H81">
        <v>5.58</v>
      </c>
      <c r="J81" t="s">
        <v>50</v>
      </c>
      <c r="K81" t="s">
        <v>35</v>
      </c>
      <c r="L81">
        <v>1363948</v>
      </c>
      <c r="M81" s="1">
        <v>40753.006944444445</v>
      </c>
      <c r="N81" t="s">
        <v>74</v>
      </c>
      <c r="O81">
        <v>0.04</v>
      </c>
      <c r="P81">
        <v>0.16</v>
      </c>
      <c r="R81" t="s">
        <v>28</v>
      </c>
      <c r="S81" t="s">
        <v>30</v>
      </c>
      <c r="T81" t="s">
        <v>31</v>
      </c>
      <c r="U81">
        <v>9743</v>
      </c>
      <c r="V81" t="s">
        <v>99</v>
      </c>
    </row>
    <row r="82" spans="1:22">
      <c r="A82" t="s">
        <v>97</v>
      </c>
      <c r="C82" t="s">
        <v>98</v>
      </c>
      <c r="D82" t="s">
        <v>25</v>
      </c>
      <c r="E82" s="1">
        <v>40737.577777777777</v>
      </c>
      <c r="F82">
        <v>630</v>
      </c>
      <c r="G82" t="s">
        <v>65</v>
      </c>
      <c r="H82">
        <v>0.66</v>
      </c>
      <c r="J82" t="s">
        <v>50</v>
      </c>
      <c r="K82" t="s">
        <v>35</v>
      </c>
      <c r="L82">
        <v>1363940</v>
      </c>
      <c r="M82" s="1">
        <v>40750.418055555558</v>
      </c>
      <c r="N82" t="s">
        <v>66</v>
      </c>
      <c r="O82">
        <v>0</v>
      </c>
      <c r="P82">
        <v>0.01</v>
      </c>
      <c r="R82" t="s">
        <v>28</v>
      </c>
      <c r="S82" t="s">
        <v>30</v>
      </c>
      <c r="T82" t="s">
        <v>31</v>
      </c>
      <c r="U82">
        <v>9743</v>
      </c>
      <c r="V82" t="s">
        <v>99</v>
      </c>
    </row>
    <row r="83" spans="1:22">
      <c r="A83" t="s">
        <v>97</v>
      </c>
      <c r="C83" t="s">
        <v>98</v>
      </c>
      <c r="D83" t="s">
        <v>25</v>
      </c>
      <c r="E83" s="1">
        <v>40737.577777777777</v>
      </c>
      <c r="F83">
        <v>680</v>
      </c>
      <c r="G83" t="s">
        <v>71</v>
      </c>
      <c r="H83">
        <v>1</v>
      </c>
      <c r="I83" t="s">
        <v>42</v>
      </c>
      <c r="J83" t="s">
        <v>50</v>
      </c>
      <c r="K83" t="s">
        <v>35</v>
      </c>
      <c r="L83">
        <v>1363940</v>
      </c>
      <c r="M83" s="1">
        <v>40751.848611111112</v>
      </c>
      <c r="N83" t="s">
        <v>72</v>
      </c>
      <c r="O83">
        <v>1</v>
      </c>
      <c r="P83">
        <v>5</v>
      </c>
      <c r="R83" t="s">
        <v>28</v>
      </c>
      <c r="S83" t="s">
        <v>30</v>
      </c>
      <c r="T83" t="s">
        <v>31</v>
      </c>
      <c r="U83">
        <v>9743</v>
      </c>
      <c r="V83" t="s">
        <v>99</v>
      </c>
    </row>
    <row r="84" spans="1:22">
      <c r="A84" t="s">
        <v>97</v>
      </c>
      <c r="C84" t="s">
        <v>98</v>
      </c>
      <c r="D84" t="s">
        <v>25</v>
      </c>
      <c r="E84" s="1">
        <v>40737.577777777777</v>
      </c>
      <c r="F84">
        <v>671</v>
      </c>
      <c r="G84" t="s">
        <v>70</v>
      </c>
      <c r="H84">
        <v>4.7E-2</v>
      </c>
      <c r="J84" t="s">
        <v>50</v>
      </c>
      <c r="K84" t="s">
        <v>35</v>
      </c>
      <c r="L84">
        <v>1363944</v>
      </c>
      <c r="M84" s="1">
        <v>40738.658333333333</v>
      </c>
      <c r="N84" t="s">
        <v>68</v>
      </c>
      <c r="O84">
        <v>0</v>
      </c>
      <c r="P84">
        <v>0.01</v>
      </c>
      <c r="R84" t="s">
        <v>28</v>
      </c>
      <c r="S84" t="s">
        <v>30</v>
      </c>
      <c r="T84" t="s">
        <v>31</v>
      </c>
      <c r="U84">
        <v>9743</v>
      </c>
      <c r="V84" t="s">
        <v>99</v>
      </c>
    </row>
    <row r="85" spans="1:22">
      <c r="A85" t="s">
        <v>97</v>
      </c>
      <c r="C85" t="s">
        <v>98</v>
      </c>
      <c r="D85" t="s">
        <v>25</v>
      </c>
      <c r="E85" s="1">
        <v>40737.577777777777</v>
      </c>
      <c r="F85">
        <v>301</v>
      </c>
      <c r="G85" t="s">
        <v>52</v>
      </c>
      <c r="H85">
        <v>17.2</v>
      </c>
      <c r="J85" t="s">
        <v>53</v>
      </c>
      <c r="K85" t="s">
        <v>28</v>
      </c>
      <c r="M85" s="1">
        <v>40737.577777777777</v>
      </c>
      <c r="R85" t="s">
        <v>28</v>
      </c>
      <c r="S85" t="s">
        <v>30</v>
      </c>
      <c r="T85" t="s">
        <v>31</v>
      </c>
      <c r="U85">
        <v>9743</v>
      </c>
      <c r="V85" t="s">
        <v>99</v>
      </c>
    </row>
    <row r="86" spans="1:22">
      <c r="A86" t="s">
        <v>97</v>
      </c>
      <c r="C86" t="s">
        <v>98</v>
      </c>
      <c r="D86" t="s">
        <v>25</v>
      </c>
      <c r="E86" s="1">
        <v>40737.577777777777</v>
      </c>
      <c r="F86">
        <v>299</v>
      </c>
      <c r="G86" t="s">
        <v>49</v>
      </c>
      <c r="H86">
        <v>1.5</v>
      </c>
      <c r="J86" t="s">
        <v>50</v>
      </c>
      <c r="K86" t="s">
        <v>28</v>
      </c>
      <c r="M86" s="1">
        <v>40737.577777777777</v>
      </c>
      <c r="N86" t="s">
        <v>51</v>
      </c>
      <c r="R86" t="s">
        <v>28</v>
      </c>
      <c r="S86" t="s">
        <v>30</v>
      </c>
      <c r="T86" t="s">
        <v>31</v>
      </c>
      <c r="U86">
        <v>9743</v>
      </c>
      <c r="V86" t="s">
        <v>99</v>
      </c>
    </row>
    <row r="87" spans="1:22">
      <c r="A87" t="s">
        <v>97</v>
      </c>
      <c r="C87" t="s">
        <v>98</v>
      </c>
      <c r="D87" t="s">
        <v>25</v>
      </c>
      <c r="E87" s="1">
        <v>40737.577777777777</v>
      </c>
      <c r="F87">
        <v>406</v>
      </c>
      <c r="G87" t="s">
        <v>54</v>
      </c>
      <c r="H87">
        <v>7.4</v>
      </c>
      <c r="J87" t="s">
        <v>55</v>
      </c>
      <c r="K87" t="s">
        <v>28</v>
      </c>
      <c r="M87" s="1">
        <v>40737.577777777777</v>
      </c>
      <c r="N87" t="s">
        <v>56</v>
      </c>
      <c r="R87" t="s">
        <v>28</v>
      </c>
      <c r="S87" t="s">
        <v>30</v>
      </c>
      <c r="T87" t="s">
        <v>31</v>
      </c>
      <c r="U87">
        <v>9743</v>
      </c>
      <c r="V87" t="s">
        <v>99</v>
      </c>
    </row>
    <row r="88" spans="1:22">
      <c r="A88" t="s">
        <v>97</v>
      </c>
      <c r="C88" t="s">
        <v>98</v>
      </c>
      <c r="D88" t="s">
        <v>25</v>
      </c>
      <c r="E88" s="1">
        <v>40737.577777777777</v>
      </c>
      <c r="F88">
        <v>665</v>
      </c>
      <c r="G88" t="s">
        <v>67</v>
      </c>
      <c r="H88">
        <v>4.4999999999999998E-2</v>
      </c>
      <c r="J88" t="s">
        <v>50</v>
      </c>
      <c r="K88" t="s">
        <v>35</v>
      </c>
      <c r="L88">
        <v>1363940</v>
      </c>
      <c r="M88" s="1">
        <v>40744.668749999997</v>
      </c>
      <c r="N88" t="s">
        <v>68</v>
      </c>
      <c r="O88">
        <v>0</v>
      </c>
      <c r="P88">
        <v>0.01</v>
      </c>
      <c r="R88" t="s">
        <v>28</v>
      </c>
      <c r="S88" t="s">
        <v>30</v>
      </c>
      <c r="T88" t="s">
        <v>31</v>
      </c>
      <c r="U88">
        <v>9743</v>
      </c>
      <c r="V88" t="s">
        <v>99</v>
      </c>
    </row>
    <row r="89" spans="1:22">
      <c r="A89" t="s">
        <v>97</v>
      </c>
      <c r="C89" t="s">
        <v>98</v>
      </c>
      <c r="D89" t="s">
        <v>25</v>
      </c>
      <c r="E89" s="1">
        <v>40737.577777777777</v>
      </c>
      <c r="F89">
        <v>937</v>
      </c>
      <c r="G89" t="s">
        <v>78</v>
      </c>
      <c r="H89">
        <v>0.42</v>
      </c>
      <c r="I89" t="s">
        <v>60</v>
      </c>
      <c r="J89" t="s">
        <v>50</v>
      </c>
      <c r="K89" t="s">
        <v>35</v>
      </c>
      <c r="L89">
        <v>1363948</v>
      </c>
      <c r="M89" s="1">
        <v>40753.006944444445</v>
      </c>
      <c r="N89" t="s">
        <v>74</v>
      </c>
      <c r="O89">
        <v>0.3</v>
      </c>
      <c r="P89">
        <v>1.2</v>
      </c>
      <c r="R89" t="s">
        <v>28</v>
      </c>
      <c r="S89" t="s">
        <v>30</v>
      </c>
      <c r="T89" t="s">
        <v>31</v>
      </c>
      <c r="U89">
        <v>9743</v>
      </c>
      <c r="V89" t="s">
        <v>99</v>
      </c>
    </row>
    <row r="90" spans="1:22">
      <c r="A90" t="s">
        <v>97</v>
      </c>
      <c r="C90" t="s">
        <v>98</v>
      </c>
      <c r="D90" t="s">
        <v>25</v>
      </c>
      <c r="E90" s="1">
        <v>40737.577777777777</v>
      </c>
      <c r="F90">
        <v>90068</v>
      </c>
      <c r="G90" t="s">
        <v>87</v>
      </c>
      <c r="H90">
        <v>11.4</v>
      </c>
      <c r="J90" t="s">
        <v>39</v>
      </c>
      <c r="K90" t="s">
        <v>28</v>
      </c>
      <c r="M90" s="1">
        <v>40737.577777777777</v>
      </c>
      <c r="R90" t="s">
        <v>28</v>
      </c>
      <c r="S90" t="s">
        <v>30</v>
      </c>
      <c r="T90" t="s">
        <v>31</v>
      </c>
      <c r="U90">
        <v>9743</v>
      </c>
      <c r="V90" t="s">
        <v>99</v>
      </c>
    </row>
    <row r="91" spans="1:22">
      <c r="A91" t="s">
        <v>97</v>
      </c>
      <c r="C91" t="s">
        <v>98</v>
      </c>
      <c r="D91" t="s">
        <v>25</v>
      </c>
      <c r="E91" s="1">
        <v>40737.577777777777</v>
      </c>
      <c r="F91">
        <v>929</v>
      </c>
      <c r="G91" t="s">
        <v>77</v>
      </c>
      <c r="H91">
        <v>3.3</v>
      </c>
      <c r="J91" t="s">
        <v>50</v>
      </c>
      <c r="K91" t="s">
        <v>35</v>
      </c>
      <c r="L91">
        <v>1363948</v>
      </c>
      <c r="M91" s="1">
        <v>40753.006944444445</v>
      </c>
      <c r="N91" t="s">
        <v>74</v>
      </c>
      <c r="O91">
        <v>0.5</v>
      </c>
      <c r="P91">
        <v>2</v>
      </c>
      <c r="R91" t="s">
        <v>28</v>
      </c>
      <c r="S91" t="s">
        <v>30</v>
      </c>
      <c r="T91" t="s">
        <v>31</v>
      </c>
      <c r="U91">
        <v>9743</v>
      </c>
      <c r="V91" t="s">
        <v>99</v>
      </c>
    </row>
    <row r="92" spans="1:22">
      <c r="A92" t="s">
        <v>97</v>
      </c>
      <c r="C92" t="s">
        <v>98</v>
      </c>
      <c r="D92" t="s">
        <v>25</v>
      </c>
      <c r="E92" s="1">
        <v>40737.577777777777</v>
      </c>
      <c r="F92">
        <v>94</v>
      </c>
      <c r="G92" t="s">
        <v>46</v>
      </c>
      <c r="H92">
        <v>304</v>
      </c>
      <c r="J92" t="s">
        <v>47</v>
      </c>
      <c r="K92" t="s">
        <v>28</v>
      </c>
      <c r="M92" s="1">
        <v>40737.577777777777</v>
      </c>
      <c r="N92" t="s">
        <v>48</v>
      </c>
      <c r="R92" t="s">
        <v>28</v>
      </c>
      <c r="S92" t="s">
        <v>30</v>
      </c>
      <c r="T92" t="s">
        <v>31</v>
      </c>
      <c r="U92">
        <v>9743</v>
      </c>
      <c r="V92" t="s">
        <v>99</v>
      </c>
    </row>
    <row r="93" spans="1:22">
      <c r="A93" t="s">
        <v>97</v>
      </c>
      <c r="C93" t="s">
        <v>98</v>
      </c>
      <c r="D93" t="s">
        <v>25</v>
      </c>
      <c r="E93" s="1">
        <v>40737.577777777777</v>
      </c>
      <c r="F93">
        <v>945</v>
      </c>
      <c r="G93" t="s">
        <v>82</v>
      </c>
      <c r="H93">
        <v>5.5</v>
      </c>
      <c r="J93" t="s">
        <v>50</v>
      </c>
      <c r="K93" t="s">
        <v>35</v>
      </c>
      <c r="L93">
        <v>1363936</v>
      </c>
      <c r="M93" s="1">
        <v>40747.200694444444</v>
      </c>
      <c r="N93" t="s">
        <v>80</v>
      </c>
      <c r="O93">
        <v>0.2</v>
      </c>
      <c r="P93">
        <v>0.5</v>
      </c>
      <c r="Q93" t="s">
        <v>101</v>
      </c>
      <c r="R93" t="s">
        <v>28</v>
      </c>
      <c r="S93" t="s">
        <v>30</v>
      </c>
      <c r="T93" t="s">
        <v>31</v>
      </c>
      <c r="U93">
        <v>9743</v>
      </c>
      <c r="V93" t="s">
        <v>99</v>
      </c>
    </row>
    <row r="94" spans="1:22">
      <c r="A94" t="s">
        <v>97</v>
      </c>
      <c r="C94" t="s">
        <v>98</v>
      </c>
      <c r="D94" t="s">
        <v>25</v>
      </c>
      <c r="E94" s="1">
        <v>40737.577777777777</v>
      </c>
      <c r="F94">
        <v>70300</v>
      </c>
      <c r="G94" t="s">
        <v>85</v>
      </c>
      <c r="H94">
        <v>176</v>
      </c>
      <c r="I94" t="s">
        <v>96</v>
      </c>
      <c r="J94" t="s">
        <v>50</v>
      </c>
      <c r="K94" t="s">
        <v>35</v>
      </c>
      <c r="L94">
        <v>1363936</v>
      </c>
      <c r="M94" s="1">
        <v>40743.636111111111</v>
      </c>
      <c r="N94" t="s">
        <v>86</v>
      </c>
      <c r="O94">
        <v>15</v>
      </c>
      <c r="P94">
        <v>25</v>
      </c>
      <c r="R94" t="s">
        <v>28</v>
      </c>
      <c r="S94" t="s">
        <v>30</v>
      </c>
      <c r="T94" t="s">
        <v>31</v>
      </c>
      <c r="U94">
        <v>9743</v>
      </c>
      <c r="V94" t="s">
        <v>99</v>
      </c>
    </row>
    <row r="95" spans="1:22">
      <c r="A95" t="s">
        <v>97</v>
      </c>
      <c r="C95" t="s">
        <v>98</v>
      </c>
      <c r="D95" t="s">
        <v>25</v>
      </c>
      <c r="E95" s="1">
        <v>40737.577777777777</v>
      </c>
      <c r="F95">
        <v>78</v>
      </c>
      <c r="G95" t="s">
        <v>37</v>
      </c>
      <c r="H95">
        <v>11.4</v>
      </c>
      <c r="I95" t="s">
        <v>38</v>
      </c>
      <c r="J95" t="s">
        <v>39</v>
      </c>
      <c r="K95" t="s">
        <v>28</v>
      </c>
      <c r="M95" s="1">
        <v>40737.577777777777</v>
      </c>
      <c r="Q95" t="s">
        <v>40</v>
      </c>
      <c r="R95" t="s">
        <v>28</v>
      </c>
      <c r="S95" t="s">
        <v>30</v>
      </c>
      <c r="T95" t="s">
        <v>31</v>
      </c>
      <c r="U95">
        <v>9743</v>
      </c>
      <c r="V95" t="s">
        <v>99</v>
      </c>
    </row>
    <row r="96" spans="1:22">
      <c r="A96" t="s">
        <v>97</v>
      </c>
      <c r="C96" t="s">
        <v>98</v>
      </c>
      <c r="D96" t="s">
        <v>25</v>
      </c>
      <c r="E96" s="1">
        <v>40737.577777777777</v>
      </c>
      <c r="F96">
        <v>76</v>
      </c>
      <c r="G96" t="s">
        <v>33</v>
      </c>
      <c r="H96">
        <v>0.4</v>
      </c>
      <c r="J96" t="s">
        <v>34</v>
      </c>
      <c r="K96" t="s">
        <v>35</v>
      </c>
      <c r="L96">
        <v>1363936</v>
      </c>
      <c r="M96" s="1">
        <v>40738.713194444441</v>
      </c>
      <c r="N96" t="s">
        <v>36</v>
      </c>
      <c r="O96">
        <v>0.1</v>
      </c>
      <c r="P96">
        <v>0.1</v>
      </c>
      <c r="R96" t="s">
        <v>28</v>
      </c>
      <c r="S96" t="s">
        <v>30</v>
      </c>
      <c r="T96" t="s">
        <v>31</v>
      </c>
      <c r="U96">
        <v>9743</v>
      </c>
      <c r="V96" t="s">
        <v>99</v>
      </c>
    </row>
    <row r="97" spans="1:22">
      <c r="A97" t="s">
        <v>97</v>
      </c>
      <c r="C97" t="s">
        <v>98</v>
      </c>
      <c r="D97" t="s">
        <v>25</v>
      </c>
      <c r="E97" s="1">
        <v>40737.577777777777</v>
      </c>
      <c r="F97">
        <v>10</v>
      </c>
      <c r="G97" t="s">
        <v>26</v>
      </c>
      <c r="H97">
        <v>22.1</v>
      </c>
      <c r="J97" t="s">
        <v>27</v>
      </c>
      <c r="K97" t="s">
        <v>28</v>
      </c>
      <c r="M97" s="1">
        <v>40737.577777777777</v>
      </c>
      <c r="N97" t="s">
        <v>29</v>
      </c>
      <c r="R97" t="s">
        <v>28</v>
      </c>
      <c r="S97" t="s">
        <v>30</v>
      </c>
      <c r="T97" t="s">
        <v>31</v>
      </c>
      <c r="U97">
        <v>9743</v>
      </c>
      <c r="V97" t="s">
        <v>99</v>
      </c>
    </row>
    <row r="98" spans="1:22">
      <c r="A98" t="s">
        <v>102</v>
      </c>
      <c r="C98" t="s">
        <v>103</v>
      </c>
      <c r="D98" t="s">
        <v>25</v>
      </c>
      <c r="E98" s="1">
        <v>40807.570833333331</v>
      </c>
      <c r="F98">
        <v>410</v>
      </c>
      <c r="G98" t="s">
        <v>57</v>
      </c>
      <c r="H98">
        <v>109</v>
      </c>
      <c r="J98" t="s">
        <v>50</v>
      </c>
      <c r="K98" t="s">
        <v>35</v>
      </c>
      <c r="L98">
        <v>1378699</v>
      </c>
      <c r="M98" s="1">
        <v>40813.917361111111</v>
      </c>
      <c r="N98" t="s">
        <v>58</v>
      </c>
      <c r="O98">
        <v>0.65</v>
      </c>
      <c r="P98">
        <v>2.5</v>
      </c>
      <c r="R98" t="s">
        <v>28</v>
      </c>
      <c r="S98" t="s">
        <v>104</v>
      </c>
      <c r="T98" t="s">
        <v>31</v>
      </c>
      <c r="U98">
        <v>11371</v>
      </c>
      <c r="V98" t="s">
        <v>105</v>
      </c>
    </row>
    <row r="99" spans="1:22">
      <c r="A99" t="s">
        <v>102</v>
      </c>
      <c r="C99" t="s">
        <v>103</v>
      </c>
      <c r="D99" t="s">
        <v>25</v>
      </c>
      <c r="E99" s="1">
        <v>40807.570833333331</v>
      </c>
      <c r="F99">
        <v>610</v>
      </c>
      <c r="G99" t="s">
        <v>59</v>
      </c>
      <c r="H99">
        <v>0.01</v>
      </c>
      <c r="I99" t="s">
        <v>42</v>
      </c>
      <c r="J99" t="s">
        <v>50</v>
      </c>
      <c r="K99" t="s">
        <v>35</v>
      </c>
      <c r="L99">
        <v>1378702</v>
      </c>
      <c r="M99" s="1">
        <v>40813.45416666667</v>
      </c>
      <c r="N99" t="s">
        <v>61</v>
      </c>
      <c r="O99">
        <v>0.01</v>
      </c>
      <c r="P99">
        <v>0.02</v>
      </c>
      <c r="R99" t="s">
        <v>28</v>
      </c>
      <c r="S99" t="s">
        <v>104</v>
      </c>
      <c r="T99" t="s">
        <v>31</v>
      </c>
      <c r="U99">
        <v>11371</v>
      </c>
      <c r="V99" t="s">
        <v>105</v>
      </c>
    </row>
    <row r="100" spans="1:22">
      <c r="A100" t="s">
        <v>102</v>
      </c>
      <c r="C100" t="s">
        <v>103</v>
      </c>
      <c r="D100" t="s">
        <v>25</v>
      </c>
      <c r="E100" s="1">
        <v>40807.570833333331</v>
      </c>
      <c r="F100">
        <v>625</v>
      </c>
      <c r="G100" t="s">
        <v>62</v>
      </c>
      <c r="H100">
        <v>0.08</v>
      </c>
      <c r="I100" t="s">
        <v>42</v>
      </c>
      <c r="J100" t="s">
        <v>50</v>
      </c>
      <c r="K100" t="s">
        <v>35</v>
      </c>
      <c r="L100">
        <v>1378702</v>
      </c>
      <c r="M100" s="1">
        <v>40816.460416666669</v>
      </c>
      <c r="N100" t="s">
        <v>63</v>
      </c>
      <c r="O100">
        <v>0.08</v>
      </c>
      <c r="P100">
        <v>0.2</v>
      </c>
      <c r="R100" t="s">
        <v>28</v>
      </c>
      <c r="S100" t="s">
        <v>104</v>
      </c>
      <c r="T100" t="s">
        <v>31</v>
      </c>
      <c r="U100">
        <v>11371</v>
      </c>
      <c r="V100" t="s">
        <v>105</v>
      </c>
    </row>
    <row r="101" spans="1:22">
      <c r="A101" t="s">
        <v>102</v>
      </c>
      <c r="C101" t="s">
        <v>103</v>
      </c>
      <c r="D101" t="s">
        <v>25</v>
      </c>
      <c r="E101" s="1">
        <v>40807.570833333331</v>
      </c>
      <c r="F101">
        <v>1022</v>
      </c>
      <c r="G101" t="s">
        <v>83</v>
      </c>
      <c r="H101">
        <v>15</v>
      </c>
      <c r="I101" t="s">
        <v>42</v>
      </c>
      <c r="J101" t="s">
        <v>84</v>
      </c>
      <c r="K101" t="s">
        <v>35</v>
      </c>
      <c r="L101">
        <v>1378708</v>
      </c>
      <c r="M101" s="1">
        <v>40823.676388888889</v>
      </c>
      <c r="N101" t="s">
        <v>74</v>
      </c>
      <c r="O101">
        <v>15</v>
      </c>
      <c r="P101">
        <v>60</v>
      </c>
      <c r="R101" t="s">
        <v>28</v>
      </c>
      <c r="S101" t="s">
        <v>104</v>
      </c>
      <c r="T101" t="s">
        <v>31</v>
      </c>
      <c r="U101">
        <v>11371</v>
      </c>
      <c r="V101" t="s">
        <v>105</v>
      </c>
    </row>
    <row r="102" spans="1:22">
      <c r="A102" t="s">
        <v>102</v>
      </c>
      <c r="C102" t="s">
        <v>103</v>
      </c>
      <c r="D102" t="s">
        <v>25</v>
      </c>
      <c r="E102" s="1">
        <v>40807.570833333331</v>
      </c>
      <c r="F102">
        <v>916</v>
      </c>
      <c r="G102" t="s">
        <v>73</v>
      </c>
      <c r="H102">
        <v>36.4</v>
      </c>
      <c r="J102" t="s">
        <v>50</v>
      </c>
      <c r="K102" t="s">
        <v>35</v>
      </c>
      <c r="L102">
        <v>1378708</v>
      </c>
      <c r="M102" s="1">
        <v>40823.676388888889</v>
      </c>
      <c r="N102" t="s">
        <v>74</v>
      </c>
      <c r="O102">
        <v>0.08</v>
      </c>
      <c r="P102">
        <v>0.3</v>
      </c>
      <c r="R102" t="s">
        <v>28</v>
      </c>
      <c r="S102" t="s">
        <v>104</v>
      </c>
      <c r="T102" t="s">
        <v>31</v>
      </c>
      <c r="U102">
        <v>11371</v>
      </c>
      <c r="V102" t="s">
        <v>105</v>
      </c>
    </row>
    <row r="103" spans="1:22">
      <c r="A103" t="s">
        <v>102</v>
      </c>
      <c r="C103" t="s">
        <v>103</v>
      </c>
      <c r="D103" t="s">
        <v>25</v>
      </c>
      <c r="E103" s="1">
        <v>40807.570833333331</v>
      </c>
      <c r="F103">
        <v>940</v>
      </c>
      <c r="G103" t="s">
        <v>79</v>
      </c>
      <c r="H103">
        <v>3.5</v>
      </c>
      <c r="J103" t="s">
        <v>50</v>
      </c>
      <c r="K103" t="s">
        <v>35</v>
      </c>
      <c r="L103">
        <v>1378699</v>
      </c>
      <c r="M103" s="1">
        <v>40813.786111111112</v>
      </c>
      <c r="N103" t="s">
        <v>80</v>
      </c>
      <c r="O103">
        <v>0.2</v>
      </c>
      <c r="P103">
        <v>0.5</v>
      </c>
      <c r="R103" t="s">
        <v>28</v>
      </c>
      <c r="S103" t="s">
        <v>104</v>
      </c>
      <c r="T103" t="s">
        <v>31</v>
      </c>
      <c r="U103">
        <v>11371</v>
      </c>
      <c r="V103" t="s">
        <v>105</v>
      </c>
    </row>
    <row r="104" spans="1:22">
      <c r="A104" t="s">
        <v>102</v>
      </c>
      <c r="C104" t="s">
        <v>103</v>
      </c>
      <c r="D104" t="s">
        <v>25</v>
      </c>
      <c r="E104" s="1">
        <v>40807.570833333331</v>
      </c>
      <c r="F104">
        <v>80</v>
      </c>
      <c r="G104" t="s">
        <v>41</v>
      </c>
      <c r="H104">
        <v>2.5</v>
      </c>
      <c r="I104" t="s">
        <v>42</v>
      </c>
      <c r="J104" t="s">
        <v>43</v>
      </c>
      <c r="K104" t="s">
        <v>35</v>
      </c>
      <c r="L104">
        <v>1378699</v>
      </c>
      <c r="M104" s="1">
        <v>40808.615972222222</v>
      </c>
      <c r="N104" t="s">
        <v>44</v>
      </c>
      <c r="O104">
        <v>2.5</v>
      </c>
      <c r="P104">
        <v>6</v>
      </c>
      <c r="Q104" t="s">
        <v>45</v>
      </c>
      <c r="R104" t="s">
        <v>28</v>
      </c>
      <c r="S104" t="s">
        <v>104</v>
      </c>
      <c r="T104" t="s">
        <v>31</v>
      </c>
      <c r="U104">
        <v>11371</v>
      </c>
      <c r="V104" t="s">
        <v>105</v>
      </c>
    </row>
    <row r="105" spans="1:22">
      <c r="A105" t="s">
        <v>102</v>
      </c>
      <c r="C105" t="s">
        <v>103</v>
      </c>
      <c r="D105" t="s">
        <v>25</v>
      </c>
      <c r="E105" s="1">
        <v>40807.570833333331</v>
      </c>
      <c r="F105">
        <v>927</v>
      </c>
      <c r="G105" t="s">
        <v>76</v>
      </c>
      <c r="H105">
        <v>5.0599999999999996</v>
      </c>
      <c r="J105" t="s">
        <v>50</v>
      </c>
      <c r="K105" t="s">
        <v>35</v>
      </c>
      <c r="L105">
        <v>1378708</v>
      </c>
      <c r="M105" s="1">
        <v>40823.676388888889</v>
      </c>
      <c r="N105" t="s">
        <v>74</v>
      </c>
      <c r="O105">
        <v>0.04</v>
      </c>
      <c r="P105">
        <v>0.16</v>
      </c>
      <c r="R105" t="s">
        <v>28</v>
      </c>
      <c r="S105" t="s">
        <v>104</v>
      </c>
      <c r="T105" t="s">
        <v>31</v>
      </c>
      <c r="U105">
        <v>11371</v>
      </c>
      <c r="V105" t="s">
        <v>105</v>
      </c>
    </row>
    <row r="106" spans="1:22">
      <c r="A106" t="s">
        <v>102</v>
      </c>
      <c r="C106" t="s">
        <v>103</v>
      </c>
      <c r="D106" t="s">
        <v>25</v>
      </c>
      <c r="E106" s="1">
        <v>40807.570833333331</v>
      </c>
      <c r="F106">
        <v>630</v>
      </c>
      <c r="G106" t="s">
        <v>65</v>
      </c>
      <c r="H106">
        <v>0.44</v>
      </c>
      <c r="J106" t="s">
        <v>50</v>
      </c>
      <c r="K106" t="s">
        <v>35</v>
      </c>
      <c r="L106">
        <v>1378702</v>
      </c>
      <c r="M106" s="1">
        <v>40813.563194444447</v>
      </c>
      <c r="N106" t="s">
        <v>66</v>
      </c>
      <c r="O106">
        <v>0</v>
      </c>
      <c r="P106">
        <v>0.01</v>
      </c>
      <c r="Q106" t="s">
        <v>64</v>
      </c>
      <c r="R106" t="s">
        <v>28</v>
      </c>
      <c r="S106" t="s">
        <v>104</v>
      </c>
      <c r="T106" t="s">
        <v>31</v>
      </c>
      <c r="U106">
        <v>11371</v>
      </c>
      <c r="V106" t="s">
        <v>105</v>
      </c>
    </row>
    <row r="107" spans="1:22">
      <c r="A107" t="s">
        <v>102</v>
      </c>
      <c r="C107" t="s">
        <v>103</v>
      </c>
      <c r="D107" t="s">
        <v>25</v>
      </c>
      <c r="E107" s="1">
        <v>40807.570833333331</v>
      </c>
      <c r="F107">
        <v>680</v>
      </c>
      <c r="G107" t="s">
        <v>71</v>
      </c>
      <c r="H107">
        <v>1</v>
      </c>
      <c r="I107" t="s">
        <v>42</v>
      </c>
      <c r="J107" t="s">
        <v>50</v>
      </c>
      <c r="K107" t="s">
        <v>35</v>
      </c>
      <c r="L107">
        <v>1378702</v>
      </c>
      <c r="M107" s="1">
        <v>40809.304166666669</v>
      </c>
      <c r="N107" t="s">
        <v>72</v>
      </c>
      <c r="O107">
        <v>1</v>
      </c>
      <c r="P107">
        <v>5</v>
      </c>
      <c r="R107" t="s">
        <v>28</v>
      </c>
      <c r="S107" t="s">
        <v>104</v>
      </c>
      <c r="T107" t="s">
        <v>31</v>
      </c>
      <c r="U107">
        <v>11371</v>
      </c>
      <c r="V107" t="s">
        <v>105</v>
      </c>
    </row>
    <row r="108" spans="1:22">
      <c r="A108" t="s">
        <v>102</v>
      </c>
      <c r="C108" t="s">
        <v>103</v>
      </c>
      <c r="D108" t="s">
        <v>25</v>
      </c>
      <c r="E108" s="1">
        <v>40807.570833333331</v>
      </c>
      <c r="F108">
        <v>671</v>
      </c>
      <c r="G108" t="s">
        <v>70</v>
      </c>
      <c r="H108">
        <v>2.3E-2</v>
      </c>
      <c r="J108" t="s">
        <v>50</v>
      </c>
      <c r="K108" t="s">
        <v>35</v>
      </c>
      <c r="L108">
        <v>1378705</v>
      </c>
      <c r="M108" s="1">
        <v>40808.631249999999</v>
      </c>
      <c r="N108" t="s">
        <v>68</v>
      </c>
      <c r="O108">
        <v>0</v>
      </c>
      <c r="P108">
        <v>0.01</v>
      </c>
      <c r="R108" t="s">
        <v>28</v>
      </c>
      <c r="S108" t="s">
        <v>104</v>
      </c>
      <c r="T108" t="s">
        <v>31</v>
      </c>
      <c r="U108">
        <v>11371</v>
      </c>
      <c r="V108" t="s">
        <v>105</v>
      </c>
    </row>
    <row r="109" spans="1:22">
      <c r="A109" t="s">
        <v>102</v>
      </c>
      <c r="C109" t="s">
        <v>103</v>
      </c>
      <c r="D109" t="s">
        <v>25</v>
      </c>
      <c r="E109" s="1">
        <v>40807.570833333331</v>
      </c>
      <c r="F109">
        <v>301</v>
      </c>
      <c r="G109" t="s">
        <v>52</v>
      </c>
      <c r="H109">
        <v>57</v>
      </c>
      <c r="J109" t="s">
        <v>53</v>
      </c>
      <c r="K109" t="s">
        <v>28</v>
      </c>
      <c r="M109" s="1">
        <v>40807.570833333331</v>
      </c>
      <c r="R109" t="s">
        <v>28</v>
      </c>
      <c r="S109" t="s">
        <v>104</v>
      </c>
      <c r="T109" t="s">
        <v>31</v>
      </c>
      <c r="U109">
        <v>11371</v>
      </c>
      <c r="V109" t="s">
        <v>105</v>
      </c>
    </row>
    <row r="110" spans="1:22">
      <c r="A110" t="s">
        <v>102</v>
      </c>
      <c r="C110" t="s">
        <v>103</v>
      </c>
      <c r="D110" t="s">
        <v>25</v>
      </c>
      <c r="E110" s="1">
        <v>40807.570833333331</v>
      </c>
      <c r="F110">
        <v>299</v>
      </c>
      <c r="G110" t="s">
        <v>49</v>
      </c>
      <c r="H110">
        <v>5.07</v>
      </c>
      <c r="J110" t="s">
        <v>50</v>
      </c>
      <c r="K110" t="s">
        <v>28</v>
      </c>
      <c r="M110" s="1">
        <v>40807.570833333331</v>
      </c>
      <c r="N110" t="s">
        <v>51</v>
      </c>
      <c r="R110" t="s">
        <v>28</v>
      </c>
      <c r="S110" t="s">
        <v>104</v>
      </c>
      <c r="T110" t="s">
        <v>31</v>
      </c>
      <c r="U110">
        <v>11371</v>
      </c>
      <c r="V110" t="s">
        <v>105</v>
      </c>
    </row>
    <row r="111" spans="1:22">
      <c r="A111" t="s">
        <v>102</v>
      </c>
      <c r="C111" t="s">
        <v>103</v>
      </c>
      <c r="D111" t="s">
        <v>25</v>
      </c>
      <c r="E111" s="1">
        <v>40807.570833333331</v>
      </c>
      <c r="F111">
        <v>406</v>
      </c>
      <c r="G111" t="s">
        <v>54</v>
      </c>
      <c r="H111">
        <v>7.74</v>
      </c>
      <c r="J111" t="s">
        <v>55</v>
      </c>
      <c r="K111" t="s">
        <v>28</v>
      </c>
      <c r="M111" s="1">
        <v>40807.570833333331</v>
      </c>
      <c r="N111" t="s">
        <v>56</v>
      </c>
      <c r="R111" t="s">
        <v>28</v>
      </c>
      <c r="S111" t="s">
        <v>104</v>
      </c>
      <c r="T111" t="s">
        <v>31</v>
      </c>
      <c r="U111">
        <v>11371</v>
      </c>
      <c r="V111" t="s">
        <v>105</v>
      </c>
    </row>
    <row r="112" spans="1:22">
      <c r="A112" t="s">
        <v>102</v>
      </c>
      <c r="C112" t="s">
        <v>103</v>
      </c>
      <c r="D112" t="s">
        <v>25</v>
      </c>
      <c r="E112" s="1">
        <v>40807.570833333331</v>
      </c>
      <c r="F112">
        <v>665</v>
      </c>
      <c r="G112" t="s">
        <v>67</v>
      </c>
      <c r="H112">
        <v>2.1999999999999999E-2</v>
      </c>
      <c r="J112" t="s">
        <v>50</v>
      </c>
      <c r="K112" t="s">
        <v>35</v>
      </c>
      <c r="L112">
        <v>1378702</v>
      </c>
      <c r="M112" s="1">
        <v>40813.636805555558</v>
      </c>
      <c r="N112" t="s">
        <v>68</v>
      </c>
      <c r="O112">
        <v>0</v>
      </c>
      <c r="P112">
        <v>0.01</v>
      </c>
      <c r="R112" t="s">
        <v>28</v>
      </c>
      <c r="S112" t="s">
        <v>104</v>
      </c>
      <c r="T112" t="s">
        <v>31</v>
      </c>
      <c r="U112">
        <v>11371</v>
      </c>
      <c r="V112" t="s">
        <v>105</v>
      </c>
    </row>
    <row r="113" spans="1:22">
      <c r="A113" t="s">
        <v>102</v>
      </c>
      <c r="C113" t="s">
        <v>103</v>
      </c>
      <c r="D113" t="s">
        <v>25</v>
      </c>
      <c r="E113" s="1">
        <v>40807.570833333331</v>
      </c>
      <c r="F113">
        <v>937</v>
      </c>
      <c r="G113" t="s">
        <v>78</v>
      </c>
      <c r="H113">
        <v>0.35</v>
      </c>
      <c r="I113" t="s">
        <v>60</v>
      </c>
      <c r="J113" t="s">
        <v>50</v>
      </c>
      <c r="K113" t="s">
        <v>35</v>
      </c>
      <c r="L113">
        <v>1378708</v>
      </c>
      <c r="M113" s="1">
        <v>40823.676388888889</v>
      </c>
      <c r="N113" t="s">
        <v>74</v>
      </c>
      <c r="O113">
        <v>0.3</v>
      </c>
      <c r="P113">
        <v>1.2</v>
      </c>
      <c r="R113" t="s">
        <v>28</v>
      </c>
      <c r="S113" t="s">
        <v>104</v>
      </c>
      <c r="T113" t="s">
        <v>31</v>
      </c>
      <c r="U113">
        <v>11371</v>
      </c>
      <c r="V113" t="s">
        <v>105</v>
      </c>
    </row>
    <row r="114" spans="1:22">
      <c r="A114" t="s">
        <v>102</v>
      </c>
      <c r="C114" t="s">
        <v>103</v>
      </c>
      <c r="D114" t="s">
        <v>25</v>
      </c>
      <c r="E114" s="1">
        <v>40807.570833333331</v>
      </c>
      <c r="F114">
        <v>90068</v>
      </c>
      <c r="G114" t="s">
        <v>87</v>
      </c>
      <c r="H114">
        <v>6</v>
      </c>
      <c r="J114" t="s">
        <v>39</v>
      </c>
      <c r="K114" t="s">
        <v>28</v>
      </c>
      <c r="M114" s="1">
        <v>40807.570833333331</v>
      </c>
      <c r="R114" t="s">
        <v>28</v>
      </c>
      <c r="S114" t="s">
        <v>104</v>
      </c>
      <c r="T114" t="s">
        <v>31</v>
      </c>
      <c r="U114">
        <v>11371</v>
      </c>
      <c r="V114" t="s">
        <v>105</v>
      </c>
    </row>
    <row r="115" spans="1:22">
      <c r="A115" t="s">
        <v>102</v>
      </c>
      <c r="C115" t="s">
        <v>103</v>
      </c>
      <c r="D115" t="s">
        <v>25</v>
      </c>
      <c r="E115" s="1">
        <v>40807.570833333331</v>
      </c>
      <c r="F115">
        <v>929</v>
      </c>
      <c r="G115" t="s">
        <v>77</v>
      </c>
      <c r="H115">
        <v>2.6</v>
      </c>
      <c r="J115" t="s">
        <v>50</v>
      </c>
      <c r="K115" t="s">
        <v>35</v>
      </c>
      <c r="L115">
        <v>1378708</v>
      </c>
      <c r="M115" s="1">
        <v>40823.676388888889</v>
      </c>
      <c r="N115" t="s">
        <v>74</v>
      </c>
      <c r="O115">
        <v>0.5</v>
      </c>
      <c r="P115">
        <v>2</v>
      </c>
      <c r="R115" t="s">
        <v>28</v>
      </c>
      <c r="S115" t="s">
        <v>104</v>
      </c>
      <c r="T115" t="s">
        <v>31</v>
      </c>
      <c r="U115">
        <v>11371</v>
      </c>
      <c r="V115" t="s">
        <v>105</v>
      </c>
    </row>
    <row r="116" spans="1:22">
      <c r="A116" t="s">
        <v>102</v>
      </c>
      <c r="C116" t="s">
        <v>103</v>
      </c>
      <c r="D116" t="s">
        <v>25</v>
      </c>
      <c r="E116" s="1">
        <v>40807.570833333331</v>
      </c>
      <c r="F116">
        <v>94</v>
      </c>
      <c r="G116" t="s">
        <v>46</v>
      </c>
      <c r="H116">
        <v>221</v>
      </c>
      <c r="J116" t="s">
        <v>47</v>
      </c>
      <c r="K116" t="s">
        <v>28</v>
      </c>
      <c r="M116" s="1">
        <v>40807.570833333331</v>
      </c>
      <c r="N116" t="s">
        <v>48</v>
      </c>
      <c r="R116" t="s">
        <v>28</v>
      </c>
      <c r="S116" t="s">
        <v>104</v>
      </c>
      <c r="T116" t="s">
        <v>31</v>
      </c>
      <c r="U116">
        <v>11371</v>
      </c>
      <c r="V116" t="s">
        <v>105</v>
      </c>
    </row>
    <row r="117" spans="1:22">
      <c r="A117" t="s">
        <v>102</v>
      </c>
      <c r="C117" t="s">
        <v>103</v>
      </c>
      <c r="D117" t="s">
        <v>25</v>
      </c>
      <c r="E117" s="1">
        <v>40807.570833333331</v>
      </c>
      <c r="F117">
        <v>945</v>
      </c>
      <c r="G117" t="s">
        <v>82</v>
      </c>
      <c r="H117">
        <v>1.3</v>
      </c>
      <c r="J117" t="s">
        <v>50</v>
      </c>
      <c r="K117" t="s">
        <v>35</v>
      </c>
      <c r="L117">
        <v>1378699</v>
      </c>
      <c r="M117" s="1">
        <v>40813.786111111112</v>
      </c>
      <c r="N117" t="s">
        <v>80</v>
      </c>
      <c r="O117">
        <v>0.2</v>
      </c>
      <c r="P117">
        <v>0.5</v>
      </c>
      <c r="Q117" t="s">
        <v>106</v>
      </c>
      <c r="R117" t="s">
        <v>28</v>
      </c>
      <c r="S117" t="s">
        <v>104</v>
      </c>
      <c r="T117" t="s">
        <v>31</v>
      </c>
      <c r="U117">
        <v>11371</v>
      </c>
      <c r="V117" t="s">
        <v>105</v>
      </c>
    </row>
    <row r="118" spans="1:22">
      <c r="A118" t="s">
        <v>102</v>
      </c>
      <c r="C118" t="s">
        <v>103</v>
      </c>
      <c r="D118" t="s">
        <v>25</v>
      </c>
      <c r="E118" s="1">
        <v>40807.570833333331</v>
      </c>
      <c r="F118">
        <v>70300</v>
      </c>
      <c r="G118" t="s">
        <v>85</v>
      </c>
      <c r="H118">
        <v>126</v>
      </c>
      <c r="J118" t="s">
        <v>50</v>
      </c>
      <c r="K118" t="s">
        <v>35</v>
      </c>
      <c r="L118">
        <v>1378699</v>
      </c>
      <c r="M118" s="1">
        <v>40813.571527777778</v>
      </c>
      <c r="N118" t="s">
        <v>86</v>
      </c>
      <c r="O118">
        <v>15</v>
      </c>
      <c r="P118">
        <v>25</v>
      </c>
      <c r="R118" t="s">
        <v>28</v>
      </c>
      <c r="S118" t="s">
        <v>104</v>
      </c>
      <c r="T118" t="s">
        <v>31</v>
      </c>
      <c r="U118">
        <v>11371</v>
      </c>
      <c r="V118" t="s">
        <v>105</v>
      </c>
    </row>
    <row r="119" spans="1:22">
      <c r="A119" t="s">
        <v>102</v>
      </c>
      <c r="C119" t="s">
        <v>103</v>
      </c>
      <c r="D119" t="s">
        <v>25</v>
      </c>
      <c r="E119" s="1">
        <v>40807.570833333331</v>
      </c>
      <c r="F119">
        <v>76</v>
      </c>
      <c r="G119" t="s">
        <v>33</v>
      </c>
      <c r="H119">
        <v>0.2</v>
      </c>
      <c r="J119" t="s">
        <v>34</v>
      </c>
      <c r="K119" t="s">
        <v>35</v>
      </c>
      <c r="L119">
        <v>1378699</v>
      </c>
      <c r="M119" s="1">
        <v>40808.679166666669</v>
      </c>
      <c r="N119" t="s">
        <v>36</v>
      </c>
      <c r="O119">
        <v>0.1</v>
      </c>
      <c r="P119">
        <v>0.1</v>
      </c>
      <c r="R119" t="s">
        <v>28</v>
      </c>
      <c r="S119" t="s">
        <v>104</v>
      </c>
      <c r="T119" t="s">
        <v>31</v>
      </c>
      <c r="U119">
        <v>11371</v>
      </c>
      <c r="V119" t="s">
        <v>105</v>
      </c>
    </row>
    <row r="120" spans="1:22">
      <c r="A120" t="s">
        <v>102</v>
      </c>
      <c r="C120" t="s">
        <v>103</v>
      </c>
      <c r="D120" t="s">
        <v>25</v>
      </c>
      <c r="E120" s="1">
        <v>40807.570833333331</v>
      </c>
      <c r="F120">
        <v>10</v>
      </c>
      <c r="G120" t="s">
        <v>26</v>
      </c>
      <c r="H120">
        <v>21.1</v>
      </c>
      <c r="J120" t="s">
        <v>27</v>
      </c>
      <c r="K120" t="s">
        <v>28</v>
      </c>
      <c r="M120" s="1">
        <v>40807.570833333331</v>
      </c>
      <c r="N120" t="s">
        <v>29</v>
      </c>
      <c r="R120" t="s">
        <v>28</v>
      </c>
      <c r="S120" t="s">
        <v>104</v>
      </c>
      <c r="T120" t="s">
        <v>31</v>
      </c>
      <c r="U120">
        <v>11371</v>
      </c>
      <c r="V120" t="s">
        <v>105</v>
      </c>
    </row>
    <row r="121" spans="1:22">
      <c r="A121" t="s">
        <v>107</v>
      </c>
      <c r="C121" t="s">
        <v>108</v>
      </c>
      <c r="D121" t="s">
        <v>25</v>
      </c>
      <c r="E121" s="1">
        <v>40766.645138888889</v>
      </c>
      <c r="F121">
        <v>410</v>
      </c>
      <c r="G121" t="s">
        <v>57</v>
      </c>
      <c r="H121">
        <v>128</v>
      </c>
      <c r="J121" t="s">
        <v>50</v>
      </c>
      <c r="K121" t="s">
        <v>35</v>
      </c>
      <c r="L121">
        <v>1370740</v>
      </c>
      <c r="M121" s="1">
        <v>40779.853472222225</v>
      </c>
      <c r="N121" t="s">
        <v>58</v>
      </c>
      <c r="O121">
        <v>0.65</v>
      </c>
      <c r="P121">
        <v>2.5</v>
      </c>
      <c r="R121" t="s">
        <v>28</v>
      </c>
      <c r="S121" t="s">
        <v>30</v>
      </c>
      <c r="T121" t="s">
        <v>31</v>
      </c>
      <c r="U121">
        <v>11390</v>
      </c>
      <c r="V121" t="s">
        <v>109</v>
      </c>
    </row>
    <row r="122" spans="1:22">
      <c r="A122" t="s">
        <v>107</v>
      </c>
      <c r="C122" t="s">
        <v>108</v>
      </c>
      <c r="D122" t="s">
        <v>25</v>
      </c>
      <c r="E122" s="1">
        <v>40766.645138888889</v>
      </c>
      <c r="F122">
        <v>610</v>
      </c>
      <c r="G122" t="s">
        <v>59</v>
      </c>
      <c r="H122">
        <v>0.11</v>
      </c>
      <c r="J122" t="s">
        <v>50</v>
      </c>
      <c r="K122" t="s">
        <v>35</v>
      </c>
      <c r="L122">
        <v>1370743</v>
      </c>
      <c r="M122" s="1">
        <v>40772.523611111108</v>
      </c>
      <c r="N122" t="s">
        <v>61</v>
      </c>
      <c r="O122">
        <v>0.01</v>
      </c>
      <c r="P122">
        <v>0.02</v>
      </c>
      <c r="R122" t="s">
        <v>28</v>
      </c>
      <c r="S122" t="s">
        <v>30</v>
      </c>
      <c r="T122" t="s">
        <v>31</v>
      </c>
      <c r="U122">
        <v>11390</v>
      </c>
      <c r="V122" t="s">
        <v>109</v>
      </c>
    </row>
    <row r="123" spans="1:22">
      <c r="A123" t="s">
        <v>107</v>
      </c>
      <c r="C123" t="s">
        <v>108</v>
      </c>
      <c r="D123" t="s">
        <v>25</v>
      </c>
      <c r="E123" s="1">
        <v>40766.645138888889</v>
      </c>
      <c r="F123">
        <v>625</v>
      </c>
      <c r="G123" t="s">
        <v>62</v>
      </c>
      <c r="H123">
        <v>0.17</v>
      </c>
      <c r="I123" t="s">
        <v>60</v>
      </c>
      <c r="J123" t="s">
        <v>50</v>
      </c>
      <c r="K123" t="s">
        <v>35</v>
      </c>
      <c r="L123">
        <v>1370743</v>
      </c>
      <c r="M123" s="1">
        <v>40772.506944444445</v>
      </c>
      <c r="N123" t="s">
        <v>63</v>
      </c>
      <c r="O123">
        <v>0.08</v>
      </c>
      <c r="P123">
        <v>0.2</v>
      </c>
      <c r="R123" t="s">
        <v>28</v>
      </c>
      <c r="S123" t="s">
        <v>30</v>
      </c>
      <c r="T123" t="s">
        <v>31</v>
      </c>
      <c r="U123">
        <v>11390</v>
      </c>
      <c r="V123" t="s">
        <v>109</v>
      </c>
    </row>
    <row r="124" spans="1:22">
      <c r="A124" t="s">
        <v>107</v>
      </c>
      <c r="C124" t="s">
        <v>108</v>
      </c>
      <c r="D124" t="s">
        <v>25</v>
      </c>
      <c r="E124" s="1">
        <v>40766.645138888889</v>
      </c>
      <c r="F124">
        <v>1022</v>
      </c>
      <c r="G124" t="s">
        <v>83</v>
      </c>
      <c r="H124">
        <v>56</v>
      </c>
      <c r="I124" t="s">
        <v>60</v>
      </c>
      <c r="J124" t="s">
        <v>84</v>
      </c>
      <c r="K124" t="s">
        <v>35</v>
      </c>
      <c r="L124">
        <v>1370749</v>
      </c>
      <c r="M124" s="1">
        <v>40771.978472222225</v>
      </c>
      <c r="N124" t="s">
        <v>74</v>
      </c>
      <c r="O124">
        <v>15</v>
      </c>
      <c r="P124">
        <v>60</v>
      </c>
      <c r="R124" t="s">
        <v>28</v>
      </c>
      <c r="S124" t="s">
        <v>30</v>
      </c>
      <c r="T124" t="s">
        <v>31</v>
      </c>
      <c r="U124">
        <v>11390</v>
      </c>
      <c r="V124" t="s">
        <v>109</v>
      </c>
    </row>
    <row r="125" spans="1:22">
      <c r="A125" t="s">
        <v>107</v>
      </c>
      <c r="C125" t="s">
        <v>108</v>
      </c>
      <c r="D125" t="s">
        <v>25</v>
      </c>
      <c r="E125" s="1">
        <v>40766.645138888889</v>
      </c>
      <c r="F125">
        <v>916</v>
      </c>
      <c r="G125" t="s">
        <v>73</v>
      </c>
      <c r="H125">
        <v>53.2</v>
      </c>
      <c r="J125" t="s">
        <v>50</v>
      </c>
      <c r="K125" t="s">
        <v>35</v>
      </c>
      <c r="L125">
        <v>1370749</v>
      </c>
      <c r="M125" s="1">
        <v>40771.978472222225</v>
      </c>
      <c r="N125" t="s">
        <v>74</v>
      </c>
      <c r="O125">
        <v>0.08</v>
      </c>
      <c r="P125">
        <v>0.3</v>
      </c>
      <c r="R125" t="s">
        <v>28</v>
      </c>
      <c r="S125" t="s">
        <v>30</v>
      </c>
      <c r="T125" t="s">
        <v>31</v>
      </c>
      <c r="U125">
        <v>11390</v>
      </c>
      <c r="V125" t="s">
        <v>109</v>
      </c>
    </row>
    <row r="126" spans="1:22">
      <c r="A126" t="s">
        <v>107</v>
      </c>
      <c r="C126" t="s">
        <v>108</v>
      </c>
      <c r="D126" t="s">
        <v>25</v>
      </c>
      <c r="E126" s="1">
        <v>40766.645138888889</v>
      </c>
      <c r="F126">
        <v>940</v>
      </c>
      <c r="G126" t="s">
        <v>79</v>
      </c>
      <c r="H126">
        <v>130</v>
      </c>
      <c r="J126" t="s">
        <v>50</v>
      </c>
      <c r="K126" t="s">
        <v>35</v>
      </c>
      <c r="L126">
        <v>1370740</v>
      </c>
      <c r="M126" s="1">
        <v>40773.378472222219</v>
      </c>
      <c r="N126" t="s">
        <v>80</v>
      </c>
      <c r="O126">
        <v>1</v>
      </c>
      <c r="P126">
        <v>2.5</v>
      </c>
      <c r="R126" t="s">
        <v>28</v>
      </c>
      <c r="S126" t="s">
        <v>30</v>
      </c>
      <c r="T126" t="s">
        <v>31</v>
      </c>
      <c r="U126">
        <v>11390</v>
      </c>
      <c r="V126" t="s">
        <v>109</v>
      </c>
    </row>
    <row r="127" spans="1:22">
      <c r="A127" t="s">
        <v>107</v>
      </c>
      <c r="C127" t="s">
        <v>108</v>
      </c>
      <c r="D127" t="s">
        <v>25</v>
      </c>
      <c r="E127" s="1">
        <v>40766.645138888889</v>
      </c>
      <c r="F127">
        <v>80</v>
      </c>
      <c r="G127" t="s">
        <v>41</v>
      </c>
      <c r="H127">
        <v>2.5</v>
      </c>
      <c r="I127" t="s">
        <v>42</v>
      </c>
      <c r="J127" t="s">
        <v>43</v>
      </c>
      <c r="K127" t="s">
        <v>35</v>
      </c>
      <c r="L127">
        <v>1370740</v>
      </c>
      <c r="M127" s="1">
        <v>40767.695138888892</v>
      </c>
      <c r="N127" t="s">
        <v>44</v>
      </c>
      <c r="O127">
        <v>2.5</v>
      </c>
      <c r="P127">
        <v>6</v>
      </c>
      <c r="Q127" t="s">
        <v>45</v>
      </c>
      <c r="R127" t="s">
        <v>28</v>
      </c>
      <c r="S127" t="s">
        <v>30</v>
      </c>
      <c r="T127" t="s">
        <v>31</v>
      </c>
      <c r="U127">
        <v>11390</v>
      </c>
      <c r="V127" t="s">
        <v>109</v>
      </c>
    </row>
    <row r="128" spans="1:22">
      <c r="A128" t="s">
        <v>107</v>
      </c>
      <c r="C128" t="s">
        <v>108</v>
      </c>
      <c r="D128" t="s">
        <v>25</v>
      </c>
      <c r="E128" s="1">
        <v>40766.645138888889</v>
      </c>
      <c r="F128">
        <v>927</v>
      </c>
      <c r="G128" t="s">
        <v>76</v>
      </c>
      <c r="H128">
        <v>12.4</v>
      </c>
      <c r="J128" t="s">
        <v>50</v>
      </c>
      <c r="K128" t="s">
        <v>35</v>
      </c>
      <c r="L128">
        <v>1370749</v>
      </c>
      <c r="M128" s="1">
        <v>40771.978472222225</v>
      </c>
      <c r="N128" t="s">
        <v>74</v>
      </c>
      <c r="O128">
        <v>0.04</v>
      </c>
      <c r="P128">
        <v>0.16</v>
      </c>
      <c r="R128" t="s">
        <v>28</v>
      </c>
      <c r="S128" t="s">
        <v>30</v>
      </c>
      <c r="T128" t="s">
        <v>31</v>
      </c>
      <c r="U128">
        <v>11390</v>
      </c>
      <c r="V128" t="s">
        <v>109</v>
      </c>
    </row>
    <row r="129" spans="1:22">
      <c r="A129" t="s">
        <v>107</v>
      </c>
      <c r="C129" t="s">
        <v>108</v>
      </c>
      <c r="D129" t="s">
        <v>25</v>
      </c>
      <c r="E129" s="1">
        <v>40766.645138888889</v>
      </c>
      <c r="F129">
        <v>630</v>
      </c>
      <c r="G129" t="s">
        <v>65</v>
      </c>
      <c r="H129">
        <v>0.47</v>
      </c>
      <c r="J129" t="s">
        <v>50</v>
      </c>
      <c r="K129" t="s">
        <v>35</v>
      </c>
      <c r="L129">
        <v>1370743</v>
      </c>
      <c r="M129" s="1">
        <v>40777.522916666669</v>
      </c>
      <c r="N129" t="s">
        <v>66</v>
      </c>
      <c r="O129">
        <v>0</v>
      </c>
      <c r="P129">
        <v>0.01</v>
      </c>
      <c r="R129" t="s">
        <v>28</v>
      </c>
      <c r="S129" t="s">
        <v>30</v>
      </c>
      <c r="T129" t="s">
        <v>31</v>
      </c>
      <c r="U129">
        <v>11390</v>
      </c>
      <c r="V129" t="s">
        <v>109</v>
      </c>
    </row>
    <row r="130" spans="1:22">
      <c r="A130" t="s">
        <v>107</v>
      </c>
      <c r="C130" t="s">
        <v>108</v>
      </c>
      <c r="D130" t="s">
        <v>25</v>
      </c>
      <c r="E130" s="1">
        <v>40766.645138888889</v>
      </c>
      <c r="F130">
        <v>680</v>
      </c>
      <c r="G130" t="s">
        <v>71</v>
      </c>
      <c r="H130">
        <v>1.4</v>
      </c>
      <c r="I130" t="s">
        <v>60</v>
      </c>
      <c r="J130" t="s">
        <v>50</v>
      </c>
      <c r="K130" t="s">
        <v>35</v>
      </c>
      <c r="L130">
        <v>1370743</v>
      </c>
      <c r="M130" s="1">
        <v>40780.057638888888</v>
      </c>
      <c r="N130" t="s">
        <v>72</v>
      </c>
      <c r="O130">
        <v>1</v>
      </c>
      <c r="P130">
        <v>5</v>
      </c>
      <c r="R130" t="s">
        <v>28</v>
      </c>
      <c r="S130" t="s">
        <v>30</v>
      </c>
      <c r="T130" t="s">
        <v>31</v>
      </c>
      <c r="U130">
        <v>11390</v>
      </c>
      <c r="V130" t="s">
        <v>109</v>
      </c>
    </row>
    <row r="131" spans="1:22">
      <c r="A131" t="s">
        <v>107</v>
      </c>
      <c r="C131" t="s">
        <v>108</v>
      </c>
      <c r="D131" t="s">
        <v>25</v>
      </c>
      <c r="E131" s="1">
        <v>40766.645138888889</v>
      </c>
      <c r="F131">
        <v>671</v>
      </c>
      <c r="G131" t="s">
        <v>70</v>
      </c>
      <c r="H131">
        <v>5.5E-2</v>
      </c>
      <c r="J131" t="s">
        <v>50</v>
      </c>
      <c r="K131" t="s">
        <v>35</v>
      </c>
      <c r="L131">
        <v>1370746</v>
      </c>
      <c r="M131" s="1">
        <v>40767.606249999997</v>
      </c>
      <c r="N131" t="s">
        <v>68</v>
      </c>
      <c r="O131">
        <v>0</v>
      </c>
      <c r="P131">
        <v>0.01</v>
      </c>
      <c r="R131" t="s">
        <v>28</v>
      </c>
      <c r="S131" t="s">
        <v>30</v>
      </c>
      <c r="T131" t="s">
        <v>31</v>
      </c>
      <c r="U131">
        <v>11390</v>
      </c>
      <c r="V131" t="s">
        <v>109</v>
      </c>
    </row>
    <row r="132" spans="1:22">
      <c r="A132" t="s">
        <v>107</v>
      </c>
      <c r="C132" t="s">
        <v>108</v>
      </c>
      <c r="D132" t="s">
        <v>25</v>
      </c>
      <c r="E132" s="1">
        <v>40766.645138888889</v>
      </c>
      <c r="F132">
        <v>301</v>
      </c>
      <c r="G132" t="s">
        <v>52</v>
      </c>
      <c r="H132">
        <v>3.9</v>
      </c>
      <c r="J132" t="s">
        <v>53</v>
      </c>
      <c r="K132" t="s">
        <v>28</v>
      </c>
      <c r="M132" s="1">
        <v>40766.645138888889</v>
      </c>
      <c r="R132" t="s">
        <v>28</v>
      </c>
      <c r="S132" t="s">
        <v>30</v>
      </c>
      <c r="T132" t="s">
        <v>31</v>
      </c>
      <c r="U132">
        <v>11390</v>
      </c>
      <c r="V132" t="s">
        <v>109</v>
      </c>
    </row>
    <row r="133" spans="1:22">
      <c r="A133" t="s">
        <v>107</v>
      </c>
      <c r="C133" t="s">
        <v>108</v>
      </c>
      <c r="D133" t="s">
        <v>25</v>
      </c>
      <c r="E133" s="1">
        <v>40766.645138888889</v>
      </c>
      <c r="F133">
        <v>299</v>
      </c>
      <c r="G133" t="s">
        <v>49</v>
      </c>
      <c r="H133">
        <v>0.33</v>
      </c>
      <c r="J133" t="s">
        <v>50</v>
      </c>
      <c r="K133" t="s">
        <v>28</v>
      </c>
      <c r="M133" s="1">
        <v>40766.645138888889</v>
      </c>
      <c r="N133" t="s">
        <v>51</v>
      </c>
      <c r="R133" t="s">
        <v>28</v>
      </c>
      <c r="S133" t="s">
        <v>30</v>
      </c>
      <c r="T133" t="s">
        <v>31</v>
      </c>
      <c r="U133">
        <v>11390</v>
      </c>
      <c r="V133" t="s">
        <v>109</v>
      </c>
    </row>
    <row r="134" spans="1:22">
      <c r="A134" t="s">
        <v>107</v>
      </c>
      <c r="C134" t="s">
        <v>108</v>
      </c>
      <c r="D134" t="s">
        <v>25</v>
      </c>
      <c r="E134" s="1">
        <v>40766.645138888889</v>
      </c>
      <c r="F134">
        <v>406</v>
      </c>
      <c r="G134" t="s">
        <v>54</v>
      </c>
      <c r="H134">
        <v>7.4</v>
      </c>
      <c r="J134" t="s">
        <v>55</v>
      </c>
      <c r="K134" t="s">
        <v>28</v>
      </c>
      <c r="M134" s="1">
        <v>40766.645138888889</v>
      </c>
      <c r="N134" t="s">
        <v>56</v>
      </c>
      <c r="R134" t="s">
        <v>28</v>
      </c>
      <c r="S134" t="s">
        <v>30</v>
      </c>
      <c r="T134" t="s">
        <v>31</v>
      </c>
      <c r="U134">
        <v>11390</v>
      </c>
      <c r="V134" t="s">
        <v>109</v>
      </c>
    </row>
    <row r="135" spans="1:22">
      <c r="A135" t="s">
        <v>107</v>
      </c>
      <c r="C135" t="s">
        <v>108</v>
      </c>
      <c r="D135" t="s">
        <v>25</v>
      </c>
      <c r="E135" s="1">
        <v>40766.645138888889</v>
      </c>
      <c r="F135">
        <v>665</v>
      </c>
      <c r="G135" t="s">
        <v>67</v>
      </c>
      <c r="H135">
        <v>5.5E-2</v>
      </c>
      <c r="J135" t="s">
        <v>50</v>
      </c>
      <c r="K135" t="s">
        <v>35</v>
      </c>
      <c r="L135">
        <v>1370743</v>
      </c>
      <c r="M135" s="1">
        <v>40774.413888888892</v>
      </c>
      <c r="N135" t="s">
        <v>68</v>
      </c>
      <c r="O135">
        <v>0.01</v>
      </c>
      <c r="P135">
        <v>0.05</v>
      </c>
      <c r="R135" t="s">
        <v>28</v>
      </c>
      <c r="S135" t="s">
        <v>30</v>
      </c>
      <c r="T135" t="s">
        <v>31</v>
      </c>
      <c r="U135">
        <v>11390</v>
      </c>
      <c r="V135" t="s">
        <v>109</v>
      </c>
    </row>
    <row r="136" spans="1:22">
      <c r="A136" t="s">
        <v>107</v>
      </c>
      <c r="C136" t="s">
        <v>108</v>
      </c>
      <c r="D136" t="s">
        <v>25</v>
      </c>
      <c r="E136" s="1">
        <v>40766.645138888889</v>
      </c>
      <c r="F136">
        <v>937</v>
      </c>
      <c r="G136" t="s">
        <v>78</v>
      </c>
      <c r="H136">
        <v>4.0999999999999996</v>
      </c>
      <c r="J136" t="s">
        <v>50</v>
      </c>
      <c r="K136" t="s">
        <v>35</v>
      </c>
      <c r="L136">
        <v>1370749</v>
      </c>
      <c r="M136" s="1">
        <v>40771.978472222225</v>
      </c>
      <c r="N136" t="s">
        <v>74</v>
      </c>
      <c r="O136">
        <v>0.3</v>
      </c>
      <c r="P136">
        <v>1.2</v>
      </c>
      <c r="R136" t="s">
        <v>28</v>
      </c>
      <c r="S136" t="s">
        <v>30</v>
      </c>
      <c r="T136" t="s">
        <v>31</v>
      </c>
      <c r="U136">
        <v>11390</v>
      </c>
      <c r="V136" t="s">
        <v>109</v>
      </c>
    </row>
    <row r="137" spans="1:22">
      <c r="A137" t="s">
        <v>107</v>
      </c>
      <c r="C137" t="s">
        <v>108</v>
      </c>
      <c r="D137" t="s">
        <v>25</v>
      </c>
      <c r="E137" s="1">
        <v>40766.645138888889</v>
      </c>
      <c r="F137">
        <v>90068</v>
      </c>
      <c r="G137" t="s">
        <v>87</v>
      </c>
      <c r="H137">
        <v>8.3000000000000007</v>
      </c>
      <c r="J137" t="s">
        <v>39</v>
      </c>
      <c r="K137" t="s">
        <v>28</v>
      </c>
      <c r="M137" s="1">
        <v>40766.645138888889</v>
      </c>
      <c r="R137" t="s">
        <v>28</v>
      </c>
      <c r="S137" t="s">
        <v>30</v>
      </c>
      <c r="T137" t="s">
        <v>31</v>
      </c>
      <c r="U137">
        <v>11390</v>
      </c>
      <c r="V137" t="s">
        <v>109</v>
      </c>
    </row>
    <row r="138" spans="1:22">
      <c r="A138" t="s">
        <v>107</v>
      </c>
      <c r="C138" t="s">
        <v>108</v>
      </c>
      <c r="D138" t="s">
        <v>25</v>
      </c>
      <c r="E138" s="1">
        <v>40766.645138888889</v>
      </c>
      <c r="F138">
        <v>929</v>
      </c>
      <c r="G138" t="s">
        <v>77</v>
      </c>
      <c r="H138">
        <v>70.5</v>
      </c>
      <c r="J138" t="s">
        <v>50</v>
      </c>
      <c r="K138" t="s">
        <v>35</v>
      </c>
      <c r="L138">
        <v>1370749</v>
      </c>
      <c r="M138" s="1">
        <v>40771.978472222225</v>
      </c>
      <c r="N138" t="s">
        <v>74</v>
      </c>
      <c r="O138">
        <v>0.5</v>
      </c>
      <c r="P138">
        <v>2</v>
      </c>
      <c r="R138" t="s">
        <v>28</v>
      </c>
      <c r="S138" t="s">
        <v>30</v>
      </c>
      <c r="T138" t="s">
        <v>31</v>
      </c>
      <c r="U138">
        <v>11390</v>
      </c>
      <c r="V138" t="s">
        <v>109</v>
      </c>
    </row>
    <row r="139" spans="1:22">
      <c r="A139" t="s">
        <v>107</v>
      </c>
      <c r="C139" t="s">
        <v>108</v>
      </c>
      <c r="D139" t="s">
        <v>25</v>
      </c>
      <c r="E139" s="1">
        <v>40766.645138888889</v>
      </c>
      <c r="F139">
        <v>94</v>
      </c>
      <c r="G139" t="s">
        <v>46</v>
      </c>
      <c r="H139">
        <v>730</v>
      </c>
      <c r="J139" t="s">
        <v>47</v>
      </c>
      <c r="K139" t="s">
        <v>28</v>
      </c>
      <c r="M139" s="1">
        <v>40766.645138888889</v>
      </c>
      <c r="N139" t="s">
        <v>48</v>
      </c>
      <c r="R139" t="s">
        <v>28</v>
      </c>
      <c r="S139" t="s">
        <v>30</v>
      </c>
      <c r="T139" t="s">
        <v>31</v>
      </c>
      <c r="U139">
        <v>11390</v>
      </c>
      <c r="V139" t="s">
        <v>109</v>
      </c>
    </row>
    <row r="140" spans="1:22">
      <c r="A140" t="s">
        <v>107</v>
      </c>
      <c r="C140" t="s">
        <v>108</v>
      </c>
      <c r="D140" t="s">
        <v>25</v>
      </c>
      <c r="E140" s="1">
        <v>40766.645138888889</v>
      </c>
      <c r="F140">
        <v>945</v>
      </c>
      <c r="G140" t="s">
        <v>82</v>
      </c>
      <c r="H140">
        <v>25</v>
      </c>
      <c r="J140" t="s">
        <v>50</v>
      </c>
      <c r="K140" t="s">
        <v>35</v>
      </c>
      <c r="L140">
        <v>1370740</v>
      </c>
      <c r="M140" s="1">
        <v>40773.378472222219</v>
      </c>
      <c r="N140" t="s">
        <v>80</v>
      </c>
      <c r="O140">
        <v>1</v>
      </c>
      <c r="P140">
        <v>2.5</v>
      </c>
      <c r="R140" t="s">
        <v>28</v>
      </c>
      <c r="S140" t="s">
        <v>30</v>
      </c>
      <c r="T140" t="s">
        <v>31</v>
      </c>
      <c r="U140">
        <v>11390</v>
      </c>
      <c r="V140" t="s">
        <v>109</v>
      </c>
    </row>
    <row r="141" spans="1:22">
      <c r="A141" t="s">
        <v>107</v>
      </c>
      <c r="C141" t="s">
        <v>108</v>
      </c>
      <c r="D141" t="s">
        <v>25</v>
      </c>
      <c r="E141" s="1">
        <v>40766.645138888889</v>
      </c>
      <c r="F141">
        <v>70300</v>
      </c>
      <c r="G141" t="s">
        <v>85</v>
      </c>
      <c r="H141">
        <v>368</v>
      </c>
      <c r="J141" t="s">
        <v>50</v>
      </c>
      <c r="K141" t="s">
        <v>35</v>
      </c>
      <c r="L141">
        <v>1370740</v>
      </c>
      <c r="M141" s="1">
        <v>40770.924305555556</v>
      </c>
      <c r="N141" t="s">
        <v>86</v>
      </c>
      <c r="O141">
        <v>15</v>
      </c>
      <c r="P141">
        <v>25</v>
      </c>
      <c r="R141" t="s">
        <v>28</v>
      </c>
      <c r="S141" t="s">
        <v>30</v>
      </c>
      <c r="T141" t="s">
        <v>31</v>
      </c>
      <c r="U141">
        <v>11390</v>
      </c>
      <c r="V141" t="s">
        <v>109</v>
      </c>
    </row>
    <row r="142" spans="1:22">
      <c r="A142" t="s">
        <v>107</v>
      </c>
      <c r="C142" t="s">
        <v>108</v>
      </c>
      <c r="D142" t="s">
        <v>25</v>
      </c>
      <c r="E142" s="1">
        <v>40766.645138888889</v>
      </c>
      <c r="F142">
        <v>78</v>
      </c>
      <c r="G142" t="s">
        <v>37</v>
      </c>
      <c r="H142">
        <v>8.3000000000000007</v>
      </c>
      <c r="I142" t="s">
        <v>38</v>
      </c>
      <c r="J142" t="s">
        <v>39</v>
      </c>
      <c r="K142" t="s">
        <v>28</v>
      </c>
      <c r="M142" s="1">
        <v>40766.645138888889</v>
      </c>
      <c r="Q142" t="s">
        <v>40</v>
      </c>
      <c r="R142" t="s">
        <v>28</v>
      </c>
      <c r="S142" t="s">
        <v>30</v>
      </c>
      <c r="T142" t="s">
        <v>31</v>
      </c>
      <c r="U142">
        <v>11390</v>
      </c>
      <c r="V142" t="s">
        <v>109</v>
      </c>
    </row>
    <row r="143" spans="1:22">
      <c r="A143" t="s">
        <v>107</v>
      </c>
      <c r="C143" t="s">
        <v>108</v>
      </c>
      <c r="D143" t="s">
        <v>25</v>
      </c>
      <c r="E143" s="1">
        <v>40766.645138888889</v>
      </c>
      <c r="F143">
        <v>76</v>
      </c>
      <c r="G143" t="s">
        <v>33</v>
      </c>
      <c r="H143">
        <v>0.45</v>
      </c>
      <c r="J143" t="s">
        <v>34</v>
      </c>
      <c r="K143" t="s">
        <v>35</v>
      </c>
      <c r="L143">
        <v>1370740</v>
      </c>
      <c r="M143" s="1">
        <v>40767.618750000001</v>
      </c>
      <c r="N143" t="s">
        <v>36</v>
      </c>
      <c r="O143">
        <v>0.1</v>
      </c>
      <c r="P143">
        <v>0.1</v>
      </c>
      <c r="R143" t="s">
        <v>28</v>
      </c>
      <c r="S143" t="s">
        <v>30</v>
      </c>
      <c r="T143" t="s">
        <v>31</v>
      </c>
      <c r="U143">
        <v>11390</v>
      </c>
      <c r="V143" t="s">
        <v>109</v>
      </c>
    </row>
    <row r="144" spans="1:22">
      <c r="A144" t="s">
        <v>107</v>
      </c>
      <c r="C144" t="s">
        <v>108</v>
      </c>
      <c r="D144" t="s">
        <v>25</v>
      </c>
      <c r="E144" s="1">
        <v>40766.645138888889</v>
      </c>
      <c r="F144">
        <v>10</v>
      </c>
      <c r="G144" t="s">
        <v>26</v>
      </c>
      <c r="H144">
        <v>23.4</v>
      </c>
      <c r="J144" t="s">
        <v>27</v>
      </c>
      <c r="K144" t="s">
        <v>28</v>
      </c>
      <c r="M144" s="1">
        <v>40766.645138888889</v>
      </c>
      <c r="N144" t="s">
        <v>29</v>
      </c>
      <c r="R144" t="s">
        <v>28</v>
      </c>
      <c r="S144" t="s">
        <v>30</v>
      </c>
      <c r="T144" t="s">
        <v>31</v>
      </c>
      <c r="U144">
        <v>11390</v>
      </c>
      <c r="V144" t="s">
        <v>109</v>
      </c>
    </row>
    <row r="145" spans="1:22">
      <c r="A145" t="s">
        <v>110</v>
      </c>
      <c r="C145" t="s">
        <v>111</v>
      </c>
      <c r="D145" t="s">
        <v>25</v>
      </c>
      <c r="E145" s="1">
        <v>40738.530555555553</v>
      </c>
      <c r="F145">
        <v>410</v>
      </c>
      <c r="G145" t="s">
        <v>57</v>
      </c>
      <c r="H145">
        <v>180</v>
      </c>
      <c r="I145" t="s">
        <v>96</v>
      </c>
      <c r="J145" t="s">
        <v>50</v>
      </c>
      <c r="K145" t="s">
        <v>35</v>
      </c>
      <c r="L145">
        <v>1364481</v>
      </c>
      <c r="M145" s="1">
        <v>40746.1875</v>
      </c>
      <c r="N145" t="s">
        <v>58</v>
      </c>
      <c r="O145">
        <v>0.65</v>
      </c>
      <c r="P145">
        <v>2.5</v>
      </c>
      <c r="R145" t="s">
        <v>28</v>
      </c>
      <c r="S145" t="s">
        <v>30</v>
      </c>
      <c r="T145" t="s">
        <v>31</v>
      </c>
      <c r="U145">
        <v>9677</v>
      </c>
      <c r="V145" t="s">
        <v>112</v>
      </c>
    </row>
    <row r="146" spans="1:22">
      <c r="A146" t="s">
        <v>110</v>
      </c>
      <c r="C146" t="s">
        <v>111</v>
      </c>
      <c r="D146" t="s">
        <v>25</v>
      </c>
      <c r="E146" s="1">
        <v>40738.530555555553</v>
      </c>
      <c r="F146">
        <v>610</v>
      </c>
      <c r="G146" t="s">
        <v>59</v>
      </c>
      <c r="H146">
        <v>0.01</v>
      </c>
      <c r="I146" t="s">
        <v>42</v>
      </c>
      <c r="J146" t="s">
        <v>50</v>
      </c>
      <c r="K146" t="s">
        <v>35</v>
      </c>
      <c r="L146">
        <v>1364483</v>
      </c>
      <c r="M146" s="1">
        <v>40742.475694444445</v>
      </c>
      <c r="N146" t="s">
        <v>61</v>
      </c>
      <c r="O146">
        <v>0.01</v>
      </c>
      <c r="P146">
        <v>0.02</v>
      </c>
      <c r="R146" t="s">
        <v>28</v>
      </c>
      <c r="S146" t="s">
        <v>30</v>
      </c>
      <c r="T146" t="s">
        <v>31</v>
      </c>
      <c r="U146">
        <v>9677</v>
      </c>
      <c r="V146" t="s">
        <v>112</v>
      </c>
    </row>
    <row r="147" spans="1:22">
      <c r="A147" t="s">
        <v>110</v>
      </c>
      <c r="C147" t="s">
        <v>111</v>
      </c>
      <c r="D147" t="s">
        <v>25</v>
      </c>
      <c r="E147" s="1">
        <v>40738.530555555553</v>
      </c>
      <c r="F147">
        <v>625</v>
      </c>
      <c r="G147" t="s">
        <v>62</v>
      </c>
      <c r="H147">
        <v>0.13</v>
      </c>
      <c r="I147" t="s">
        <v>60</v>
      </c>
      <c r="J147" t="s">
        <v>50</v>
      </c>
      <c r="K147" t="s">
        <v>35</v>
      </c>
      <c r="L147">
        <v>1364483</v>
      </c>
      <c r="M147" s="1">
        <v>40749.548611111109</v>
      </c>
      <c r="N147" t="s">
        <v>63</v>
      </c>
      <c r="O147">
        <v>0.08</v>
      </c>
      <c r="P147">
        <v>0.2</v>
      </c>
      <c r="R147" t="s">
        <v>28</v>
      </c>
      <c r="S147" t="s">
        <v>30</v>
      </c>
      <c r="T147" t="s">
        <v>31</v>
      </c>
      <c r="U147">
        <v>9677</v>
      </c>
      <c r="V147" t="s">
        <v>112</v>
      </c>
    </row>
    <row r="148" spans="1:22">
      <c r="A148" t="s">
        <v>110</v>
      </c>
      <c r="C148" t="s">
        <v>111</v>
      </c>
      <c r="D148" t="s">
        <v>25</v>
      </c>
      <c r="E148" s="1">
        <v>40738.530555555553</v>
      </c>
      <c r="F148">
        <v>1022</v>
      </c>
      <c r="G148" t="s">
        <v>83</v>
      </c>
      <c r="H148">
        <v>22</v>
      </c>
      <c r="I148" t="s">
        <v>60</v>
      </c>
      <c r="J148" t="s">
        <v>84</v>
      </c>
      <c r="K148" t="s">
        <v>35</v>
      </c>
      <c r="L148">
        <v>1364487</v>
      </c>
      <c r="M148" s="1">
        <v>40753.015972222223</v>
      </c>
      <c r="N148" t="s">
        <v>74</v>
      </c>
      <c r="O148">
        <v>15</v>
      </c>
      <c r="P148">
        <v>60</v>
      </c>
      <c r="R148" t="s">
        <v>28</v>
      </c>
      <c r="S148" t="s">
        <v>30</v>
      </c>
      <c r="T148" t="s">
        <v>31</v>
      </c>
      <c r="U148">
        <v>9677</v>
      </c>
      <c r="V148" t="s">
        <v>112</v>
      </c>
    </row>
    <row r="149" spans="1:22">
      <c r="A149" t="s">
        <v>110</v>
      </c>
      <c r="C149" t="s">
        <v>111</v>
      </c>
      <c r="D149" t="s">
        <v>25</v>
      </c>
      <c r="E149" s="1">
        <v>40738.530555555553</v>
      </c>
      <c r="F149">
        <v>916</v>
      </c>
      <c r="G149" t="s">
        <v>73</v>
      </c>
      <c r="H149">
        <v>68.099999999999994</v>
      </c>
      <c r="J149" t="s">
        <v>50</v>
      </c>
      <c r="K149" t="s">
        <v>35</v>
      </c>
      <c r="L149">
        <v>1364487</v>
      </c>
      <c r="M149" s="1">
        <v>40753.015972222223</v>
      </c>
      <c r="N149" t="s">
        <v>74</v>
      </c>
      <c r="O149">
        <v>0.08</v>
      </c>
      <c r="P149">
        <v>0.3</v>
      </c>
      <c r="R149" t="s">
        <v>28</v>
      </c>
      <c r="S149" t="s">
        <v>30</v>
      </c>
      <c r="T149" t="s">
        <v>31</v>
      </c>
      <c r="U149">
        <v>9677</v>
      </c>
      <c r="V149" t="s">
        <v>112</v>
      </c>
    </row>
    <row r="150" spans="1:22">
      <c r="A150" t="s">
        <v>110</v>
      </c>
      <c r="C150" t="s">
        <v>111</v>
      </c>
      <c r="D150" t="s">
        <v>25</v>
      </c>
      <c r="E150" s="1">
        <v>40738.530555555553</v>
      </c>
      <c r="F150">
        <v>940</v>
      </c>
      <c r="G150" t="s">
        <v>79</v>
      </c>
      <c r="H150">
        <v>7.6</v>
      </c>
      <c r="J150" t="s">
        <v>50</v>
      </c>
      <c r="K150" t="s">
        <v>35</v>
      </c>
      <c r="L150">
        <v>1364481</v>
      </c>
      <c r="M150" s="1">
        <v>40746.898611111108</v>
      </c>
      <c r="N150" t="s">
        <v>80</v>
      </c>
      <c r="O150">
        <v>0.2</v>
      </c>
      <c r="P150">
        <v>0.5</v>
      </c>
      <c r="R150" t="s">
        <v>28</v>
      </c>
      <c r="S150" t="s">
        <v>30</v>
      </c>
      <c r="T150" t="s">
        <v>31</v>
      </c>
      <c r="U150">
        <v>9677</v>
      </c>
      <c r="V150" t="s">
        <v>112</v>
      </c>
    </row>
    <row r="151" spans="1:22">
      <c r="A151" t="s">
        <v>110</v>
      </c>
      <c r="C151" t="s">
        <v>111</v>
      </c>
      <c r="D151" t="s">
        <v>25</v>
      </c>
      <c r="E151" s="1">
        <v>40738.530555555553</v>
      </c>
      <c r="F151">
        <v>80</v>
      </c>
      <c r="G151" t="s">
        <v>41</v>
      </c>
      <c r="H151">
        <v>2.5</v>
      </c>
      <c r="I151" t="s">
        <v>42</v>
      </c>
      <c r="J151" t="s">
        <v>43</v>
      </c>
      <c r="K151" t="s">
        <v>35</v>
      </c>
      <c r="L151">
        <v>1364481</v>
      </c>
      <c r="M151" s="1">
        <v>40739.798611111109</v>
      </c>
      <c r="N151" t="s">
        <v>44</v>
      </c>
      <c r="O151">
        <v>2.5</v>
      </c>
      <c r="P151">
        <v>6</v>
      </c>
      <c r="Q151" t="s">
        <v>45</v>
      </c>
      <c r="R151" t="s">
        <v>28</v>
      </c>
      <c r="S151" t="s">
        <v>30</v>
      </c>
      <c r="T151" t="s">
        <v>31</v>
      </c>
      <c r="U151">
        <v>9677</v>
      </c>
      <c r="V151" t="s">
        <v>112</v>
      </c>
    </row>
    <row r="152" spans="1:22">
      <c r="A152" t="s">
        <v>110</v>
      </c>
      <c r="C152" t="s">
        <v>111</v>
      </c>
      <c r="D152" t="s">
        <v>25</v>
      </c>
      <c r="E152" s="1">
        <v>40738.530555555553</v>
      </c>
      <c r="F152">
        <v>927</v>
      </c>
      <c r="G152" t="s">
        <v>76</v>
      </c>
      <c r="H152">
        <v>7.3</v>
      </c>
      <c r="J152" t="s">
        <v>50</v>
      </c>
      <c r="K152" t="s">
        <v>35</v>
      </c>
      <c r="L152">
        <v>1364487</v>
      </c>
      <c r="M152" s="1">
        <v>40753.015972222223</v>
      </c>
      <c r="N152" t="s">
        <v>74</v>
      </c>
      <c r="O152">
        <v>0.04</v>
      </c>
      <c r="P152">
        <v>0.16</v>
      </c>
      <c r="R152" t="s">
        <v>28</v>
      </c>
      <c r="S152" t="s">
        <v>30</v>
      </c>
      <c r="T152" t="s">
        <v>31</v>
      </c>
      <c r="U152">
        <v>9677</v>
      </c>
      <c r="V152" t="s">
        <v>112</v>
      </c>
    </row>
    <row r="153" spans="1:22">
      <c r="A153" t="s">
        <v>110</v>
      </c>
      <c r="C153" t="s">
        <v>111</v>
      </c>
      <c r="D153" t="s">
        <v>25</v>
      </c>
      <c r="E153" s="1">
        <v>40738.530555555553</v>
      </c>
      <c r="F153">
        <v>630</v>
      </c>
      <c r="G153" t="s">
        <v>65</v>
      </c>
      <c r="H153">
        <v>1.8</v>
      </c>
      <c r="J153" t="s">
        <v>50</v>
      </c>
      <c r="K153" t="s">
        <v>35</v>
      </c>
      <c r="L153">
        <v>1364483</v>
      </c>
      <c r="M153" s="1">
        <v>40746.46875</v>
      </c>
      <c r="N153" t="s">
        <v>66</v>
      </c>
      <c r="O153">
        <v>0.04</v>
      </c>
      <c r="P153">
        <v>0.1</v>
      </c>
      <c r="R153" t="s">
        <v>28</v>
      </c>
      <c r="S153" t="s">
        <v>30</v>
      </c>
      <c r="T153" t="s">
        <v>31</v>
      </c>
      <c r="U153">
        <v>9677</v>
      </c>
      <c r="V153" t="s">
        <v>112</v>
      </c>
    </row>
    <row r="154" spans="1:22">
      <c r="A154" t="s">
        <v>110</v>
      </c>
      <c r="C154" t="s">
        <v>111</v>
      </c>
      <c r="D154" t="s">
        <v>25</v>
      </c>
      <c r="E154" s="1">
        <v>40738.530555555553</v>
      </c>
      <c r="F154">
        <v>680</v>
      </c>
      <c r="G154" t="s">
        <v>71</v>
      </c>
      <c r="H154">
        <v>1</v>
      </c>
      <c r="I154" t="s">
        <v>42</v>
      </c>
      <c r="J154" t="s">
        <v>50</v>
      </c>
      <c r="K154" t="s">
        <v>35</v>
      </c>
      <c r="L154">
        <v>1364483</v>
      </c>
      <c r="M154" s="1">
        <v>40752.840277777781</v>
      </c>
      <c r="N154" t="s">
        <v>72</v>
      </c>
      <c r="O154">
        <v>1</v>
      </c>
      <c r="P154">
        <v>5</v>
      </c>
      <c r="R154" t="s">
        <v>28</v>
      </c>
      <c r="S154" t="s">
        <v>30</v>
      </c>
      <c r="T154" t="s">
        <v>31</v>
      </c>
      <c r="U154">
        <v>9677</v>
      </c>
      <c r="V154" t="s">
        <v>112</v>
      </c>
    </row>
    <row r="155" spans="1:22">
      <c r="A155" t="s">
        <v>110</v>
      </c>
      <c r="C155" t="s">
        <v>111</v>
      </c>
      <c r="D155" t="s">
        <v>25</v>
      </c>
      <c r="E155" s="1">
        <v>40738.530555555553</v>
      </c>
      <c r="F155">
        <v>671</v>
      </c>
      <c r="G155" t="s">
        <v>70</v>
      </c>
      <c r="H155">
        <v>0.04</v>
      </c>
      <c r="J155" t="s">
        <v>50</v>
      </c>
      <c r="K155" t="s">
        <v>35</v>
      </c>
      <c r="L155">
        <v>1364485</v>
      </c>
      <c r="M155" s="1">
        <v>40739.654861111114</v>
      </c>
      <c r="N155" t="s">
        <v>68</v>
      </c>
      <c r="O155">
        <v>0</v>
      </c>
      <c r="P155">
        <v>0.01</v>
      </c>
      <c r="R155" t="s">
        <v>28</v>
      </c>
      <c r="S155" t="s">
        <v>30</v>
      </c>
      <c r="T155" t="s">
        <v>31</v>
      </c>
      <c r="U155">
        <v>9677</v>
      </c>
      <c r="V155" t="s">
        <v>112</v>
      </c>
    </row>
    <row r="156" spans="1:22">
      <c r="A156" t="s">
        <v>110</v>
      </c>
      <c r="C156" t="s">
        <v>111</v>
      </c>
      <c r="D156" t="s">
        <v>25</v>
      </c>
      <c r="E156" s="1">
        <v>40738.530555555553</v>
      </c>
      <c r="F156">
        <v>301</v>
      </c>
      <c r="G156" t="s">
        <v>52</v>
      </c>
      <c r="H156">
        <v>34.799999999999997</v>
      </c>
      <c r="J156" t="s">
        <v>53</v>
      </c>
      <c r="K156" t="s">
        <v>28</v>
      </c>
      <c r="M156" s="1">
        <v>40738.530555555553</v>
      </c>
      <c r="R156" t="s">
        <v>28</v>
      </c>
      <c r="S156" t="s">
        <v>30</v>
      </c>
      <c r="T156" t="s">
        <v>31</v>
      </c>
      <c r="U156">
        <v>9677</v>
      </c>
      <c r="V156" t="s">
        <v>112</v>
      </c>
    </row>
    <row r="157" spans="1:22">
      <c r="A157" t="s">
        <v>110</v>
      </c>
      <c r="C157" t="s">
        <v>111</v>
      </c>
      <c r="D157" t="s">
        <v>25</v>
      </c>
      <c r="E157" s="1">
        <v>40738.530555555553</v>
      </c>
      <c r="F157">
        <v>299</v>
      </c>
      <c r="G157" t="s">
        <v>49</v>
      </c>
      <c r="H157">
        <v>2.96</v>
      </c>
      <c r="J157" t="s">
        <v>50</v>
      </c>
      <c r="K157" t="s">
        <v>28</v>
      </c>
      <c r="M157" s="1">
        <v>40738.530555555553</v>
      </c>
      <c r="N157" t="s">
        <v>51</v>
      </c>
      <c r="R157" t="s">
        <v>28</v>
      </c>
      <c r="S157" t="s">
        <v>30</v>
      </c>
      <c r="T157" t="s">
        <v>31</v>
      </c>
      <c r="U157">
        <v>9677</v>
      </c>
      <c r="V157" t="s">
        <v>112</v>
      </c>
    </row>
    <row r="158" spans="1:22">
      <c r="A158" t="s">
        <v>110</v>
      </c>
      <c r="C158" t="s">
        <v>111</v>
      </c>
      <c r="D158" t="s">
        <v>25</v>
      </c>
      <c r="E158" s="1">
        <v>40738.530555555553</v>
      </c>
      <c r="F158">
        <v>406</v>
      </c>
      <c r="G158" t="s">
        <v>54</v>
      </c>
      <c r="H158">
        <v>7.3</v>
      </c>
      <c r="J158" t="s">
        <v>55</v>
      </c>
      <c r="K158" t="s">
        <v>28</v>
      </c>
      <c r="M158" s="1">
        <v>40738.530555555553</v>
      </c>
      <c r="N158" t="s">
        <v>56</v>
      </c>
      <c r="R158" t="s">
        <v>28</v>
      </c>
      <c r="S158" t="s">
        <v>30</v>
      </c>
      <c r="T158" t="s">
        <v>31</v>
      </c>
      <c r="U158">
        <v>9677</v>
      </c>
      <c r="V158" t="s">
        <v>112</v>
      </c>
    </row>
    <row r="159" spans="1:22">
      <c r="A159" t="s">
        <v>110</v>
      </c>
      <c r="C159" t="s">
        <v>111</v>
      </c>
      <c r="D159" t="s">
        <v>25</v>
      </c>
      <c r="E159" s="1">
        <v>40738.530555555553</v>
      </c>
      <c r="F159">
        <v>665</v>
      </c>
      <c r="G159" t="s">
        <v>67</v>
      </c>
      <c r="H159">
        <v>4.1000000000000002E-2</v>
      </c>
      <c r="J159" t="s">
        <v>50</v>
      </c>
      <c r="K159" t="s">
        <v>35</v>
      </c>
      <c r="L159">
        <v>1364483</v>
      </c>
      <c r="M159" s="1">
        <v>40756.665277777778</v>
      </c>
      <c r="N159" t="s">
        <v>68</v>
      </c>
      <c r="O159">
        <v>0</v>
      </c>
      <c r="P159">
        <v>0.01</v>
      </c>
      <c r="R159" t="s">
        <v>28</v>
      </c>
      <c r="S159" t="s">
        <v>30</v>
      </c>
      <c r="T159" t="s">
        <v>31</v>
      </c>
      <c r="U159">
        <v>9677</v>
      </c>
      <c r="V159" t="s">
        <v>112</v>
      </c>
    </row>
    <row r="160" spans="1:22">
      <c r="A160" t="s">
        <v>110</v>
      </c>
      <c r="C160" t="s">
        <v>111</v>
      </c>
      <c r="D160" t="s">
        <v>25</v>
      </c>
      <c r="E160" s="1">
        <v>40738.530555555553</v>
      </c>
      <c r="F160">
        <v>937</v>
      </c>
      <c r="G160" t="s">
        <v>78</v>
      </c>
      <c r="H160">
        <v>0.57999999999999996</v>
      </c>
      <c r="I160" t="s">
        <v>60</v>
      </c>
      <c r="J160" t="s">
        <v>50</v>
      </c>
      <c r="K160" t="s">
        <v>35</v>
      </c>
      <c r="L160">
        <v>1364487</v>
      </c>
      <c r="M160" s="1">
        <v>40753.015972222223</v>
      </c>
      <c r="N160" t="s">
        <v>74</v>
      </c>
      <c r="O160">
        <v>0.3</v>
      </c>
      <c r="P160">
        <v>1.2</v>
      </c>
      <c r="R160" t="s">
        <v>28</v>
      </c>
      <c r="S160" t="s">
        <v>30</v>
      </c>
      <c r="T160" t="s">
        <v>31</v>
      </c>
      <c r="U160">
        <v>9677</v>
      </c>
      <c r="V160" t="s">
        <v>112</v>
      </c>
    </row>
    <row r="161" spans="1:22">
      <c r="A161" t="s">
        <v>110</v>
      </c>
      <c r="C161" t="s">
        <v>111</v>
      </c>
      <c r="D161" t="s">
        <v>25</v>
      </c>
      <c r="E161" s="1">
        <v>40738.530555555553</v>
      </c>
      <c r="F161">
        <v>90068</v>
      </c>
      <c r="G161" t="s">
        <v>87</v>
      </c>
      <c r="H161">
        <v>9.1</v>
      </c>
      <c r="J161" t="s">
        <v>39</v>
      </c>
      <c r="K161" t="s">
        <v>28</v>
      </c>
      <c r="M161" s="1">
        <v>40738.530555555553</v>
      </c>
      <c r="R161" t="s">
        <v>28</v>
      </c>
      <c r="S161" t="s">
        <v>30</v>
      </c>
      <c r="T161" t="s">
        <v>31</v>
      </c>
      <c r="U161">
        <v>9677</v>
      </c>
      <c r="V161" t="s">
        <v>112</v>
      </c>
    </row>
    <row r="162" spans="1:22">
      <c r="A162" t="s">
        <v>110</v>
      </c>
      <c r="C162" t="s">
        <v>111</v>
      </c>
      <c r="D162" t="s">
        <v>25</v>
      </c>
      <c r="E162" s="1">
        <v>40738.530555555553</v>
      </c>
      <c r="F162">
        <v>929</v>
      </c>
      <c r="G162" t="s">
        <v>77</v>
      </c>
      <c r="H162">
        <v>4.2</v>
      </c>
      <c r="J162" t="s">
        <v>50</v>
      </c>
      <c r="K162" t="s">
        <v>35</v>
      </c>
      <c r="L162">
        <v>1364487</v>
      </c>
      <c r="M162" s="1">
        <v>40753.015972222223</v>
      </c>
      <c r="N162" t="s">
        <v>74</v>
      </c>
      <c r="O162">
        <v>0.5</v>
      </c>
      <c r="P162">
        <v>2</v>
      </c>
      <c r="R162" t="s">
        <v>28</v>
      </c>
      <c r="S162" t="s">
        <v>30</v>
      </c>
      <c r="T162" t="s">
        <v>31</v>
      </c>
      <c r="U162">
        <v>9677</v>
      </c>
      <c r="V162" t="s">
        <v>112</v>
      </c>
    </row>
    <row r="163" spans="1:22">
      <c r="A163" t="s">
        <v>110</v>
      </c>
      <c r="C163" t="s">
        <v>111</v>
      </c>
      <c r="D163" t="s">
        <v>25</v>
      </c>
      <c r="E163" s="1">
        <v>40738.530555555553</v>
      </c>
      <c r="F163">
        <v>94</v>
      </c>
      <c r="G163" t="s">
        <v>46</v>
      </c>
      <c r="H163">
        <v>393</v>
      </c>
      <c r="J163" t="s">
        <v>47</v>
      </c>
      <c r="K163" t="s">
        <v>28</v>
      </c>
      <c r="M163" s="1">
        <v>40738.530555555553</v>
      </c>
      <c r="N163" t="s">
        <v>48</v>
      </c>
      <c r="R163" t="s">
        <v>28</v>
      </c>
      <c r="S163" t="s">
        <v>30</v>
      </c>
      <c r="T163" t="s">
        <v>31</v>
      </c>
      <c r="U163">
        <v>9677</v>
      </c>
      <c r="V163" t="s">
        <v>112</v>
      </c>
    </row>
    <row r="164" spans="1:22">
      <c r="A164" t="s">
        <v>110</v>
      </c>
      <c r="C164" t="s">
        <v>111</v>
      </c>
      <c r="D164" t="s">
        <v>25</v>
      </c>
      <c r="E164" s="1">
        <v>40738.530555555553</v>
      </c>
      <c r="F164">
        <v>945</v>
      </c>
      <c r="G164" t="s">
        <v>82</v>
      </c>
      <c r="H164">
        <v>14</v>
      </c>
      <c r="J164" t="s">
        <v>50</v>
      </c>
      <c r="K164" t="s">
        <v>35</v>
      </c>
      <c r="L164">
        <v>1364481</v>
      </c>
      <c r="M164" s="1">
        <v>40746.898611111108</v>
      </c>
      <c r="N164" t="s">
        <v>80</v>
      </c>
      <c r="O164">
        <v>0.2</v>
      </c>
      <c r="P164">
        <v>0.5</v>
      </c>
      <c r="R164" t="s">
        <v>28</v>
      </c>
      <c r="S164" t="s">
        <v>30</v>
      </c>
      <c r="T164" t="s">
        <v>31</v>
      </c>
      <c r="U164">
        <v>9677</v>
      </c>
      <c r="V164" t="s">
        <v>112</v>
      </c>
    </row>
    <row r="165" spans="1:22">
      <c r="A165" t="s">
        <v>110</v>
      </c>
      <c r="C165" t="s">
        <v>111</v>
      </c>
      <c r="D165" t="s">
        <v>25</v>
      </c>
      <c r="E165" s="1">
        <v>40738.530555555553</v>
      </c>
      <c r="F165">
        <v>70300</v>
      </c>
      <c r="G165" t="s">
        <v>85</v>
      </c>
      <c r="H165">
        <v>202</v>
      </c>
      <c r="I165" t="s">
        <v>96</v>
      </c>
      <c r="J165" t="s">
        <v>50</v>
      </c>
      <c r="K165" t="s">
        <v>35</v>
      </c>
      <c r="L165">
        <v>1364481</v>
      </c>
      <c r="M165" s="1">
        <v>40743.636111111111</v>
      </c>
      <c r="N165" t="s">
        <v>86</v>
      </c>
      <c r="O165">
        <v>15</v>
      </c>
      <c r="P165">
        <v>25</v>
      </c>
      <c r="R165" t="s">
        <v>28</v>
      </c>
      <c r="S165" t="s">
        <v>30</v>
      </c>
      <c r="T165" t="s">
        <v>31</v>
      </c>
      <c r="U165">
        <v>9677</v>
      </c>
      <c r="V165" t="s">
        <v>112</v>
      </c>
    </row>
    <row r="166" spans="1:22">
      <c r="A166" t="s">
        <v>110</v>
      </c>
      <c r="C166" t="s">
        <v>111</v>
      </c>
      <c r="D166" t="s">
        <v>25</v>
      </c>
      <c r="E166" s="1">
        <v>40738.530555555553</v>
      </c>
      <c r="F166">
        <v>78</v>
      </c>
      <c r="G166" t="s">
        <v>37</v>
      </c>
      <c r="H166">
        <v>9.1</v>
      </c>
      <c r="I166" t="s">
        <v>38</v>
      </c>
      <c r="J166" t="s">
        <v>39</v>
      </c>
      <c r="K166" t="s">
        <v>28</v>
      </c>
      <c r="M166" s="1">
        <v>40738.530555555553</v>
      </c>
      <c r="Q166" t="s">
        <v>40</v>
      </c>
      <c r="R166" t="s">
        <v>28</v>
      </c>
      <c r="S166" t="s">
        <v>30</v>
      </c>
      <c r="T166" t="s">
        <v>31</v>
      </c>
      <c r="U166">
        <v>9677</v>
      </c>
      <c r="V166" t="s">
        <v>112</v>
      </c>
    </row>
    <row r="167" spans="1:22">
      <c r="A167" t="s">
        <v>110</v>
      </c>
      <c r="C167" t="s">
        <v>111</v>
      </c>
      <c r="D167" t="s">
        <v>25</v>
      </c>
      <c r="E167" s="1">
        <v>40738.530555555553</v>
      </c>
      <c r="F167">
        <v>76</v>
      </c>
      <c r="G167" t="s">
        <v>33</v>
      </c>
      <c r="H167">
        <v>0.6</v>
      </c>
      <c r="J167" t="s">
        <v>34</v>
      </c>
      <c r="K167" t="s">
        <v>35</v>
      </c>
      <c r="L167">
        <v>1364481</v>
      </c>
      <c r="M167" s="1">
        <v>40739.677777777775</v>
      </c>
      <c r="N167" t="s">
        <v>36</v>
      </c>
      <c r="O167">
        <v>0.1</v>
      </c>
      <c r="P167">
        <v>0.1</v>
      </c>
      <c r="R167" t="s">
        <v>28</v>
      </c>
      <c r="S167" t="s">
        <v>30</v>
      </c>
      <c r="T167" t="s">
        <v>31</v>
      </c>
      <c r="U167">
        <v>9677</v>
      </c>
      <c r="V167" t="s">
        <v>112</v>
      </c>
    </row>
    <row r="168" spans="1:22">
      <c r="A168" t="s">
        <v>110</v>
      </c>
      <c r="C168" t="s">
        <v>111</v>
      </c>
      <c r="D168" t="s">
        <v>25</v>
      </c>
      <c r="E168" s="1">
        <v>40738.530555555553</v>
      </c>
      <c r="F168">
        <v>10</v>
      </c>
      <c r="G168" t="s">
        <v>26</v>
      </c>
      <c r="H168">
        <v>23.5</v>
      </c>
      <c r="J168" t="s">
        <v>27</v>
      </c>
      <c r="K168" t="s">
        <v>28</v>
      </c>
      <c r="M168" s="1">
        <v>40738.530555555553</v>
      </c>
      <c r="N168" t="s">
        <v>29</v>
      </c>
      <c r="R168" t="s">
        <v>28</v>
      </c>
      <c r="S168" t="s">
        <v>30</v>
      </c>
      <c r="T168" t="s">
        <v>31</v>
      </c>
      <c r="U168">
        <v>9677</v>
      </c>
      <c r="V168" t="s">
        <v>112</v>
      </c>
    </row>
    <row r="169" spans="1:22">
      <c r="A169" t="s">
        <v>113</v>
      </c>
      <c r="C169" t="s">
        <v>114</v>
      </c>
      <c r="D169" t="s">
        <v>25</v>
      </c>
      <c r="E169" s="1">
        <v>40807.489583333336</v>
      </c>
      <c r="F169">
        <v>410</v>
      </c>
      <c r="G169" t="s">
        <v>57</v>
      </c>
      <c r="H169">
        <v>68</v>
      </c>
      <c r="J169" t="s">
        <v>50</v>
      </c>
      <c r="K169" t="s">
        <v>35</v>
      </c>
      <c r="L169">
        <v>1378698</v>
      </c>
      <c r="M169" s="1">
        <v>40813.911805555559</v>
      </c>
      <c r="N169" t="s">
        <v>58</v>
      </c>
      <c r="O169">
        <v>0.65</v>
      </c>
      <c r="P169">
        <v>2.5</v>
      </c>
      <c r="R169" t="s">
        <v>28</v>
      </c>
      <c r="S169" t="s">
        <v>115</v>
      </c>
      <c r="T169" t="s">
        <v>31</v>
      </c>
      <c r="U169">
        <v>9739</v>
      </c>
      <c r="V169" t="s">
        <v>116</v>
      </c>
    </row>
    <row r="170" spans="1:22">
      <c r="A170" t="s">
        <v>113</v>
      </c>
      <c r="C170" t="s">
        <v>114</v>
      </c>
      <c r="D170" t="s">
        <v>25</v>
      </c>
      <c r="E170" s="1">
        <v>40807.489583333336</v>
      </c>
      <c r="F170">
        <v>610</v>
      </c>
      <c r="G170" t="s">
        <v>59</v>
      </c>
      <c r="H170">
        <v>0.01</v>
      </c>
      <c r="I170" t="s">
        <v>42</v>
      </c>
      <c r="J170" t="s">
        <v>50</v>
      </c>
      <c r="K170" t="s">
        <v>35</v>
      </c>
      <c r="L170">
        <v>1378701</v>
      </c>
      <c r="M170" s="1">
        <v>40813.453472222223</v>
      </c>
      <c r="N170" t="s">
        <v>61</v>
      </c>
      <c r="O170">
        <v>0.01</v>
      </c>
      <c r="P170">
        <v>0.02</v>
      </c>
      <c r="R170" t="s">
        <v>28</v>
      </c>
      <c r="S170" t="s">
        <v>115</v>
      </c>
      <c r="T170" t="s">
        <v>31</v>
      </c>
      <c r="U170">
        <v>9739</v>
      </c>
      <c r="V170" t="s">
        <v>116</v>
      </c>
    </row>
    <row r="171" spans="1:22">
      <c r="A171" t="s">
        <v>113</v>
      </c>
      <c r="C171" t="s">
        <v>114</v>
      </c>
      <c r="D171" t="s">
        <v>25</v>
      </c>
      <c r="E171" s="1">
        <v>40807.489583333336</v>
      </c>
      <c r="F171">
        <v>625</v>
      </c>
      <c r="G171" t="s">
        <v>62</v>
      </c>
      <c r="H171">
        <v>0.08</v>
      </c>
      <c r="I171" t="s">
        <v>42</v>
      </c>
      <c r="J171" t="s">
        <v>50</v>
      </c>
      <c r="K171" t="s">
        <v>35</v>
      </c>
      <c r="L171">
        <v>1378701</v>
      </c>
      <c r="M171" s="1">
        <v>40816.48541666667</v>
      </c>
      <c r="N171" t="s">
        <v>63</v>
      </c>
      <c r="O171">
        <v>0.08</v>
      </c>
      <c r="P171">
        <v>0.2</v>
      </c>
      <c r="R171" t="s">
        <v>28</v>
      </c>
      <c r="S171" t="s">
        <v>115</v>
      </c>
      <c r="T171" t="s">
        <v>31</v>
      </c>
      <c r="U171">
        <v>9739</v>
      </c>
      <c r="V171" t="s">
        <v>116</v>
      </c>
    </row>
    <row r="172" spans="1:22">
      <c r="A172" t="s">
        <v>113</v>
      </c>
      <c r="C172" t="s">
        <v>114</v>
      </c>
      <c r="D172" t="s">
        <v>25</v>
      </c>
      <c r="E172" s="1">
        <v>40807.489583333336</v>
      </c>
      <c r="F172">
        <v>1022</v>
      </c>
      <c r="G172" t="s">
        <v>83</v>
      </c>
      <c r="H172">
        <v>15</v>
      </c>
      <c r="I172" t="s">
        <v>42</v>
      </c>
      <c r="J172" t="s">
        <v>84</v>
      </c>
      <c r="K172" t="s">
        <v>35</v>
      </c>
      <c r="L172">
        <v>1378707</v>
      </c>
      <c r="M172" s="1">
        <v>40823.67083333333</v>
      </c>
      <c r="N172" t="s">
        <v>74</v>
      </c>
      <c r="O172">
        <v>15</v>
      </c>
      <c r="P172">
        <v>60</v>
      </c>
      <c r="R172" t="s">
        <v>28</v>
      </c>
      <c r="S172" t="s">
        <v>115</v>
      </c>
      <c r="T172" t="s">
        <v>31</v>
      </c>
      <c r="U172">
        <v>9739</v>
      </c>
      <c r="V172" t="s">
        <v>116</v>
      </c>
    </row>
    <row r="173" spans="1:22">
      <c r="A173" t="s">
        <v>113</v>
      </c>
      <c r="C173" t="s">
        <v>114</v>
      </c>
      <c r="D173" t="s">
        <v>25</v>
      </c>
      <c r="E173" s="1">
        <v>40807.489583333336</v>
      </c>
      <c r="F173">
        <v>916</v>
      </c>
      <c r="G173" t="s">
        <v>73</v>
      </c>
      <c r="H173">
        <v>23</v>
      </c>
      <c r="J173" t="s">
        <v>50</v>
      </c>
      <c r="K173" t="s">
        <v>35</v>
      </c>
      <c r="L173">
        <v>1378707</v>
      </c>
      <c r="M173" s="1">
        <v>40823.67083333333</v>
      </c>
      <c r="N173" t="s">
        <v>74</v>
      </c>
      <c r="O173">
        <v>0.08</v>
      </c>
      <c r="P173">
        <v>0.3</v>
      </c>
      <c r="R173" t="s">
        <v>28</v>
      </c>
      <c r="S173" t="s">
        <v>115</v>
      </c>
      <c r="T173" t="s">
        <v>31</v>
      </c>
      <c r="U173">
        <v>9739</v>
      </c>
      <c r="V173" t="s">
        <v>116</v>
      </c>
    </row>
    <row r="174" spans="1:22">
      <c r="A174" t="s">
        <v>113</v>
      </c>
      <c r="C174" t="s">
        <v>114</v>
      </c>
      <c r="D174" t="s">
        <v>25</v>
      </c>
      <c r="E174" s="1">
        <v>40807.489583333336</v>
      </c>
      <c r="F174">
        <v>940</v>
      </c>
      <c r="G174" t="s">
        <v>79</v>
      </c>
      <c r="H174">
        <v>3</v>
      </c>
      <c r="J174" t="s">
        <v>50</v>
      </c>
      <c r="K174" t="s">
        <v>35</v>
      </c>
      <c r="L174">
        <v>1378698</v>
      </c>
      <c r="M174" s="1">
        <v>40813.777083333334</v>
      </c>
      <c r="N174" t="s">
        <v>80</v>
      </c>
      <c r="O174">
        <v>0.2</v>
      </c>
      <c r="P174">
        <v>0.5</v>
      </c>
      <c r="R174" t="s">
        <v>28</v>
      </c>
      <c r="S174" t="s">
        <v>115</v>
      </c>
      <c r="T174" t="s">
        <v>31</v>
      </c>
      <c r="U174">
        <v>9739</v>
      </c>
      <c r="V174" t="s">
        <v>116</v>
      </c>
    </row>
    <row r="175" spans="1:22">
      <c r="A175" t="s">
        <v>113</v>
      </c>
      <c r="C175" t="s">
        <v>114</v>
      </c>
      <c r="D175" t="s">
        <v>25</v>
      </c>
      <c r="E175" s="1">
        <v>40807.489583333336</v>
      </c>
      <c r="F175">
        <v>80</v>
      </c>
      <c r="G175" t="s">
        <v>41</v>
      </c>
      <c r="H175">
        <v>2.5</v>
      </c>
      <c r="I175" t="s">
        <v>42</v>
      </c>
      <c r="J175" t="s">
        <v>43</v>
      </c>
      <c r="K175" t="s">
        <v>35</v>
      </c>
      <c r="L175">
        <v>1378698</v>
      </c>
      <c r="M175" s="1">
        <v>40808.615277777775</v>
      </c>
      <c r="N175" t="s">
        <v>44</v>
      </c>
      <c r="O175">
        <v>2.5</v>
      </c>
      <c r="P175">
        <v>6</v>
      </c>
      <c r="Q175" t="s">
        <v>45</v>
      </c>
      <c r="R175" t="s">
        <v>28</v>
      </c>
      <c r="S175" t="s">
        <v>115</v>
      </c>
      <c r="T175" t="s">
        <v>31</v>
      </c>
      <c r="U175">
        <v>9739</v>
      </c>
      <c r="V175" t="s">
        <v>116</v>
      </c>
    </row>
    <row r="176" spans="1:22">
      <c r="A176" t="s">
        <v>113</v>
      </c>
      <c r="C176" t="s">
        <v>114</v>
      </c>
      <c r="D176" t="s">
        <v>25</v>
      </c>
      <c r="E176" s="1">
        <v>40807.489583333336</v>
      </c>
      <c r="F176">
        <v>927</v>
      </c>
      <c r="G176" t="s">
        <v>76</v>
      </c>
      <c r="H176">
        <v>3.19</v>
      </c>
      <c r="J176" t="s">
        <v>50</v>
      </c>
      <c r="K176" t="s">
        <v>35</v>
      </c>
      <c r="L176">
        <v>1378707</v>
      </c>
      <c r="M176" s="1">
        <v>40823.67083333333</v>
      </c>
      <c r="N176" t="s">
        <v>74</v>
      </c>
      <c r="O176">
        <v>0.04</v>
      </c>
      <c r="P176">
        <v>0.16</v>
      </c>
      <c r="R176" t="s">
        <v>28</v>
      </c>
      <c r="S176" t="s">
        <v>115</v>
      </c>
      <c r="T176" t="s">
        <v>31</v>
      </c>
      <c r="U176">
        <v>9739</v>
      </c>
      <c r="V176" t="s">
        <v>116</v>
      </c>
    </row>
    <row r="177" spans="1:22">
      <c r="A177" t="s">
        <v>113</v>
      </c>
      <c r="C177" t="s">
        <v>114</v>
      </c>
      <c r="D177" t="s">
        <v>25</v>
      </c>
      <c r="E177" s="1">
        <v>40807.489583333336</v>
      </c>
      <c r="F177">
        <v>630</v>
      </c>
      <c r="G177" t="s">
        <v>65</v>
      </c>
      <c r="H177">
        <v>0.22</v>
      </c>
      <c r="J177" t="s">
        <v>50</v>
      </c>
      <c r="K177" t="s">
        <v>35</v>
      </c>
      <c r="L177">
        <v>1378701</v>
      </c>
      <c r="M177" s="1">
        <v>40813.5625</v>
      </c>
      <c r="N177" t="s">
        <v>66</v>
      </c>
      <c r="O177">
        <v>0</v>
      </c>
      <c r="P177">
        <v>0.01</v>
      </c>
      <c r="Q177" t="s">
        <v>64</v>
      </c>
      <c r="R177" t="s">
        <v>28</v>
      </c>
      <c r="S177" t="s">
        <v>115</v>
      </c>
      <c r="T177" t="s">
        <v>31</v>
      </c>
      <c r="U177">
        <v>9739</v>
      </c>
      <c r="V177" t="s">
        <v>116</v>
      </c>
    </row>
    <row r="178" spans="1:22">
      <c r="A178" t="s">
        <v>113</v>
      </c>
      <c r="C178" t="s">
        <v>114</v>
      </c>
      <c r="D178" t="s">
        <v>25</v>
      </c>
      <c r="E178" s="1">
        <v>40807.489583333336</v>
      </c>
      <c r="F178">
        <v>680</v>
      </c>
      <c r="G178" t="s">
        <v>71</v>
      </c>
      <c r="H178">
        <v>1</v>
      </c>
      <c r="I178" t="s">
        <v>42</v>
      </c>
      <c r="J178" t="s">
        <v>50</v>
      </c>
      <c r="K178" t="s">
        <v>35</v>
      </c>
      <c r="L178">
        <v>1378701</v>
      </c>
      <c r="M178" s="1">
        <v>40809.296527777777</v>
      </c>
      <c r="N178" t="s">
        <v>72</v>
      </c>
      <c r="O178">
        <v>1</v>
      </c>
      <c r="P178">
        <v>5</v>
      </c>
      <c r="R178" t="s">
        <v>28</v>
      </c>
      <c r="S178" t="s">
        <v>115</v>
      </c>
      <c r="T178" t="s">
        <v>31</v>
      </c>
      <c r="U178">
        <v>9739</v>
      </c>
      <c r="V178" t="s">
        <v>116</v>
      </c>
    </row>
    <row r="179" spans="1:22">
      <c r="A179" t="s">
        <v>113</v>
      </c>
      <c r="C179" t="s">
        <v>114</v>
      </c>
      <c r="D179" t="s">
        <v>25</v>
      </c>
      <c r="E179" s="1">
        <v>40807.489583333336</v>
      </c>
      <c r="F179">
        <v>671</v>
      </c>
      <c r="G179" t="s">
        <v>70</v>
      </c>
      <c r="H179">
        <v>1.2E-2</v>
      </c>
      <c r="J179" t="s">
        <v>50</v>
      </c>
      <c r="K179" t="s">
        <v>35</v>
      </c>
      <c r="L179">
        <v>1378704</v>
      </c>
      <c r="M179" s="1">
        <v>40808.630555555559</v>
      </c>
      <c r="N179" t="s">
        <v>68</v>
      </c>
      <c r="O179">
        <v>0</v>
      </c>
      <c r="P179">
        <v>0.01</v>
      </c>
      <c r="R179" t="s">
        <v>28</v>
      </c>
      <c r="S179" t="s">
        <v>115</v>
      </c>
      <c r="T179" t="s">
        <v>31</v>
      </c>
      <c r="U179">
        <v>9739</v>
      </c>
      <c r="V179" t="s">
        <v>116</v>
      </c>
    </row>
    <row r="180" spans="1:22">
      <c r="A180" t="s">
        <v>113</v>
      </c>
      <c r="C180" t="s">
        <v>114</v>
      </c>
      <c r="D180" t="s">
        <v>25</v>
      </c>
      <c r="E180" s="1">
        <v>40807.489583333336</v>
      </c>
      <c r="F180">
        <v>301</v>
      </c>
      <c r="G180" t="s">
        <v>52</v>
      </c>
      <c r="H180">
        <v>18.8</v>
      </c>
      <c r="J180" t="s">
        <v>53</v>
      </c>
      <c r="K180" t="s">
        <v>28</v>
      </c>
      <c r="M180" s="1">
        <v>40807.489583333336</v>
      </c>
      <c r="R180" t="s">
        <v>28</v>
      </c>
      <c r="S180" t="s">
        <v>115</v>
      </c>
      <c r="T180" t="s">
        <v>31</v>
      </c>
      <c r="U180">
        <v>9739</v>
      </c>
      <c r="V180" t="s">
        <v>116</v>
      </c>
    </row>
    <row r="181" spans="1:22">
      <c r="A181" t="s">
        <v>113</v>
      </c>
      <c r="C181" t="s">
        <v>114</v>
      </c>
      <c r="D181" t="s">
        <v>25</v>
      </c>
      <c r="E181" s="1">
        <v>40807.489583333336</v>
      </c>
      <c r="F181">
        <v>299</v>
      </c>
      <c r="G181" t="s">
        <v>49</v>
      </c>
      <c r="H181">
        <v>1.65</v>
      </c>
      <c r="J181" t="s">
        <v>50</v>
      </c>
      <c r="K181" t="s">
        <v>28</v>
      </c>
      <c r="M181" s="1">
        <v>40807.489583333336</v>
      </c>
      <c r="N181" t="s">
        <v>51</v>
      </c>
      <c r="R181" t="s">
        <v>28</v>
      </c>
      <c r="S181" t="s">
        <v>115</v>
      </c>
      <c r="T181" t="s">
        <v>31</v>
      </c>
      <c r="U181">
        <v>9739</v>
      </c>
      <c r="V181" t="s">
        <v>116</v>
      </c>
    </row>
    <row r="182" spans="1:22">
      <c r="A182" t="s">
        <v>113</v>
      </c>
      <c r="C182" t="s">
        <v>114</v>
      </c>
      <c r="D182" t="s">
        <v>25</v>
      </c>
      <c r="E182" s="1">
        <v>40807.489583333336</v>
      </c>
      <c r="F182">
        <v>406</v>
      </c>
      <c r="G182" t="s">
        <v>54</v>
      </c>
      <c r="H182">
        <v>8.1</v>
      </c>
      <c r="J182" t="s">
        <v>55</v>
      </c>
      <c r="K182" t="s">
        <v>28</v>
      </c>
      <c r="M182" s="1">
        <v>40807.489583333336</v>
      </c>
      <c r="N182" t="s">
        <v>56</v>
      </c>
      <c r="R182" t="s">
        <v>28</v>
      </c>
      <c r="S182" t="s">
        <v>115</v>
      </c>
      <c r="T182" t="s">
        <v>31</v>
      </c>
      <c r="U182">
        <v>9739</v>
      </c>
      <c r="V182" t="s">
        <v>116</v>
      </c>
    </row>
    <row r="183" spans="1:22">
      <c r="A183" t="s">
        <v>113</v>
      </c>
      <c r="C183" t="s">
        <v>114</v>
      </c>
      <c r="D183" t="s">
        <v>25</v>
      </c>
      <c r="E183" s="1">
        <v>40807.489583333336</v>
      </c>
      <c r="F183">
        <v>665</v>
      </c>
      <c r="G183" t="s">
        <v>67</v>
      </c>
      <c r="H183">
        <v>1.0999999999999999E-2</v>
      </c>
      <c r="J183" t="s">
        <v>50</v>
      </c>
      <c r="K183" t="s">
        <v>35</v>
      </c>
      <c r="L183">
        <v>1378701</v>
      </c>
      <c r="M183" s="1">
        <v>40813.636111111111</v>
      </c>
      <c r="N183" t="s">
        <v>68</v>
      </c>
      <c r="O183">
        <v>0</v>
      </c>
      <c r="P183">
        <v>0.01</v>
      </c>
      <c r="R183" t="s">
        <v>28</v>
      </c>
      <c r="S183" t="s">
        <v>115</v>
      </c>
      <c r="T183" t="s">
        <v>31</v>
      </c>
      <c r="U183">
        <v>9739</v>
      </c>
      <c r="V183" t="s">
        <v>116</v>
      </c>
    </row>
    <row r="184" spans="1:22">
      <c r="A184" t="s">
        <v>113</v>
      </c>
      <c r="C184" t="s">
        <v>114</v>
      </c>
      <c r="D184" t="s">
        <v>25</v>
      </c>
      <c r="E184" s="1">
        <v>40807.489583333336</v>
      </c>
      <c r="F184">
        <v>937</v>
      </c>
      <c r="G184" t="s">
        <v>78</v>
      </c>
      <c r="H184">
        <v>0.3</v>
      </c>
      <c r="I184" t="s">
        <v>42</v>
      </c>
      <c r="J184" t="s">
        <v>50</v>
      </c>
      <c r="K184" t="s">
        <v>35</v>
      </c>
      <c r="L184">
        <v>1378707</v>
      </c>
      <c r="M184" s="1">
        <v>40823.67083333333</v>
      </c>
      <c r="N184" t="s">
        <v>74</v>
      </c>
      <c r="O184">
        <v>0.3</v>
      </c>
      <c r="P184">
        <v>1.2</v>
      </c>
      <c r="R184" t="s">
        <v>28</v>
      </c>
      <c r="S184" t="s">
        <v>115</v>
      </c>
      <c r="T184" t="s">
        <v>31</v>
      </c>
      <c r="U184">
        <v>9739</v>
      </c>
      <c r="V184" t="s">
        <v>116</v>
      </c>
    </row>
    <row r="185" spans="1:22">
      <c r="A185" t="s">
        <v>113</v>
      </c>
      <c r="C185" t="s">
        <v>114</v>
      </c>
      <c r="D185" t="s">
        <v>25</v>
      </c>
      <c r="E185" s="1">
        <v>40807.489583333336</v>
      </c>
      <c r="F185">
        <v>90068</v>
      </c>
      <c r="G185" t="s">
        <v>87</v>
      </c>
      <c r="H185">
        <v>5</v>
      </c>
      <c r="J185" t="s">
        <v>39</v>
      </c>
      <c r="K185" t="s">
        <v>28</v>
      </c>
      <c r="M185" s="1">
        <v>40807.489583333336</v>
      </c>
      <c r="R185" t="s">
        <v>28</v>
      </c>
      <c r="S185" t="s">
        <v>115</v>
      </c>
      <c r="T185" t="s">
        <v>31</v>
      </c>
      <c r="U185">
        <v>9739</v>
      </c>
      <c r="V185" t="s">
        <v>116</v>
      </c>
    </row>
    <row r="186" spans="1:22">
      <c r="A186" t="s">
        <v>113</v>
      </c>
      <c r="C186" t="s">
        <v>114</v>
      </c>
      <c r="D186" t="s">
        <v>25</v>
      </c>
      <c r="E186" s="1">
        <v>40807.489583333336</v>
      </c>
      <c r="F186">
        <v>929</v>
      </c>
      <c r="G186" t="s">
        <v>77</v>
      </c>
      <c r="H186">
        <v>1.9</v>
      </c>
      <c r="I186" t="s">
        <v>60</v>
      </c>
      <c r="J186" t="s">
        <v>50</v>
      </c>
      <c r="K186" t="s">
        <v>35</v>
      </c>
      <c r="L186">
        <v>1378707</v>
      </c>
      <c r="M186" s="1">
        <v>40823.67083333333</v>
      </c>
      <c r="N186" t="s">
        <v>74</v>
      </c>
      <c r="O186">
        <v>0.5</v>
      </c>
      <c r="P186">
        <v>2</v>
      </c>
      <c r="R186" t="s">
        <v>28</v>
      </c>
      <c r="S186" t="s">
        <v>115</v>
      </c>
      <c r="T186" t="s">
        <v>31</v>
      </c>
      <c r="U186">
        <v>9739</v>
      </c>
      <c r="V186" t="s">
        <v>116</v>
      </c>
    </row>
    <row r="187" spans="1:22">
      <c r="A187" t="s">
        <v>113</v>
      </c>
      <c r="C187" t="s">
        <v>114</v>
      </c>
      <c r="D187" t="s">
        <v>25</v>
      </c>
      <c r="E187" s="1">
        <v>40807.489583333336</v>
      </c>
      <c r="F187">
        <v>94</v>
      </c>
      <c r="G187" t="s">
        <v>46</v>
      </c>
      <c r="H187">
        <v>145</v>
      </c>
      <c r="J187" t="s">
        <v>47</v>
      </c>
      <c r="K187" t="s">
        <v>28</v>
      </c>
      <c r="M187" s="1">
        <v>40807.489583333336</v>
      </c>
      <c r="N187" t="s">
        <v>48</v>
      </c>
      <c r="R187" t="s">
        <v>28</v>
      </c>
      <c r="S187" t="s">
        <v>115</v>
      </c>
      <c r="T187" t="s">
        <v>31</v>
      </c>
      <c r="U187">
        <v>9739</v>
      </c>
      <c r="V187" t="s">
        <v>116</v>
      </c>
    </row>
    <row r="188" spans="1:22">
      <c r="A188" t="s">
        <v>113</v>
      </c>
      <c r="C188" t="s">
        <v>114</v>
      </c>
      <c r="D188" t="s">
        <v>25</v>
      </c>
      <c r="E188" s="1">
        <v>40807.489583333336</v>
      </c>
      <c r="F188">
        <v>945</v>
      </c>
      <c r="G188" t="s">
        <v>82</v>
      </c>
      <c r="H188">
        <v>2.7</v>
      </c>
      <c r="J188" t="s">
        <v>50</v>
      </c>
      <c r="K188" t="s">
        <v>35</v>
      </c>
      <c r="L188">
        <v>1378698</v>
      </c>
      <c r="M188" s="1">
        <v>40813.777083333334</v>
      </c>
      <c r="N188" t="s">
        <v>80</v>
      </c>
      <c r="O188">
        <v>0.2</v>
      </c>
      <c r="P188">
        <v>0.5</v>
      </c>
      <c r="Q188" t="s">
        <v>106</v>
      </c>
      <c r="R188" t="s">
        <v>28</v>
      </c>
      <c r="S188" t="s">
        <v>115</v>
      </c>
      <c r="T188" t="s">
        <v>31</v>
      </c>
      <c r="U188">
        <v>9739</v>
      </c>
      <c r="V188" t="s">
        <v>116</v>
      </c>
    </row>
    <row r="189" spans="1:22">
      <c r="A189" t="s">
        <v>113</v>
      </c>
      <c r="C189" t="s">
        <v>114</v>
      </c>
      <c r="D189" t="s">
        <v>25</v>
      </c>
      <c r="E189" s="1">
        <v>40807.489583333336</v>
      </c>
      <c r="F189">
        <v>70300</v>
      </c>
      <c r="G189" t="s">
        <v>85</v>
      </c>
      <c r="H189">
        <v>74</v>
      </c>
      <c r="J189" t="s">
        <v>50</v>
      </c>
      <c r="K189" t="s">
        <v>35</v>
      </c>
      <c r="L189">
        <v>1378698</v>
      </c>
      <c r="M189" s="1">
        <v>40813.571527777778</v>
      </c>
      <c r="N189" t="s">
        <v>86</v>
      </c>
      <c r="O189">
        <v>15</v>
      </c>
      <c r="P189">
        <v>25</v>
      </c>
      <c r="R189" t="s">
        <v>28</v>
      </c>
      <c r="S189" t="s">
        <v>115</v>
      </c>
      <c r="T189" t="s">
        <v>31</v>
      </c>
      <c r="U189">
        <v>9739</v>
      </c>
      <c r="V189" t="s">
        <v>116</v>
      </c>
    </row>
    <row r="190" spans="1:22">
      <c r="A190" t="s">
        <v>113</v>
      </c>
      <c r="C190" t="s">
        <v>114</v>
      </c>
      <c r="D190" t="s">
        <v>25</v>
      </c>
      <c r="E190" s="1">
        <v>40807.489583333336</v>
      </c>
      <c r="F190">
        <v>76</v>
      </c>
      <c r="G190" t="s">
        <v>33</v>
      </c>
      <c r="H190">
        <v>0.15</v>
      </c>
      <c r="J190" t="s">
        <v>34</v>
      </c>
      <c r="K190" t="s">
        <v>35</v>
      </c>
      <c r="L190">
        <v>1378698</v>
      </c>
      <c r="M190" s="1">
        <v>40808.679166666669</v>
      </c>
      <c r="N190" t="s">
        <v>36</v>
      </c>
      <c r="O190">
        <v>0.1</v>
      </c>
      <c r="P190">
        <v>0.1</v>
      </c>
      <c r="R190" t="s">
        <v>28</v>
      </c>
      <c r="S190" t="s">
        <v>115</v>
      </c>
      <c r="T190" t="s">
        <v>31</v>
      </c>
      <c r="U190">
        <v>9739</v>
      </c>
      <c r="V190" t="s">
        <v>116</v>
      </c>
    </row>
    <row r="191" spans="1:22">
      <c r="A191" t="s">
        <v>113</v>
      </c>
      <c r="C191" t="s">
        <v>114</v>
      </c>
      <c r="D191" t="s">
        <v>25</v>
      </c>
      <c r="E191" s="1">
        <v>40807.489583333336</v>
      </c>
      <c r="F191">
        <v>10</v>
      </c>
      <c r="G191" t="s">
        <v>26</v>
      </c>
      <c r="H191">
        <v>21.5</v>
      </c>
      <c r="J191" t="s">
        <v>27</v>
      </c>
      <c r="K191" t="s">
        <v>28</v>
      </c>
      <c r="M191" s="1">
        <v>40807.489583333336</v>
      </c>
      <c r="N191" t="s">
        <v>29</v>
      </c>
      <c r="R191" t="s">
        <v>28</v>
      </c>
      <c r="S191" t="s">
        <v>115</v>
      </c>
      <c r="T191" t="s">
        <v>31</v>
      </c>
      <c r="U191">
        <v>9739</v>
      </c>
      <c r="V191" t="s">
        <v>116</v>
      </c>
    </row>
    <row r="192" spans="1:22">
      <c r="A192" t="s">
        <v>117</v>
      </c>
      <c r="C192" t="s">
        <v>118</v>
      </c>
      <c r="D192" t="s">
        <v>25</v>
      </c>
      <c r="E192" s="1">
        <v>40737.620138888888</v>
      </c>
      <c r="F192">
        <v>410</v>
      </c>
      <c r="G192" t="s">
        <v>57</v>
      </c>
      <c r="H192">
        <v>155</v>
      </c>
      <c r="J192" t="s">
        <v>50</v>
      </c>
      <c r="K192" t="s">
        <v>35</v>
      </c>
      <c r="L192">
        <v>1363937</v>
      </c>
      <c r="M192" s="1">
        <v>40746.106944444444</v>
      </c>
      <c r="N192" t="s">
        <v>58</v>
      </c>
      <c r="O192">
        <v>0.65</v>
      </c>
      <c r="P192">
        <v>2.5</v>
      </c>
      <c r="Q192" t="s">
        <v>100</v>
      </c>
      <c r="R192" t="s">
        <v>28</v>
      </c>
      <c r="S192" t="s">
        <v>30</v>
      </c>
      <c r="T192" t="s">
        <v>31</v>
      </c>
      <c r="U192">
        <v>9713</v>
      </c>
      <c r="V192" t="s">
        <v>119</v>
      </c>
    </row>
    <row r="193" spans="1:22">
      <c r="A193" t="s">
        <v>117</v>
      </c>
      <c r="C193" t="s">
        <v>118</v>
      </c>
      <c r="D193" t="s">
        <v>25</v>
      </c>
      <c r="E193" s="1">
        <v>40737.620138888888</v>
      </c>
      <c r="F193">
        <v>610</v>
      </c>
      <c r="G193" t="s">
        <v>59</v>
      </c>
      <c r="H193">
        <v>0.01</v>
      </c>
      <c r="I193" t="s">
        <v>42</v>
      </c>
      <c r="J193" t="s">
        <v>50</v>
      </c>
      <c r="K193" t="s">
        <v>35</v>
      </c>
      <c r="L193">
        <v>1363941</v>
      </c>
      <c r="M193" s="1">
        <v>40739.481944444444</v>
      </c>
      <c r="N193" t="s">
        <v>61</v>
      </c>
      <c r="O193">
        <v>0.01</v>
      </c>
      <c r="P193">
        <v>0.02</v>
      </c>
      <c r="R193" t="s">
        <v>28</v>
      </c>
      <c r="S193" t="s">
        <v>30</v>
      </c>
      <c r="T193" t="s">
        <v>31</v>
      </c>
      <c r="U193">
        <v>9713</v>
      </c>
      <c r="V193" t="s">
        <v>119</v>
      </c>
    </row>
    <row r="194" spans="1:22">
      <c r="A194" t="s">
        <v>117</v>
      </c>
      <c r="C194" t="s">
        <v>118</v>
      </c>
      <c r="D194" t="s">
        <v>25</v>
      </c>
      <c r="E194" s="1">
        <v>40737.620138888888</v>
      </c>
      <c r="F194">
        <v>625</v>
      </c>
      <c r="G194" t="s">
        <v>62</v>
      </c>
      <c r="H194">
        <v>9.2999999999999999E-2</v>
      </c>
      <c r="I194" t="s">
        <v>60</v>
      </c>
      <c r="J194" t="s">
        <v>50</v>
      </c>
      <c r="K194" t="s">
        <v>35</v>
      </c>
      <c r="L194">
        <v>1363941</v>
      </c>
      <c r="M194" s="1">
        <v>40744.625694444447</v>
      </c>
      <c r="N194" t="s">
        <v>63</v>
      </c>
      <c r="O194">
        <v>0.08</v>
      </c>
      <c r="P194">
        <v>0.2</v>
      </c>
      <c r="R194" t="s">
        <v>28</v>
      </c>
      <c r="S194" t="s">
        <v>30</v>
      </c>
      <c r="T194" t="s">
        <v>31</v>
      </c>
      <c r="U194">
        <v>9713</v>
      </c>
      <c r="V194" t="s">
        <v>119</v>
      </c>
    </row>
    <row r="195" spans="1:22">
      <c r="A195" t="s">
        <v>117</v>
      </c>
      <c r="C195" t="s">
        <v>118</v>
      </c>
      <c r="D195" t="s">
        <v>25</v>
      </c>
      <c r="E195" s="1">
        <v>40737.620138888888</v>
      </c>
      <c r="F195">
        <v>1022</v>
      </c>
      <c r="G195" t="s">
        <v>83</v>
      </c>
      <c r="H195">
        <v>17</v>
      </c>
      <c r="I195" t="s">
        <v>60</v>
      </c>
      <c r="J195" t="s">
        <v>84</v>
      </c>
      <c r="K195" t="s">
        <v>35</v>
      </c>
      <c r="L195">
        <v>1363949</v>
      </c>
      <c r="M195" s="1">
        <v>40753.011805555558</v>
      </c>
      <c r="N195" t="s">
        <v>74</v>
      </c>
      <c r="O195">
        <v>15</v>
      </c>
      <c r="P195">
        <v>60</v>
      </c>
      <c r="R195" t="s">
        <v>28</v>
      </c>
      <c r="S195" t="s">
        <v>30</v>
      </c>
      <c r="T195" t="s">
        <v>31</v>
      </c>
      <c r="U195">
        <v>9713</v>
      </c>
      <c r="V195" t="s">
        <v>119</v>
      </c>
    </row>
    <row r="196" spans="1:22">
      <c r="A196" t="s">
        <v>117</v>
      </c>
      <c r="C196" t="s">
        <v>118</v>
      </c>
      <c r="D196" t="s">
        <v>25</v>
      </c>
      <c r="E196" s="1">
        <v>40737.620138888888</v>
      </c>
      <c r="F196">
        <v>916</v>
      </c>
      <c r="G196" t="s">
        <v>73</v>
      </c>
      <c r="H196">
        <v>55.9</v>
      </c>
      <c r="J196" t="s">
        <v>50</v>
      </c>
      <c r="K196" t="s">
        <v>35</v>
      </c>
      <c r="L196">
        <v>1363949</v>
      </c>
      <c r="M196" s="1">
        <v>40753.011805555558</v>
      </c>
      <c r="N196" t="s">
        <v>74</v>
      </c>
      <c r="O196">
        <v>0.08</v>
      </c>
      <c r="P196">
        <v>0.3</v>
      </c>
      <c r="R196" t="s">
        <v>28</v>
      </c>
      <c r="S196" t="s">
        <v>30</v>
      </c>
      <c r="T196" t="s">
        <v>31</v>
      </c>
      <c r="U196">
        <v>9713</v>
      </c>
      <c r="V196" t="s">
        <v>119</v>
      </c>
    </row>
    <row r="197" spans="1:22">
      <c r="A197" t="s">
        <v>117</v>
      </c>
      <c r="C197" t="s">
        <v>118</v>
      </c>
      <c r="D197" t="s">
        <v>25</v>
      </c>
      <c r="E197" s="1">
        <v>40737.620138888888</v>
      </c>
      <c r="F197">
        <v>940</v>
      </c>
      <c r="G197" t="s">
        <v>79</v>
      </c>
      <c r="H197">
        <v>4.3</v>
      </c>
      <c r="J197" t="s">
        <v>50</v>
      </c>
      <c r="K197" t="s">
        <v>35</v>
      </c>
      <c r="L197">
        <v>1363937</v>
      </c>
      <c r="M197" s="1">
        <v>40747.211111111108</v>
      </c>
      <c r="N197" t="s">
        <v>80</v>
      </c>
      <c r="O197">
        <v>0.2</v>
      </c>
      <c r="P197">
        <v>0.5</v>
      </c>
      <c r="R197" t="s">
        <v>28</v>
      </c>
      <c r="S197" t="s">
        <v>30</v>
      </c>
      <c r="T197" t="s">
        <v>31</v>
      </c>
      <c r="U197">
        <v>9713</v>
      </c>
      <c r="V197" t="s">
        <v>119</v>
      </c>
    </row>
    <row r="198" spans="1:22">
      <c r="A198" t="s">
        <v>117</v>
      </c>
      <c r="C198" t="s">
        <v>118</v>
      </c>
      <c r="D198" t="s">
        <v>25</v>
      </c>
      <c r="E198" s="1">
        <v>40737.620138888888</v>
      </c>
      <c r="F198">
        <v>80</v>
      </c>
      <c r="G198" t="s">
        <v>41</v>
      </c>
      <c r="H198">
        <v>2</v>
      </c>
      <c r="I198" t="s">
        <v>42</v>
      </c>
      <c r="J198" t="s">
        <v>43</v>
      </c>
      <c r="K198" t="s">
        <v>35</v>
      </c>
      <c r="L198">
        <v>1363937</v>
      </c>
      <c r="M198" s="1">
        <v>40738.699999999997</v>
      </c>
      <c r="N198" t="s">
        <v>44</v>
      </c>
      <c r="O198">
        <v>2</v>
      </c>
      <c r="P198">
        <v>6</v>
      </c>
      <c r="Q198" t="s">
        <v>45</v>
      </c>
      <c r="R198" t="s">
        <v>28</v>
      </c>
      <c r="S198" t="s">
        <v>30</v>
      </c>
      <c r="T198" t="s">
        <v>31</v>
      </c>
      <c r="U198">
        <v>9713</v>
      </c>
      <c r="V198" t="s">
        <v>119</v>
      </c>
    </row>
    <row r="199" spans="1:22">
      <c r="A199" t="s">
        <v>117</v>
      </c>
      <c r="C199" t="s">
        <v>118</v>
      </c>
      <c r="D199" t="s">
        <v>25</v>
      </c>
      <c r="E199" s="1">
        <v>40737.620138888888</v>
      </c>
      <c r="F199">
        <v>927</v>
      </c>
      <c r="G199" t="s">
        <v>76</v>
      </c>
      <c r="H199">
        <v>6.08</v>
      </c>
      <c r="J199" t="s">
        <v>50</v>
      </c>
      <c r="K199" t="s">
        <v>35</v>
      </c>
      <c r="L199">
        <v>1363949</v>
      </c>
      <c r="M199" s="1">
        <v>40753.011805555558</v>
      </c>
      <c r="N199" t="s">
        <v>74</v>
      </c>
      <c r="O199">
        <v>0.04</v>
      </c>
      <c r="P199">
        <v>0.16</v>
      </c>
      <c r="R199" t="s">
        <v>28</v>
      </c>
      <c r="S199" t="s">
        <v>30</v>
      </c>
      <c r="T199" t="s">
        <v>31</v>
      </c>
      <c r="U199">
        <v>9713</v>
      </c>
      <c r="V199" t="s">
        <v>119</v>
      </c>
    </row>
    <row r="200" spans="1:22">
      <c r="A200" t="s">
        <v>117</v>
      </c>
      <c r="C200" t="s">
        <v>118</v>
      </c>
      <c r="D200" t="s">
        <v>25</v>
      </c>
      <c r="E200" s="1">
        <v>40737.620138888888</v>
      </c>
      <c r="F200">
        <v>630</v>
      </c>
      <c r="G200" t="s">
        <v>65</v>
      </c>
      <c r="H200">
        <v>0.88</v>
      </c>
      <c r="J200" t="s">
        <v>50</v>
      </c>
      <c r="K200" t="s">
        <v>35</v>
      </c>
      <c r="L200">
        <v>1363941</v>
      </c>
      <c r="M200" s="1">
        <v>40752.449305555558</v>
      </c>
      <c r="N200" t="s">
        <v>66</v>
      </c>
      <c r="O200">
        <v>0.04</v>
      </c>
      <c r="P200">
        <v>0.1</v>
      </c>
      <c r="R200" t="s">
        <v>28</v>
      </c>
      <c r="S200" t="s">
        <v>30</v>
      </c>
      <c r="T200" t="s">
        <v>31</v>
      </c>
      <c r="U200">
        <v>9713</v>
      </c>
      <c r="V200" t="s">
        <v>119</v>
      </c>
    </row>
    <row r="201" spans="1:22">
      <c r="A201" t="s">
        <v>117</v>
      </c>
      <c r="C201" t="s">
        <v>118</v>
      </c>
      <c r="D201" t="s">
        <v>25</v>
      </c>
      <c r="E201" s="1">
        <v>40737.620138888888</v>
      </c>
      <c r="F201">
        <v>680</v>
      </c>
      <c r="G201" t="s">
        <v>71</v>
      </c>
      <c r="H201">
        <v>1</v>
      </c>
      <c r="I201" t="s">
        <v>42</v>
      </c>
      <c r="J201" t="s">
        <v>50</v>
      </c>
      <c r="K201" t="s">
        <v>35</v>
      </c>
      <c r="L201">
        <v>1363941</v>
      </c>
      <c r="M201" s="1">
        <v>40751.856944444444</v>
      </c>
      <c r="N201" t="s">
        <v>72</v>
      </c>
      <c r="O201">
        <v>1</v>
      </c>
      <c r="P201">
        <v>5</v>
      </c>
      <c r="R201" t="s">
        <v>28</v>
      </c>
      <c r="S201" t="s">
        <v>30</v>
      </c>
      <c r="T201" t="s">
        <v>31</v>
      </c>
      <c r="U201">
        <v>9713</v>
      </c>
      <c r="V201" t="s">
        <v>119</v>
      </c>
    </row>
    <row r="202" spans="1:22">
      <c r="A202" t="s">
        <v>117</v>
      </c>
      <c r="C202" t="s">
        <v>118</v>
      </c>
      <c r="D202" t="s">
        <v>25</v>
      </c>
      <c r="E202" s="1">
        <v>40737.620138888888</v>
      </c>
      <c r="F202">
        <v>671</v>
      </c>
      <c r="G202" t="s">
        <v>70</v>
      </c>
      <c r="H202">
        <v>2.3E-2</v>
      </c>
      <c r="J202" t="s">
        <v>50</v>
      </c>
      <c r="K202" t="s">
        <v>35</v>
      </c>
      <c r="L202">
        <v>1363945</v>
      </c>
      <c r="M202" s="1">
        <v>40738.65902777778</v>
      </c>
      <c r="N202" t="s">
        <v>68</v>
      </c>
      <c r="O202">
        <v>0</v>
      </c>
      <c r="P202">
        <v>0.01</v>
      </c>
      <c r="R202" t="s">
        <v>28</v>
      </c>
      <c r="S202" t="s">
        <v>30</v>
      </c>
      <c r="T202" t="s">
        <v>31</v>
      </c>
      <c r="U202">
        <v>9713</v>
      </c>
      <c r="V202" t="s">
        <v>119</v>
      </c>
    </row>
    <row r="203" spans="1:22">
      <c r="A203" t="s">
        <v>117</v>
      </c>
      <c r="C203" t="s">
        <v>118</v>
      </c>
      <c r="D203" t="s">
        <v>25</v>
      </c>
      <c r="E203" s="1">
        <v>40737.620138888888</v>
      </c>
      <c r="F203">
        <v>301</v>
      </c>
      <c r="G203" t="s">
        <v>52</v>
      </c>
      <c r="H203">
        <v>38</v>
      </c>
      <c r="J203" t="s">
        <v>53</v>
      </c>
      <c r="K203" t="s">
        <v>28</v>
      </c>
      <c r="M203" s="1">
        <v>40737.620138888888</v>
      </c>
      <c r="R203" t="s">
        <v>28</v>
      </c>
      <c r="S203" t="s">
        <v>30</v>
      </c>
      <c r="T203" t="s">
        <v>31</v>
      </c>
      <c r="U203">
        <v>9713</v>
      </c>
      <c r="V203" t="s">
        <v>119</v>
      </c>
    </row>
    <row r="204" spans="1:22">
      <c r="A204" t="s">
        <v>117</v>
      </c>
      <c r="C204" t="s">
        <v>118</v>
      </c>
      <c r="D204" t="s">
        <v>25</v>
      </c>
      <c r="E204" s="1">
        <v>40737.620138888888</v>
      </c>
      <c r="F204">
        <v>299</v>
      </c>
      <c r="G204" t="s">
        <v>49</v>
      </c>
      <c r="H204">
        <v>3.31</v>
      </c>
      <c r="J204" t="s">
        <v>50</v>
      </c>
      <c r="K204" t="s">
        <v>28</v>
      </c>
      <c r="M204" s="1">
        <v>40737.620138888888</v>
      </c>
      <c r="N204" t="s">
        <v>51</v>
      </c>
      <c r="R204" t="s">
        <v>28</v>
      </c>
      <c r="S204" t="s">
        <v>30</v>
      </c>
      <c r="T204" t="s">
        <v>31</v>
      </c>
      <c r="U204">
        <v>9713</v>
      </c>
      <c r="V204" t="s">
        <v>119</v>
      </c>
    </row>
    <row r="205" spans="1:22">
      <c r="A205" t="s">
        <v>117</v>
      </c>
      <c r="C205" t="s">
        <v>118</v>
      </c>
      <c r="D205" t="s">
        <v>25</v>
      </c>
      <c r="E205" s="1">
        <v>40737.620138888888</v>
      </c>
      <c r="F205">
        <v>406</v>
      </c>
      <c r="G205" t="s">
        <v>54</v>
      </c>
      <c r="H205">
        <v>7.4</v>
      </c>
      <c r="J205" t="s">
        <v>55</v>
      </c>
      <c r="K205" t="s">
        <v>28</v>
      </c>
      <c r="M205" s="1">
        <v>40737.620138888888</v>
      </c>
      <c r="N205" t="s">
        <v>56</v>
      </c>
      <c r="R205" t="s">
        <v>28</v>
      </c>
      <c r="S205" t="s">
        <v>30</v>
      </c>
      <c r="T205" t="s">
        <v>31</v>
      </c>
      <c r="U205">
        <v>9713</v>
      </c>
      <c r="V205" t="s">
        <v>119</v>
      </c>
    </row>
    <row r="206" spans="1:22">
      <c r="A206" t="s">
        <v>117</v>
      </c>
      <c r="C206" t="s">
        <v>118</v>
      </c>
      <c r="D206" t="s">
        <v>25</v>
      </c>
      <c r="E206" s="1">
        <v>40737.620138888888</v>
      </c>
      <c r="F206">
        <v>665</v>
      </c>
      <c r="G206" t="s">
        <v>67</v>
      </c>
      <c r="H206">
        <v>2.4E-2</v>
      </c>
      <c r="J206" t="s">
        <v>50</v>
      </c>
      <c r="K206" t="s">
        <v>35</v>
      </c>
      <c r="L206">
        <v>1363941</v>
      </c>
      <c r="M206" s="1">
        <v>40744.679166666669</v>
      </c>
      <c r="N206" t="s">
        <v>68</v>
      </c>
      <c r="O206">
        <v>0</v>
      </c>
      <c r="P206">
        <v>0.01</v>
      </c>
      <c r="R206" t="s">
        <v>28</v>
      </c>
      <c r="S206" t="s">
        <v>30</v>
      </c>
      <c r="T206" t="s">
        <v>31</v>
      </c>
      <c r="U206">
        <v>9713</v>
      </c>
      <c r="V206" t="s">
        <v>119</v>
      </c>
    </row>
    <row r="207" spans="1:22">
      <c r="A207" t="s">
        <v>117</v>
      </c>
      <c r="C207" t="s">
        <v>118</v>
      </c>
      <c r="D207" t="s">
        <v>25</v>
      </c>
      <c r="E207" s="1">
        <v>40737.620138888888</v>
      </c>
      <c r="F207">
        <v>937</v>
      </c>
      <c r="G207" t="s">
        <v>78</v>
      </c>
      <c r="H207">
        <v>0.3</v>
      </c>
      <c r="I207" t="s">
        <v>42</v>
      </c>
      <c r="J207" t="s">
        <v>50</v>
      </c>
      <c r="K207" t="s">
        <v>35</v>
      </c>
      <c r="L207">
        <v>1363949</v>
      </c>
      <c r="M207" s="1">
        <v>40753.011805555558</v>
      </c>
      <c r="N207" t="s">
        <v>74</v>
      </c>
      <c r="O207">
        <v>0.3</v>
      </c>
      <c r="P207">
        <v>1.2</v>
      </c>
      <c r="R207" t="s">
        <v>28</v>
      </c>
      <c r="S207" t="s">
        <v>30</v>
      </c>
      <c r="T207" t="s">
        <v>31</v>
      </c>
      <c r="U207">
        <v>9713</v>
      </c>
      <c r="V207" t="s">
        <v>119</v>
      </c>
    </row>
    <row r="208" spans="1:22">
      <c r="A208" t="s">
        <v>117</v>
      </c>
      <c r="C208" t="s">
        <v>118</v>
      </c>
      <c r="D208" t="s">
        <v>25</v>
      </c>
      <c r="E208" s="1">
        <v>40737.620138888888</v>
      </c>
      <c r="F208">
        <v>90068</v>
      </c>
      <c r="G208" t="s">
        <v>87</v>
      </c>
      <c r="H208">
        <v>6.4</v>
      </c>
      <c r="J208" t="s">
        <v>39</v>
      </c>
      <c r="K208" t="s">
        <v>28</v>
      </c>
      <c r="M208" s="1">
        <v>40737.620138888888</v>
      </c>
      <c r="R208" t="s">
        <v>28</v>
      </c>
      <c r="S208" t="s">
        <v>30</v>
      </c>
      <c r="T208" t="s">
        <v>31</v>
      </c>
      <c r="U208">
        <v>9713</v>
      </c>
      <c r="V208" t="s">
        <v>119</v>
      </c>
    </row>
    <row r="209" spans="1:22">
      <c r="A209" t="s">
        <v>117</v>
      </c>
      <c r="C209" t="s">
        <v>118</v>
      </c>
      <c r="D209" t="s">
        <v>25</v>
      </c>
      <c r="E209" s="1">
        <v>40737.620138888888</v>
      </c>
      <c r="F209">
        <v>929</v>
      </c>
      <c r="G209" t="s">
        <v>77</v>
      </c>
      <c r="H209">
        <v>2.4</v>
      </c>
      <c r="J209" t="s">
        <v>50</v>
      </c>
      <c r="K209" t="s">
        <v>35</v>
      </c>
      <c r="L209">
        <v>1363949</v>
      </c>
      <c r="M209" s="1">
        <v>40753.011805555558</v>
      </c>
      <c r="N209" t="s">
        <v>74</v>
      </c>
      <c r="O209">
        <v>0.5</v>
      </c>
      <c r="P209">
        <v>2</v>
      </c>
      <c r="R209" t="s">
        <v>28</v>
      </c>
      <c r="S209" t="s">
        <v>30</v>
      </c>
      <c r="T209" t="s">
        <v>31</v>
      </c>
      <c r="U209">
        <v>9713</v>
      </c>
      <c r="V209" t="s">
        <v>119</v>
      </c>
    </row>
    <row r="210" spans="1:22">
      <c r="A210" t="s">
        <v>117</v>
      </c>
      <c r="C210" t="s">
        <v>118</v>
      </c>
      <c r="D210" t="s">
        <v>25</v>
      </c>
      <c r="E210" s="1">
        <v>40737.620138888888</v>
      </c>
      <c r="F210">
        <v>94</v>
      </c>
      <c r="G210" t="s">
        <v>46</v>
      </c>
      <c r="H210">
        <v>322</v>
      </c>
      <c r="J210" t="s">
        <v>47</v>
      </c>
      <c r="K210" t="s">
        <v>28</v>
      </c>
      <c r="M210" s="1">
        <v>40737.620138888888</v>
      </c>
      <c r="N210" t="s">
        <v>48</v>
      </c>
      <c r="R210" t="s">
        <v>28</v>
      </c>
      <c r="S210" t="s">
        <v>30</v>
      </c>
      <c r="T210" t="s">
        <v>31</v>
      </c>
      <c r="U210">
        <v>9713</v>
      </c>
      <c r="V210" t="s">
        <v>119</v>
      </c>
    </row>
    <row r="211" spans="1:22">
      <c r="A211" t="s">
        <v>117</v>
      </c>
      <c r="C211" t="s">
        <v>118</v>
      </c>
      <c r="D211" t="s">
        <v>25</v>
      </c>
      <c r="E211" s="1">
        <v>40737.620138888888</v>
      </c>
      <c r="F211">
        <v>945</v>
      </c>
      <c r="G211" t="s">
        <v>82</v>
      </c>
      <c r="H211">
        <v>8.1</v>
      </c>
      <c r="J211" t="s">
        <v>50</v>
      </c>
      <c r="K211" t="s">
        <v>35</v>
      </c>
      <c r="L211">
        <v>1363937</v>
      </c>
      <c r="M211" s="1">
        <v>40747.211111111108</v>
      </c>
      <c r="N211" t="s">
        <v>80</v>
      </c>
      <c r="O211">
        <v>0.2</v>
      </c>
      <c r="P211">
        <v>0.5</v>
      </c>
      <c r="Q211" t="s">
        <v>101</v>
      </c>
      <c r="R211" t="s">
        <v>28</v>
      </c>
      <c r="S211" t="s">
        <v>30</v>
      </c>
      <c r="T211" t="s">
        <v>31</v>
      </c>
      <c r="U211">
        <v>9713</v>
      </c>
      <c r="V211" t="s">
        <v>119</v>
      </c>
    </row>
    <row r="212" spans="1:22">
      <c r="A212" t="s">
        <v>117</v>
      </c>
      <c r="C212" t="s">
        <v>118</v>
      </c>
      <c r="D212" t="s">
        <v>25</v>
      </c>
      <c r="E212" s="1">
        <v>40737.620138888888</v>
      </c>
      <c r="F212">
        <v>70300</v>
      </c>
      <c r="G212" t="s">
        <v>85</v>
      </c>
      <c r="H212">
        <v>182</v>
      </c>
      <c r="J212" t="s">
        <v>50</v>
      </c>
      <c r="K212" t="s">
        <v>35</v>
      </c>
      <c r="L212">
        <v>1363937</v>
      </c>
      <c r="M212" s="1">
        <v>40743.636111111111</v>
      </c>
      <c r="N212" t="s">
        <v>86</v>
      </c>
      <c r="O212">
        <v>15</v>
      </c>
      <c r="P212">
        <v>25</v>
      </c>
      <c r="R212" t="s">
        <v>28</v>
      </c>
      <c r="S212" t="s">
        <v>30</v>
      </c>
      <c r="T212" t="s">
        <v>31</v>
      </c>
      <c r="U212">
        <v>9713</v>
      </c>
      <c r="V212" t="s">
        <v>119</v>
      </c>
    </row>
    <row r="213" spans="1:22">
      <c r="A213" t="s">
        <v>117</v>
      </c>
      <c r="C213" t="s">
        <v>118</v>
      </c>
      <c r="D213" t="s">
        <v>25</v>
      </c>
      <c r="E213" s="1">
        <v>40737.620138888888</v>
      </c>
      <c r="F213">
        <v>78</v>
      </c>
      <c r="G213" t="s">
        <v>37</v>
      </c>
      <c r="H213">
        <v>6.4</v>
      </c>
      <c r="I213" t="s">
        <v>38</v>
      </c>
      <c r="J213" t="s">
        <v>39</v>
      </c>
      <c r="K213" t="s">
        <v>28</v>
      </c>
      <c r="M213" s="1">
        <v>40737.620138888888</v>
      </c>
      <c r="Q213" t="s">
        <v>40</v>
      </c>
      <c r="R213" t="s">
        <v>28</v>
      </c>
      <c r="S213" t="s">
        <v>30</v>
      </c>
      <c r="T213" t="s">
        <v>31</v>
      </c>
      <c r="U213">
        <v>9713</v>
      </c>
      <c r="V213" t="s">
        <v>119</v>
      </c>
    </row>
    <row r="214" spans="1:22">
      <c r="A214" t="s">
        <v>117</v>
      </c>
      <c r="C214" t="s">
        <v>118</v>
      </c>
      <c r="D214" t="s">
        <v>25</v>
      </c>
      <c r="E214" s="1">
        <v>40737.620138888888</v>
      </c>
      <c r="F214">
        <v>76</v>
      </c>
      <c r="G214" t="s">
        <v>33</v>
      </c>
      <c r="H214">
        <v>0.3</v>
      </c>
      <c r="J214" t="s">
        <v>34</v>
      </c>
      <c r="K214" t="s">
        <v>35</v>
      </c>
      <c r="L214">
        <v>1363937</v>
      </c>
      <c r="M214" s="1">
        <v>40738.713194444441</v>
      </c>
      <c r="N214" t="s">
        <v>36</v>
      </c>
      <c r="O214">
        <v>0.1</v>
      </c>
      <c r="P214">
        <v>0.1</v>
      </c>
      <c r="R214" t="s">
        <v>28</v>
      </c>
      <c r="S214" t="s">
        <v>30</v>
      </c>
      <c r="T214" t="s">
        <v>31</v>
      </c>
      <c r="U214">
        <v>9713</v>
      </c>
      <c r="V214" t="s">
        <v>119</v>
      </c>
    </row>
    <row r="215" spans="1:22">
      <c r="A215" t="s">
        <v>117</v>
      </c>
      <c r="C215" t="s">
        <v>118</v>
      </c>
      <c r="D215" t="s">
        <v>25</v>
      </c>
      <c r="E215" s="1">
        <v>40737.620138888888</v>
      </c>
      <c r="F215">
        <v>10</v>
      </c>
      <c r="G215" t="s">
        <v>26</v>
      </c>
      <c r="H215">
        <v>22.3</v>
      </c>
      <c r="J215" t="s">
        <v>27</v>
      </c>
      <c r="K215" t="s">
        <v>28</v>
      </c>
      <c r="M215" s="1">
        <v>40737.620138888888</v>
      </c>
      <c r="N215" t="s">
        <v>29</v>
      </c>
      <c r="R215" t="s">
        <v>28</v>
      </c>
      <c r="S215" t="s">
        <v>30</v>
      </c>
      <c r="T215" t="s">
        <v>31</v>
      </c>
      <c r="U215">
        <v>9713</v>
      </c>
      <c r="V215" t="s">
        <v>119</v>
      </c>
    </row>
    <row r="216" spans="1:22">
      <c r="A216" t="s">
        <v>120</v>
      </c>
      <c r="C216" t="s">
        <v>121</v>
      </c>
      <c r="D216" t="s">
        <v>25</v>
      </c>
      <c r="E216" s="1">
        <v>40793.594444444447</v>
      </c>
      <c r="F216">
        <v>410</v>
      </c>
      <c r="G216" t="s">
        <v>57</v>
      </c>
      <c r="H216">
        <v>47</v>
      </c>
      <c r="J216" t="s">
        <v>50</v>
      </c>
      <c r="K216" t="s">
        <v>35</v>
      </c>
      <c r="L216">
        <v>1375512</v>
      </c>
      <c r="M216" s="1">
        <v>40802.094444444447</v>
      </c>
      <c r="N216" t="s">
        <v>58</v>
      </c>
      <c r="O216">
        <v>0.65</v>
      </c>
      <c r="P216">
        <v>2.5</v>
      </c>
      <c r="R216" t="s">
        <v>28</v>
      </c>
      <c r="S216" t="s">
        <v>30</v>
      </c>
      <c r="T216" t="s">
        <v>31</v>
      </c>
      <c r="U216">
        <v>11463</v>
      </c>
      <c r="V216" t="s">
        <v>122</v>
      </c>
    </row>
    <row r="217" spans="1:22">
      <c r="A217" t="s">
        <v>120</v>
      </c>
      <c r="C217" t="s">
        <v>121</v>
      </c>
      <c r="D217" t="s">
        <v>25</v>
      </c>
      <c r="E217" s="1">
        <v>40793.594444444447</v>
      </c>
      <c r="F217">
        <v>610</v>
      </c>
      <c r="G217" t="s">
        <v>59</v>
      </c>
      <c r="H217">
        <v>0.01</v>
      </c>
      <c r="I217" t="s">
        <v>42</v>
      </c>
      <c r="J217" t="s">
        <v>50</v>
      </c>
      <c r="K217" t="s">
        <v>35</v>
      </c>
      <c r="L217">
        <v>1375513</v>
      </c>
      <c r="M217" s="1">
        <v>40795.469444444447</v>
      </c>
      <c r="N217" t="s">
        <v>61</v>
      </c>
      <c r="O217">
        <v>0.01</v>
      </c>
      <c r="P217">
        <v>0.02</v>
      </c>
      <c r="R217" t="s">
        <v>28</v>
      </c>
      <c r="S217" t="s">
        <v>30</v>
      </c>
      <c r="T217" t="s">
        <v>31</v>
      </c>
      <c r="U217">
        <v>11463</v>
      </c>
      <c r="V217" t="s">
        <v>122</v>
      </c>
    </row>
    <row r="218" spans="1:22">
      <c r="A218" t="s">
        <v>120</v>
      </c>
      <c r="C218" t="s">
        <v>121</v>
      </c>
      <c r="D218" t="s">
        <v>25</v>
      </c>
      <c r="E218" s="1">
        <v>40793.594444444447</v>
      </c>
      <c r="F218">
        <v>625</v>
      </c>
      <c r="G218" t="s">
        <v>62</v>
      </c>
      <c r="H218">
        <v>0.08</v>
      </c>
      <c r="I218" t="s">
        <v>42</v>
      </c>
      <c r="J218" t="s">
        <v>50</v>
      </c>
      <c r="K218" t="s">
        <v>35</v>
      </c>
      <c r="L218">
        <v>1375513</v>
      </c>
      <c r="M218" s="1">
        <v>40800.411111111112</v>
      </c>
      <c r="N218" t="s">
        <v>63</v>
      </c>
      <c r="O218">
        <v>0.08</v>
      </c>
      <c r="P218">
        <v>0.2</v>
      </c>
      <c r="R218" t="s">
        <v>28</v>
      </c>
      <c r="S218" t="s">
        <v>30</v>
      </c>
      <c r="T218" t="s">
        <v>31</v>
      </c>
      <c r="U218">
        <v>11463</v>
      </c>
      <c r="V218" t="s">
        <v>122</v>
      </c>
    </row>
    <row r="219" spans="1:22">
      <c r="A219" t="s">
        <v>120</v>
      </c>
      <c r="C219" t="s">
        <v>121</v>
      </c>
      <c r="D219" t="s">
        <v>25</v>
      </c>
      <c r="E219" s="1">
        <v>40793.594444444447</v>
      </c>
      <c r="F219">
        <v>1022</v>
      </c>
      <c r="G219" t="s">
        <v>83</v>
      </c>
      <c r="H219">
        <v>15</v>
      </c>
      <c r="I219" t="s">
        <v>42</v>
      </c>
      <c r="J219" t="s">
        <v>84</v>
      </c>
      <c r="K219" t="s">
        <v>35</v>
      </c>
      <c r="L219">
        <v>1375515</v>
      </c>
      <c r="M219" s="1">
        <v>40802.715277777781</v>
      </c>
      <c r="N219" t="s">
        <v>74</v>
      </c>
      <c r="O219">
        <v>15</v>
      </c>
      <c r="P219">
        <v>60</v>
      </c>
      <c r="R219" t="s">
        <v>28</v>
      </c>
      <c r="S219" t="s">
        <v>30</v>
      </c>
      <c r="T219" t="s">
        <v>31</v>
      </c>
      <c r="U219">
        <v>11463</v>
      </c>
      <c r="V219" t="s">
        <v>122</v>
      </c>
    </row>
    <row r="220" spans="1:22">
      <c r="A220" t="s">
        <v>120</v>
      </c>
      <c r="C220" t="s">
        <v>121</v>
      </c>
      <c r="D220" t="s">
        <v>25</v>
      </c>
      <c r="E220" s="1">
        <v>40793.594444444447</v>
      </c>
      <c r="F220">
        <v>916</v>
      </c>
      <c r="G220" t="s">
        <v>73</v>
      </c>
      <c r="H220">
        <v>13.6</v>
      </c>
      <c r="I220" t="s">
        <v>96</v>
      </c>
      <c r="J220" t="s">
        <v>50</v>
      </c>
      <c r="K220" t="s">
        <v>35</v>
      </c>
      <c r="L220">
        <v>1375515</v>
      </c>
      <c r="M220" s="1">
        <v>40802.715277777781</v>
      </c>
      <c r="N220" t="s">
        <v>74</v>
      </c>
      <c r="O220">
        <v>0.08</v>
      </c>
      <c r="P220">
        <v>0.3</v>
      </c>
      <c r="R220" t="s">
        <v>28</v>
      </c>
      <c r="S220" t="s">
        <v>30</v>
      </c>
      <c r="T220" t="s">
        <v>31</v>
      </c>
      <c r="U220">
        <v>11463</v>
      </c>
      <c r="V220" t="s">
        <v>122</v>
      </c>
    </row>
    <row r="221" spans="1:22">
      <c r="A221" t="s">
        <v>120</v>
      </c>
      <c r="C221" t="s">
        <v>121</v>
      </c>
      <c r="D221" t="s">
        <v>25</v>
      </c>
      <c r="E221" s="1">
        <v>40793.594444444447</v>
      </c>
      <c r="F221">
        <v>940</v>
      </c>
      <c r="G221" t="s">
        <v>79</v>
      </c>
      <c r="H221">
        <v>4.4000000000000004</v>
      </c>
      <c r="J221" t="s">
        <v>50</v>
      </c>
      <c r="K221" t="s">
        <v>35</v>
      </c>
      <c r="L221">
        <v>1375512</v>
      </c>
      <c r="M221" s="1">
        <v>40800.945138888892</v>
      </c>
      <c r="N221" t="s">
        <v>80</v>
      </c>
      <c r="O221">
        <v>0.2</v>
      </c>
      <c r="P221">
        <v>0.5</v>
      </c>
      <c r="R221" t="s">
        <v>28</v>
      </c>
      <c r="S221" t="s">
        <v>30</v>
      </c>
      <c r="T221" t="s">
        <v>31</v>
      </c>
      <c r="U221">
        <v>11463</v>
      </c>
      <c r="V221" t="s">
        <v>122</v>
      </c>
    </row>
    <row r="222" spans="1:22">
      <c r="A222" t="s">
        <v>120</v>
      </c>
      <c r="C222" t="s">
        <v>121</v>
      </c>
      <c r="D222" t="s">
        <v>25</v>
      </c>
      <c r="E222" s="1">
        <v>40793.594444444447</v>
      </c>
      <c r="F222">
        <v>80</v>
      </c>
      <c r="G222" t="s">
        <v>41</v>
      </c>
      <c r="H222">
        <v>2.5</v>
      </c>
      <c r="I222" t="s">
        <v>42</v>
      </c>
      <c r="J222" t="s">
        <v>43</v>
      </c>
      <c r="K222" t="s">
        <v>35</v>
      </c>
      <c r="L222">
        <v>1375512</v>
      </c>
      <c r="M222" s="1">
        <v>40794.654861111114</v>
      </c>
      <c r="N222" t="s">
        <v>44</v>
      </c>
      <c r="O222">
        <v>2.5</v>
      </c>
      <c r="P222">
        <v>6</v>
      </c>
      <c r="Q222" t="s">
        <v>45</v>
      </c>
      <c r="R222" t="s">
        <v>28</v>
      </c>
      <c r="S222" t="s">
        <v>30</v>
      </c>
      <c r="T222" t="s">
        <v>31</v>
      </c>
      <c r="U222">
        <v>11463</v>
      </c>
      <c r="V222" t="s">
        <v>122</v>
      </c>
    </row>
    <row r="223" spans="1:22">
      <c r="A223" t="s">
        <v>120</v>
      </c>
      <c r="C223" t="s">
        <v>121</v>
      </c>
      <c r="D223" t="s">
        <v>25</v>
      </c>
      <c r="E223" s="1">
        <v>40793.594444444447</v>
      </c>
      <c r="F223">
        <v>927</v>
      </c>
      <c r="G223" t="s">
        <v>76</v>
      </c>
      <c r="H223">
        <v>4.71</v>
      </c>
      <c r="I223" t="s">
        <v>96</v>
      </c>
      <c r="J223" t="s">
        <v>50</v>
      </c>
      <c r="K223" t="s">
        <v>35</v>
      </c>
      <c r="L223">
        <v>1375515</v>
      </c>
      <c r="M223" s="1">
        <v>40802.715277777781</v>
      </c>
      <c r="N223" t="s">
        <v>74</v>
      </c>
      <c r="O223">
        <v>0.04</v>
      </c>
      <c r="P223">
        <v>0.16</v>
      </c>
      <c r="R223" t="s">
        <v>28</v>
      </c>
      <c r="S223" t="s">
        <v>30</v>
      </c>
      <c r="T223" t="s">
        <v>31</v>
      </c>
      <c r="U223">
        <v>11463</v>
      </c>
      <c r="V223" t="s">
        <v>122</v>
      </c>
    </row>
    <row r="224" spans="1:22">
      <c r="A224" t="s">
        <v>120</v>
      </c>
      <c r="C224" t="s">
        <v>121</v>
      </c>
      <c r="D224" t="s">
        <v>25</v>
      </c>
      <c r="E224" s="1">
        <v>40793.594444444447</v>
      </c>
      <c r="F224">
        <v>630</v>
      </c>
      <c r="G224" t="s">
        <v>65</v>
      </c>
      <c r="H224">
        <v>0.1</v>
      </c>
      <c r="J224" t="s">
        <v>50</v>
      </c>
      <c r="K224" t="s">
        <v>35</v>
      </c>
      <c r="L224">
        <v>1375513</v>
      </c>
      <c r="M224" s="1">
        <v>40800.542361111111</v>
      </c>
      <c r="N224" t="s">
        <v>66</v>
      </c>
      <c r="O224">
        <v>0</v>
      </c>
      <c r="P224">
        <v>0.01</v>
      </c>
      <c r="R224" t="s">
        <v>28</v>
      </c>
      <c r="S224" t="s">
        <v>30</v>
      </c>
      <c r="T224" t="s">
        <v>31</v>
      </c>
      <c r="U224">
        <v>11463</v>
      </c>
      <c r="V224" t="s">
        <v>122</v>
      </c>
    </row>
    <row r="225" spans="1:22">
      <c r="A225" t="s">
        <v>120</v>
      </c>
      <c r="C225" t="s">
        <v>121</v>
      </c>
      <c r="D225" t="s">
        <v>25</v>
      </c>
      <c r="E225" s="1">
        <v>40793.594444444447</v>
      </c>
      <c r="F225">
        <v>680</v>
      </c>
      <c r="G225" t="s">
        <v>71</v>
      </c>
      <c r="H225">
        <v>1</v>
      </c>
      <c r="I225" t="s">
        <v>42</v>
      </c>
      <c r="J225" t="s">
        <v>50</v>
      </c>
      <c r="K225" t="s">
        <v>35</v>
      </c>
      <c r="L225">
        <v>1375513</v>
      </c>
      <c r="M225" s="1">
        <v>40796.138888888891</v>
      </c>
      <c r="N225" t="s">
        <v>72</v>
      </c>
      <c r="O225">
        <v>1</v>
      </c>
      <c r="P225">
        <v>5</v>
      </c>
      <c r="R225" t="s">
        <v>28</v>
      </c>
      <c r="S225" t="s">
        <v>30</v>
      </c>
      <c r="T225" t="s">
        <v>31</v>
      </c>
      <c r="U225">
        <v>11463</v>
      </c>
      <c r="V225" t="s">
        <v>122</v>
      </c>
    </row>
    <row r="226" spans="1:22">
      <c r="A226" t="s">
        <v>120</v>
      </c>
      <c r="C226" t="s">
        <v>121</v>
      </c>
      <c r="D226" t="s">
        <v>25</v>
      </c>
      <c r="E226" s="1">
        <v>40793.594444444447</v>
      </c>
      <c r="F226">
        <v>671</v>
      </c>
      <c r="G226" t="s">
        <v>70</v>
      </c>
      <c r="H226">
        <v>2.5999999999999999E-2</v>
      </c>
      <c r="J226" t="s">
        <v>50</v>
      </c>
      <c r="K226" t="s">
        <v>35</v>
      </c>
      <c r="L226">
        <v>1375514</v>
      </c>
      <c r="M226" s="1">
        <v>40794.642361111109</v>
      </c>
      <c r="N226" t="s">
        <v>68</v>
      </c>
      <c r="O226">
        <v>0</v>
      </c>
      <c r="P226">
        <v>0.01</v>
      </c>
      <c r="R226" t="s">
        <v>28</v>
      </c>
      <c r="S226" t="s">
        <v>30</v>
      </c>
      <c r="T226" t="s">
        <v>31</v>
      </c>
      <c r="U226">
        <v>11463</v>
      </c>
      <c r="V226" t="s">
        <v>122</v>
      </c>
    </row>
    <row r="227" spans="1:22">
      <c r="A227" t="s">
        <v>120</v>
      </c>
      <c r="C227" t="s">
        <v>121</v>
      </c>
      <c r="D227" t="s">
        <v>25</v>
      </c>
      <c r="E227" s="1">
        <v>40793.594444444447</v>
      </c>
      <c r="F227">
        <v>301</v>
      </c>
      <c r="G227" t="s">
        <v>52</v>
      </c>
      <c r="H227">
        <v>66.599999999999994</v>
      </c>
      <c r="J227" t="s">
        <v>53</v>
      </c>
      <c r="K227" t="s">
        <v>28</v>
      </c>
      <c r="M227" s="1">
        <v>40793.594444444447</v>
      </c>
      <c r="R227" t="s">
        <v>28</v>
      </c>
      <c r="S227" t="s">
        <v>30</v>
      </c>
      <c r="T227" t="s">
        <v>31</v>
      </c>
      <c r="U227">
        <v>11463</v>
      </c>
      <c r="V227" t="s">
        <v>122</v>
      </c>
    </row>
    <row r="228" spans="1:22">
      <c r="A228" t="s">
        <v>120</v>
      </c>
      <c r="C228" t="s">
        <v>121</v>
      </c>
      <c r="D228" t="s">
        <v>25</v>
      </c>
      <c r="E228" s="1">
        <v>40793.594444444447</v>
      </c>
      <c r="F228">
        <v>299</v>
      </c>
      <c r="G228" t="s">
        <v>49</v>
      </c>
      <c r="H228">
        <v>5.81</v>
      </c>
      <c r="J228" t="s">
        <v>50</v>
      </c>
      <c r="K228" t="s">
        <v>28</v>
      </c>
      <c r="M228" s="1">
        <v>40793.594444444447</v>
      </c>
      <c r="N228" t="s">
        <v>51</v>
      </c>
      <c r="R228" t="s">
        <v>28</v>
      </c>
      <c r="S228" t="s">
        <v>30</v>
      </c>
      <c r="T228" t="s">
        <v>31</v>
      </c>
      <c r="U228">
        <v>11463</v>
      </c>
      <c r="V228" t="s">
        <v>122</v>
      </c>
    </row>
    <row r="229" spans="1:22">
      <c r="A229" t="s">
        <v>120</v>
      </c>
      <c r="C229" t="s">
        <v>121</v>
      </c>
      <c r="D229" t="s">
        <v>25</v>
      </c>
      <c r="E229" s="1">
        <v>40793.594444444447</v>
      </c>
      <c r="F229">
        <v>406</v>
      </c>
      <c r="G229" t="s">
        <v>54</v>
      </c>
      <c r="H229">
        <v>8.1</v>
      </c>
      <c r="J229" t="s">
        <v>55</v>
      </c>
      <c r="K229" t="s">
        <v>28</v>
      </c>
      <c r="M229" s="1">
        <v>40793.594444444447</v>
      </c>
      <c r="N229" t="s">
        <v>56</v>
      </c>
      <c r="R229" t="s">
        <v>28</v>
      </c>
      <c r="S229" t="s">
        <v>30</v>
      </c>
      <c r="T229" t="s">
        <v>31</v>
      </c>
      <c r="U229">
        <v>11463</v>
      </c>
      <c r="V229" t="s">
        <v>122</v>
      </c>
    </row>
    <row r="230" spans="1:22">
      <c r="A230" t="s">
        <v>120</v>
      </c>
      <c r="C230" t="s">
        <v>121</v>
      </c>
      <c r="D230" t="s">
        <v>25</v>
      </c>
      <c r="E230" s="1">
        <v>40793.594444444447</v>
      </c>
      <c r="F230">
        <v>665</v>
      </c>
      <c r="G230" t="s">
        <v>67</v>
      </c>
      <c r="H230">
        <v>2.3E-2</v>
      </c>
      <c r="J230" t="s">
        <v>50</v>
      </c>
      <c r="K230" t="s">
        <v>35</v>
      </c>
      <c r="L230">
        <v>1375513</v>
      </c>
      <c r="M230" s="1">
        <v>40800.640277777777</v>
      </c>
      <c r="N230" t="s">
        <v>68</v>
      </c>
      <c r="O230">
        <v>0</v>
      </c>
      <c r="P230">
        <v>0.01</v>
      </c>
      <c r="R230" t="s">
        <v>28</v>
      </c>
      <c r="S230" t="s">
        <v>30</v>
      </c>
      <c r="T230" t="s">
        <v>31</v>
      </c>
      <c r="U230">
        <v>11463</v>
      </c>
      <c r="V230" t="s">
        <v>122</v>
      </c>
    </row>
    <row r="231" spans="1:22">
      <c r="A231" t="s">
        <v>120</v>
      </c>
      <c r="C231" t="s">
        <v>121</v>
      </c>
      <c r="D231" t="s">
        <v>25</v>
      </c>
      <c r="E231" s="1">
        <v>40793.594444444447</v>
      </c>
      <c r="F231">
        <v>937</v>
      </c>
      <c r="G231" t="s">
        <v>78</v>
      </c>
      <c r="H231">
        <v>0.3</v>
      </c>
      <c r="I231" t="s">
        <v>42</v>
      </c>
      <c r="J231" t="s">
        <v>50</v>
      </c>
      <c r="K231" t="s">
        <v>35</v>
      </c>
      <c r="L231">
        <v>1375515</v>
      </c>
      <c r="M231" s="1">
        <v>40802.715277777781</v>
      </c>
      <c r="N231" t="s">
        <v>74</v>
      </c>
      <c r="O231">
        <v>0.3</v>
      </c>
      <c r="P231">
        <v>1.2</v>
      </c>
      <c r="R231" t="s">
        <v>28</v>
      </c>
      <c r="S231" t="s">
        <v>30</v>
      </c>
      <c r="T231" t="s">
        <v>31</v>
      </c>
      <c r="U231">
        <v>11463</v>
      </c>
      <c r="V231" t="s">
        <v>122</v>
      </c>
    </row>
    <row r="232" spans="1:22">
      <c r="A232" t="s">
        <v>120</v>
      </c>
      <c r="C232" t="s">
        <v>121</v>
      </c>
      <c r="D232" t="s">
        <v>25</v>
      </c>
      <c r="E232" s="1">
        <v>40793.594444444447</v>
      </c>
      <c r="F232">
        <v>90068</v>
      </c>
      <c r="G232" t="s">
        <v>87</v>
      </c>
      <c r="H232">
        <v>4.4000000000000004</v>
      </c>
      <c r="J232" t="s">
        <v>39</v>
      </c>
      <c r="K232" t="s">
        <v>28</v>
      </c>
      <c r="M232" s="1">
        <v>40793.594444444447</v>
      </c>
      <c r="R232" t="s">
        <v>28</v>
      </c>
      <c r="S232" t="s">
        <v>30</v>
      </c>
      <c r="T232" t="s">
        <v>31</v>
      </c>
      <c r="U232">
        <v>11463</v>
      </c>
      <c r="V232" t="s">
        <v>122</v>
      </c>
    </row>
    <row r="233" spans="1:22">
      <c r="A233" t="s">
        <v>120</v>
      </c>
      <c r="C233" t="s">
        <v>121</v>
      </c>
      <c r="D233" t="s">
        <v>25</v>
      </c>
      <c r="E233" s="1">
        <v>40793.594444444447</v>
      </c>
      <c r="F233">
        <v>929</v>
      </c>
      <c r="G233" t="s">
        <v>77</v>
      </c>
      <c r="H233">
        <v>2.8</v>
      </c>
      <c r="I233" t="s">
        <v>96</v>
      </c>
      <c r="J233" t="s">
        <v>50</v>
      </c>
      <c r="K233" t="s">
        <v>35</v>
      </c>
      <c r="L233">
        <v>1375515</v>
      </c>
      <c r="M233" s="1">
        <v>40802.715277777781</v>
      </c>
      <c r="N233" t="s">
        <v>74</v>
      </c>
      <c r="O233">
        <v>0.5</v>
      </c>
      <c r="P233">
        <v>2</v>
      </c>
      <c r="R233" t="s">
        <v>28</v>
      </c>
      <c r="S233" t="s">
        <v>30</v>
      </c>
      <c r="T233" t="s">
        <v>31</v>
      </c>
      <c r="U233">
        <v>11463</v>
      </c>
      <c r="V233" t="s">
        <v>122</v>
      </c>
    </row>
    <row r="234" spans="1:22">
      <c r="A234" t="s">
        <v>120</v>
      </c>
      <c r="C234" t="s">
        <v>121</v>
      </c>
      <c r="D234" t="s">
        <v>25</v>
      </c>
      <c r="E234" s="1">
        <v>40793.594444444447</v>
      </c>
      <c r="F234">
        <v>94</v>
      </c>
      <c r="G234" t="s">
        <v>46</v>
      </c>
      <c r="H234">
        <v>115</v>
      </c>
      <c r="J234" t="s">
        <v>47</v>
      </c>
      <c r="K234" t="s">
        <v>28</v>
      </c>
      <c r="M234" s="1">
        <v>40793.594444444447</v>
      </c>
      <c r="N234" t="s">
        <v>48</v>
      </c>
      <c r="R234" t="s">
        <v>28</v>
      </c>
      <c r="S234" t="s">
        <v>30</v>
      </c>
      <c r="T234" t="s">
        <v>31</v>
      </c>
      <c r="U234">
        <v>11463</v>
      </c>
      <c r="V234" t="s">
        <v>122</v>
      </c>
    </row>
    <row r="235" spans="1:22">
      <c r="A235" t="s">
        <v>120</v>
      </c>
      <c r="C235" t="s">
        <v>121</v>
      </c>
      <c r="D235" t="s">
        <v>25</v>
      </c>
      <c r="E235" s="1">
        <v>40793.594444444447</v>
      </c>
      <c r="F235">
        <v>945</v>
      </c>
      <c r="G235" t="s">
        <v>82</v>
      </c>
      <c r="H235">
        <v>5.6</v>
      </c>
      <c r="J235" t="s">
        <v>50</v>
      </c>
      <c r="K235" t="s">
        <v>35</v>
      </c>
      <c r="L235">
        <v>1375512</v>
      </c>
      <c r="M235" s="1">
        <v>40800.945138888892</v>
      </c>
      <c r="N235" t="s">
        <v>80</v>
      </c>
      <c r="O235">
        <v>0.2</v>
      </c>
      <c r="P235">
        <v>0.5</v>
      </c>
      <c r="R235" t="s">
        <v>28</v>
      </c>
      <c r="S235" t="s">
        <v>30</v>
      </c>
      <c r="T235" t="s">
        <v>31</v>
      </c>
      <c r="U235">
        <v>11463</v>
      </c>
      <c r="V235" t="s">
        <v>122</v>
      </c>
    </row>
    <row r="236" spans="1:22">
      <c r="A236" t="s">
        <v>120</v>
      </c>
      <c r="C236" t="s">
        <v>121</v>
      </c>
      <c r="D236" t="s">
        <v>25</v>
      </c>
      <c r="E236" s="1">
        <v>40793.594444444447</v>
      </c>
      <c r="F236">
        <v>70300</v>
      </c>
      <c r="G236" t="s">
        <v>85</v>
      </c>
      <c r="H236">
        <v>65</v>
      </c>
      <c r="J236" t="s">
        <v>50</v>
      </c>
      <c r="K236" t="s">
        <v>35</v>
      </c>
      <c r="L236">
        <v>1375512</v>
      </c>
      <c r="M236" s="1">
        <v>40800.52847222222</v>
      </c>
      <c r="N236" t="s">
        <v>86</v>
      </c>
      <c r="O236">
        <v>15</v>
      </c>
      <c r="P236">
        <v>25</v>
      </c>
      <c r="R236" t="s">
        <v>28</v>
      </c>
      <c r="S236" t="s">
        <v>30</v>
      </c>
      <c r="T236" t="s">
        <v>31</v>
      </c>
      <c r="U236">
        <v>11463</v>
      </c>
      <c r="V236" t="s">
        <v>122</v>
      </c>
    </row>
    <row r="237" spans="1:22">
      <c r="A237" t="s">
        <v>120</v>
      </c>
      <c r="C237" t="s">
        <v>121</v>
      </c>
      <c r="D237" t="s">
        <v>25</v>
      </c>
      <c r="E237" s="1">
        <v>40793.594444444447</v>
      </c>
      <c r="F237">
        <v>78</v>
      </c>
      <c r="G237" t="s">
        <v>37</v>
      </c>
      <c r="H237">
        <v>4.4000000000000004</v>
      </c>
      <c r="I237" t="s">
        <v>38</v>
      </c>
      <c r="J237" t="s">
        <v>39</v>
      </c>
      <c r="K237" t="s">
        <v>28</v>
      </c>
      <c r="M237" s="1">
        <v>40793.594444444447</v>
      </c>
      <c r="Q237" t="s">
        <v>40</v>
      </c>
      <c r="R237" t="s">
        <v>28</v>
      </c>
      <c r="S237" t="s">
        <v>30</v>
      </c>
      <c r="T237" t="s">
        <v>31</v>
      </c>
      <c r="U237">
        <v>11463</v>
      </c>
      <c r="V237" t="s">
        <v>122</v>
      </c>
    </row>
    <row r="238" spans="1:22">
      <c r="A238" t="s">
        <v>120</v>
      </c>
      <c r="C238" t="s">
        <v>121</v>
      </c>
      <c r="D238" t="s">
        <v>25</v>
      </c>
      <c r="E238" s="1">
        <v>40793.594444444447</v>
      </c>
      <c r="F238">
        <v>76</v>
      </c>
      <c r="G238" t="s">
        <v>33</v>
      </c>
      <c r="H238">
        <v>1.5</v>
      </c>
      <c r="J238" t="s">
        <v>34</v>
      </c>
      <c r="K238" t="s">
        <v>35</v>
      </c>
      <c r="L238">
        <v>1375512</v>
      </c>
      <c r="M238" s="1">
        <v>40794.683333333334</v>
      </c>
      <c r="N238" t="s">
        <v>36</v>
      </c>
      <c r="O238">
        <v>0.1</v>
      </c>
      <c r="P238">
        <v>0.1</v>
      </c>
      <c r="R238" t="s">
        <v>28</v>
      </c>
      <c r="S238" t="s">
        <v>30</v>
      </c>
      <c r="T238" t="s">
        <v>31</v>
      </c>
      <c r="U238">
        <v>11463</v>
      </c>
      <c r="V238" t="s">
        <v>122</v>
      </c>
    </row>
    <row r="239" spans="1:22">
      <c r="A239" t="s">
        <v>120</v>
      </c>
      <c r="C239" t="s">
        <v>121</v>
      </c>
      <c r="D239" t="s">
        <v>25</v>
      </c>
      <c r="E239" s="1">
        <v>40793.594444444447</v>
      </c>
      <c r="F239">
        <v>10</v>
      </c>
      <c r="G239" t="s">
        <v>26</v>
      </c>
      <c r="H239">
        <v>22.1</v>
      </c>
      <c r="J239" t="s">
        <v>27</v>
      </c>
      <c r="K239" t="s">
        <v>28</v>
      </c>
      <c r="M239" s="1">
        <v>40793.594444444447</v>
      </c>
      <c r="N239" t="s">
        <v>29</v>
      </c>
      <c r="R239" t="s">
        <v>28</v>
      </c>
      <c r="S239" t="s">
        <v>30</v>
      </c>
      <c r="T239" t="s">
        <v>31</v>
      </c>
      <c r="U239">
        <v>11463</v>
      </c>
      <c r="V239" t="s">
        <v>122</v>
      </c>
    </row>
    <row r="240" spans="1:22">
      <c r="A240" t="s">
        <v>123</v>
      </c>
      <c r="C240" t="s">
        <v>124</v>
      </c>
      <c r="D240" t="s">
        <v>25</v>
      </c>
      <c r="E240" s="1">
        <v>40737.479861111111</v>
      </c>
      <c r="F240">
        <v>410</v>
      </c>
      <c r="G240" t="s">
        <v>57</v>
      </c>
      <c r="H240">
        <v>150</v>
      </c>
      <c r="J240" t="s">
        <v>50</v>
      </c>
      <c r="K240" t="s">
        <v>35</v>
      </c>
      <c r="L240">
        <v>1363934</v>
      </c>
      <c r="M240" s="1">
        <v>40746.09097222222</v>
      </c>
      <c r="N240" t="s">
        <v>58</v>
      </c>
      <c r="O240">
        <v>0.65</v>
      </c>
      <c r="P240">
        <v>2.5</v>
      </c>
      <c r="Q240" t="s">
        <v>100</v>
      </c>
      <c r="R240" t="s">
        <v>28</v>
      </c>
      <c r="S240" t="s">
        <v>30</v>
      </c>
      <c r="T240" t="s">
        <v>31</v>
      </c>
      <c r="U240">
        <v>10786</v>
      </c>
      <c r="V240" t="s">
        <v>125</v>
      </c>
    </row>
    <row r="241" spans="1:22">
      <c r="A241" t="s">
        <v>123</v>
      </c>
      <c r="C241" t="s">
        <v>124</v>
      </c>
      <c r="D241" t="s">
        <v>25</v>
      </c>
      <c r="E241" s="1">
        <v>40737.479861111111</v>
      </c>
      <c r="F241">
        <v>610</v>
      </c>
      <c r="G241" t="s">
        <v>59</v>
      </c>
      <c r="H241">
        <v>0.01</v>
      </c>
      <c r="I241" t="s">
        <v>42</v>
      </c>
      <c r="J241" t="s">
        <v>50</v>
      </c>
      <c r="K241" t="s">
        <v>35</v>
      </c>
      <c r="L241">
        <v>1363938</v>
      </c>
      <c r="M241" s="1">
        <v>40739.477777777778</v>
      </c>
      <c r="N241" t="s">
        <v>61</v>
      </c>
      <c r="O241">
        <v>0.01</v>
      </c>
      <c r="P241">
        <v>0.02</v>
      </c>
      <c r="R241" t="s">
        <v>28</v>
      </c>
      <c r="S241" t="s">
        <v>30</v>
      </c>
      <c r="T241" t="s">
        <v>31</v>
      </c>
      <c r="U241">
        <v>10786</v>
      </c>
      <c r="V241" t="s">
        <v>125</v>
      </c>
    </row>
    <row r="242" spans="1:22">
      <c r="A242" t="s">
        <v>123</v>
      </c>
      <c r="C242" t="s">
        <v>124</v>
      </c>
      <c r="D242" t="s">
        <v>25</v>
      </c>
      <c r="E242" s="1">
        <v>40737.479861111111</v>
      </c>
      <c r="F242">
        <v>625</v>
      </c>
      <c r="G242" t="s">
        <v>62</v>
      </c>
      <c r="H242">
        <v>0.11</v>
      </c>
      <c r="I242" t="s">
        <v>60</v>
      </c>
      <c r="J242" t="s">
        <v>50</v>
      </c>
      <c r="K242" t="s">
        <v>35</v>
      </c>
      <c r="L242">
        <v>1363938</v>
      </c>
      <c r="M242" s="1">
        <v>40744.624305555553</v>
      </c>
      <c r="N242" t="s">
        <v>63</v>
      </c>
      <c r="O242">
        <v>0.08</v>
      </c>
      <c r="P242">
        <v>0.2</v>
      </c>
      <c r="R242" t="s">
        <v>28</v>
      </c>
      <c r="S242" t="s">
        <v>30</v>
      </c>
      <c r="T242" t="s">
        <v>31</v>
      </c>
      <c r="U242">
        <v>10786</v>
      </c>
      <c r="V242" t="s">
        <v>125</v>
      </c>
    </row>
    <row r="243" spans="1:22">
      <c r="A243" t="s">
        <v>123</v>
      </c>
      <c r="C243" t="s">
        <v>124</v>
      </c>
      <c r="D243" t="s">
        <v>25</v>
      </c>
      <c r="E243" s="1">
        <v>40737.479861111111</v>
      </c>
      <c r="F243">
        <v>1022</v>
      </c>
      <c r="G243" t="s">
        <v>83</v>
      </c>
      <c r="H243">
        <v>24</v>
      </c>
      <c r="I243" t="s">
        <v>60</v>
      </c>
      <c r="J243" t="s">
        <v>84</v>
      </c>
      <c r="K243" t="s">
        <v>35</v>
      </c>
      <c r="L243">
        <v>1363946</v>
      </c>
      <c r="M243" s="1">
        <v>40752.981944444444</v>
      </c>
      <c r="N243" t="s">
        <v>74</v>
      </c>
      <c r="O243">
        <v>15</v>
      </c>
      <c r="P243">
        <v>60</v>
      </c>
      <c r="R243" t="s">
        <v>28</v>
      </c>
      <c r="S243" t="s">
        <v>30</v>
      </c>
      <c r="T243" t="s">
        <v>31</v>
      </c>
      <c r="U243">
        <v>10786</v>
      </c>
      <c r="V243" t="s">
        <v>125</v>
      </c>
    </row>
    <row r="244" spans="1:22">
      <c r="A244" t="s">
        <v>123</v>
      </c>
      <c r="C244" t="s">
        <v>124</v>
      </c>
      <c r="D244" t="s">
        <v>25</v>
      </c>
      <c r="E244" s="1">
        <v>40737.479861111111</v>
      </c>
      <c r="F244">
        <v>916</v>
      </c>
      <c r="G244" t="s">
        <v>73</v>
      </c>
      <c r="H244">
        <v>57.1</v>
      </c>
      <c r="J244" t="s">
        <v>50</v>
      </c>
      <c r="K244" t="s">
        <v>35</v>
      </c>
      <c r="L244">
        <v>1363946</v>
      </c>
      <c r="M244" s="1">
        <v>40752.981944444444</v>
      </c>
      <c r="N244" t="s">
        <v>74</v>
      </c>
      <c r="O244">
        <v>0.08</v>
      </c>
      <c r="P244">
        <v>0.3</v>
      </c>
      <c r="R244" t="s">
        <v>28</v>
      </c>
      <c r="S244" t="s">
        <v>30</v>
      </c>
      <c r="T244" t="s">
        <v>31</v>
      </c>
      <c r="U244">
        <v>10786</v>
      </c>
      <c r="V244" t="s">
        <v>125</v>
      </c>
    </row>
    <row r="245" spans="1:22">
      <c r="A245" t="s">
        <v>123</v>
      </c>
      <c r="C245" t="s">
        <v>124</v>
      </c>
      <c r="D245" t="s">
        <v>25</v>
      </c>
      <c r="E245" s="1">
        <v>40737.479861111111</v>
      </c>
      <c r="F245">
        <v>940</v>
      </c>
      <c r="G245" t="s">
        <v>79</v>
      </c>
      <c r="H245">
        <v>8.6</v>
      </c>
      <c r="J245" t="s">
        <v>50</v>
      </c>
      <c r="K245" t="s">
        <v>35</v>
      </c>
      <c r="L245">
        <v>1363934</v>
      </c>
      <c r="M245" s="1">
        <v>40747.111805555556</v>
      </c>
      <c r="N245" t="s">
        <v>80</v>
      </c>
      <c r="O245">
        <v>0.2</v>
      </c>
      <c r="P245">
        <v>0.5</v>
      </c>
      <c r="R245" t="s">
        <v>28</v>
      </c>
      <c r="S245" t="s">
        <v>30</v>
      </c>
      <c r="T245" t="s">
        <v>31</v>
      </c>
      <c r="U245">
        <v>10786</v>
      </c>
      <c r="V245" t="s">
        <v>125</v>
      </c>
    </row>
    <row r="246" spans="1:22">
      <c r="A246" t="s">
        <v>123</v>
      </c>
      <c r="C246" t="s">
        <v>124</v>
      </c>
      <c r="D246" t="s">
        <v>25</v>
      </c>
      <c r="E246" s="1">
        <v>40737.479861111111</v>
      </c>
      <c r="F246">
        <v>80</v>
      </c>
      <c r="G246" t="s">
        <v>41</v>
      </c>
      <c r="H246">
        <v>2</v>
      </c>
      <c r="I246" t="s">
        <v>42</v>
      </c>
      <c r="J246" t="s">
        <v>43</v>
      </c>
      <c r="K246" t="s">
        <v>35</v>
      </c>
      <c r="L246">
        <v>1363934</v>
      </c>
      <c r="M246" s="1">
        <v>40738.697916666664</v>
      </c>
      <c r="N246" t="s">
        <v>44</v>
      </c>
      <c r="O246">
        <v>2</v>
      </c>
      <c r="P246">
        <v>6</v>
      </c>
      <c r="Q246" t="s">
        <v>45</v>
      </c>
      <c r="R246" t="s">
        <v>28</v>
      </c>
      <c r="S246" t="s">
        <v>30</v>
      </c>
      <c r="T246" t="s">
        <v>31</v>
      </c>
      <c r="U246">
        <v>10786</v>
      </c>
      <c r="V246" t="s">
        <v>125</v>
      </c>
    </row>
    <row r="247" spans="1:22">
      <c r="A247" t="s">
        <v>123</v>
      </c>
      <c r="C247" t="s">
        <v>124</v>
      </c>
      <c r="D247" t="s">
        <v>25</v>
      </c>
      <c r="E247" s="1">
        <v>40737.479861111111</v>
      </c>
      <c r="F247">
        <v>927</v>
      </c>
      <c r="G247" t="s">
        <v>76</v>
      </c>
      <c r="H247">
        <v>10.8</v>
      </c>
      <c r="J247" t="s">
        <v>50</v>
      </c>
      <c r="K247" t="s">
        <v>35</v>
      </c>
      <c r="L247">
        <v>1363946</v>
      </c>
      <c r="M247" s="1">
        <v>40752.981944444444</v>
      </c>
      <c r="N247" t="s">
        <v>74</v>
      </c>
      <c r="O247">
        <v>0.04</v>
      </c>
      <c r="P247">
        <v>0.16</v>
      </c>
      <c r="R247" t="s">
        <v>28</v>
      </c>
      <c r="S247" t="s">
        <v>30</v>
      </c>
      <c r="T247" t="s">
        <v>31</v>
      </c>
      <c r="U247">
        <v>10786</v>
      </c>
      <c r="V247" t="s">
        <v>125</v>
      </c>
    </row>
    <row r="248" spans="1:22">
      <c r="A248" t="s">
        <v>123</v>
      </c>
      <c r="C248" t="s">
        <v>124</v>
      </c>
      <c r="D248" t="s">
        <v>25</v>
      </c>
      <c r="E248" s="1">
        <v>40737.479861111111</v>
      </c>
      <c r="F248">
        <v>630</v>
      </c>
      <c r="G248" t="s">
        <v>65</v>
      </c>
      <c r="H248">
        <v>0.28000000000000003</v>
      </c>
      <c r="J248" t="s">
        <v>50</v>
      </c>
      <c r="K248" t="s">
        <v>35</v>
      </c>
      <c r="L248">
        <v>1363938</v>
      </c>
      <c r="M248" s="1">
        <v>40750.416666666664</v>
      </c>
      <c r="N248" t="s">
        <v>66</v>
      </c>
      <c r="O248">
        <v>0</v>
      </c>
      <c r="P248">
        <v>0.01</v>
      </c>
      <c r="R248" t="s">
        <v>28</v>
      </c>
      <c r="S248" t="s">
        <v>30</v>
      </c>
      <c r="T248" t="s">
        <v>31</v>
      </c>
      <c r="U248">
        <v>10786</v>
      </c>
      <c r="V248" t="s">
        <v>125</v>
      </c>
    </row>
    <row r="249" spans="1:22">
      <c r="A249" t="s">
        <v>123</v>
      </c>
      <c r="C249" t="s">
        <v>124</v>
      </c>
      <c r="D249" t="s">
        <v>25</v>
      </c>
      <c r="E249" s="1">
        <v>40737.479861111111</v>
      </c>
      <c r="F249">
        <v>680</v>
      </c>
      <c r="G249" t="s">
        <v>71</v>
      </c>
      <c r="H249">
        <v>1</v>
      </c>
      <c r="I249" t="s">
        <v>42</v>
      </c>
      <c r="J249" t="s">
        <v>50</v>
      </c>
      <c r="K249" t="s">
        <v>35</v>
      </c>
      <c r="L249">
        <v>1363938</v>
      </c>
      <c r="M249" s="1">
        <v>40751.70208333333</v>
      </c>
      <c r="N249" t="s">
        <v>72</v>
      </c>
      <c r="O249">
        <v>1</v>
      </c>
      <c r="P249">
        <v>5</v>
      </c>
      <c r="R249" t="s">
        <v>28</v>
      </c>
      <c r="S249" t="s">
        <v>30</v>
      </c>
      <c r="T249" t="s">
        <v>31</v>
      </c>
      <c r="U249">
        <v>10786</v>
      </c>
      <c r="V249" t="s">
        <v>125</v>
      </c>
    </row>
    <row r="250" spans="1:22">
      <c r="A250" t="s">
        <v>123</v>
      </c>
      <c r="C250" t="s">
        <v>124</v>
      </c>
      <c r="D250" t="s">
        <v>25</v>
      </c>
      <c r="E250" s="1">
        <v>40737.479861111111</v>
      </c>
      <c r="F250">
        <v>671</v>
      </c>
      <c r="G250" t="s">
        <v>70</v>
      </c>
      <c r="H250">
        <v>5.8999999999999997E-2</v>
      </c>
      <c r="J250" t="s">
        <v>50</v>
      </c>
      <c r="K250" t="s">
        <v>35</v>
      </c>
      <c r="L250">
        <v>1363942</v>
      </c>
      <c r="M250" s="1">
        <v>40738.657638888886</v>
      </c>
      <c r="N250" t="s">
        <v>68</v>
      </c>
      <c r="O250">
        <v>0</v>
      </c>
      <c r="P250">
        <v>0.01</v>
      </c>
      <c r="R250" t="s">
        <v>28</v>
      </c>
      <c r="S250" t="s">
        <v>30</v>
      </c>
      <c r="T250" t="s">
        <v>31</v>
      </c>
      <c r="U250">
        <v>10786</v>
      </c>
      <c r="V250" t="s">
        <v>125</v>
      </c>
    </row>
    <row r="251" spans="1:22">
      <c r="A251" t="s">
        <v>123</v>
      </c>
      <c r="C251" t="s">
        <v>124</v>
      </c>
      <c r="D251" t="s">
        <v>25</v>
      </c>
      <c r="E251" s="1">
        <v>40737.479861111111</v>
      </c>
      <c r="F251">
        <v>301</v>
      </c>
      <c r="G251" t="s">
        <v>52</v>
      </c>
      <c r="H251">
        <v>3.1</v>
      </c>
      <c r="J251" t="s">
        <v>53</v>
      </c>
      <c r="K251" t="s">
        <v>28</v>
      </c>
      <c r="M251" s="1">
        <v>40737.479861111111</v>
      </c>
      <c r="R251" t="s">
        <v>28</v>
      </c>
      <c r="S251" t="s">
        <v>30</v>
      </c>
      <c r="T251" t="s">
        <v>31</v>
      </c>
      <c r="U251">
        <v>10786</v>
      </c>
      <c r="V251" t="s">
        <v>125</v>
      </c>
    </row>
    <row r="252" spans="1:22">
      <c r="A252" t="s">
        <v>123</v>
      </c>
      <c r="C252" t="s">
        <v>124</v>
      </c>
      <c r="D252" t="s">
        <v>25</v>
      </c>
      <c r="E252" s="1">
        <v>40737.479861111111</v>
      </c>
      <c r="F252">
        <v>299</v>
      </c>
      <c r="G252" t="s">
        <v>49</v>
      </c>
      <c r="H252">
        <v>0.26</v>
      </c>
      <c r="J252" t="s">
        <v>50</v>
      </c>
      <c r="K252" t="s">
        <v>28</v>
      </c>
      <c r="M252" s="1">
        <v>40737.479861111111</v>
      </c>
      <c r="N252" t="s">
        <v>51</v>
      </c>
      <c r="R252" t="s">
        <v>28</v>
      </c>
      <c r="S252" t="s">
        <v>30</v>
      </c>
      <c r="T252" t="s">
        <v>31</v>
      </c>
      <c r="U252">
        <v>10786</v>
      </c>
      <c r="V252" t="s">
        <v>125</v>
      </c>
    </row>
    <row r="253" spans="1:22">
      <c r="A253" t="s">
        <v>123</v>
      </c>
      <c r="C253" t="s">
        <v>124</v>
      </c>
      <c r="D253" t="s">
        <v>25</v>
      </c>
      <c r="E253" s="1">
        <v>40737.479861111111</v>
      </c>
      <c r="F253">
        <v>406</v>
      </c>
      <c r="G253" t="s">
        <v>54</v>
      </c>
      <c r="H253">
        <v>7.3</v>
      </c>
      <c r="J253" t="s">
        <v>55</v>
      </c>
      <c r="K253" t="s">
        <v>28</v>
      </c>
      <c r="M253" s="1">
        <v>40737.479861111111</v>
      </c>
      <c r="N253" t="s">
        <v>56</v>
      </c>
      <c r="R253" t="s">
        <v>28</v>
      </c>
      <c r="S253" t="s">
        <v>30</v>
      </c>
      <c r="T253" t="s">
        <v>31</v>
      </c>
      <c r="U253">
        <v>10786</v>
      </c>
      <c r="V253" t="s">
        <v>125</v>
      </c>
    </row>
    <row r="254" spans="1:22">
      <c r="A254" t="s">
        <v>123</v>
      </c>
      <c r="C254" t="s">
        <v>124</v>
      </c>
      <c r="D254" t="s">
        <v>25</v>
      </c>
      <c r="E254" s="1">
        <v>40737.479861111111</v>
      </c>
      <c r="F254">
        <v>665</v>
      </c>
      <c r="G254" t="s">
        <v>67</v>
      </c>
      <c r="H254">
        <v>5.8000000000000003E-2</v>
      </c>
      <c r="J254" t="s">
        <v>50</v>
      </c>
      <c r="K254" t="s">
        <v>35</v>
      </c>
      <c r="L254">
        <v>1363938</v>
      </c>
      <c r="M254" s="1">
        <v>40744.673611111109</v>
      </c>
      <c r="N254" t="s">
        <v>68</v>
      </c>
      <c r="O254">
        <v>0</v>
      </c>
      <c r="P254">
        <v>0.01</v>
      </c>
      <c r="R254" t="s">
        <v>28</v>
      </c>
      <c r="S254" t="s">
        <v>30</v>
      </c>
      <c r="T254" t="s">
        <v>31</v>
      </c>
      <c r="U254">
        <v>10786</v>
      </c>
      <c r="V254" t="s">
        <v>125</v>
      </c>
    </row>
    <row r="255" spans="1:22">
      <c r="A255" t="s">
        <v>123</v>
      </c>
      <c r="C255" t="s">
        <v>124</v>
      </c>
      <c r="D255" t="s">
        <v>25</v>
      </c>
      <c r="E255" s="1">
        <v>40737.479861111111</v>
      </c>
      <c r="F255">
        <v>937</v>
      </c>
      <c r="G255" t="s">
        <v>78</v>
      </c>
      <c r="H255">
        <v>0.69</v>
      </c>
      <c r="I255" t="s">
        <v>60</v>
      </c>
      <c r="J255" t="s">
        <v>50</v>
      </c>
      <c r="K255" t="s">
        <v>35</v>
      </c>
      <c r="L255">
        <v>1363946</v>
      </c>
      <c r="M255" s="1">
        <v>40752.981944444444</v>
      </c>
      <c r="N255" t="s">
        <v>74</v>
      </c>
      <c r="O255">
        <v>0.3</v>
      </c>
      <c r="P255">
        <v>1.2</v>
      </c>
      <c r="R255" t="s">
        <v>28</v>
      </c>
      <c r="S255" t="s">
        <v>30</v>
      </c>
      <c r="T255" t="s">
        <v>31</v>
      </c>
      <c r="U255">
        <v>10786</v>
      </c>
      <c r="V255" t="s">
        <v>125</v>
      </c>
    </row>
    <row r="256" spans="1:22">
      <c r="A256" t="s">
        <v>123</v>
      </c>
      <c r="C256" t="s">
        <v>124</v>
      </c>
      <c r="D256" t="s">
        <v>25</v>
      </c>
      <c r="E256" s="1">
        <v>40737.479861111111</v>
      </c>
      <c r="F256">
        <v>90068</v>
      </c>
      <c r="G256" t="s">
        <v>87</v>
      </c>
      <c r="H256">
        <v>1</v>
      </c>
      <c r="J256" t="s">
        <v>39</v>
      </c>
      <c r="K256" t="s">
        <v>28</v>
      </c>
      <c r="M256" s="1">
        <v>40737.479861111111</v>
      </c>
      <c r="R256" t="s">
        <v>28</v>
      </c>
      <c r="S256" t="s">
        <v>30</v>
      </c>
      <c r="T256" t="s">
        <v>31</v>
      </c>
      <c r="U256">
        <v>10786</v>
      </c>
      <c r="V256" t="s">
        <v>125</v>
      </c>
    </row>
    <row r="257" spans="1:22">
      <c r="A257" t="s">
        <v>123</v>
      </c>
      <c r="C257" t="s">
        <v>124</v>
      </c>
      <c r="D257" t="s">
        <v>25</v>
      </c>
      <c r="E257" s="1">
        <v>40737.479861111111</v>
      </c>
      <c r="F257">
        <v>929</v>
      </c>
      <c r="G257" t="s">
        <v>77</v>
      </c>
      <c r="H257">
        <v>5.7</v>
      </c>
      <c r="J257" t="s">
        <v>50</v>
      </c>
      <c r="K257" t="s">
        <v>35</v>
      </c>
      <c r="L257">
        <v>1363946</v>
      </c>
      <c r="M257" s="1">
        <v>40752.981944444444</v>
      </c>
      <c r="N257" t="s">
        <v>74</v>
      </c>
      <c r="O257">
        <v>0.5</v>
      </c>
      <c r="P257">
        <v>2</v>
      </c>
      <c r="R257" t="s">
        <v>28</v>
      </c>
      <c r="S257" t="s">
        <v>30</v>
      </c>
      <c r="T257" t="s">
        <v>31</v>
      </c>
      <c r="U257">
        <v>10786</v>
      </c>
      <c r="V257" t="s">
        <v>125</v>
      </c>
    </row>
    <row r="258" spans="1:22">
      <c r="A258" t="s">
        <v>123</v>
      </c>
      <c r="C258" t="s">
        <v>124</v>
      </c>
      <c r="D258" t="s">
        <v>25</v>
      </c>
      <c r="E258" s="1">
        <v>40737.479861111111</v>
      </c>
      <c r="F258">
        <v>94</v>
      </c>
      <c r="G258" t="s">
        <v>46</v>
      </c>
      <c r="H258">
        <v>373</v>
      </c>
      <c r="J258" t="s">
        <v>47</v>
      </c>
      <c r="K258" t="s">
        <v>28</v>
      </c>
      <c r="M258" s="1">
        <v>40737.479861111111</v>
      </c>
      <c r="N258" t="s">
        <v>48</v>
      </c>
      <c r="R258" t="s">
        <v>28</v>
      </c>
      <c r="S258" t="s">
        <v>30</v>
      </c>
      <c r="T258" t="s">
        <v>31</v>
      </c>
      <c r="U258">
        <v>10786</v>
      </c>
      <c r="V258" t="s">
        <v>125</v>
      </c>
    </row>
    <row r="259" spans="1:22">
      <c r="A259" t="s">
        <v>123</v>
      </c>
      <c r="C259" t="s">
        <v>124</v>
      </c>
      <c r="D259" t="s">
        <v>25</v>
      </c>
      <c r="E259" s="1">
        <v>40737.479861111111</v>
      </c>
      <c r="F259">
        <v>945</v>
      </c>
      <c r="G259" t="s">
        <v>82</v>
      </c>
      <c r="H259">
        <v>32</v>
      </c>
      <c r="J259" t="s">
        <v>50</v>
      </c>
      <c r="K259" t="s">
        <v>35</v>
      </c>
      <c r="L259">
        <v>1363934</v>
      </c>
      <c r="M259" s="1">
        <v>40747.111805555556</v>
      </c>
      <c r="N259" t="s">
        <v>80</v>
      </c>
      <c r="O259">
        <v>0.2</v>
      </c>
      <c r="P259">
        <v>0.5</v>
      </c>
      <c r="Q259" t="s">
        <v>101</v>
      </c>
      <c r="R259" t="s">
        <v>28</v>
      </c>
      <c r="S259" t="s">
        <v>30</v>
      </c>
      <c r="T259" t="s">
        <v>31</v>
      </c>
      <c r="U259">
        <v>10786</v>
      </c>
      <c r="V259" t="s">
        <v>125</v>
      </c>
    </row>
    <row r="260" spans="1:22">
      <c r="A260" t="s">
        <v>123</v>
      </c>
      <c r="C260" t="s">
        <v>124</v>
      </c>
      <c r="D260" t="s">
        <v>25</v>
      </c>
      <c r="E260" s="1">
        <v>40737.479861111111</v>
      </c>
      <c r="F260">
        <v>70300</v>
      </c>
      <c r="G260" t="s">
        <v>85</v>
      </c>
      <c r="H260">
        <v>217</v>
      </c>
      <c r="J260" t="s">
        <v>50</v>
      </c>
      <c r="K260" t="s">
        <v>35</v>
      </c>
      <c r="L260">
        <v>1363934</v>
      </c>
      <c r="M260" s="1">
        <v>40743.636111111111</v>
      </c>
      <c r="N260" t="s">
        <v>86</v>
      </c>
      <c r="O260">
        <v>15</v>
      </c>
      <c r="P260">
        <v>25</v>
      </c>
      <c r="R260" t="s">
        <v>28</v>
      </c>
      <c r="S260" t="s">
        <v>30</v>
      </c>
      <c r="T260" t="s">
        <v>31</v>
      </c>
      <c r="U260">
        <v>10786</v>
      </c>
      <c r="V260" t="s">
        <v>125</v>
      </c>
    </row>
    <row r="261" spans="1:22">
      <c r="A261" t="s">
        <v>123</v>
      </c>
      <c r="C261" t="s">
        <v>124</v>
      </c>
      <c r="D261" t="s">
        <v>25</v>
      </c>
      <c r="E261" s="1">
        <v>40737.479861111111</v>
      </c>
      <c r="F261">
        <v>78</v>
      </c>
      <c r="G261" t="s">
        <v>37</v>
      </c>
      <c r="H261">
        <v>1</v>
      </c>
      <c r="I261" t="s">
        <v>38</v>
      </c>
      <c r="J261" t="s">
        <v>39</v>
      </c>
      <c r="K261" t="s">
        <v>28</v>
      </c>
      <c r="M261" s="1">
        <v>40737.479861111111</v>
      </c>
      <c r="Q261" t="s">
        <v>40</v>
      </c>
      <c r="R261" t="s">
        <v>28</v>
      </c>
      <c r="S261" t="s">
        <v>30</v>
      </c>
      <c r="T261" t="s">
        <v>31</v>
      </c>
      <c r="U261">
        <v>10786</v>
      </c>
      <c r="V261" t="s">
        <v>125</v>
      </c>
    </row>
    <row r="262" spans="1:22">
      <c r="A262" t="s">
        <v>123</v>
      </c>
      <c r="C262" t="s">
        <v>124</v>
      </c>
      <c r="D262" t="s">
        <v>25</v>
      </c>
      <c r="E262" s="1">
        <v>40737.479861111111</v>
      </c>
      <c r="F262">
        <v>76</v>
      </c>
      <c r="G262" t="s">
        <v>33</v>
      </c>
      <c r="H262">
        <v>0.45</v>
      </c>
      <c r="J262" t="s">
        <v>34</v>
      </c>
      <c r="K262" t="s">
        <v>35</v>
      </c>
      <c r="L262">
        <v>1363934</v>
      </c>
      <c r="M262" s="1">
        <v>40738.713194444441</v>
      </c>
      <c r="N262" t="s">
        <v>36</v>
      </c>
      <c r="O262">
        <v>0.1</v>
      </c>
      <c r="P262">
        <v>0.1</v>
      </c>
      <c r="R262" t="s">
        <v>28</v>
      </c>
      <c r="S262" t="s">
        <v>30</v>
      </c>
      <c r="T262" t="s">
        <v>31</v>
      </c>
      <c r="U262">
        <v>10786</v>
      </c>
      <c r="V262" t="s">
        <v>125</v>
      </c>
    </row>
    <row r="263" spans="1:22">
      <c r="A263" t="s">
        <v>123</v>
      </c>
      <c r="C263" t="s">
        <v>124</v>
      </c>
      <c r="D263" t="s">
        <v>25</v>
      </c>
      <c r="E263" s="1">
        <v>40737.479861111111</v>
      </c>
      <c r="F263">
        <v>10</v>
      </c>
      <c r="G263" t="s">
        <v>26</v>
      </c>
      <c r="H263">
        <v>24.2</v>
      </c>
      <c r="J263" t="s">
        <v>27</v>
      </c>
      <c r="K263" t="s">
        <v>28</v>
      </c>
      <c r="M263" s="1">
        <v>40737.479861111111</v>
      </c>
      <c r="N263" t="s">
        <v>29</v>
      </c>
      <c r="R263" t="s">
        <v>28</v>
      </c>
      <c r="S263" t="s">
        <v>30</v>
      </c>
      <c r="T263" t="s">
        <v>31</v>
      </c>
      <c r="U263">
        <v>10786</v>
      </c>
      <c r="V263" t="s">
        <v>125</v>
      </c>
    </row>
    <row r="264" spans="1:22">
      <c r="A264" t="s">
        <v>126</v>
      </c>
      <c r="C264" t="s">
        <v>127</v>
      </c>
      <c r="D264" t="s">
        <v>25</v>
      </c>
      <c r="E264" s="1">
        <v>40737.522222222222</v>
      </c>
      <c r="F264">
        <v>410</v>
      </c>
      <c r="G264" t="s">
        <v>57</v>
      </c>
      <c r="H264">
        <v>151</v>
      </c>
      <c r="J264" t="s">
        <v>50</v>
      </c>
      <c r="K264" t="s">
        <v>35</v>
      </c>
      <c r="L264">
        <v>1363935</v>
      </c>
      <c r="M264" s="1">
        <v>40746.09652777778</v>
      </c>
      <c r="N264" t="s">
        <v>58</v>
      </c>
      <c r="O264">
        <v>0.65</v>
      </c>
      <c r="P264">
        <v>2.5</v>
      </c>
      <c r="Q264" t="s">
        <v>133</v>
      </c>
      <c r="R264" t="s">
        <v>28</v>
      </c>
      <c r="S264" t="s">
        <v>30</v>
      </c>
      <c r="T264" t="s">
        <v>31</v>
      </c>
      <c r="U264">
        <v>9714</v>
      </c>
      <c r="V264" t="s">
        <v>129</v>
      </c>
    </row>
    <row r="265" spans="1:22">
      <c r="A265" t="s">
        <v>126</v>
      </c>
      <c r="C265" t="s">
        <v>127</v>
      </c>
      <c r="D265" t="s">
        <v>25</v>
      </c>
      <c r="E265" s="1">
        <v>40737.522222222222</v>
      </c>
      <c r="F265">
        <v>610</v>
      </c>
      <c r="G265" t="s">
        <v>59</v>
      </c>
      <c r="H265">
        <v>0.01</v>
      </c>
      <c r="I265" t="s">
        <v>42</v>
      </c>
      <c r="J265" t="s">
        <v>50</v>
      </c>
      <c r="K265" t="s">
        <v>35</v>
      </c>
      <c r="L265">
        <v>1363939</v>
      </c>
      <c r="M265" s="1">
        <v>40739.480555555558</v>
      </c>
      <c r="N265" t="s">
        <v>61</v>
      </c>
      <c r="O265">
        <v>0.01</v>
      </c>
      <c r="P265">
        <v>0.02</v>
      </c>
      <c r="Q265" t="s">
        <v>128</v>
      </c>
      <c r="R265" t="s">
        <v>28</v>
      </c>
      <c r="S265" t="s">
        <v>30</v>
      </c>
      <c r="T265" t="s">
        <v>31</v>
      </c>
      <c r="U265">
        <v>9714</v>
      </c>
      <c r="V265" t="s">
        <v>129</v>
      </c>
    </row>
    <row r="266" spans="1:22">
      <c r="A266" t="s">
        <v>126</v>
      </c>
      <c r="C266" t="s">
        <v>127</v>
      </c>
      <c r="D266" t="s">
        <v>25</v>
      </c>
      <c r="E266" s="1">
        <v>40737.522222222222</v>
      </c>
      <c r="F266">
        <v>625</v>
      </c>
      <c r="G266" t="s">
        <v>62</v>
      </c>
      <c r="H266">
        <v>9.7000000000000003E-2</v>
      </c>
      <c r="I266" t="s">
        <v>134</v>
      </c>
      <c r="J266" t="s">
        <v>50</v>
      </c>
      <c r="K266" t="s">
        <v>35</v>
      </c>
      <c r="L266">
        <v>1363939</v>
      </c>
      <c r="M266" s="1">
        <v>40744.599305555559</v>
      </c>
      <c r="N266" t="s">
        <v>63</v>
      </c>
      <c r="O266">
        <v>0.08</v>
      </c>
      <c r="P266">
        <v>0.2</v>
      </c>
      <c r="Q266" t="s">
        <v>135</v>
      </c>
      <c r="R266" t="s">
        <v>28</v>
      </c>
      <c r="S266" t="s">
        <v>30</v>
      </c>
      <c r="T266" t="s">
        <v>31</v>
      </c>
      <c r="U266">
        <v>9714</v>
      </c>
      <c r="V266" t="s">
        <v>129</v>
      </c>
    </row>
    <row r="267" spans="1:22">
      <c r="A267" t="s">
        <v>126</v>
      </c>
      <c r="C267" t="s">
        <v>127</v>
      </c>
      <c r="D267" t="s">
        <v>25</v>
      </c>
      <c r="E267" s="1">
        <v>40737.522222222222</v>
      </c>
      <c r="F267">
        <v>1022</v>
      </c>
      <c r="G267" t="s">
        <v>83</v>
      </c>
      <c r="H267">
        <v>21</v>
      </c>
      <c r="I267" t="s">
        <v>60</v>
      </c>
      <c r="J267" t="s">
        <v>84</v>
      </c>
      <c r="K267" t="s">
        <v>35</v>
      </c>
      <c r="L267">
        <v>1363947</v>
      </c>
      <c r="M267" s="1">
        <v>40752.990972222222</v>
      </c>
      <c r="N267" t="s">
        <v>74</v>
      </c>
      <c r="O267">
        <v>15</v>
      </c>
      <c r="P267">
        <v>60</v>
      </c>
      <c r="Q267" t="s">
        <v>128</v>
      </c>
      <c r="R267" t="s">
        <v>28</v>
      </c>
      <c r="S267" t="s">
        <v>30</v>
      </c>
      <c r="T267" t="s">
        <v>31</v>
      </c>
      <c r="U267">
        <v>9714</v>
      </c>
      <c r="V267" t="s">
        <v>129</v>
      </c>
    </row>
    <row r="268" spans="1:22">
      <c r="A268" t="s">
        <v>126</v>
      </c>
      <c r="C268" t="s">
        <v>127</v>
      </c>
      <c r="D268" t="s">
        <v>25</v>
      </c>
      <c r="E268" s="1">
        <v>40737.522222222222</v>
      </c>
      <c r="F268">
        <v>916</v>
      </c>
      <c r="G268" t="s">
        <v>73</v>
      </c>
      <c r="H268">
        <v>52.8</v>
      </c>
      <c r="I268" t="s">
        <v>96</v>
      </c>
      <c r="J268" t="s">
        <v>50</v>
      </c>
      <c r="K268" t="s">
        <v>35</v>
      </c>
      <c r="L268">
        <v>1363947</v>
      </c>
      <c r="M268" s="1">
        <v>40752.990972222222</v>
      </c>
      <c r="N268" t="s">
        <v>74</v>
      </c>
      <c r="O268">
        <v>0.08</v>
      </c>
      <c r="P268">
        <v>0.3</v>
      </c>
      <c r="Q268" t="s">
        <v>128</v>
      </c>
      <c r="R268" t="s">
        <v>28</v>
      </c>
      <c r="S268" t="s">
        <v>30</v>
      </c>
      <c r="T268" t="s">
        <v>31</v>
      </c>
      <c r="U268">
        <v>9714</v>
      </c>
      <c r="V268" t="s">
        <v>129</v>
      </c>
    </row>
    <row r="269" spans="1:22">
      <c r="A269" t="s">
        <v>126</v>
      </c>
      <c r="C269" t="s">
        <v>127</v>
      </c>
      <c r="D269" t="s">
        <v>25</v>
      </c>
      <c r="E269" s="1">
        <v>40737.522222222222</v>
      </c>
      <c r="F269">
        <v>940</v>
      </c>
      <c r="G269" t="s">
        <v>79</v>
      </c>
      <c r="H269">
        <v>6.8</v>
      </c>
      <c r="J269" t="s">
        <v>50</v>
      </c>
      <c r="K269" t="s">
        <v>35</v>
      </c>
      <c r="L269">
        <v>1363935</v>
      </c>
      <c r="M269" s="1">
        <v>40747.19027777778</v>
      </c>
      <c r="N269" t="s">
        <v>80</v>
      </c>
      <c r="O269">
        <v>0.2</v>
      </c>
      <c r="P269">
        <v>0.5</v>
      </c>
      <c r="Q269" t="s">
        <v>128</v>
      </c>
      <c r="R269" t="s">
        <v>28</v>
      </c>
      <c r="S269" t="s">
        <v>30</v>
      </c>
      <c r="T269" t="s">
        <v>31</v>
      </c>
      <c r="U269">
        <v>9714</v>
      </c>
      <c r="V269" t="s">
        <v>129</v>
      </c>
    </row>
    <row r="270" spans="1:22">
      <c r="A270" t="s">
        <v>126</v>
      </c>
      <c r="C270" t="s">
        <v>127</v>
      </c>
      <c r="D270" t="s">
        <v>25</v>
      </c>
      <c r="E270" s="1">
        <v>40737.522222222222</v>
      </c>
      <c r="F270">
        <v>80</v>
      </c>
      <c r="G270" t="s">
        <v>41</v>
      </c>
      <c r="H270">
        <v>2</v>
      </c>
      <c r="I270" t="s">
        <v>42</v>
      </c>
      <c r="J270" t="s">
        <v>43</v>
      </c>
      <c r="K270" t="s">
        <v>35</v>
      </c>
      <c r="L270">
        <v>1363935</v>
      </c>
      <c r="M270" s="1">
        <v>40738.698611111111</v>
      </c>
      <c r="N270" t="s">
        <v>44</v>
      </c>
      <c r="O270">
        <v>2</v>
      </c>
      <c r="P270">
        <v>6</v>
      </c>
      <c r="Q270" t="s">
        <v>132</v>
      </c>
      <c r="R270" t="s">
        <v>28</v>
      </c>
      <c r="S270" t="s">
        <v>30</v>
      </c>
      <c r="T270" t="s">
        <v>31</v>
      </c>
      <c r="U270">
        <v>9714</v>
      </c>
      <c r="V270" t="s">
        <v>129</v>
      </c>
    </row>
    <row r="271" spans="1:22">
      <c r="A271" t="s">
        <v>126</v>
      </c>
      <c r="C271" t="s">
        <v>127</v>
      </c>
      <c r="D271" t="s">
        <v>25</v>
      </c>
      <c r="E271" s="1">
        <v>40737.522222222222</v>
      </c>
      <c r="F271">
        <v>927</v>
      </c>
      <c r="G271" t="s">
        <v>76</v>
      </c>
      <c r="H271">
        <v>7.55</v>
      </c>
      <c r="I271" t="s">
        <v>96</v>
      </c>
      <c r="J271" t="s">
        <v>50</v>
      </c>
      <c r="K271" t="s">
        <v>35</v>
      </c>
      <c r="L271">
        <v>1363947</v>
      </c>
      <c r="M271" s="1">
        <v>40752.990972222222</v>
      </c>
      <c r="N271" t="s">
        <v>74</v>
      </c>
      <c r="O271">
        <v>0.04</v>
      </c>
      <c r="P271">
        <v>0.16</v>
      </c>
      <c r="Q271" t="s">
        <v>128</v>
      </c>
      <c r="R271" t="s">
        <v>28</v>
      </c>
      <c r="S271" t="s">
        <v>30</v>
      </c>
      <c r="T271" t="s">
        <v>31</v>
      </c>
      <c r="U271">
        <v>9714</v>
      </c>
      <c r="V271" t="s">
        <v>129</v>
      </c>
    </row>
    <row r="272" spans="1:22">
      <c r="A272" t="s">
        <v>126</v>
      </c>
      <c r="C272" t="s">
        <v>127</v>
      </c>
      <c r="D272" t="s">
        <v>25</v>
      </c>
      <c r="E272" s="1">
        <v>40737.522222222222</v>
      </c>
      <c r="F272">
        <v>630</v>
      </c>
      <c r="G272" t="s">
        <v>65</v>
      </c>
      <c r="H272">
        <v>0.47</v>
      </c>
      <c r="J272" t="s">
        <v>50</v>
      </c>
      <c r="K272" t="s">
        <v>35</v>
      </c>
      <c r="L272">
        <v>1363939</v>
      </c>
      <c r="M272" s="1">
        <v>40750.417361111111</v>
      </c>
      <c r="N272" t="s">
        <v>66</v>
      </c>
      <c r="O272">
        <v>0</v>
      </c>
      <c r="P272">
        <v>0.01</v>
      </c>
      <c r="Q272" t="s">
        <v>128</v>
      </c>
      <c r="R272" t="s">
        <v>28</v>
      </c>
      <c r="S272" t="s">
        <v>30</v>
      </c>
      <c r="T272" t="s">
        <v>31</v>
      </c>
      <c r="U272">
        <v>9714</v>
      </c>
      <c r="V272" t="s">
        <v>129</v>
      </c>
    </row>
    <row r="273" spans="1:22">
      <c r="A273" t="s">
        <v>126</v>
      </c>
      <c r="C273" t="s">
        <v>127</v>
      </c>
      <c r="D273" t="s">
        <v>25</v>
      </c>
      <c r="E273" s="1">
        <v>40737.522222222222</v>
      </c>
      <c r="F273">
        <v>680</v>
      </c>
      <c r="G273" t="s">
        <v>71</v>
      </c>
      <c r="H273">
        <v>1</v>
      </c>
      <c r="I273" t="s">
        <v>42</v>
      </c>
      <c r="J273" t="s">
        <v>50</v>
      </c>
      <c r="K273" t="s">
        <v>35</v>
      </c>
      <c r="L273">
        <v>1363939</v>
      </c>
      <c r="M273" s="1">
        <v>40751.840277777781</v>
      </c>
      <c r="N273" t="s">
        <v>72</v>
      </c>
      <c r="O273">
        <v>1</v>
      </c>
      <c r="P273">
        <v>5</v>
      </c>
      <c r="Q273" t="s">
        <v>128</v>
      </c>
      <c r="R273" t="s">
        <v>28</v>
      </c>
      <c r="S273" t="s">
        <v>30</v>
      </c>
      <c r="T273" t="s">
        <v>31</v>
      </c>
      <c r="U273">
        <v>9714</v>
      </c>
      <c r="V273" t="s">
        <v>129</v>
      </c>
    </row>
    <row r="274" spans="1:22">
      <c r="A274" t="s">
        <v>126</v>
      </c>
      <c r="C274" t="s">
        <v>127</v>
      </c>
      <c r="D274" t="s">
        <v>25</v>
      </c>
      <c r="E274" s="1">
        <v>40737.522222222222</v>
      </c>
      <c r="F274">
        <v>671</v>
      </c>
      <c r="G274" t="s">
        <v>70</v>
      </c>
      <c r="H274">
        <v>5.2999999999999999E-2</v>
      </c>
      <c r="J274" t="s">
        <v>50</v>
      </c>
      <c r="K274" t="s">
        <v>35</v>
      </c>
      <c r="L274">
        <v>1363943</v>
      </c>
      <c r="M274" s="1">
        <v>40738.648611111108</v>
      </c>
      <c r="N274" t="s">
        <v>68</v>
      </c>
      <c r="O274">
        <v>0</v>
      </c>
      <c r="P274">
        <v>0.01</v>
      </c>
      <c r="Q274" t="s">
        <v>128</v>
      </c>
      <c r="R274" t="s">
        <v>28</v>
      </c>
      <c r="S274" t="s">
        <v>30</v>
      </c>
      <c r="T274" t="s">
        <v>31</v>
      </c>
      <c r="U274">
        <v>9714</v>
      </c>
      <c r="V274" t="s">
        <v>129</v>
      </c>
    </row>
    <row r="275" spans="1:22">
      <c r="A275" t="s">
        <v>126</v>
      </c>
      <c r="C275" t="s">
        <v>127</v>
      </c>
      <c r="D275" t="s">
        <v>25</v>
      </c>
      <c r="E275" s="1">
        <v>40737.522222222222</v>
      </c>
      <c r="F275">
        <v>301</v>
      </c>
      <c r="G275" t="s">
        <v>52</v>
      </c>
      <c r="H275">
        <v>4.4000000000000004</v>
      </c>
      <c r="J275" t="s">
        <v>53</v>
      </c>
      <c r="K275" t="s">
        <v>28</v>
      </c>
      <c r="M275" s="1">
        <v>40737.522222222222</v>
      </c>
      <c r="Q275" t="s">
        <v>128</v>
      </c>
      <c r="R275" t="s">
        <v>28</v>
      </c>
      <c r="S275" t="s">
        <v>30</v>
      </c>
      <c r="T275" t="s">
        <v>31</v>
      </c>
      <c r="U275">
        <v>9714</v>
      </c>
      <c r="V275" t="s">
        <v>129</v>
      </c>
    </row>
    <row r="276" spans="1:22">
      <c r="A276" t="s">
        <v>126</v>
      </c>
      <c r="C276" t="s">
        <v>127</v>
      </c>
      <c r="D276" t="s">
        <v>25</v>
      </c>
      <c r="E276" s="1">
        <v>40737.522222222222</v>
      </c>
      <c r="F276">
        <v>299</v>
      </c>
      <c r="G276" t="s">
        <v>49</v>
      </c>
      <c r="H276">
        <v>0.37</v>
      </c>
      <c r="J276" t="s">
        <v>50</v>
      </c>
      <c r="K276" t="s">
        <v>28</v>
      </c>
      <c r="M276" s="1">
        <v>40737.522222222222</v>
      </c>
      <c r="N276" t="s">
        <v>51</v>
      </c>
      <c r="Q276" t="s">
        <v>128</v>
      </c>
      <c r="R276" t="s">
        <v>28</v>
      </c>
      <c r="S276" t="s">
        <v>30</v>
      </c>
      <c r="T276" t="s">
        <v>31</v>
      </c>
      <c r="U276">
        <v>9714</v>
      </c>
      <c r="V276" t="s">
        <v>129</v>
      </c>
    </row>
    <row r="277" spans="1:22">
      <c r="A277" t="s">
        <v>126</v>
      </c>
      <c r="C277" t="s">
        <v>127</v>
      </c>
      <c r="D277" t="s">
        <v>25</v>
      </c>
      <c r="E277" s="1">
        <v>40737.522222222222</v>
      </c>
      <c r="F277">
        <v>406</v>
      </c>
      <c r="G277" t="s">
        <v>54</v>
      </c>
      <c r="H277">
        <v>7.3</v>
      </c>
      <c r="J277" t="s">
        <v>55</v>
      </c>
      <c r="K277" t="s">
        <v>28</v>
      </c>
      <c r="M277" s="1">
        <v>40737.522222222222</v>
      </c>
      <c r="N277" t="s">
        <v>56</v>
      </c>
      <c r="Q277" t="s">
        <v>128</v>
      </c>
      <c r="R277" t="s">
        <v>28</v>
      </c>
      <c r="S277" t="s">
        <v>30</v>
      </c>
      <c r="T277" t="s">
        <v>31</v>
      </c>
      <c r="U277">
        <v>9714</v>
      </c>
      <c r="V277" t="s">
        <v>129</v>
      </c>
    </row>
    <row r="278" spans="1:22">
      <c r="A278" t="s">
        <v>126</v>
      </c>
      <c r="C278" t="s">
        <v>127</v>
      </c>
      <c r="D278" t="s">
        <v>25</v>
      </c>
      <c r="E278" s="1">
        <v>40737.522222222222</v>
      </c>
      <c r="F278">
        <v>665</v>
      </c>
      <c r="G278" t="s">
        <v>67</v>
      </c>
      <c r="H278">
        <v>5.8000000000000003E-2</v>
      </c>
      <c r="J278" t="s">
        <v>50</v>
      </c>
      <c r="K278" t="s">
        <v>35</v>
      </c>
      <c r="L278">
        <v>1363939</v>
      </c>
      <c r="M278" s="1">
        <v>40744.674305555556</v>
      </c>
      <c r="N278" t="s">
        <v>68</v>
      </c>
      <c r="O278">
        <v>0</v>
      </c>
      <c r="P278">
        <v>0.01</v>
      </c>
      <c r="Q278" t="s">
        <v>128</v>
      </c>
      <c r="R278" t="s">
        <v>28</v>
      </c>
      <c r="S278" t="s">
        <v>30</v>
      </c>
      <c r="T278" t="s">
        <v>31</v>
      </c>
      <c r="U278">
        <v>9714</v>
      </c>
      <c r="V278" t="s">
        <v>129</v>
      </c>
    </row>
    <row r="279" spans="1:22">
      <c r="A279" t="s">
        <v>126</v>
      </c>
      <c r="C279" t="s">
        <v>127</v>
      </c>
      <c r="D279" t="s">
        <v>25</v>
      </c>
      <c r="E279" s="1">
        <v>40737.522222222222</v>
      </c>
      <c r="F279">
        <v>937</v>
      </c>
      <c r="G279" t="s">
        <v>78</v>
      </c>
      <c r="H279">
        <v>0.56000000000000005</v>
      </c>
      <c r="I279" t="s">
        <v>60</v>
      </c>
      <c r="J279" t="s">
        <v>50</v>
      </c>
      <c r="K279" t="s">
        <v>35</v>
      </c>
      <c r="L279">
        <v>1363947</v>
      </c>
      <c r="M279" s="1">
        <v>40752.990972222222</v>
      </c>
      <c r="N279" t="s">
        <v>74</v>
      </c>
      <c r="O279">
        <v>0.3</v>
      </c>
      <c r="P279">
        <v>1.2</v>
      </c>
      <c r="Q279" t="s">
        <v>128</v>
      </c>
      <c r="R279" t="s">
        <v>28</v>
      </c>
      <c r="S279" t="s">
        <v>30</v>
      </c>
      <c r="T279" t="s">
        <v>31</v>
      </c>
      <c r="U279">
        <v>9714</v>
      </c>
      <c r="V279" t="s">
        <v>129</v>
      </c>
    </row>
    <row r="280" spans="1:22">
      <c r="A280" t="s">
        <v>126</v>
      </c>
      <c r="C280" t="s">
        <v>127</v>
      </c>
      <c r="D280" t="s">
        <v>25</v>
      </c>
      <c r="E280" s="1">
        <v>40737.522222222222</v>
      </c>
      <c r="F280">
        <v>929</v>
      </c>
      <c r="G280" t="s">
        <v>77</v>
      </c>
      <c r="H280">
        <v>4.5</v>
      </c>
      <c r="I280" t="s">
        <v>96</v>
      </c>
      <c r="J280" t="s">
        <v>50</v>
      </c>
      <c r="K280" t="s">
        <v>35</v>
      </c>
      <c r="L280">
        <v>1363947</v>
      </c>
      <c r="M280" s="1">
        <v>40752.990972222222</v>
      </c>
      <c r="N280" t="s">
        <v>74</v>
      </c>
      <c r="O280">
        <v>0.5</v>
      </c>
      <c r="P280">
        <v>2</v>
      </c>
      <c r="Q280" t="s">
        <v>128</v>
      </c>
      <c r="R280" t="s">
        <v>28</v>
      </c>
      <c r="S280" t="s">
        <v>30</v>
      </c>
      <c r="T280" t="s">
        <v>31</v>
      </c>
      <c r="U280">
        <v>9714</v>
      </c>
      <c r="V280" t="s">
        <v>129</v>
      </c>
    </row>
    <row r="281" spans="1:22">
      <c r="A281" t="s">
        <v>126</v>
      </c>
      <c r="C281" t="s">
        <v>127</v>
      </c>
      <c r="D281" t="s">
        <v>25</v>
      </c>
      <c r="E281" s="1">
        <v>40737.522222222222</v>
      </c>
      <c r="F281">
        <v>94</v>
      </c>
      <c r="G281" t="s">
        <v>46</v>
      </c>
      <c r="H281">
        <v>325</v>
      </c>
      <c r="J281" t="s">
        <v>47</v>
      </c>
      <c r="K281" t="s">
        <v>28</v>
      </c>
      <c r="M281" s="1">
        <v>40737.522222222222</v>
      </c>
      <c r="N281" t="s">
        <v>48</v>
      </c>
      <c r="Q281" t="s">
        <v>128</v>
      </c>
      <c r="R281" t="s">
        <v>28</v>
      </c>
      <c r="S281" t="s">
        <v>30</v>
      </c>
      <c r="T281" t="s">
        <v>31</v>
      </c>
      <c r="U281">
        <v>9714</v>
      </c>
      <c r="V281" t="s">
        <v>129</v>
      </c>
    </row>
    <row r="282" spans="1:22">
      <c r="A282" t="s">
        <v>126</v>
      </c>
      <c r="C282" t="s">
        <v>127</v>
      </c>
      <c r="D282" t="s">
        <v>25</v>
      </c>
      <c r="E282" s="1">
        <v>40737.522222222222</v>
      </c>
      <c r="F282">
        <v>65</v>
      </c>
      <c r="G282" t="s">
        <v>130</v>
      </c>
      <c r="H282">
        <v>21</v>
      </c>
      <c r="J282" t="s">
        <v>131</v>
      </c>
      <c r="K282" t="s">
        <v>28</v>
      </c>
      <c r="M282" s="1">
        <v>40737.522222222222</v>
      </c>
      <c r="Q282" t="s">
        <v>128</v>
      </c>
      <c r="R282" t="s">
        <v>28</v>
      </c>
      <c r="S282" t="s">
        <v>30</v>
      </c>
      <c r="T282" t="s">
        <v>31</v>
      </c>
      <c r="U282">
        <v>9714</v>
      </c>
      <c r="V282" t="s">
        <v>129</v>
      </c>
    </row>
    <row r="283" spans="1:22">
      <c r="A283" t="s">
        <v>126</v>
      </c>
      <c r="C283" t="s">
        <v>127</v>
      </c>
      <c r="D283" t="s">
        <v>25</v>
      </c>
      <c r="E283" s="1">
        <v>40737.522222222222</v>
      </c>
      <c r="F283">
        <v>945</v>
      </c>
      <c r="G283" t="s">
        <v>82</v>
      </c>
      <c r="H283">
        <v>11</v>
      </c>
      <c r="J283" t="s">
        <v>50</v>
      </c>
      <c r="K283" t="s">
        <v>35</v>
      </c>
      <c r="L283">
        <v>1363935</v>
      </c>
      <c r="M283" s="1">
        <v>40747.19027777778</v>
      </c>
      <c r="N283" t="s">
        <v>80</v>
      </c>
      <c r="O283">
        <v>0.2</v>
      </c>
      <c r="P283">
        <v>0.5</v>
      </c>
      <c r="Q283" t="s">
        <v>136</v>
      </c>
      <c r="R283" t="s">
        <v>28</v>
      </c>
      <c r="S283" t="s">
        <v>30</v>
      </c>
      <c r="T283" t="s">
        <v>31</v>
      </c>
      <c r="U283">
        <v>9714</v>
      </c>
      <c r="V283" t="s">
        <v>129</v>
      </c>
    </row>
    <row r="284" spans="1:22">
      <c r="A284" t="s">
        <v>126</v>
      </c>
      <c r="C284" t="s">
        <v>127</v>
      </c>
      <c r="D284" t="s">
        <v>25</v>
      </c>
      <c r="E284" s="1">
        <v>40737.522222222222</v>
      </c>
      <c r="F284">
        <v>70300</v>
      </c>
      <c r="G284" t="s">
        <v>85</v>
      </c>
      <c r="H284">
        <v>187</v>
      </c>
      <c r="J284" t="s">
        <v>50</v>
      </c>
      <c r="K284" t="s">
        <v>35</v>
      </c>
      <c r="L284">
        <v>1363935</v>
      </c>
      <c r="M284" s="1">
        <v>40743.636111111111</v>
      </c>
      <c r="N284" t="s">
        <v>86</v>
      </c>
      <c r="O284">
        <v>15</v>
      </c>
      <c r="P284">
        <v>25</v>
      </c>
      <c r="Q284" t="s">
        <v>128</v>
      </c>
      <c r="R284" t="s">
        <v>28</v>
      </c>
      <c r="S284" t="s">
        <v>30</v>
      </c>
      <c r="T284" t="s">
        <v>31</v>
      </c>
      <c r="U284">
        <v>9714</v>
      </c>
      <c r="V284" t="s">
        <v>129</v>
      </c>
    </row>
    <row r="285" spans="1:22">
      <c r="A285" t="s">
        <v>126</v>
      </c>
      <c r="C285" t="s">
        <v>127</v>
      </c>
      <c r="D285" t="s">
        <v>25</v>
      </c>
      <c r="E285" s="1">
        <v>40737.522222222222</v>
      </c>
      <c r="F285">
        <v>76</v>
      </c>
      <c r="G285" t="s">
        <v>33</v>
      </c>
      <c r="H285">
        <v>0.8</v>
      </c>
      <c r="J285" t="s">
        <v>34</v>
      </c>
      <c r="K285" t="s">
        <v>35</v>
      </c>
      <c r="L285">
        <v>1363935</v>
      </c>
      <c r="M285" s="1">
        <v>40738.713194444441</v>
      </c>
      <c r="N285" t="s">
        <v>36</v>
      </c>
      <c r="O285">
        <v>0.1</v>
      </c>
      <c r="P285">
        <v>0.1</v>
      </c>
      <c r="Q285" t="s">
        <v>128</v>
      </c>
      <c r="R285" t="s">
        <v>28</v>
      </c>
      <c r="S285" t="s">
        <v>30</v>
      </c>
      <c r="T285" t="s">
        <v>31</v>
      </c>
      <c r="U285">
        <v>9714</v>
      </c>
      <c r="V285" t="s">
        <v>129</v>
      </c>
    </row>
    <row r="286" spans="1:22">
      <c r="A286" t="s">
        <v>126</v>
      </c>
      <c r="C286" t="s">
        <v>127</v>
      </c>
      <c r="D286" t="s">
        <v>25</v>
      </c>
      <c r="E286" s="1">
        <v>40737.522222222222</v>
      </c>
      <c r="F286">
        <v>10</v>
      </c>
      <c r="G286" t="s">
        <v>26</v>
      </c>
      <c r="H286">
        <v>23.9</v>
      </c>
      <c r="J286" t="s">
        <v>27</v>
      </c>
      <c r="K286" t="s">
        <v>28</v>
      </c>
      <c r="M286" s="1">
        <v>40737.522222222222</v>
      </c>
      <c r="N286" t="s">
        <v>29</v>
      </c>
      <c r="Q286" t="s">
        <v>128</v>
      </c>
      <c r="R286" t="s">
        <v>28</v>
      </c>
      <c r="S286" t="s">
        <v>30</v>
      </c>
      <c r="T286" t="s">
        <v>31</v>
      </c>
      <c r="U286">
        <v>9714</v>
      </c>
      <c r="V286" t="s">
        <v>129</v>
      </c>
    </row>
    <row r="287" spans="1:22">
      <c r="A287" t="s">
        <v>137</v>
      </c>
      <c r="C287" t="s">
        <v>138</v>
      </c>
      <c r="D287" t="s">
        <v>25</v>
      </c>
      <c r="E287" s="1">
        <v>40807.654166666667</v>
      </c>
      <c r="F287">
        <v>410</v>
      </c>
      <c r="G287" t="s">
        <v>57</v>
      </c>
      <c r="H287">
        <v>116</v>
      </c>
      <c r="J287" t="s">
        <v>50</v>
      </c>
      <c r="K287" t="s">
        <v>35</v>
      </c>
      <c r="L287">
        <v>1378700</v>
      </c>
      <c r="M287" s="1">
        <v>40813.922222222223</v>
      </c>
      <c r="N287" t="s">
        <v>58</v>
      </c>
      <c r="O287">
        <v>0.65</v>
      </c>
      <c r="P287">
        <v>2.5</v>
      </c>
      <c r="R287" t="s">
        <v>28</v>
      </c>
      <c r="S287" t="s">
        <v>94</v>
      </c>
      <c r="T287" t="s">
        <v>31</v>
      </c>
      <c r="U287">
        <v>11386</v>
      </c>
      <c r="V287" t="s">
        <v>139</v>
      </c>
    </row>
    <row r="288" spans="1:22">
      <c r="A288" t="s">
        <v>137</v>
      </c>
      <c r="C288" t="s">
        <v>138</v>
      </c>
      <c r="D288" t="s">
        <v>25</v>
      </c>
      <c r="E288" s="1">
        <v>40807.654166666667</v>
      </c>
      <c r="F288">
        <v>610</v>
      </c>
      <c r="G288" t="s">
        <v>59</v>
      </c>
      <c r="H288">
        <v>0.01</v>
      </c>
      <c r="I288" t="s">
        <v>42</v>
      </c>
      <c r="J288" t="s">
        <v>50</v>
      </c>
      <c r="K288" t="s">
        <v>35</v>
      </c>
      <c r="L288">
        <v>1378703</v>
      </c>
      <c r="M288" s="1">
        <v>40813.454861111109</v>
      </c>
      <c r="N288" t="s">
        <v>61</v>
      </c>
      <c r="O288">
        <v>0.01</v>
      </c>
      <c r="P288">
        <v>0.02</v>
      </c>
      <c r="R288" t="s">
        <v>28</v>
      </c>
      <c r="S288" t="s">
        <v>94</v>
      </c>
      <c r="T288" t="s">
        <v>31</v>
      </c>
      <c r="U288">
        <v>11386</v>
      </c>
      <c r="V288" t="s">
        <v>139</v>
      </c>
    </row>
    <row r="289" spans="1:22">
      <c r="A289" t="s">
        <v>137</v>
      </c>
      <c r="C289" t="s">
        <v>138</v>
      </c>
      <c r="D289" t="s">
        <v>25</v>
      </c>
      <c r="E289" s="1">
        <v>40807.654166666667</v>
      </c>
      <c r="F289">
        <v>625</v>
      </c>
      <c r="G289" t="s">
        <v>62</v>
      </c>
      <c r="H289">
        <v>0.08</v>
      </c>
      <c r="I289" t="s">
        <v>42</v>
      </c>
      <c r="J289" t="s">
        <v>50</v>
      </c>
      <c r="K289" t="s">
        <v>35</v>
      </c>
      <c r="L289">
        <v>1378703</v>
      </c>
      <c r="M289" s="1">
        <v>40816.488194444442</v>
      </c>
      <c r="N289" t="s">
        <v>63</v>
      </c>
      <c r="O289">
        <v>0.08</v>
      </c>
      <c r="P289">
        <v>0.2</v>
      </c>
      <c r="R289" t="s">
        <v>28</v>
      </c>
      <c r="S289" t="s">
        <v>94</v>
      </c>
      <c r="T289" t="s">
        <v>31</v>
      </c>
      <c r="U289">
        <v>11386</v>
      </c>
      <c r="V289" t="s">
        <v>139</v>
      </c>
    </row>
    <row r="290" spans="1:22">
      <c r="A290" t="s">
        <v>137</v>
      </c>
      <c r="C290" t="s">
        <v>138</v>
      </c>
      <c r="D290" t="s">
        <v>25</v>
      </c>
      <c r="E290" s="1">
        <v>40807.654166666667</v>
      </c>
      <c r="F290">
        <v>1022</v>
      </c>
      <c r="G290" t="s">
        <v>83</v>
      </c>
      <c r="H290">
        <v>15</v>
      </c>
      <c r="I290" t="s">
        <v>42</v>
      </c>
      <c r="J290" t="s">
        <v>84</v>
      </c>
      <c r="K290" t="s">
        <v>35</v>
      </c>
      <c r="L290">
        <v>1378709</v>
      </c>
      <c r="M290" s="1">
        <v>40823.690972222219</v>
      </c>
      <c r="N290" t="s">
        <v>74</v>
      </c>
      <c r="O290">
        <v>15</v>
      </c>
      <c r="P290">
        <v>60</v>
      </c>
      <c r="R290" t="s">
        <v>28</v>
      </c>
      <c r="S290" t="s">
        <v>94</v>
      </c>
      <c r="T290" t="s">
        <v>31</v>
      </c>
      <c r="U290">
        <v>11386</v>
      </c>
      <c r="V290" t="s">
        <v>139</v>
      </c>
    </row>
    <row r="291" spans="1:22">
      <c r="A291" t="s">
        <v>137</v>
      </c>
      <c r="C291" t="s">
        <v>138</v>
      </c>
      <c r="D291" t="s">
        <v>25</v>
      </c>
      <c r="E291" s="1">
        <v>40807.654166666667</v>
      </c>
      <c r="F291">
        <v>916</v>
      </c>
      <c r="G291" t="s">
        <v>73</v>
      </c>
      <c r="H291">
        <v>33.9</v>
      </c>
      <c r="J291" t="s">
        <v>50</v>
      </c>
      <c r="K291" t="s">
        <v>35</v>
      </c>
      <c r="L291">
        <v>1378709</v>
      </c>
      <c r="M291" s="1">
        <v>40823.690972222219</v>
      </c>
      <c r="N291" t="s">
        <v>74</v>
      </c>
      <c r="O291">
        <v>0.08</v>
      </c>
      <c r="P291">
        <v>0.3</v>
      </c>
      <c r="R291" t="s">
        <v>28</v>
      </c>
      <c r="S291" t="s">
        <v>94</v>
      </c>
      <c r="T291" t="s">
        <v>31</v>
      </c>
      <c r="U291">
        <v>11386</v>
      </c>
      <c r="V291" t="s">
        <v>139</v>
      </c>
    </row>
    <row r="292" spans="1:22">
      <c r="A292" t="s">
        <v>137</v>
      </c>
      <c r="C292" t="s">
        <v>138</v>
      </c>
      <c r="D292" t="s">
        <v>25</v>
      </c>
      <c r="E292" s="1">
        <v>40807.654166666667</v>
      </c>
      <c r="F292">
        <v>940</v>
      </c>
      <c r="G292" t="s">
        <v>79</v>
      </c>
      <c r="H292">
        <v>2.8</v>
      </c>
      <c r="J292" t="s">
        <v>50</v>
      </c>
      <c r="K292" t="s">
        <v>35</v>
      </c>
      <c r="L292">
        <v>1378700</v>
      </c>
      <c r="M292" s="1">
        <v>40813.813194444447</v>
      </c>
      <c r="N292" t="s">
        <v>80</v>
      </c>
      <c r="O292">
        <v>0.2</v>
      </c>
      <c r="P292">
        <v>0.5</v>
      </c>
      <c r="R292" t="s">
        <v>28</v>
      </c>
      <c r="S292" t="s">
        <v>94</v>
      </c>
      <c r="T292" t="s">
        <v>31</v>
      </c>
      <c r="U292">
        <v>11386</v>
      </c>
      <c r="V292" t="s">
        <v>139</v>
      </c>
    </row>
    <row r="293" spans="1:22">
      <c r="A293" t="s">
        <v>137</v>
      </c>
      <c r="C293" t="s">
        <v>138</v>
      </c>
      <c r="D293" t="s">
        <v>25</v>
      </c>
      <c r="E293" s="1">
        <v>40807.654166666667</v>
      </c>
      <c r="F293">
        <v>80</v>
      </c>
      <c r="G293" t="s">
        <v>41</v>
      </c>
      <c r="H293">
        <v>2.5</v>
      </c>
      <c r="I293" t="s">
        <v>42</v>
      </c>
      <c r="J293" t="s">
        <v>43</v>
      </c>
      <c r="K293" t="s">
        <v>35</v>
      </c>
      <c r="L293">
        <v>1378700</v>
      </c>
      <c r="M293" s="1">
        <v>40808.616666666669</v>
      </c>
      <c r="N293" t="s">
        <v>44</v>
      </c>
      <c r="O293">
        <v>2.5</v>
      </c>
      <c r="P293">
        <v>6</v>
      </c>
      <c r="Q293" t="s">
        <v>45</v>
      </c>
      <c r="R293" t="s">
        <v>28</v>
      </c>
      <c r="S293" t="s">
        <v>94</v>
      </c>
      <c r="T293" t="s">
        <v>31</v>
      </c>
      <c r="U293">
        <v>11386</v>
      </c>
      <c r="V293" t="s">
        <v>139</v>
      </c>
    </row>
    <row r="294" spans="1:22">
      <c r="A294" t="s">
        <v>137</v>
      </c>
      <c r="C294" t="s">
        <v>138</v>
      </c>
      <c r="D294" t="s">
        <v>25</v>
      </c>
      <c r="E294" s="1">
        <v>40807.654166666667</v>
      </c>
      <c r="F294">
        <v>927</v>
      </c>
      <c r="G294" t="s">
        <v>76</v>
      </c>
      <c r="H294">
        <v>8.69</v>
      </c>
      <c r="J294" t="s">
        <v>50</v>
      </c>
      <c r="K294" t="s">
        <v>35</v>
      </c>
      <c r="L294">
        <v>1378709</v>
      </c>
      <c r="M294" s="1">
        <v>40823.690972222219</v>
      </c>
      <c r="N294" t="s">
        <v>74</v>
      </c>
      <c r="O294">
        <v>0.04</v>
      </c>
      <c r="P294">
        <v>0.16</v>
      </c>
      <c r="R294" t="s">
        <v>28</v>
      </c>
      <c r="S294" t="s">
        <v>94</v>
      </c>
      <c r="T294" t="s">
        <v>31</v>
      </c>
      <c r="U294">
        <v>11386</v>
      </c>
      <c r="V294" t="s">
        <v>139</v>
      </c>
    </row>
    <row r="295" spans="1:22">
      <c r="A295" t="s">
        <v>137</v>
      </c>
      <c r="C295" t="s">
        <v>138</v>
      </c>
      <c r="D295" t="s">
        <v>25</v>
      </c>
      <c r="E295" s="1">
        <v>40807.654166666667</v>
      </c>
      <c r="F295">
        <v>630</v>
      </c>
      <c r="G295" t="s">
        <v>65</v>
      </c>
      <c r="H295">
        <v>0.19</v>
      </c>
      <c r="J295" t="s">
        <v>50</v>
      </c>
      <c r="K295" t="s">
        <v>35</v>
      </c>
      <c r="L295">
        <v>1378703</v>
      </c>
      <c r="M295" s="1">
        <v>40813.564583333333</v>
      </c>
      <c r="N295" t="s">
        <v>66</v>
      </c>
      <c r="O295">
        <v>0</v>
      </c>
      <c r="P295">
        <v>0.01</v>
      </c>
      <c r="Q295" t="s">
        <v>64</v>
      </c>
      <c r="R295" t="s">
        <v>28</v>
      </c>
      <c r="S295" t="s">
        <v>94</v>
      </c>
      <c r="T295" t="s">
        <v>31</v>
      </c>
      <c r="U295">
        <v>11386</v>
      </c>
      <c r="V295" t="s">
        <v>139</v>
      </c>
    </row>
    <row r="296" spans="1:22">
      <c r="A296" t="s">
        <v>137</v>
      </c>
      <c r="C296" t="s">
        <v>138</v>
      </c>
      <c r="D296" t="s">
        <v>25</v>
      </c>
      <c r="E296" s="1">
        <v>40807.654166666667</v>
      </c>
      <c r="F296">
        <v>680</v>
      </c>
      <c r="G296" t="s">
        <v>71</v>
      </c>
      <c r="H296">
        <v>1</v>
      </c>
      <c r="I296" t="s">
        <v>42</v>
      </c>
      <c r="J296" t="s">
        <v>50</v>
      </c>
      <c r="K296" t="s">
        <v>35</v>
      </c>
      <c r="L296">
        <v>1378703</v>
      </c>
      <c r="M296" s="1">
        <v>40809.314583333333</v>
      </c>
      <c r="N296" t="s">
        <v>72</v>
      </c>
      <c r="O296">
        <v>1</v>
      </c>
      <c r="P296">
        <v>5</v>
      </c>
      <c r="R296" t="s">
        <v>28</v>
      </c>
      <c r="S296" t="s">
        <v>94</v>
      </c>
      <c r="T296" t="s">
        <v>31</v>
      </c>
      <c r="U296">
        <v>11386</v>
      </c>
      <c r="V296" t="s">
        <v>139</v>
      </c>
    </row>
    <row r="297" spans="1:22">
      <c r="A297" t="s">
        <v>137</v>
      </c>
      <c r="C297" t="s">
        <v>138</v>
      </c>
      <c r="D297" t="s">
        <v>25</v>
      </c>
      <c r="E297" s="1">
        <v>40807.654166666667</v>
      </c>
      <c r="F297">
        <v>671</v>
      </c>
      <c r="G297" t="s">
        <v>70</v>
      </c>
      <c r="H297">
        <v>2.1999999999999999E-2</v>
      </c>
      <c r="J297" t="s">
        <v>50</v>
      </c>
      <c r="K297" t="s">
        <v>35</v>
      </c>
      <c r="L297">
        <v>1378706</v>
      </c>
      <c r="M297" s="1">
        <v>40808.631944444445</v>
      </c>
      <c r="N297" t="s">
        <v>68</v>
      </c>
      <c r="O297">
        <v>0</v>
      </c>
      <c r="P297">
        <v>0.01</v>
      </c>
      <c r="R297" t="s">
        <v>28</v>
      </c>
      <c r="S297" t="s">
        <v>94</v>
      </c>
      <c r="T297" t="s">
        <v>31</v>
      </c>
      <c r="U297">
        <v>11386</v>
      </c>
      <c r="V297" t="s">
        <v>139</v>
      </c>
    </row>
    <row r="298" spans="1:22">
      <c r="A298" t="s">
        <v>137</v>
      </c>
      <c r="C298" t="s">
        <v>138</v>
      </c>
      <c r="D298" t="s">
        <v>25</v>
      </c>
      <c r="E298" s="1">
        <v>40807.654166666667</v>
      </c>
      <c r="F298">
        <v>301</v>
      </c>
      <c r="G298" t="s">
        <v>52</v>
      </c>
      <c r="H298">
        <v>35.299999999999997</v>
      </c>
      <c r="J298" t="s">
        <v>53</v>
      </c>
      <c r="K298" t="s">
        <v>28</v>
      </c>
      <c r="M298" s="1">
        <v>40807.654166666667</v>
      </c>
      <c r="R298" t="s">
        <v>28</v>
      </c>
      <c r="S298" t="s">
        <v>94</v>
      </c>
      <c r="T298" t="s">
        <v>31</v>
      </c>
      <c r="U298">
        <v>11386</v>
      </c>
      <c r="V298" t="s">
        <v>139</v>
      </c>
    </row>
    <row r="299" spans="1:22">
      <c r="A299" t="s">
        <v>137</v>
      </c>
      <c r="C299" t="s">
        <v>138</v>
      </c>
      <c r="D299" t="s">
        <v>25</v>
      </c>
      <c r="E299" s="1">
        <v>40807.654166666667</v>
      </c>
      <c r="F299">
        <v>299</v>
      </c>
      <c r="G299" t="s">
        <v>49</v>
      </c>
      <c r="H299">
        <v>3.17</v>
      </c>
      <c r="J299" t="s">
        <v>50</v>
      </c>
      <c r="K299" t="s">
        <v>28</v>
      </c>
      <c r="M299" s="1">
        <v>40807.654166666667</v>
      </c>
      <c r="N299" t="s">
        <v>51</v>
      </c>
      <c r="R299" t="s">
        <v>28</v>
      </c>
      <c r="S299" t="s">
        <v>94</v>
      </c>
      <c r="T299" t="s">
        <v>31</v>
      </c>
      <c r="U299">
        <v>11386</v>
      </c>
      <c r="V299" t="s">
        <v>139</v>
      </c>
    </row>
    <row r="300" spans="1:22">
      <c r="A300" t="s">
        <v>137</v>
      </c>
      <c r="C300" t="s">
        <v>138</v>
      </c>
      <c r="D300" t="s">
        <v>25</v>
      </c>
      <c r="E300" s="1">
        <v>40807.654166666667</v>
      </c>
      <c r="F300">
        <v>406</v>
      </c>
      <c r="G300" t="s">
        <v>54</v>
      </c>
      <c r="H300">
        <v>7.54</v>
      </c>
      <c r="J300" t="s">
        <v>55</v>
      </c>
      <c r="K300" t="s">
        <v>28</v>
      </c>
      <c r="M300" s="1">
        <v>40807.654166666667</v>
      </c>
      <c r="N300" t="s">
        <v>56</v>
      </c>
      <c r="R300" t="s">
        <v>28</v>
      </c>
      <c r="S300" t="s">
        <v>94</v>
      </c>
      <c r="T300" t="s">
        <v>31</v>
      </c>
      <c r="U300">
        <v>11386</v>
      </c>
      <c r="V300" t="s">
        <v>139</v>
      </c>
    </row>
    <row r="301" spans="1:22">
      <c r="A301" t="s">
        <v>137</v>
      </c>
      <c r="C301" t="s">
        <v>138</v>
      </c>
      <c r="D301" t="s">
        <v>25</v>
      </c>
      <c r="E301" s="1">
        <v>40807.654166666667</v>
      </c>
      <c r="F301">
        <v>665</v>
      </c>
      <c r="G301" t="s">
        <v>67</v>
      </c>
      <c r="H301">
        <v>0.02</v>
      </c>
      <c r="J301" t="s">
        <v>50</v>
      </c>
      <c r="K301" t="s">
        <v>35</v>
      </c>
      <c r="L301">
        <v>1378703</v>
      </c>
      <c r="M301" s="1">
        <v>40813.640972222223</v>
      </c>
      <c r="N301" t="s">
        <v>68</v>
      </c>
      <c r="O301">
        <v>0</v>
      </c>
      <c r="P301">
        <v>0.01</v>
      </c>
      <c r="R301" t="s">
        <v>28</v>
      </c>
      <c r="S301" t="s">
        <v>94</v>
      </c>
      <c r="T301" t="s">
        <v>31</v>
      </c>
      <c r="U301">
        <v>11386</v>
      </c>
      <c r="V301" t="s">
        <v>139</v>
      </c>
    </row>
    <row r="302" spans="1:22">
      <c r="A302" t="s">
        <v>137</v>
      </c>
      <c r="C302" t="s">
        <v>138</v>
      </c>
      <c r="D302" t="s">
        <v>25</v>
      </c>
      <c r="E302" s="1">
        <v>40807.654166666667</v>
      </c>
      <c r="F302">
        <v>937</v>
      </c>
      <c r="G302" t="s">
        <v>78</v>
      </c>
      <c r="H302">
        <v>0.51</v>
      </c>
      <c r="I302" t="s">
        <v>60</v>
      </c>
      <c r="J302" t="s">
        <v>50</v>
      </c>
      <c r="K302" t="s">
        <v>35</v>
      </c>
      <c r="L302">
        <v>1378709</v>
      </c>
      <c r="M302" s="1">
        <v>40823.690972222219</v>
      </c>
      <c r="N302" t="s">
        <v>74</v>
      </c>
      <c r="O302">
        <v>0.3</v>
      </c>
      <c r="P302">
        <v>1.2</v>
      </c>
      <c r="R302" t="s">
        <v>28</v>
      </c>
      <c r="S302" t="s">
        <v>94</v>
      </c>
      <c r="T302" t="s">
        <v>31</v>
      </c>
      <c r="U302">
        <v>11386</v>
      </c>
      <c r="V302" t="s">
        <v>139</v>
      </c>
    </row>
    <row r="303" spans="1:22">
      <c r="A303" t="s">
        <v>137</v>
      </c>
      <c r="C303" t="s">
        <v>138</v>
      </c>
      <c r="D303" t="s">
        <v>25</v>
      </c>
      <c r="E303" s="1">
        <v>40807.654166666667</v>
      </c>
      <c r="F303">
        <v>90068</v>
      </c>
      <c r="G303" t="s">
        <v>87</v>
      </c>
      <c r="H303">
        <v>8</v>
      </c>
      <c r="J303" t="s">
        <v>39</v>
      </c>
      <c r="K303" t="s">
        <v>28</v>
      </c>
      <c r="M303" s="1">
        <v>40807.654166666667</v>
      </c>
      <c r="R303" t="s">
        <v>28</v>
      </c>
      <c r="S303" t="s">
        <v>94</v>
      </c>
      <c r="T303" t="s">
        <v>31</v>
      </c>
      <c r="U303">
        <v>11386</v>
      </c>
      <c r="V303" t="s">
        <v>139</v>
      </c>
    </row>
    <row r="304" spans="1:22">
      <c r="A304" t="s">
        <v>137</v>
      </c>
      <c r="C304" t="s">
        <v>138</v>
      </c>
      <c r="D304" t="s">
        <v>25</v>
      </c>
      <c r="E304" s="1">
        <v>40807.654166666667</v>
      </c>
      <c r="F304">
        <v>929</v>
      </c>
      <c r="G304" t="s">
        <v>77</v>
      </c>
      <c r="H304">
        <v>2</v>
      </c>
      <c r="I304" t="s">
        <v>60</v>
      </c>
      <c r="J304" t="s">
        <v>50</v>
      </c>
      <c r="K304" t="s">
        <v>35</v>
      </c>
      <c r="L304">
        <v>1378709</v>
      </c>
      <c r="M304" s="1">
        <v>40823.690972222219</v>
      </c>
      <c r="N304" t="s">
        <v>74</v>
      </c>
      <c r="O304">
        <v>0.5</v>
      </c>
      <c r="P304">
        <v>2</v>
      </c>
      <c r="R304" t="s">
        <v>28</v>
      </c>
      <c r="S304" t="s">
        <v>94</v>
      </c>
      <c r="T304" t="s">
        <v>31</v>
      </c>
      <c r="U304">
        <v>11386</v>
      </c>
      <c r="V304" t="s">
        <v>139</v>
      </c>
    </row>
    <row r="305" spans="1:22">
      <c r="A305" t="s">
        <v>137</v>
      </c>
      <c r="C305" t="s">
        <v>138</v>
      </c>
      <c r="D305" t="s">
        <v>25</v>
      </c>
      <c r="E305" s="1">
        <v>40807.654166666667</v>
      </c>
      <c r="F305">
        <v>94</v>
      </c>
      <c r="G305" t="s">
        <v>46</v>
      </c>
      <c r="H305">
        <v>232</v>
      </c>
      <c r="J305" t="s">
        <v>47</v>
      </c>
      <c r="K305" t="s">
        <v>28</v>
      </c>
      <c r="M305" s="1">
        <v>40807.654166666667</v>
      </c>
      <c r="N305" t="s">
        <v>48</v>
      </c>
      <c r="R305" t="s">
        <v>28</v>
      </c>
      <c r="S305" t="s">
        <v>94</v>
      </c>
      <c r="T305" t="s">
        <v>31</v>
      </c>
      <c r="U305">
        <v>11386</v>
      </c>
      <c r="V305" t="s">
        <v>139</v>
      </c>
    </row>
    <row r="306" spans="1:22">
      <c r="A306" t="s">
        <v>137</v>
      </c>
      <c r="C306" t="s">
        <v>138</v>
      </c>
      <c r="D306" t="s">
        <v>25</v>
      </c>
      <c r="E306" s="1">
        <v>40807.654166666667</v>
      </c>
      <c r="F306">
        <v>945</v>
      </c>
      <c r="G306" t="s">
        <v>82</v>
      </c>
      <c r="H306">
        <v>3.6</v>
      </c>
      <c r="J306" t="s">
        <v>50</v>
      </c>
      <c r="K306" t="s">
        <v>35</v>
      </c>
      <c r="L306">
        <v>1378700</v>
      </c>
      <c r="M306" s="1">
        <v>40813.813194444447</v>
      </c>
      <c r="N306" t="s">
        <v>80</v>
      </c>
      <c r="O306">
        <v>0.2</v>
      </c>
      <c r="P306">
        <v>0.5</v>
      </c>
      <c r="Q306" t="s">
        <v>106</v>
      </c>
      <c r="R306" t="s">
        <v>28</v>
      </c>
      <c r="S306" t="s">
        <v>94</v>
      </c>
      <c r="T306" t="s">
        <v>31</v>
      </c>
      <c r="U306">
        <v>11386</v>
      </c>
      <c r="V306" t="s">
        <v>139</v>
      </c>
    </row>
    <row r="307" spans="1:22">
      <c r="A307" t="s">
        <v>137</v>
      </c>
      <c r="C307" t="s">
        <v>138</v>
      </c>
      <c r="D307" t="s">
        <v>25</v>
      </c>
      <c r="E307" s="1">
        <v>40807.654166666667</v>
      </c>
      <c r="F307">
        <v>70300</v>
      </c>
      <c r="G307" t="s">
        <v>85</v>
      </c>
      <c r="H307">
        <v>121</v>
      </c>
      <c r="I307" t="s">
        <v>96</v>
      </c>
      <c r="J307" t="s">
        <v>50</v>
      </c>
      <c r="K307" t="s">
        <v>35</v>
      </c>
      <c r="L307">
        <v>1378700</v>
      </c>
      <c r="M307" s="1">
        <v>40813.571527777778</v>
      </c>
      <c r="N307" t="s">
        <v>86</v>
      </c>
      <c r="O307">
        <v>15</v>
      </c>
      <c r="P307">
        <v>25</v>
      </c>
      <c r="R307" t="s">
        <v>28</v>
      </c>
      <c r="S307" t="s">
        <v>94</v>
      </c>
      <c r="T307" t="s">
        <v>31</v>
      </c>
      <c r="U307">
        <v>11386</v>
      </c>
      <c r="V307" t="s">
        <v>139</v>
      </c>
    </row>
    <row r="308" spans="1:22">
      <c r="A308" t="s">
        <v>137</v>
      </c>
      <c r="C308" t="s">
        <v>138</v>
      </c>
      <c r="D308" t="s">
        <v>25</v>
      </c>
      <c r="E308" s="1">
        <v>40807.654166666667</v>
      </c>
      <c r="F308">
        <v>76</v>
      </c>
      <c r="G308" t="s">
        <v>33</v>
      </c>
      <c r="H308">
        <v>0.1</v>
      </c>
      <c r="J308" t="s">
        <v>34</v>
      </c>
      <c r="K308" t="s">
        <v>35</v>
      </c>
      <c r="L308">
        <v>1378700</v>
      </c>
      <c r="M308" s="1">
        <v>40808.679166666669</v>
      </c>
      <c r="N308" t="s">
        <v>36</v>
      </c>
      <c r="O308">
        <v>0.1</v>
      </c>
      <c r="P308">
        <v>0.1</v>
      </c>
      <c r="R308" t="s">
        <v>28</v>
      </c>
      <c r="S308" t="s">
        <v>94</v>
      </c>
      <c r="T308" t="s">
        <v>31</v>
      </c>
      <c r="U308">
        <v>11386</v>
      </c>
      <c r="V308" t="s">
        <v>139</v>
      </c>
    </row>
    <row r="309" spans="1:22">
      <c r="A309" t="s">
        <v>137</v>
      </c>
      <c r="C309" t="s">
        <v>138</v>
      </c>
      <c r="D309" t="s">
        <v>25</v>
      </c>
      <c r="E309" s="1">
        <v>40807.654166666667</v>
      </c>
      <c r="F309">
        <v>10</v>
      </c>
      <c r="G309" t="s">
        <v>26</v>
      </c>
      <c r="H309">
        <v>20.53</v>
      </c>
      <c r="J309" t="s">
        <v>27</v>
      </c>
      <c r="K309" t="s">
        <v>28</v>
      </c>
      <c r="M309" s="1">
        <v>40807.654166666667</v>
      </c>
      <c r="N309" t="s">
        <v>29</v>
      </c>
      <c r="R309" t="s">
        <v>28</v>
      </c>
      <c r="S309" t="s">
        <v>94</v>
      </c>
      <c r="T309" t="s">
        <v>31</v>
      </c>
      <c r="U309">
        <v>11386</v>
      </c>
      <c r="V309" t="s">
        <v>139</v>
      </c>
    </row>
    <row r="310" spans="1:22">
      <c r="A310" t="s">
        <v>140</v>
      </c>
      <c r="C310" t="s">
        <v>141</v>
      </c>
      <c r="D310" t="s">
        <v>25</v>
      </c>
      <c r="E310" s="1">
        <v>40787.561805555553</v>
      </c>
      <c r="F310">
        <v>410</v>
      </c>
      <c r="G310" t="s">
        <v>57</v>
      </c>
      <c r="H310">
        <v>167</v>
      </c>
      <c r="J310" t="s">
        <v>50</v>
      </c>
      <c r="K310" t="s">
        <v>35</v>
      </c>
      <c r="L310">
        <v>1374904</v>
      </c>
      <c r="M310" s="1">
        <v>40799.851388888892</v>
      </c>
      <c r="N310" t="s">
        <v>58</v>
      </c>
      <c r="O310">
        <v>0.65</v>
      </c>
      <c r="P310">
        <v>2.5</v>
      </c>
      <c r="R310" t="s">
        <v>28</v>
      </c>
      <c r="S310" t="s">
        <v>30</v>
      </c>
      <c r="T310" t="s">
        <v>31</v>
      </c>
      <c r="U310">
        <v>9721</v>
      </c>
      <c r="V310" t="s">
        <v>142</v>
      </c>
    </row>
    <row r="311" spans="1:22">
      <c r="A311" t="s">
        <v>140</v>
      </c>
      <c r="C311" t="s">
        <v>141</v>
      </c>
      <c r="D311" t="s">
        <v>25</v>
      </c>
      <c r="E311" s="1">
        <v>40787.561805555553</v>
      </c>
      <c r="F311">
        <v>610</v>
      </c>
      <c r="G311" t="s">
        <v>59</v>
      </c>
      <c r="H311">
        <v>2.1000000000000001E-2</v>
      </c>
      <c r="J311" t="s">
        <v>50</v>
      </c>
      <c r="K311" t="s">
        <v>35</v>
      </c>
      <c r="L311">
        <v>1374905</v>
      </c>
      <c r="M311" s="1">
        <v>40794.550694444442</v>
      </c>
      <c r="N311" t="s">
        <v>61</v>
      </c>
      <c r="O311">
        <v>0.01</v>
      </c>
      <c r="P311">
        <v>0.02</v>
      </c>
      <c r="Q311" t="s">
        <v>64</v>
      </c>
      <c r="R311" t="s">
        <v>28</v>
      </c>
      <c r="S311" t="s">
        <v>30</v>
      </c>
      <c r="T311" t="s">
        <v>31</v>
      </c>
      <c r="U311">
        <v>9721</v>
      </c>
      <c r="V311" t="s">
        <v>142</v>
      </c>
    </row>
    <row r="312" spans="1:22">
      <c r="A312" t="s">
        <v>140</v>
      </c>
      <c r="C312" t="s">
        <v>141</v>
      </c>
      <c r="D312" t="s">
        <v>25</v>
      </c>
      <c r="E312" s="1">
        <v>40787.561805555553</v>
      </c>
      <c r="F312">
        <v>625</v>
      </c>
      <c r="G312" t="s">
        <v>62</v>
      </c>
      <c r="H312">
        <v>0.08</v>
      </c>
      <c r="I312" t="s">
        <v>42</v>
      </c>
      <c r="J312" t="s">
        <v>50</v>
      </c>
      <c r="K312" t="s">
        <v>35</v>
      </c>
      <c r="L312">
        <v>1374905</v>
      </c>
      <c r="M312" s="1">
        <v>40795.412499999999</v>
      </c>
      <c r="N312" t="s">
        <v>63</v>
      </c>
      <c r="O312">
        <v>0.08</v>
      </c>
      <c r="P312">
        <v>0.2</v>
      </c>
      <c r="R312" t="s">
        <v>28</v>
      </c>
      <c r="S312" t="s">
        <v>30</v>
      </c>
      <c r="T312" t="s">
        <v>31</v>
      </c>
      <c r="U312">
        <v>9721</v>
      </c>
      <c r="V312" t="s">
        <v>142</v>
      </c>
    </row>
    <row r="313" spans="1:22">
      <c r="A313" t="s">
        <v>140</v>
      </c>
      <c r="C313" t="s">
        <v>141</v>
      </c>
      <c r="D313" t="s">
        <v>25</v>
      </c>
      <c r="E313" s="1">
        <v>40787.561805555553</v>
      </c>
      <c r="F313">
        <v>1022</v>
      </c>
      <c r="G313" t="s">
        <v>83</v>
      </c>
      <c r="H313">
        <v>30</v>
      </c>
      <c r="I313" t="s">
        <v>60</v>
      </c>
      <c r="J313" t="s">
        <v>84</v>
      </c>
      <c r="K313" t="s">
        <v>35</v>
      </c>
      <c r="L313">
        <v>1374907</v>
      </c>
      <c r="M313" s="1">
        <v>40802.6875</v>
      </c>
      <c r="N313" t="s">
        <v>74</v>
      </c>
      <c r="O313">
        <v>15</v>
      </c>
      <c r="P313">
        <v>60</v>
      </c>
      <c r="R313" t="s">
        <v>28</v>
      </c>
      <c r="S313" t="s">
        <v>30</v>
      </c>
      <c r="T313" t="s">
        <v>31</v>
      </c>
      <c r="U313">
        <v>9721</v>
      </c>
      <c r="V313" t="s">
        <v>142</v>
      </c>
    </row>
    <row r="314" spans="1:22">
      <c r="A314" t="s">
        <v>140</v>
      </c>
      <c r="C314" t="s">
        <v>141</v>
      </c>
      <c r="D314" t="s">
        <v>25</v>
      </c>
      <c r="E314" s="1">
        <v>40787.561805555553</v>
      </c>
      <c r="F314">
        <v>916</v>
      </c>
      <c r="G314" t="s">
        <v>73</v>
      </c>
      <c r="H314">
        <v>80.400000000000006</v>
      </c>
      <c r="J314" t="s">
        <v>50</v>
      </c>
      <c r="K314" t="s">
        <v>35</v>
      </c>
      <c r="L314">
        <v>1374907</v>
      </c>
      <c r="M314" s="1">
        <v>40802.6875</v>
      </c>
      <c r="N314" t="s">
        <v>74</v>
      </c>
      <c r="O314">
        <v>0.08</v>
      </c>
      <c r="P314">
        <v>0.3</v>
      </c>
      <c r="R314" t="s">
        <v>28</v>
      </c>
      <c r="S314" t="s">
        <v>30</v>
      </c>
      <c r="T314" t="s">
        <v>31</v>
      </c>
      <c r="U314">
        <v>9721</v>
      </c>
      <c r="V314" t="s">
        <v>142</v>
      </c>
    </row>
    <row r="315" spans="1:22">
      <c r="A315" t="s">
        <v>140</v>
      </c>
      <c r="C315" t="s">
        <v>141</v>
      </c>
      <c r="D315" t="s">
        <v>25</v>
      </c>
      <c r="E315" s="1">
        <v>40787.561805555553</v>
      </c>
      <c r="F315">
        <v>940</v>
      </c>
      <c r="G315" t="s">
        <v>79</v>
      </c>
      <c r="H315">
        <v>12</v>
      </c>
      <c r="J315" t="s">
        <v>50</v>
      </c>
      <c r="K315" t="s">
        <v>35</v>
      </c>
      <c r="L315">
        <v>1374904</v>
      </c>
      <c r="M315" s="1">
        <v>40800.723611111112</v>
      </c>
      <c r="N315" t="s">
        <v>80</v>
      </c>
      <c r="O315">
        <v>1</v>
      </c>
      <c r="P315">
        <v>2.5</v>
      </c>
      <c r="R315" t="s">
        <v>28</v>
      </c>
      <c r="S315" t="s">
        <v>30</v>
      </c>
      <c r="T315" t="s">
        <v>31</v>
      </c>
      <c r="U315">
        <v>9721</v>
      </c>
      <c r="V315" t="s">
        <v>142</v>
      </c>
    </row>
    <row r="316" spans="1:22">
      <c r="A316" t="s">
        <v>140</v>
      </c>
      <c r="C316" t="s">
        <v>141</v>
      </c>
      <c r="D316" t="s">
        <v>25</v>
      </c>
      <c r="E316" s="1">
        <v>40787.561805555553</v>
      </c>
      <c r="F316">
        <v>80</v>
      </c>
      <c r="G316" t="s">
        <v>41</v>
      </c>
      <c r="H316">
        <v>2.5</v>
      </c>
      <c r="I316" t="s">
        <v>42</v>
      </c>
      <c r="J316" t="s">
        <v>43</v>
      </c>
      <c r="K316" t="s">
        <v>35</v>
      </c>
      <c r="L316">
        <v>1374904</v>
      </c>
      <c r="M316" s="1">
        <v>40788.613194444442</v>
      </c>
      <c r="N316" t="s">
        <v>44</v>
      </c>
      <c r="O316">
        <v>2.5</v>
      </c>
      <c r="P316">
        <v>6</v>
      </c>
      <c r="Q316" t="s">
        <v>45</v>
      </c>
      <c r="R316" t="s">
        <v>28</v>
      </c>
      <c r="S316" t="s">
        <v>30</v>
      </c>
      <c r="T316" t="s">
        <v>31</v>
      </c>
      <c r="U316">
        <v>9721</v>
      </c>
      <c r="V316" t="s">
        <v>142</v>
      </c>
    </row>
    <row r="317" spans="1:22">
      <c r="A317" t="s">
        <v>140</v>
      </c>
      <c r="C317" t="s">
        <v>141</v>
      </c>
      <c r="D317" t="s">
        <v>25</v>
      </c>
      <c r="E317" s="1">
        <v>40787.561805555553</v>
      </c>
      <c r="F317">
        <v>927</v>
      </c>
      <c r="G317" t="s">
        <v>76</v>
      </c>
      <c r="H317">
        <v>12.7</v>
      </c>
      <c r="J317" t="s">
        <v>50</v>
      </c>
      <c r="K317" t="s">
        <v>35</v>
      </c>
      <c r="L317">
        <v>1374907</v>
      </c>
      <c r="M317" s="1">
        <v>40802.6875</v>
      </c>
      <c r="N317" t="s">
        <v>74</v>
      </c>
      <c r="O317">
        <v>0.04</v>
      </c>
      <c r="P317">
        <v>0.16</v>
      </c>
      <c r="R317" t="s">
        <v>28</v>
      </c>
      <c r="S317" t="s">
        <v>30</v>
      </c>
      <c r="T317" t="s">
        <v>31</v>
      </c>
      <c r="U317">
        <v>9721</v>
      </c>
      <c r="V317" t="s">
        <v>142</v>
      </c>
    </row>
    <row r="318" spans="1:22">
      <c r="A318" t="s">
        <v>140</v>
      </c>
      <c r="C318" t="s">
        <v>141</v>
      </c>
      <c r="D318" t="s">
        <v>25</v>
      </c>
      <c r="E318" s="1">
        <v>40787.561805555553</v>
      </c>
      <c r="F318">
        <v>630</v>
      </c>
      <c r="G318" t="s">
        <v>65</v>
      </c>
      <c r="H318">
        <v>1.7</v>
      </c>
      <c r="J318" t="s">
        <v>50</v>
      </c>
      <c r="K318" t="s">
        <v>35</v>
      </c>
      <c r="L318">
        <v>1374905</v>
      </c>
      <c r="M318" s="1">
        <v>40793.568749999999</v>
      </c>
      <c r="N318" t="s">
        <v>66</v>
      </c>
      <c r="O318">
        <v>0.04</v>
      </c>
      <c r="P318">
        <v>0.1</v>
      </c>
      <c r="R318" t="s">
        <v>28</v>
      </c>
      <c r="S318" t="s">
        <v>30</v>
      </c>
      <c r="T318" t="s">
        <v>31</v>
      </c>
      <c r="U318">
        <v>9721</v>
      </c>
      <c r="V318" t="s">
        <v>142</v>
      </c>
    </row>
    <row r="319" spans="1:22">
      <c r="A319" t="s">
        <v>140</v>
      </c>
      <c r="C319" t="s">
        <v>141</v>
      </c>
      <c r="D319" t="s">
        <v>25</v>
      </c>
      <c r="E319" s="1">
        <v>40787.561805555553</v>
      </c>
      <c r="F319">
        <v>680</v>
      </c>
      <c r="G319" t="s">
        <v>71</v>
      </c>
      <c r="H319">
        <v>1</v>
      </c>
      <c r="I319" t="s">
        <v>42</v>
      </c>
      <c r="J319" t="s">
        <v>50</v>
      </c>
      <c r="K319" t="s">
        <v>35</v>
      </c>
      <c r="L319">
        <v>1374905</v>
      </c>
      <c r="M319" s="1">
        <v>40799.208333333336</v>
      </c>
      <c r="N319" t="s">
        <v>72</v>
      </c>
      <c r="O319">
        <v>1</v>
      </c>
      <c r="P319">
        <v>5</v>
      </c>
      <c r="R319" t="s">
        <v>28</v>
      </c>
      <c r="S319" t="s">
        <v>30</v>
      </c>
      <c r="T319" t="s">
        <v>31</v>
      </c>
      <c r="U319">
        <v>9721</v>
      </c>
      <c r="V319" t="s">
        <v>142</v>
      </c>
    </row>
    <row r="320" spans="1:22">
      <c r="A320" t="s">
        <v>140</v>
      </c>
      <c r="C320" t="s">
        <v>141</v>
      </c>
      <c r="D320" t="s">
        <v>25</v>
      </c>
      <c r="E320" s="1">
        <v>40787.561805555553</v>
      </c>
      <c r="F320">
        <v>671</v>
      </c>
      <c r="G320" t="s">
        <v>70</v>
      </c>
      <c r="H320">
        <v>3.5999999999999997E-2</v>
      </c>
      <c r="J320" t="s">
        <v>50</v>
      </c>
      <c r="K320" t="s">
        <v>35</v>
      </c>
      <c r="L320">
        <v>1374906</v>
      </c>
      <c r="M320" s="1">
        <v>40788.647222222222</v>
      </c>
      <c r="N320" t="s">
        <v>68</v>
      </c>
      <c r="O320">
        <v>0</v>
      </c>
      <c r="P320">
        <v>0.01</v>
      </c>
      <c r="R320" t="s">
        <v>28</v>
      </c>
      <c r="S320" t="s">
        <v>30</v>
      </c>
      <c r="T320" t="s">
        <v>31</v>
      </c>
      <c r="U320">
        <v>9721</v>
      </c>
      <c r="V320" t="s">
        <v>142</v>
      </c>
    </row>
    <row r="321" spans="1:22">
      <c r="A321" t="s">
        <v>140</v>
      </c>
      <c r="C321" t="s">
        <v>141</v>
      </c>
      <c r="D321" t="s">
        <v>25</v>
      </c>
      <c r="E321" s="1">
        <v>40787.561805555553</v>
      </c>
      <c r="F321">
        <v>301</v>
      </c>
      <c r="G321" t="s">
        <v>52</v>
      </c>
      <c r="H321">
        <v>39.799999999999997</v>
      </c>
      <c r="J321" t="s">
        <v>53</v>
      </c>
      <c r="K321" t="s">
        <v>28</v>
      </c>
      <c r="M321" s="1">
        <v>40787.561805555553</v>
      </c>
      <c r="R321" t="s">
        <v>28</v>
      </c>
      <c r="S321" t="s">
        <v>30</v>
      </c>
      <c r="T321" t="s">
        <v>31</v>
      </c>
      <c r="U321">
        <v>9721</v>
      </c>
      <c r="V321" t="s">
        <v>142</v>
      </c>
    </row>
    <row r="322" spans="1:22">
      <c r="A322" t="s">
        <v>140</v>
      </c>
      <c r="C322" t="s">
        <v>141</v>
      </c>
      <c r="D322" t="s">
        <v>25</v>
      </c>
      <c r="E322" s="1">
        <v>40787.561805555553</v>
      </c>
      <c r="F322">
        <v>299</v>
      </c>
      <c r="G322" t="s">
        <v>49</v>
      </c>
      <c r="H322">
        <v>3.35</v>
      </c>
      <c r="J322" t="s">
        <v>50</v>
      </c>
      <c r="K322" t="s">
        <v>28</v>
      </c>
      <c r="M322" s="1">
        <v>40787.561805555553</v>
      </c>
      <c r="N322" t="s">
        <v>51</v>
      </c>
      <c r="R322" t="s">
        <v>28</v>
      </c>
      <c r="S322" t="s">
        <v>30</v>
      </c>
      <c r="T322" t="s">
        <v>31</v>
      </c>
      <c r="U322">
        <v>9721</v>
      </c>
      <c r="V322" t="s">
        <v>142</v>
      </c>
    </row>
    <row r="323" spans="1:22">
      <c r="A323" t="s">
        <v>140</v>
      </c>
      <c r="C323" t="s">
        <v>141</v>
      </c>
      <c r="D323" t="s">
        <v>25</v>
      </c>
      <c r="E323" s="1">
        <v>40787.561805555553</v>
      </c>
      <c r="F323">
        <v>406</v>
      </c>
      <c r="G323" t="s">
        <v>54</v>
      </c>
      <c r="H323">
        <v>7.2</v>
      </c>
      <c r="J323" t="s">
        <v>55</v>
      </c>
      <c r="K323" t="s">
        <v>28</v>
      </c>
      <c r="M323" s="1">
        <v>40787.561805555553</v>
      </c>
      <c r="N323" t="s">
        <v>56</v>
      </c>
      <c r="R323" t="s">
        <v>28</v>
      </c>
      <c r="S323" t="s">
        <v>30</v>
      </c>
      <c r="T323" t="s">
        <v>31</v>
      </c>
      <c r="U323">
        <v>9721</v>
      </c>
      <c r="V323" t="s">
        <v>142</v>
      </c>
    </row>
    <row r="324" spans="1:22">
      <c r="A324" t="s">
        <v>140</v>
      </c>
      <c r="C324" t="s">
        <v>141</v>
      </c>
      <c r="D324" t="s">
        <v>25</v>
      </c>
      <c r="E324" s="1">
        <v>40787.561805555553</v>
      </c>
      <c r="F324">
        <v>665</v>
      </c>
      <c r="G324" t="s">
        <v>67</v>
      </c>
      <c r="H324">
        <v>3.5999999999999997E-2</v>
      </c>
      <c r="J324" t="s">
        <v>50</v>
      </c>
      <c r="K324" t="s">
        <v>35</v>
      </c>
      <c r="L324">
        <v>1374905</v>
      </c>
      <c r="M324" s="1">
        <v>40798.697222222225</v>
      </c>
      <c r="N324" t="s">
        <v>68</v>
      </c>
      <c r="O324">
        <v>0</v>
      </c>
      <c r="P324">
        <v>0.01</v>
      </c>
      <c r="R324" t="s">
        <v>28</v>
      </c>
      <c r="S324" t="s">
        <v>30</v>
      </c>
      <c r="T324" t="s">
        <v>31</v>
      </c>
      <c r="U324">
        <v>9721</v>
      </c>
      <c r="V324" t="s">
        <v>142</v>
      </c>
    </row>
    <row r="325" spans="1:22">
      <c r="A325" t="s">
        <v>140</v>
      </c>
      <c r="C325" t="s">
        <v>141</v>
      </c>
      <c r="D325" t="s">
        <v>25</v>
      </c>
      <c r="E325" s="1">
        <v>40787.561805555553</v>
      </c>
      <c r="F325">
        <v>937</v>
      </c>
      <c r="G325" t="s">
        <v>78</v>
      </c>
      <c r="H325">
        <v>0.88</v>
      </c>
      <c r="I325" t="s">
        <v>60</v>
      </c>
      <c r="J325" t="s">
        <v>50</v>
      </c>
      <c r="K325" t="s">
        <v>35</v>
      </c>
      <c r="L325">
        <v>1374907</v>
      </c>
      <c r="M325" s="1">
        <v>40802.6875</v>
      </c>
      <c r="N325" t="s">
        <v>74</v>
      </c>
      <c r="O325">
        <v>0.3</v>
      </c>
      <c r="P325">
        <v>1.2</v>
      </c>
      <c r="R325" t="s">
        <v>28</v>
      </c>
      <c r="S325" t="s">
        <v>30</v>
      </c>
      <c r="T325" t="s">
        <v>31</v>
      </c>
      <c r="U325">
        <v>9721</v>
      </c>
      <c r="V325" t="s">
        <v>142</v>
      </c>
    </row>
    <row r="326" spans="1:22">
      <c r="A326" t="s">
        <v>140</v>
      </c>
      <c r="C326" t="s">
        <v>141</v>
      </c>
      <c r="D326" t="s">
        <v>25</v>
      </c>
      <c r="E326" s="1">
        <v>40787.561805555553</v>
      </c>
      <c r="F326">
        <v>90068</v>
      </c>
      <c r="G326" t="s">
        <v>87</v>
      </c>
      <c r="H326">
        <v>5.5</v>
      </c>
      <c r="J326" t="s">
        <v>39</v>
      </c>
      <c r="K326" t="s">
        <v>28</v>
      </c>
      <c r="M326" s="1">
        <v>40787.561805555553</v>
      </c>
      <c r="R326" t="s">
        <v>28</v>
      </c>
      <c r="S326" t="s">
        <v>30</v>
      </c>
      <c r="T326" t="s">
        <v>31</v>
      </c>
      <c r="U326">
        <v>9721</v>
      </c>
      <c r="V326" t="s">
        <v>142</v>
      </c>
    </row>
    <row r="327" spans="1:22">
      <c r="A327" t="s">
        <v>140</v>
      </c>
      <c r="C327" t="s">
        <v>141</v>
      </c>
      <c r="D327" t="s">
        <v>25</v>
      </c>
      <c r="E327" s="1">
        <v>40787.561805555553</v>
      </c>
      <c r="F327">
        <v>929</v>
      </c>
      <c r="G327" t="s">
        <v>77</v>
      </c>
      <c r="H327">
        <v>7.4</v>
      </c>
      <c r="J327" t="s">
        <v>50</v>
      </c>
      <c r="K327" t="s">
        <v>35</v>
      </c>
      <c r="L327">
        <v>1374907</v>
      </c>
      <c r="M327" s="1">
        <v>40802.6875</v>
      </c>
      <c r="N327" t="s">
        <v>74</v>
      </c>
      <c r="O327">
        <v>0.5</v>
      </c>
      <c r="P327">
        <v>2</v>
      </c>
      <c r="R327" t="s">
        <v>28</v>
      </c>
      <c r="S327" t="s">
        <v>30</v>
      </c>
      <c r="T327" t="s">
        <v>31</v>
      </c>
      <c r="U327">
        <v>9721</v>
      </c>
      <c r="V327" t="s">
        <v>142</v>
      </c>
    </row>
    <row r="328" spans="1:22">
      <c r="A328" t="s">
        <v>140</v>
      </c>
      <c r="C328" t="s">
        <v>141</v>
      </c>
      <c r="D328" t="s">
        <v>25</v>
      </c>
      <c r="E328" s="1">
        <v>40787.561805555553</v>
      </c>
      <c r="F328">
        <v>94</v>
      </c>
      <c r="G328" t="s">
        <v>46</v>
      </c>
      <c r="H328">
        <v>493</v>
      </c>
      <c r="J328" t="s">
        <v>47</v>
      </c>
      <c r="K328" t="s">
        <v>28</v>
      </c>
      <c r="M328" s="1">
        <v>40787.561805555553</v>
      </c>
      <c r="N328" t="s">
        <v>48</v>
      </c>
      <c r="R328" t="s">
        <v>28</v>
      </c>
      <c r="S328" t="s">
        <v>30</v>
      </c>
      <c r="T328" t="s">
        <v>31</v>
      </c>
      <c r="U328">
        <v>9721</v>
      </c>
      <c r="V328" t="s">
        <v>142</v>
      </c>
    </row>
    <row r="329" spans="1:22">
      <c r="A329" t="s">
        <v>140</v>
      </c>
      <c r="C329" t="s">
        <v>141</v>
      </c>
      <c r="D329" t="s">
        <v>25</v>
      </c>
      <c r="E329" s="1">
        <v>40787.561805555553</v>
      </c>
      <c r="F329">
        <v>945</v>
      </c>
      <c r="G329" t="s">
        <v>82</v>
      </c>
      <c r="H329">
        <v>72</v>
      </c>
      <c r="J329" t="s">
        <v>50</v>
      </c>
      <c r="K329" t="s">
        <v>35</v>
      </c>
      <c r="L329">
        <v>1374904</v>
      </c>
      <c r="M329" s="1">
        <v>40800.723611111112</v>
      </c>
      <c r="N329" t="s">
        <v>80</v>
      </c>
      <c r="O329">
        <v>1</v>
      </c>
      <c r="P329">
        <v>2.5</v>
      </c>
      <c r="R329" t="s">
        <v>28</v>
      </c>
      <c r="S329" t="s">
        <v>30</v>
      </c>
      <c r="T329" t="s">
        <v>31</v>
      </c>
      <c r="U329">
        <v>9721</v>
      </c>
      <c r="V329" t="s">
        <v>142</v>
      </c>
    </row>
    <row r="330" spans="1:22">
      <c r="A330" t="s">
        <v>140</v>
      </c>
      <c r="C330" t="s">
        <v>141</v>
      </c>
      <c r="D330" t="s">
        <v>25</v>
      </c>
      <c r="E330" s="1">
        <v>40787.561805555553</v>
      </c>
      <c r="F330">
        <v>70300</v>
      </c>
      <c r="G330" t="s">
        <v>85</v>
      </c>
      <c r="H330">
        <v>296</v>
      </c>
      <c r="J330" t="s">
        <v>50</v>
      </c>
      <c r="K330" t="s">
        <v>35</v>
      </c>
      <c r="L330">
        <v>1374904</v>
      </c>
      <c r="M330" s="1">
        <v>40792.486805555556</v>
      </c>
      <c r="N330" t="s">
        <v>86</v>
      </c>
      <c r="O330">
        <v>15</v>
      </c>
      <c r="P330">
        <v>25</v>
      </c>
      <c r="R330" t="s">
        <v>28</v>
      </c>
      <c r="S330" t="s">
        <v>30</v>
      </c>
      <c r="T330" t="s">
        <v>31</v>
      </c>
      <c r="U330">
        <v>9721</v>
      </c>
      <c r="V330" t="s">
        <v>142</v>
      </c>
    </row>
    <row r="331" spans="1:22">
      <c r="A331" t="s">
        <v>140</v>
      </c>
      <c r="C331" t="s">
        <v>141</v>
      </c>
      <c r="D331" t="s">
        <v>25</v>
      </c>
      <c r="E331" s="1">
        <v>40787.561805555553</v>
      </c>
      <c r="F331">
        <v>78</v>
      </c>
      <c r="G331" t="s">
        <v>37</v>
      </c>
      <c r="H331">
        <v>5.5</v>
      </c>
      <c r="I331" t="s">
        <v>38</v>
      </c>
      <c r="J331" t="s">
        <v>39</v>
      </c>
      <c r="K331" t="s">
        <v>28</v>
      </c>
      <c r="M331" s="1">
        <v>40787.561805555553</v>
      </c>
      <c r="Q331" t="s">
        <v>40</v>
      </c>
      <c r="R331" t="s">
        <v>28</v>
      </c>
      <c r="S331" t="s">
        <v>30</v>
      </c>
      <c r="T331" t="s">
        <v>31</v>
      </c>
      <c r="U331">
        <v>9721</v>
      </c>
      <c r="V331" t="s">
        <v>142</v>
      </c>
    </row>
    <row r="332" spans="1:22">
      <c r="A332" t="s">
        <v>140</v>
      </c>
      <c r="C332" t="s">
        <v>141</v>
      </c>
      <c r="D332" t="s">
        <v>25</v>
      </c>
      <c r="E332" s="1">
        <v>40787.561805555553</v>
      </c>
      <c r="F332">
        <v>76</v>
      </c>
      <c r="G332" t="s">
        <v>33</v>
      </c>
      <c r="H332">
        <v>0.2</v>
      </c>
      <c r="J332" t="s">
        <v>34</v>
      </c>
      <c r="K332" t="s">
        <v>35</v>
      </c>
      <c r="L332">
        <v>1374904</v>
      </c>
      <c r="M332" s="1">
        <v>40788.611805555556</v>
      </c>
      <c r="N332" t="s">
        <v>36</v>
      </c>
      <c r="O332">
        <v>0.1</v>
      </c>
      <c r="P332">
        <v>0.1</v>
      </c>
      <c r="R332" t="s">
        <v>28</v>
      </c>
      <c r="S332" t="s">
        <v>30</v>
      </c>
      <c r="T332" t="s">
        <v>31</v>
      </c>
      <c r="U332">
        <v>9721</v>
      </c>
      <c r="V332" t="s">
        <v>142</v>
      </c>
    </row>
    <row r="333" spans="1:22">
      <c r="A333" t="s">
        <v>140</v>
      </c>
      <c r="C333" t="s">
        <v>141</v>
      </c>
      <c r="D333" t="s">
        <v>25</v>
      </c>
      <c r="E333" s="1">
        <v>40787.561805555553</v>
      </c>
      <c r="F333">
        <v>10</v>
      </c>
      <c r="G333" t="s">
        <v>26</v>
      </c>
      <c r="H333">
        <v>24</v>
      </c>
      <c r="J333" t="s">
        <v>27</v>
      </c>
      <c r="K333" t="s">
        <v>28</v>
      </c>
      <c r="M333" s="1">
        <v>40787.561805555553</v>
      </c>
      <c r="N333" t="s">
        <v>29</v>
      </c>
      <c r="R333" t="s">
        <v>28</v>
      </c>
      <c r="S333" t="s">
        <v>30</v>
      </c>
      <c r="T333" t="s">
        <v>31</v>
      </c>
      <c r="U333">
        <v>9721</v>
      </c>
      <c r="V333" t="s">
        <v>142</v>
      </c>
    </row>
    <row r="334" spans="1:22">
      <c r="A334" t="s">
        <v>143</v>
      </c>
      <c r="C334" t="s">
        <v>144</v>
      </c>
      <c r="D334" t="s">
        <v>25</v>
      </c>
      <c r="E334" s="1">
        <v>40766.440972222219</v>
      </c>
      <c r="F334">
        <v>410</v>
      </c>
      <c r="G334" t="s">
        <v>57</v>
      </c>
      <c r="H334">
        <v>100</v>
      </c>
      <c r="J334" t="s">
        <v>50</v>
      </c>
      <c r="K334" t="s">
        <v>35</v>
      </c>
      <c r="L334">
        <v>1370738</v>
      </c>
      <c r="M334" s="1">
        <v>40779.843055555553</v>
      </c>
      <c r="N334" t="s">
        <v>58</v>
      </c>
      <c r="O334">
        <v>0.65</v>
      </c>
      <c r="P334">
        <v>2.5</v>
      </c>
      <c r="R334" t="s">
        <v>28</v>
      </c>
      <c r="S334" t="s">
        <v>30</v>
      </c>
      <c r="T334" t="s">
        <v>31</v>
      </c>
      <c r="U334">
        <v>11395</v>
      </c>
      <c r="V334" t="s">
        <v>145</v>
      </c>
    </row>
    <row r="335" spans="1:22">
      <c r="A335" t="s">
        <v>143</v>
      </c>
      <c r="C335" t="s">
        <v>144</v>
      </c>
      <c r="D335" t="s">
        <v>25</v>
      </c>
      <c r="E335" s="1">
        <v>40766.440972222219</v>
      </c>
      <c r="F335">
        <v>610</v>
      </c>
      <c r="G335" t="s">
        <v>59</v>
      </c>
      <c r="H335">
        <v>0.01</v>
      </c>
      <c r="I335" t="s">
        <v>42</v>
      </c>
      <c r="J335" t="s">
        <v>50</v>
      </c>
      <c r="K335" t="s">
        <v>35</v>
      </c>
      <c r="L335">
        <v>1370741</v>
      </c>
      <c r="M335" s="1">
        <v>40772.515972222223</v>
      </c>
      <c r="N335" t="s">
        <v>61</v>
      </c>
      <c r="O335">
        <v>0.01</v>
      </c>
      <c r="P335">
        <v>0.02</v>
      </c>
      <c r="R335" t="s">
        <v>28</v>
      </c>
      <c r="S335" t="s">
        <v>30</v>
      </c>
      <c r="T335" t="s">
        <v>31</v>
      </c>
      <c r="U335">
        <v>11395</v>
      </c>
      <c r="V335" t="s">
        <v>145</v>
      </c>
    </row>
    <row r="336" spans="1:22">
      <c r="A336" t="s">
        <v>143</v>
      </c>
      <c r="C336" t="s">
        <v>144</v>
      </c>
      <c r="D336" t="s">
        <v>25</v>
      </c>
      <c r="E336" s="1">
        <v>40766.440972222219</v>
      </c>
      <c r="F336">
        <v>625</v>
      </c>
      <c r="G336" t="s">
        <v>62</v>
      </c>
      <c r="H336">
        <v>0.08</v>
      </c>
      <c r="I336" t="s">
        <v>42</v>
      </c>
      <c r="J336" t="s">
        <v>50</v>
      </c>
      <c r="K336" t="s">
        <v>35</v>
      </c>
      <c r="L336">
        <v>1370741</v>
      </c>
      <c r="M336" s="1">
        <v>40772.505555555559</v>
      </c>
      <c r="N336" t="s">
        <v>63</v>
      </c>
      <c r="O336">
        <v>0.08</v>
      </c>
      <c r="P336">
        <v>0.2</v>
      </c>
      <c r="R336" t="s">
        <v>28</v>
      </c>
      <c r="S336" t="s">
        <v>30</v>
      </c>
      <c r="T336" t="s">
        <v>31</v>
      </c>
      <c r="U336">
        <v>11395</v>
      </c>
      <c r="V336" t="s">
        <v>145</v>
      </c>
    </row>
    <row r="337" spans="1:22">
      <c r="A337" t="s">
        <v>143</v>
      </c>
      <c r="C337" t="s">
        <v>144</v>
      </c>
      <c r="D337" t="s">
        <v>25</v>
      </c>
      <c r="E337" s="1">
        <v>40766.440972222219</v>
      </c>
      <c r="F337">
        <v>1022</v>
      </c>
      <c r="G337" t="s">
        <v>83</v>
      </c>
      <c r="H337">
        <v>27</v>
      </c>
      <c r="I337" t="s">
        <v>60</v>
      </c>
      <c r="J337" t="s">
        <v>84</v>
      </c>
      <c r="K337" t="s">
        <v>35</v>
      </c>
      <c r="L337">
        <v>1370747</v>
      </c>
      <c r="M337" s="1">
        <v>40771.949999999997</v>
      </c>
      <c r="N337" t="s">
        <v>74</v>
      </c>
      <c r="O337">
        <v>15</v>
      </c>
      <c r="P337">
        <v>60</v>
      </c>
      <c r="R337" t="s">
        <v>28</v>
      </c>
      <c r="S337" t="s">
        <v>30</v>
      </c>
      <c r="T337" t="s">
        <v>31</v>
      </c>
      <c r="U337">
        <v>11395</v>
      </c>
      <c r="V337" t="s">
        <v>145</v>
      </c>
    </row>
    <row r="338" spans="1:22">
      <c r="A338" t="s">
        <v>143</v>
      </c>
      <c r="C338" t="s">
        <v>144</v>
      </c>
      <c r="D338" t="s">
        <v>25</v>
      </c>
      <c r="E338" s="1">
        <v>40766.440972222219</v>
      </c>
      <c r="F338">
        <v>916</v>
      </c>
      <c r="G338" t="s">
        <v>73</v>
      </c>
      <c r="H338">
        <v>33.6</v>
      </c>
      <c r="J338" t="s">
        <v>50</v>
      </c>
      <c r="K338" t="s">
        <v>35</v>
      </c>
      <c r="L338">
        <v>1370747</v>
      </c>
      <c r="M338" s="1">
        <v>40771.949999999997</v>
      </c>
      <c r="N338" t="s">
        <v>74</v>
      </c>
      <c r="O338">
        <v>0.08</v>
      </c>
      <c r="P338">
        <v>0.3</v>
      </c>
      <c r="R338" t="s">
        <v>28</v>
      </c>
      <c r="S338" t="s">
        <v>30</v>
      </c>
      <c r="T338" t="s">
        <v>31</v>
      </c>
      <c r="U338">
        <v>11395</v>
      </c>
      <c r="V338" t="s">
        <v>145</v>
      </c>
    </row>
    <row r="339" spans="1:22">
      <c r="A339" t="s">
        <v>143</v>
      </c>
      <c r="C339" t="s">
        <v>144</v>
      </c>
      <c r="D339" t="s">
        <v>25</v>
      </c>
      <c r="E339" s="1">
        <v>40766.440972222219</v>
      </c>
      <c r="F339">
        <v>940</v>
      </c>
      <c r="G339" t="s">
        <v>79</v>
      </c>
      <c r="H339">
        <v>9.9</v>
      </c>
      <c r="J339" t="s">
        <v>50</v>
      </c>
      <c r="K339" t="s">
        <v>35</v>
      </c>
      <c r="L339">
        <v>1370738</v>
      </c>
      <c r="M339" s="1">
        <v>40773.357638888891</v>
      </c>
      <c r="N339" t="s">
        <v>80</v>
      </c>
      <c r="O339">
        <v>0.2</v>
      </c>
      <c r="P339">
        <v>0.5</v>
      </c>
      <c r="R339" t="s">
        <v>28</v>
      </c>
      <c r="S339" t="s">
        <v>30</v>
      </c>
      <c r="T339" t="s">
        <v>31</v>
      </c>
      <c r="U339">
        <v>11395</v>
      </c>
      <c r="V339" t="s">
        <v>145</v>
      </c>
    </row>
    <row r="340" spans="1:22">
      <c r="A340" t="s">
        <v>143</v>
      </c>
      <c r="C340" t="s">
        <v>144</v>
      </c>
      <c r="D340" t="s">
        <v>25</v>
      </c>
      <c r="E340" s="1">
        <v>40766.440972222219</v>
      </c>
      <c r="F340">
        <v>80</v>
      </c>
      <c r="G340" t="s">
        <v>41</v>
      </c>
      <c r="H340">
        <v>2.5</v>
      </c>
      <c r="I340" t="s">
        <v>42</v>
      </c>
      <c r="J340" t="s">
        <v>43</v>
      </c>
      <c r="K340" t="s">
        <v>35</v>
      </c>
      <c r="L340">
        <v>1370738</v>
      </c>
      <c r="M340" s="1">
        <v>40767.692361111112</v>
      </c>
      <c r="N340" t="s">
        <v>44</v>
      </c>
      <c r="O340">
        <v>2.5</v>
      </c>
      <c r="P340">
        <v>6</v>
      </c>
      <c r="Q340" t="s">
        <v>45</v>
      </c>
      <c r="R340" t="s">
        <v>28</v>
      </c>
      <c r="S340" t="s">
        <v>30</v>
      </c>
      <c r="T340" t="s">
        <v>31</v>
      </c>
      <c r="U340">
        <v>11395</v>
      </c>
      <c r="V340" t="s">
        <v>145</v>
      </c>
    </row>
    <row r="341" spans="1:22">
      <c r="A341" t="s">
        <v>143</v>
      </c>
      <c r="C341" t="s">
        <v>144</v>
      </c>
      <c r="D341" t="s">
        <v>25</v>
      </c>
      <c r="E341" s="1">
        <v>40766.440972222219</v>
      </c>
      <c r="F341">
        <v>927</v>
      </c>
      <c r="G341" t="s">
        <v>76</v>
      </c>
      <c r="H341">
        <v>10.4</v>
      </c>
      <c r="J341" t="s">
        <v>50</v>
      </c>
      <c r="K341" t="s">
        <v>35</v>
      </c>
      <c r="L341">
        <v>1370747</v>
      </c>
      <c r="M341" s="1">
        <v>40771.949999999997</v>
      </c>
      <c r="N341" t="s">
        <v>74</v>
      </c>
      <c r="O341">
        <v>0.04</v>
      </c>
      <c r="P341">
        <v>0.16</v>
      </c>
      <c r="R341" t="s">
        <v>28</v>
      </c>
      <c r="S341" t="s">
        <v>30</v>
      </c>
      <c r="T341" t="s">
        <v>31</v>
      </c>
      <c r="U341">
        <v>11395</v>
      </c>
      <c r="V341" t="s">
        <v>145</v>
      </c>
    </row>
    <row r="342" spans="1:22">
      <c r="A342" t="s">
        <v>143</v>
      </c>
      <c r="C342" t="s">
        <v>144</v>
      </c>
      <c r="D342" t="s">
        <v>25</v>
      </c>
      <c r="E342" s="1">
        <v>40766.440972222219</v>
      </c>
      <c r="F342">
        <v>630</v>
      </c>
      <c r="G342" t="s">
        <v>65</v>
      </c>
      <c r="H342">
        <v>1.3</v>
      </c>
      <c r="J342" t="s">
        <v>50</v>
      </c>
      <c r="K342" t="s">
        <v>35</v>
      </c>
      <c r="L342">
        <v>1370741</v>
      </c>
      <c r="M342" s="1">
        <v>40777.570138888892</v>
      </c>
      <c r="N342" t="s">
        <v>66</v>
      </c>
      <c r="O342">
        <v>0.04</v>
      </c>
      <c r="P342">
        <v>0.1</v>
      </c>
      <c r="R342" t="s">
        <v>28</v>
      </c>
      <c r="S342" t="s">
        <v>30</v>
      </c>
      <c r="T342" t="s">
        <v>31</v>
      </c>
      <c r="U342">
        <v>11395</v>
      </c>
      <c r="V342" t="s">
        <v>145</v>
      </c>
    </row>
    <row r="343" spans="1:22">
      <c r="A343" t="s">
        <v>143</v>
      </c>
      <c r="C343" t="s">
        <v>144</v>
      </c>
      <c r="D343" t="s">
        <v>25</v>
      </c>
      <c r="E343" s="1">
        <v>40766.440972222219</v>
      </c>
      <c r="F343">
        <v>680</v>
      </c>
      <c r="G343" t="s">
        <v>71</v>
      </c>
      <c r="H343">
        <v>1</v>
      </c>
      <c r="I343" t="s">
        <v>42</v>
      </c>
      <c r="J343" t="s">
        <v>50</v>
      </c>
      <c r="K343" t="s">
        <v>35</v>
      </c>
      <c r="L343">
        <v>1370741</v>
      </c>
      <c r="M343" s="1">
        <v>40780.038888888892</v>
      </c>
      <c r="N343" t="s">
        <v>72</v>
      </c>
      <c r="O343">
        <v>1</v>
      </c>
      <c r="P343">
        <v>5</v>
      </c>
      <c r="R343" t="s">
        <v>28</v>
      </c>
      <c r="S343" t="s">
        <v>30</v>
      </c>
      <c r="T343" t="s">
        <v>31</v>
      </c>
      <c r="U343">
        <v>11395</v>
      </c>
      <c r="V343" t="s">
        <v>145</v>
      </c>
    </row>
    <row r="344" spans="1:22">
      <c r="A344" t="s">
        <v>143</v>
      </c>
      <c r="C344" t="s">
        <v>144</v>
      </c>
      <c r="D344" t="s">
        <v>25</v>
      </c>
      <c r="E344" s="1">
        <v>40766.440972222219</v>
      </c>
      <c r="F344">
        <v>671</v>
      </c>
      <c r="G344" t="s">
        <v>70</v>
      </c>
      <c r="H344">
        <v>0.08</v>
      </c>
      <c r="J344" t="s">
        <v>50</v>
      </c>
      <c r="K344" t="s">
        <v>35</v>
      </c>
      <c r="L344">
        <v>1370744</v>
      </c>
      <c r="M344" s="1">
        <v>40767.599305555559</v>
      </c>
      <c r="N344" t="s">
        <v>68</v>
      </c>
      <c r="O344">
        <v>0</v>
      </c>
      <c r="P344">
        <v>0.01</v>
      </c>
      <c r="R344" t="s">
        <v>28</v>
      </c>
      <c r="S344" t="s">
        <v>30</v>
      </c>
      <c r="T344" t="s">
        <v>31</v>
      </c>
      <c r="U344">
        <v>11395</v>
      </c>
      <c r="V344" t="s">
        <v>145</v>
      </c>
    </row>
    <row r="345" spans="1:22">
      <c r="A345" t="s">
        <v>143</v>
      </c>
      <c r="C345" t="s">
        <v>144</v>
      </c>
      <c r="D345" t="s">
        <v>25</v>
      </c>
      <c r="E345" s="1">
        <v>40766.440972222219</v>
      </c>
      <c r="F345">
        <v>301</v>
      </c>
      <c r="G345" t="s">
        <v>52</v>
      </c>
      <c r="H345">
        <v>6.7</v>
      </c>
      <c r="J345" t="s">
        <v>53</v>
      </c>
      <c r="K345" t="s">
        <v>28</v>
      </c>
      <c r="M345" s="1">
        <v>40766.440972222219</v>
      </c>
      <c r="R345" t="s">
        <v>28</v>
      </c>
      <c r="S345" t="s">
        <v>30</v>
      </c>
      <c r="T345" t="s">
        <v>31</v>
      </c>
      <c r="U345">
        <v>11395</v>
      </c>
      <c r="V345" t="s">
        <v>145</v>
      </c>
    </row>
    <row r="346" spans="1:22">
      <c r="A346" t="s">
        <v>143</v>
      </c>
      <c r="C346" t="s">
        <v>144</v>
      </c>
      <c r="D346" t="s">
        <v>25</v>
      </c>
      <c r="E346" s="1">
        <v>40766.440972222219</v>
      </c>
      <c r="F346">
        <v>299</v>
      </c>
      <c r="G346" t="s">
        <v>49</v>
      </c>
      <c r="H346">
        <v>0.56000000000000005</v>
      </c>
      <c r="J346" t="s">
        <v>50</v>
      </c>
      <c r="K346" t="s">
        <v>28</v>
      </c>
      <c r="M346" s="1">
        <v>40766.440972222219</v>
      </c>
      <c r="N346" t="s">
        <v>51</v>
      </c>
      <c r="R346" t="s">
        <v>28</v>
      </c>
      <c r="S346" t="s">
        <v>30</v>
      </c>
      <c r="T346" t="s">
        <v>31</v>
      </c>
      <c r="U346">
        <v>11395</v>
      </c>
      <c r="V346" t="s">
        <v>145</v>
      </c>
    </row>
    <row r="347" spans="1:22">
      <c r="A347" t="s">
        <v>143</v>
      </c>
      <c r="C347" t="s">
        <v>144</v>
      </c>
      <c r="D347" t="s">
        <v>25</v>
      </c>
      <c r="E347" s="1">
        <v>40766.440972222219</v>
      </c>
      <c r="F347">
        <v>406</v>
      </c>
      <c r="G347" t="s">
        <v>54</v>
      </c>
      <c r="H347">
        <v>7.5</v>
      </c>
      <c r="J347" t="s">
        <v>55</v>
      </c>
      <c r="K347" t="s">
        <v>28</v>
      </c>
      <c r="M347" s="1">
        <v>40766.440972222219</v>
      </c>
      <c r="N347" t="s">
        <v>56</v>
      </c>
      <c r="R347" t="s">
        <v>28</v>
      </c>
      <c r="S347" t="s">
        <v>30</v>
      </c>
      <c r="T347" t="s">
        <v>31</v>
      </c>
      <c r="U347">
        <v>11395</v>
      </c>
      <c r="V347" t="s">
        <v>145</v>
      </c>
    </row>
    <row r="348" spans="1:22">
      <c r="A348" t="s">
        <v>143</v>
      </c>
      <c r="C348" t="s">
        <v>144</v>
      </c>
      <c r="D348" t="s">
        <v>25</v>
      </c>
      <c r="E348" s="1">
        <v>40766.440972222219</v>
      </c>
      <c r="F348">
        <v>665</v>
      </c>
      <c r="G348" t="s">
        <v>67</v>
      </c>
      <c r="H348">
        <v>0.14000000000000001</v>
      </c>
      <c r="J348" t="s">
        <v>50</v>
      </c>
      <c r="K348" t="s">
        <v>35</v>
      </c>
      <c r="L348">
        <v>1370741</v>
      </c>
      <c r="M348" s="1">
        <v>40774.411805555559</v>
      </c>
      <c r="N348" t="s">
        <v>68</v>
      </c>
      <c r="O348">
        <v>0.01</v>
      </c>
      <c r="P348">
        <v>0.05</v>
      </c>
      <c r="R348" t="s">
        <v>28</v>
      </c>
      <c r="S348" t="s">
        <v>30</v>
      </c>
      <c r="T348" t="s">
        <v>31</v>
      </c>
      <c r="U348">
        <v>11395</v>
      </c>
      <c r="V348" t="s">
        <v>145</v>
      </c>
    </row>
    <row r="349" spans="1:22">
      <c r="A349" t="s">
        <v>143</v>
      </c>
      <c r="C349" t="s">
        <v>144</v>
      </c>
      <c r="D349" t="s">
        <v>25</v>
      </c>
      <c r="E349" s="1">
        <v>40766.440972222219</v>
      </c>
      <c r="F349">
        <v>937</v>
      </c>
      <c r="G349" t="s">
        <v>78</v>
      </c>
      <c r="H349">
        <v>1.4</v>
      </c>
      <c r="J349" t="s">
        <v>50</v>
      </c>
      <c r="K349" t="s">
        <v>35</v>
      </c>
      <c r="L349">
        <v>1370747</v>
      </c>
      <c r="M349" s="1">
        <v>40771.949999999997</v>
      </c>
      <c r="N349" t="s">
        <v>74</v>
      </c>
      <c r="O349">
        <v>0.3</v>
      </c>
      <c r="P349">
        <v>1.2</v>
      </c>
      <c r="R349" t="s">
        <v>28</v>
      </c>
      <c r="S349" t="s">
        <v>30</v>
      </c>
      <c r="T349" t="s">
        <v>31</v>
      </c>
      <c r="U349">
        <v>11395</v>
      </c>
      <c r="V349" t="s">
        <v>145</v>
      </c>
    </row>
    <row r="350" spans="1:22">
      <c r="A350" t="s">
        <v>143</v>
      </c>
      <c r="C350" t="s">
        <v>144</v>
      </c>
      <c r="D350" t="s">
        <v>25</v>
      </c>
      <c r="E350" s="1">
        <v>40766.440972222219</v>
      </c>
      <c r="F350">
        <v>90068</v>
      </c>
      <c r="G350" t="s">
        <v>87</v>
      </c>
      <c r="H350">
        <v>1.3</v>
      </c>
      <c r="J350" t="s">
        <v>39</v>
      </c>
      <c r="K350" t="s">
        <v>28</v>
      </c>
      <c r="M350" s="1">
        <v>40766.440972222219</v>
      </c>
      <c r="R350" t="s">
        <v>28</v>
      </c>
      <c r="S350" t="s">
        <v>30</v>
      </c>
      <c r="T350" t="s">
        <v>31</v>
      </c>
      <c r="U350">
        <v>11395</v>
      </c>
      <c r="V350" t="s">
        <v>145</v>
      </c>
    </row>
    <row r="351" spans="1:22">
      <c r="A351" t="s">
        <v>143</v>
      </c>
      <c r="C351" t="s">
        <v>144</v>
      </c>
      <c r="D351" t="s">
        <v>25</v>
      </c>
      <c r="E351" s="1">
        <v>40766.440972222219</v>
      </c>
      <c r="F351">
        <v>929</v>
      </c>
      <c r="G351" t="s">
        <v>77</v>
      </c>
      <c r="H351">
        <v>6</v>
      </c>
      <c r="J351" t="s">
        <v>50</v>
      </c>
      <c r="K351" t="s">
        <v>35</v>
      </c>
      <c r="L351">
        <v>1370747</v>
      </c>
      <c r="M351" s="1">
        <v>40771.949999999997</v>
      </c>
      <c r="N351" t="s">
        <v>74</v>
      </c>
      <c r="O351">
        <v>0.5</v>
      </c>
      <c r="P351">
        <v>2</v>
      </c>
      <c r="R351" t="s">
        <v>28</v>
      </c>
      <c r="S351" t="s">
        <v>30</v>
      </c>
      <c r="T351" t="s">
        <v>31</v>
      </c>
      <c r="U351">
        <v>11395</v>
      </c>
      <c r="V351" t="s">
        <v>145</v>
      </c>
    </row>
    <row r="352" spans="1:22">
      <c r="A352" t="s">
        <v>143</v>
      </c>
      <c r="C352" t="s">
        <v>144</v>
      </c>
      <c r="D352" t="s">
        <v>25</v>
      </c>
      <c r="E352" s="1">
        <v>40766.440972222219</v>
      </c>
      <c r="F352">
        <v>94</v>
      </c>
      <c r="G352" t="s">
        <v>46</v>
      </c>
      <c r="H352">
        <v>272</v>
      </c>
      <c r="J352" t="s">
        <v>47</v>
      </c>
      <c r="K352" t="s">
        <v>28</v>
      </c>
      <c r="M352" s="1">
        <v>40766.440972222219</v>
      </c>
      <c r="N352" t="s">
        <v>48</v>
      </c>
      <c r="R352" t="s">
        <v>28</v>
      </c>
      <c r="S352" t="s">
        <v>30</v>
      </c>
      <c r="T352" t="s">
        <v>31</v>
      </c>
      <c r="U352">
        <v>11395</v>
      </c>
      <c r="V352" t="s">
        <v>145</v>
      </c>
    </row>
    <row r="353" spans="1:22">
      <c r="A353" t="s">
        <v>143</v>
      </c>
      <c r="C353" t="s">
        <v>144</v>
      </c>
      <c r="D353" t="s">
        <v>25</v>
      </c>
      <c r="E353" s="1">
        <v>40766.440972222219</v>
      </c>
      <c r="F353">
        <v>945</v>
      </c>
      <c r="G353" t="s">
        <v>82</v>
      </c>
      <c r="H353">
        <v>18</v>
      </c>
      <c r="J353" t="s">
        <v>50</v>
      </c>
      <c r="K353" t="s">
        <v>35</v>
      </c>
      <c r="L353">
        <v>1370738</v>
      </c>
      <c r="M353" s="1">
        <v>40773.357638888891</v>
      </c>
      <c r="N353" t="s">
        <v>80</v>
      </c>
      <c r="O353">
        <v>0.2</v>
      </c>
      <c r="P353">
        <v>0.5</v>
      </c>
      <c r="R353" t="s">
        <v>28</v>
      </c>
      <c r="S353" t="s">
        <v>30</v>
      </c>
      <c r="T353" t="s">
        <v>31</v>
      </c>
      <c r="U353">
        <v>11395</v>
      </c>
      <c r="V353" t="s">
        <v>145</v>
      </c>
    </row>
    <row r="354" spans="1:22">
      <c r="A354" t="s">
        <v>143</v>
      </c>
      <c r="C354" t="s">
        <v>144</v>
      </c>
      <c r="D354" t="s">
        <v>25</v>
      </c>
      <c r="E354" s="1">
        <v>40766.440972222219</v>
      </c>
      <c r="F354">
        <v>70300</v>
      </c>
      <c r="G354" t="s">
        <v>85</v>
      </c>
      <c r="H354">
        <v>153</v>
      </c>
      <c r="I354" t="s">
        <v>96</v>
      </c>
      <c r="J354" t="s">
        <v>50</v>
      </c>
      <c r="K354" t="s">
        <v>35</v>
      </c>
      <c r="L354">
        <v>1370738</v>
      </c>
      <c r="M354" s="1">
        <v>40770.924305555556</v>
      </c>
      <c r="N354" t="s">
        <v>86</v>
      </c>
      <c r="O354">
        <v>15</v>
      </c>
      <c r="P354">
        <v>25</v>
      </c>
      <c r="R354" t="s">
        <v>28</v>
      </c>
      <c r="S354" t="s">
        <v>30</v>
      </c>
      <c r="T354" t="s">
        <v>31</v>
      </c>
      <c r="U354">
        <v>11395</v>
      </c>
      <c r="V354" t="s">
        <v>145</v>
      </c>
    </row>
    <row r="355" spans="1:22">
      <c r="A355" t="s">
        <v>143</v>
      </c>
      <c r="C355" t="s">
        <v>144</v>
      </c>
      <c r="D355" t="s">
        <v>25</v>
      </c>
      <c r="E355" s="1">
        <v>40766.440972222219</v>
      </c>
      <c r="F355">
        <v>78</v>
      </c>
      <c r="G355" t="s">
        <v>37</v>
      </c>
      <c r="H355">
        <v>1.3</v>
      </c>
      <c r="I355" t="s">
        <v>38</v>
      </c>
      <c r="J355" t="s">
        <v>39</v>
      </c>
      <c r="K355" t="s">
        <v>28</v>
      </c>
      <c r="M355" s="1">
        <v>40766.440972222219</v>
      </c>
      <c r="Q355" t="s">
        <v>40</v>
      </c>
      <c r="R355" t="s">
        <v>28</v>
      </c>
      <c r="S355" t="s">
        <v>30</v>
      </c>
      <c r="T355" t="s">
        <v>31</v>
      </c>
      <c r="U355">
        <v>11395</v>
      </c>
      <c r="V355" t="s">
        <v>145</v>
      </c>
    </row>
    <row r="356" spans="1:22">
      <c r="A356" t="s">
        <v>143</v>
      </c>
      <c r="C356" t="s">
        <v>144</v>
      </c>
      <c r="D356" t="s">
        <v>25</v>
      </c>
      <c r="E356" s="1">
        <v>40766.440972222219</v>
      </c>
      <c r="F356">
        <v>76</v>
      </c>
      <c r="G356" t="s">
        <v>33</v>
      </c>
      <c r="H356">
        <v>0.25</v>
      </c>
      <c r="J356" t="s">
        <v>34</v>
      </c>
      <c r="K356" t="s">
        <v>35</v>
      </c>
      <c r="L356">
        <v>1370738</v>
      </c>
      <c r="M356" s="1">
        <v>40767.618750000001</v>
      </c>
      <c r="N356" t="s">
        <v>36</v>
      </c>
      <c r="O356">
        <v>0.1</v>
      </c>
      <c r="P356">
        <v>0.1</v>
      </c>
      <c r="R356" t="s">
        <v>28</v>
      </c>
      <c r="S356" t="s">
        <v>30</v>
      </c>
      <c r="T356" t="s">
        <v>31</v>
      </c>
      <c r="U356">
        <v>11395</v>
      </c>
      <c r="V356" t="s">
        <v>145</v>
      </c>
    </row>
    <row r="357" spans="1:22">
      <c r="A357" t="s">
        <v>143</v>
      </c>
      <c r="C357" t="s">
        <v>144</v>
      </c>
      <c r="D357" t="s">
        <v>25</v>
      </c>
      <c r="E357" s="1">
        <v>40766.440972222219</v>
      </c>
      <c r="F357">
        <v>10</v>
      </c>
      <c r="G357" t="s">
        <v>26</v>
      </c>
      <c r="H357">
        <v>24.5</v>
      </c>
      <c r="J357" t="s">
        <v>27</v>
      </c>
      <c r="K357" t="s">
        <v>28</v>
      </c>
      <c r="M357" s="1">
        <v>40766.440972222219</v>
      </c>
      <c r="N357" t="s">
        <v>29</v>
      </c>
      <c r="R357" t="s">
        <v>28</v>
      </c>
      <c r="S357" t="s">
        <v>30</v>
      </c>
      <c r="T357" t="s">
        <v>31</v>
      </c>
      <c r="U357">
        <v>11395</v>
      </c>
      <c r="V357" t="s">
        <v>145</v>
      </c>
    </row>
    <row r="358" spans="1:22">
      <c r="A358" t="s">
        <v>146</v>
      </c>
      <c r="C358" t="s">
        <v>147</v>
      </c>
      <c r="D358" t="s">
        <v>25</v>
      </c>
      <c r="E358" s="1">
        <v>40786.564583333333</v>
      </c>
      <c r="F358">
        <v>410</v>
      </c>
      <c r="G358" t="s">
        <v>57</v>
      </c>
      <c r="H358">
        <v>66</v>
      </c>
      <c r="J358" t="s">
        <v>50</v>
      </c>
      <c r="K358" t="s">
        <v>35</v>
      </c>
      <c r="L358">
        <v>1374589</v>
      </c>
      <c r="M358" s="1">
        <v>40797.97152777778</v>
      </c>
      <c r="N358" t="s">
        <v>58</v>
      </c>
      <c r="O358">
        <v>0.65</v>
      </c>
      <c r="P358">
        <v>2.5</v>
      </c>
      <c r="R358" t="s">
        <v>28</v>
      </c>
      <c r="S358" t="s">
        <v>30</v>
      </c>
      <c r="T358" t="s">
        <v>31</v>
      </c>
      <c r="U358">
        <v>11479</v>
      </c>
      <c r="V358" t="s">
        <v>148</v>
      </c>
    </row>
    <row r="359" spans="1:22">
      <c r="A359" t="s">
        <v>146</v>
      </c>
      <c r="C359" t="s">
        <v>147</v>
      </c>
      <c r="D359" t="s">
        <v>25</v>
      </c>
      <c r="E359" s="1">
        <v>40786.564583333333</v>
      </c>
      <c r="F359">
        <v>610</v>
      </c>
      <c r="G359" t="s">
        <v>59</v>
      </c>
      <c r="H359">
        <v>1.4E-2</v>
      </c>
      <c r="I359" t="s">
        <v>60</v>
      </c>
      <c r="J359" t="s">
        <v>50</v>
      </c>
      <c r="K359" t="s">
        <v>35</v>
      </c>
      <c r="L359">
        <v>1374592</v>
      </c>
      <c r="M359" s="1">
        <v>40788.583333333336</v>
      </c>
      <c r="N359" t="s">
        <v>61</v>
      </c>
      <c r="O359">
        <v>0.01</v>
      </c>
      <c r="P359">
        <v>0.02</v>
      </c>
      <c r="R359" t="s">
        <v>28</v>
      </c>
      <c r="S359" t="s">
        <v>30</v>
      </c>
      <c r="T359" t="s">
        <v>31</v>
      </c>
      <c r="U359">
        <v>11479</v>
      </c>
      <c r="V359" t="s">
        <v>148</v>
      </c>
    </row>
    <row r="360" spans="1:22">
      <c r="A360" t="s">
        <v>146</v>
      </c>
      <c r="C360" t="s">
        <v>147</v>
      </c>
      <c r="D360" t="s">
        <v>25</v>
      </c>
      <c r="E360" s="1">
        <v>40786.564583333333</v>
      </c>
      <c r="F360">
        <v>625</v>
      </c>
      <c r="G360" t="s">
        <v>62</v>
      </c>
      <c r="H360">
        <v>8.3000000000000004E-2</v>
      </c>
      <c r="I360" t="s">
        <v>60</v>
      </c>
      <c r="J360" t="s">
        <v>50</v>
      </c>
      <c r="K360" t="s">
        <v>35</v>
      </c>
      <c r="L360">
        <v>1374592</v>
      </c>
      <c r="M360" s="1">
        <v>40793.453472222223</v>
      </c>
      <c r="N360" t="s">
        <v>63</v>
      </c>
      <c r="O360">
        <v>0.08</v>
      </c>
      <c r="P360">
        <v>0.2</v>
      </c>
      <c r="Q360" t="s">
        <v>64</v>
      </c>
      <c r="R360" t="s">
        <v>28</v>
      </c>
      <c r="S360" t="s">
        <v>30</v>
      </c>
      <c r="T360" t="s">
        <v>31</v>
      </c>
      <c r="U360">
        <v>11479</v>
      </c>
      <c r="V360" t="s">
        <v>148</v>
      </c>
    </row>
    <row r="361" spans="1:22">
      <c r="A361" t="s">
        <v>146</v>
      </c>
      <c r="C361" t="s">
        <v>147</v>
      </c>
      <c r="D361" t="s">
        <v>25</v>
      </c>
      <c r="E361" s="1">
        <v>40786.564583333333</v>
      </c>
      <c r="F361">
        <v>1022</v>
      </c>
      <c r="G361" t="s">
        <v>83</v>
      </c>
      <c r="H361">
        <v>251</v>
      </c>
      <c r="J361" t="s">
        <v>84</v>
      </c>
      <c r="K361" t="s">
        <v>35</v>
      </c>
      <c r="L361">
        <v>1374598</v>
      </c>
      <c r="M361" s="1">
        <v>40793.827777777777</v>
      </c>
      <c r="N361" t="s">
        <v>74</v>
      </c>
      <c r="O361">
        <v>15</v>
      </c>
      <c r="P361">
        <v>60</v>
      </c>
      <c r="Q361" t="s">
        <v>75</v>
      </c>
      <c r="R361" t="s">
        <v>28</v>
      </c>
      <c r="S361" t="s">
        <v>30</v>
      </c>
      <c r="T361" t="s">
        <v>31</v>
      </c>
      <c r="U361">
        <v>11479</v>
      </c>
      <c r="V361" t="s">
        <v>148</v>
      </c>
    </row>
    <row r="362" spans="1:22">
      <c r="A362" t="s">
        <v>146</v>
      </c>
      <c r="C362" t="s">
        <v>147</v>
      </c>
      <c r="D362" t="s">
        <v>25</v>
      </c>
      <c r="E362" s="1">
        <v>40786.564583333333</v>
      </c>
      <c r="F362">
        <v>916</v>
      </c>
      <c r="G362" t="s">
        <v>73</v>
      </c>
      <c r="H362">
        <v>134</v>
      </c>
      <c r="J362" t="s">
        <v>50</v>
      </c>
      <c r="K362" t="s">
        <v>35</v>
      </c>
      <c r="L362">
        <v>1374598</v>
      </c>
      <c r="M362" s="1">
        <v>40793.827777777777</v>
      </c>
      <c r="N362" t="s">
        <v>74</v>
      </c>
      <c r="O362">
        <v>0.08</v>
      </c>
      <c r="P362">
        <v>0.3</v>
      </c>
      <c r="Q362" t="s">
        <v>75</v>
      </c>
      <c r="R362" t="s">
        <v>28</v>
      </c>
      <c r="S362" t="s">
        <v>30</v>
      </c>
      <c r="T362" t="s">
        <v>31</v>
      </c>
      <c r="U362">
        <v>11479</v>
      </c>
      <c r="V362" t="s">
        <v>148</v>
      </c>
    </row>
    <row r="363" spans="1:22">
      <c r="A363" t="s">
        <v>146</v>
      </c>
      <c r="C363" t="s">
        <v>147</v>
      </c>
      <c r="D363" t="s">
        <v>25</v>
      </c>
      <c r="E363" s="1">
        <v>40786.564583333333</v>
      </c>
      <c r="F363">
        <v>940</v>
      </c>
      <c r="G363" t="s">
        <v>79</v>
      </c>
      <c r="H363" s="2">
        <v>1300</v>
      </c>
      <c r="J363" t="s">
        <v>50</v>
      </c>
      <c r="K363" t="s">
        <v>35</v>
      </c>
      <c r="L363">
        <v>1374589</v>
      </c>
      <c r="M363" s="1">
        <v>40795.881944444445</v>
      </c>
      <c r="N363" t="s">
        <v>80</v>
      </c>
      <c r="O363">
        <v>4</v>
      </c>
      <c r="P363">
        <v>10</v>
      </c>
      <c r="Q363" t="s">
        <v>81</v>
      </c>
      <c r="R363" t="s">
        <v>28</v>
      </c>
      <c r="S363" t="s">
        <v>30</v>
      </c>
      <c r="T363" t="s">
        <v>31</v>
      </c>
      <c r="U363">
        <v>11479</v>
      </c>
      <c r="V363" t="s">
        <v>148</v>
      </c>
    </row>
    <row r="364" spans="1:22">
      <c r="A364" t="s">
        <v>146</v>
      </c>
      <c r="C364" t="s">
        <v>147</v>
      </c>
      <c r="D364" t="s">
        <v>25</v>
      </c>
      <c r="E364" s="1">
        <v>40786.564583333333</v>
      </c>
      <c r="F364">
        <v>80</v>
      </c>
      <c r="G364" t="s">
        <v>41</v>
      </c>
      <c r="H364">
        <v>2.5</v>
      </c>
      <c r="I364" t="s">
        <v>42</v>
      </c>
      <c r="J364" t="s">
        <v>43</v>
      </c>
      <c r="K364" t="s">
        <v>35</v>
      </c>
      <c r="L364">
        <v>1374589</v>
      </c>
      <c r="M364" s="1">
        <v>40787.547222222223</v>
      </c>
      <c r="N364" t="s">
        <v>44</v>
      </c>
      <c r="O364">
        <v>2.5</v>
      </c>
      <c r="P364">
        <v>6</v>
      </c>
      <c r="Q364" t="s">
        <v>45</v>
      </c>
      <c r="R364" t="s">
        <v>28</v>
      </c>
      <c r="S364" t="s">
        <v>30</v>
      </c>
      <c r="T364" t="s">
        <v>31</v>
      </c>
      <c r="U364">
        <v>11479</v>
      </c>
      <c r="V364" t="s">
        <v>148</v>
      </c>
    </row>
    <row r="365" spans="1:22">
      <c r="A365" t="s">
        <v>146</v>
      </c>
      <c r="C365" t="s">
        <v>147</v>
      </c>
      <c r="D365" t="s">
        <v>25</v>
      </c>
      <c r="E365" s="1">
        <v>40786.564583333333</v>
      </c>
      <c r="F365">
        <v>927</v>
      </c>
      <c r="G365" t="s">
        <v>76</v>
      </c>
      <c r="H365">
        <v>78.7</v>
      </c>
      <c r="J365" t="s">
        <v>50</v>
      </c>
      <c r="K365" t="s">
        <v>35</v>
      </c>
      <c r="L365">
        <v>1374598</v>
      </c>
      <c r="M365" s="1">
        <v>40793.827777777777</v>
      </c>
      <c r="N365" t="s">
        <v>74</v>
      </c>
      <c r="O365">
        <v>0.04</v>
      </c>
      <c r="P365">
        <v>0.16</v>
      </c>
      <c r="Q365" t="s">
        <v>75</v>
      </c>
      <c r="R365" t="s">
        <v>28</v>
      </c>
      <c r="S365" t="s">
        <v>30</v>
      </c>
      <c r="T365" t="s">
        <v>31</v>
      </c>
      <c r="U365">
        <v>11479</v>
      </c>
      <c r="V365" t="s">
        <v>148</v>
      </c>
    </row>
    <row r="366" spans="1:22">
      <c r="A366" t="s">
        <v>146</v>
      </c>
      <c r="C366" t="s">
        <v>147</v>
      </c>
      <c r="D366" t="s">
        <v>25</v>
      </c>
      <c r="E366" s="1">
        <v>40786.564583333333</v>
      </c>
      <c r="F366">
        <v>630</v>
      </c>
      <c r="G366" t="s">
        <v>65</v>
      </c>
      <c r="H366">
        <v>0.11</v>
      </c>
      <c r="J366" t="s">
        <v>50</v>
      </c>
      <c r="K366" t="s">
        <v>35</v>
      </c>
      <c r="L366">
        <v>1374592</v>
      </c>
      <c r="M366" s="1">
        <v>40793.506944444445</v>
      </c>
      <c r="N366" t="s">
        <v>66</v>
      </c>
      <c r="O366">
        <v>0</v>
      </c>
      <c r="P366">
        <v>0.01</v>
      </c>
      <c r="R366" t="s">
        <v>28</v>
      </c>
      <c r="S366" t="s">
        <v>30</v>
      </c>
      <c r="T366" t="s">
        <v>31</v>
      </c>
      <c r="U366">
        <v>11479</v>
      </c>
      <c r="V366" t="s">
        <v>148</v>
      </c>
    </row>
    <row r="367" spans="1:22">
      <c r="A367" t="s">
        <v>146</v>
      </c>
      <c r="C367" t="s">
        <v>147</v>
      </c>
      <c r="D367" t="s">
        <v>25</v>
      </c>
      <c r="E367" s="1">
        <v>40786.564583333333</v>
      </c>
      <c r="F367">
        <v>680</v>
      </c>
      <c r="G367" t="s">
        <v>71</v>
      </c>
      <c r="H367">
        <v>1</v>
      </c>
      <c r="I367" t="s">
        <v>42</v>
      </c>
      <c r="J367" t="s">
        <v>50</v>
      </c>
      <c r="K367" t="s">
        <v>35</v>
      </c>
      <c r="L367">
        <v>1374592</v>
      </c>
      <c r="M367" s="1">
        <v>40798.979166666664</v>
      </c>
      <c r="N367" t="s">
        <v>72</v>
      </c>
      <c r="O367">
        <v>1</v>
      </c>
      <c r="P367">
        <v>5</v>
      </c>
      <c r="R367" t="s">
        <v>28</v>
      </c>
      <c r="S367" t="s">
        <v>30</v>
      </c>
      <c r="T367" t="s">
        <v>31</v>
      </c>
      <c r="U367">
        <v>11479</v>
      </c>
      <c r="V367" t="s">
        <v>148</v>
      </c>
    </row>
    <row r="368" spans="1:22">
      <c r="A368" t="s">
        <v>146</v>
      </c>
      <c r="C368" t="s">
        <v>147</v>
      </c>
      <c r="D368" t="s">
        <v>25</v>
      </c>
      <c r="E368" s="1">
        <v>40786.564583333333</v>
      </c>
      <c r="F368">
        <v>671</v>
      </c>
      <c r="G368" t="s">
        <v>70</v>
      </c>
      <c r="H368">
        <v>1.2E-2</v>
      </c>
      <c r="J368" t="s">
        <v>50</v>
      </c>
      <c r="K368" t="s">
        <v>35</v>
      </c>
      <c r="L368">
        <v>1374595</v>
      </c>
      <c r="M368" s="1">
        <v>40787.640972222223</v>
      </c>
      <c r="N368" t="s">
        <v>68</v>
      </c>
      <c r="O368">
        <v>0</v>
      </c>
      <c r="P368">
        <v>0.01</v>
      </c>
      <c r="R368" t="s">
        <v>28</v>
      </c>
      <c r="S368" t="s">
        <v>30</v>
      </c>
      <c r="T368" t="s">
        <v>31</v>
      </c>
      <c r="U368">
        <v>11479</v>
      </c>
      <c r="V368" t="s">
        <v>148</v>
      </c>
    </row>
    <row r="369" spans="1:22">
      <c r="A369" t="s">
        <v>146</v>
      </c>
      <c r="C369" t="s">
        <v>147</v>
      </c>
      <c r="D369" t="s">
        <v>25</v>
      </c>
      <c r="E369" s="1">
        <v>40786.564583333333</v>
      </c>
      <c r="F369">
        <v>301</v>
      </c>
      <c r="G369" t="s">
        <v>52</v>
      </c>
      <c r="H369">
        <v>31.8</v>
      </c>
      <c r="J369" t="s">
        <v>53</v>
      </c>
      <c r="K369" t="s">
        <v>28</v>
      </c>
      <c r="M369" s="1">
        <v>40786.564583333333</v>
      </c>
      <c r="R369" t="s">
        <v>28</v>
      </c>
      <c r="S369" t="s">
        <v>30</v>
      </c>
      <c r="T369" t="s">
        <v>31</v>
      </c>
      <c r="U369">
        <v>11479</v>
      </c>
      <c r="V369" t="s">
        <v>148</v>
      </c>
    </row>
    <row r="370" spans="1:22">
      <c r="A370" t="s">
        <v>146</v>
      </c>
      <c r="C370" t="s">
        <v>147</v>
      </c>
      <c r="D370" t="s">
        <v>25</v>
      </c>
      <c r="E370" s="1">
        <v>40786.564583333333</v>
      </c>
      <c r="F370">
        <v>299</v>
      </c>
      <c r="G370" t="s">
        <v>49</v>
      </c>
      <c r="H370">
        <v>2.63</v>
      </c>
      <c r="J370" t="s">
        <v>50</v>
      </c>
      <c r="K370" t="s">
        <v>28</v>
      </c>
      <c r="M370" s="1">
        <v>40786.564583333333</v>
      </c>
      <c r="N370" t="s">
        <v>51</v>
      </c>
      <c r="R370" t="s">
        <v>28</v>
      </c>
      <c r="S370" t="s">
        <v>30</v>
      </c>
      <c r="T370" t="s">
        <v>31</v>
      </c>
      <c r="U370">
        <v>11479</v>
      </c>
      <c r="V370" t="s">
        <v>148</v>
      </c>
    </row>
    <row r="371" spans="1:22">
      <c r="A371" t="s">
        <v>146</v>
      </c>
      <c r="C371" t="s">
        <v>147</v>
      </c>
      <c r="D371" t="s">
        <v>25</v>
      </c>
      <c r="E371" s="1">
        <v>40786.564583333333</v>
      </c>
      <c r="F371">
        <v>406</v>
      </c>
      <c r="G371" t="s">
        <v>54</v>
      </c>
      <c r="H371">
        <v>7.4</v>
      </c>
      <c r="J371" t="s">
        <v>55</v>
      </c>
      <c r="K371" t="s">
        <v>28</v>
      </c>
      <c r="M371" s="1">
        <v>40786.564583333333</v>
      </c>
      <c r="N371" t="s">
        <v>56</v>
      </c>
      <c r="R371" t="s">
        <v>28</v>
      </c>
      <c r="S371" t="s">
        <v>30</v>
      </c>
      <c r="T371" t="s">
        <v>31</v>
      </c>
      <c r="U371">
        <v>11479</v>
      </c>
      <c r="V371" t="s">
        <v>148</v>
      </c>
    </row>
    <row r="372" spans="1:22">
      <c r="A372" t="s">
        <v>146</v>
      </c>
      <c r="C372" t="s">
        <v>147</v>
      </c>
      <c r="D372" t="s">
        <v>25</v>
      </c>
      <c r="E372" s="1">
        <v>40786.564583333333</v>
      </c>
      <c r="F372">
        <v>665</v>
      </c>
      <c r="G372" t="s">
        <v>67</v>
      </c>
      <c r="H372">
        <v>1.4E-2</v>
      </c>
      <c r="J372" t="s">
        <v>50</v>
      </c>
      <c r="K372" t="s">
        <v>35</v>
      </c>
      <c r="L372">
        <v>1374592</v>
      </c>
      <c r="M372" s="1">
        <v>40792.601388888892</v>
      </c>
      <c r="N372" t="s">
        <v>68</v>
      </c>
      <c r="O372">
        <v>0</v>
      </c>
      <c r="P372">
        <v>0.01</v>
      </c>
      <c r="Q372" t="s">
        <v>69</v>
      </c>
      <c r="R372" t="s">
        <v>28</v>
      </c>
      <c r="S372" t="s">
        <v>30</v>
      </c>
      <c r="T372" t="s">
        <v>31</v>
      </c>
      <c r="U372">
        <v>11479</v>
      </c>
      <c r="V372" t="s">
        <v>148</v>
      </c>
    </row>
    <row r="373" spans="1:22">
      <c r="A373" t="s">
        <v>146</v>
      </c>
      <c r="C373" t="s">
        <v>147</v>
      </c>
      <c r="D373" t="s">
        <v>25</v>
      </c>
      <c r="E373" s="1">
        <v>40786.564583333333</v>
      </c>
      <c r="F373">
        <v>937</v>
      </c>
      <c r="G373" t="s">
        <v>78</v>
      </c>
      <c r="H373">
        <v>20.6</v>
      </c>
      <c r="J373" t="s">
        <v>50</v>
      </c>
      <c r="K373" t="s">
        <v>35</v>
      </c>
      <c r="L373">
        <v>1374598</v>
      </c>
      <c r="M373" s="1">
        <v>40793.831944444442</v>
      </c>
      <c r="N373" t="s">
        <v>74</v>
      </c>
      <c r="O373">
        <v>1.5</v>
      </c>
      <c r="P373">
        <v>6</v>
      </c>
      <c r="Q373" t="s">
        <v>75</v>
      </c>
      <c r="R373" t="s">
        <v>28</v>
      </c>
      <c r="S373" t="s">
        <v>30</v>
      </c>
      <c r="T373" t="s">
        <v>31</v>
      </c>
      <c r="U373">
        <v>11479</v>
      </c>
      <c r="V373" t="s">
        <v>148</v>
      </c>
    </row>
    <row r="374" spans="1:22">
      <c r="A374" t="s">
        <v>146</v>
      </c>
      <c r="C374" t="s">
        <v>147</v>
      </c>
      <c r="D374" t="s">
        <v>25</v>
      </c>
      <c r="E374" s="1">
        <v>40786.564583333333</v>
      </c>
      <c r="F374">
        <v>90068</v>
      </c>
      <c r="G374" t="s">
        <v>87</v>
      </c>
      <c r="H374">
        <v>4.5</v>
      </c>
      <c r="J374" t="s">
        <v>39</v>
      </c>
      <c r="K374" t="s">
        <v>28</v>
      </c>
      <c r="M374" s="1">
        <v>40786.564583333333</v>
      </c>
      <c r="R374" t="s">
        <v>28</v>
      </c>
      <c r="S374" t="s">
        <v>30</v>
      </c>
      <c r="T374" t="s">
        <v>31</v>
      </c>
      <c r="U374">
        <v>11479</v>
      </c>
      <c r="V374" t="s">
        <v>148</v>
      </c>
    </row>
    <row r="375" spans="1:22">
      <c r="A375" t="s">
        <v>146</v>
      </c>
      <c r="C375" t="s">
        <v>147</v>
      </c>
      <c r="D375" t="s">
        <v>25</v>
      </c>
      <c r="E375" s="1">
        <v>40786.564583333333</v>
      </c>
      <c r="F375">
        <v>929</v>
      </c>
      <c r="G375" t="s">
        <v>77</v>
      </c>
      <c r="H375">
        <v>693</v>
      </c>
      <c r="J375" t="s">
        <v>50</v>
      </c>
      <c r="K375" t="s">
        <v>35</v>
      </c>
      <c r="L375">
        <v>1374598</v>
      </c>
      <c r="M375" s="1">
        <v>40793.831944444442</v>
      </c>
      <c r="N375" t="s">
        <v>74</v>
      </c>
      <c r="O375">
        <v>2.5</v>
      </c>
      <c r="P375">
        <v>10</v>
      </c>
      <c r="Q375" t="s">
        <v>75</v>
      </c>
      <c r="R375" t="s">
        <v>28</v>
      </c>
      <c r="S375" t="s">
        <v>30</v>
      </c>
      <c r="T375" t="s">
        <v>31</v>
      </c>
      <c r="U375">
        <v>11479</v>
      </c>
      <c r="V375" t="s">
        <v>148</v>
      </c>
    </row>
    <row r="376" spans="1:22">
      <c r="A376" t="s">
        <v>146</v>
      </c>
      <c r="C376" t="s">
        <v>147</v>
      </c>
      <c r="D376" t="s">
        <v>25</v>
      </c>
      <c r="E376" s="1">
        <v>40786.564583333333</v>
      </c>
      <c r="F376">
        <v>94</v>
      </c>
      <c r="G376" t="s">
        <v>46</v>
      </c>
      <c r="H376">
        <v>4700</v>
      </c>
      <c r="J376" t="s">
        <v>47</v>
      </c>
      <c r="K376" t="s">
        <v>28</v>
      </c>
      <c r="M376" s="1">
        <v>40786.564583333333</v>
      </c>
      <c r="N376" t="s">
        <v>48</v>
      </c>
      <c r="R376" t="s">
        <v>28</v>
      </c>
      <c r="S376" t="s">
        <v>30</v>
      </c>
      <c r="T376" t="s">
        <v>31</v>
      </c>
      <c r="U376">
        <v>11479</v>
      </c>
      <c r="V376" t="s">
        <v>148</v>
      </c>
    </row>
    <row r="377" spans="1:22">
      <c r="A377" t="s">
        <v>146</v>
      </c>
      <c r="C377" t="s">
        <v>147</v>
      </c>
      <c r="D377" t="s">
        <v>25</v>
      </c>
      <c r="E377" s="1">
        <v>40786.564583333333</v>
      </c>
      <c r="F377">
        <v>945</v>
      </c>
      <c r="G377" t="s">
        <v>82</v>
      </c>
      <c r="H377">
        <v>330</v>
      </c>
      <c r="J377" t="s">
        <v>50</v>
      </c>
      <c r="K377" t="s">
        <v>35</v>
      </c>
      <c r="L377">
        <v>1374589</v>
      </c>
      <c r="M377" s="1">
        <v>40795.881944444445</v>
      </c>
      <c r="N377" t="s">
        <v>80</v>
      </c>
      <c r="O377">
        <v>4</v>
      </c>
      <c r="P377">
        <v>10</v>
      </c>
      <c r="R377" t="s">
        <v>28</v>
      </c>
      <c r="S377" t="s">
        <v>30</v>
      </c>
      <c r="T377" t="s">
        <v>31</v>
      </c>
      <c r="U377">
        <v>11479</v>
      </c>
      <c r="V377" t="s">
        <v>148</v>
      </c>
    </row>
    <row r="378" spans="1:22">
      <c r="A378" t="s">
        <v>146</v>
      </c>
      <c r="C378" t="s">
        <v>147</v>
      </c>
      <c r="D378" t="s">
        <v>25</v>
      </c>
      <c r="E378" s="1">
        <v>40786.564583333333</v>
      </c>
      <c r="F378">
        <v>70300</v>
      </c>
      <c r="G378" t="s">
        <v>85</v>
      </c>
      <c r="H378" s="2">
        <v>2360</v>
      </c>
      <c r="J378" t="s">
        <v>50</v>
      </c>
      <c r="K378" t="s">
        <v>35</v>
      </c>
      <c r="L378">
        <v>1374589</v>
      </c>
      <c r="M378" s="1">
        <v>40792.486805555556</v>
      </c>
      <c r="N378" t="s">
        <v>86</v>
      </c>
      <c r="O378">
        <v>30</v>
      </c>
      <c r="P378">
        <v>50</v>
      </c>
      <c r="R378" t="s">
        <v>28</v>
      </c>
      <c r="S378" t="s">
        <v>30</v>
      </c>
      <c r="T378" t="s">
        <v>31</v>
      </c>
      <c r="U378">
        <v>11479</v>
      </c>
      <c r="V378" t="s">
        <v>148</v>
      </c>
    </row>
    <row r="379" spans="1:22">
      <c r="A379" t="s">
        <v>146</v>
      </c>
      <c r="C379" t="s">
        <v>147</v>
      </c>
      <c r="D379" t="s">
        <v>25</v>
      </c>
      <c r="E379" s="1">
        <v>40786.564583333333</v>
      </c>
      <c r="F379">
        <v>78</v>
      </c>
      <c r="G379" t="s">
        <v>37</v>
      </c>
      <c r="H379">
        <v>4.5</v>
      </c>
      <c r="I379" t="s">
        <v>38</v>
      </c>
      <c r="J379" t="s">
        <v>39</v>
      </c>
      <c r="K379" t="s">
        <v>28</v>
      </c>
      <c r="M379" s="1">
        <v>40786.564583333333</v>
      </c>
      <c r="Q379" t="s">
        <v>40</v>
      </c>
      <c r="R379" t="s">
        <v>28</v>
      </c>
      <c r="S379" t="s">
        <v>30</v>
      </c>
      <c r="T379" t="s">
        <v>31</v>
      </c>
      <c r="U379">
        <v>11479</v>
      </c>
      <c r="V379" t="s">
        <v>148</v>
      </c>
    </row>
    <row r="380" spans="1:22">
      <c r="A380" t="s">
        <v>146</v>
      </c>
      <c r="C380" t="s">
        <v>147</v>
      </c>
      <c r="D380" t="s">
        <v>25</v>
      </c>
      <c r="E380" s="1">
        <v>40786.564583333333</v>
      </c>
      <c r="F380">
        <v>76</v>
      </c>
      <c r="G380" t="s">
        <v>33</v>
      </c>
      <c r="H380">
        <v>0.3</v>
      </c>
      <c r="J380" t="s">
        <v>34</v>
      </c>
      <c r="K380" t="s">
        <v>35</v>
      </c>
      <c r="L380">
        <v>1374589</v>
      </c>
      <c r="M380" s="1">
        <v>40787.666666666664</v>
      </c>
      <c r="N380" t="s">
        <v>36</v>
      </c>
      <c r="O380">
        <v>0.1</v>
      </c>
      <c r="P380">
        <v>0.1</v>
      </c>
      <c r="R380" t="s">
        <v>28</v>
      </c>
      <c r="S380" t="s">
        <v>30</v>
      </c>
      <c r="T380" t="s">
        <v>31</v>
      </c>
      <c r="U380">
        <v>11479</v>
      </c>
      <c r="V380" t="s">
        <v>148</v>
      </c>
    </row>
    <row r="381" spans="1:22">
      <c r="A381" t="s">
        <v>146</v>
      </c>
      <c r="C381" t="s">
        <v>147</v>
      </c>
      <c r="D381" t="s">
        <v>25</v>
      </c>
      <c r="E381" s="1">
        <v>40786.564583333333</v>
      </c>
      <c r="F381">
        <v>10</v>
      </c>
      <c r="G381" t="s">
        <v>26</v>
      </c>
      <c r="H381">
        <v>23.9</v>
      </c>
      <c r="J381" t="s">
        <v>27</v>
      </c>
      <c r="K381" t="s">
        <v>28</v>
      </c>
      <c r="M381" s="1">
        <v>40786.564583333333</v>
      </c>
      <c r="N381" t="s">
        <v>29</v>
      </c>
      <c r="R381" t="s">
        <v>28</v>
      </c>
      <c r="S381" t="s">
        <v>30</v>
      </c>
      <c r="T381" t="s">
        <v>31</v>
      </c>
      <c r="U381">
        <v>11479</v>
      </c>
      <c r="V381" t="s">
        <v>148</v>
      </c>
    </row>
    <row r="382" spans="1:22">
      <c r="A382" t="s">
        <v>149</v>
      </c>
      <c r="C382" t="s">
        <v>150</v>
      </c>
      <c r="D382" t="s">
        <v>25</v>
      </c>
      <c r="E382" s="1">
        <v>40793.535416666666</v>
      </c>
      <c r="F382">
        <v>410</v>
      </c>
      <c r="G382" t="s">
        <v>57</v>
      </c>
      <c r="H382">
        <v>69</v>
      </c>
      <c r="J382" t="s">
        <v>50</v>
      </c>
      <c r="K382" t="s">
        <v>35</v>
      </c>
      <c r="L382">
        <v>1375507</v>
      </c>
      <c r="M382" s="1">
        <v>40802.089583333334</v>
      </c>
      <c r="N382" t="s">
        <v>58</v>
      </c>
      <c r="O382">
        <v>0.65</v>
      </c>
      <c r="P382">
        <v>2.5</v>
      </c>
      <c r="R382" t="s">
        <v>28</v>
      </c>
      <c r="S382" t="s">
        <v>30</v>
      </c>
      <c r="T382" t="s">
        <v>31</v>
      </c>
      <c r="U382">
        <v>9687</v>
      </c>
      <c r="V382" t="s">
        <v>151</v>
      </c>
    </row>
    <row r="383" spans="1:22">
      <c r="A383" t="s">
        <v>149</v>
      </c>
      <c r="C383" t="s">
        <v>150</v>
      </c>
      <c r="D383" t="s">
        <v>25</v>
      </c>
      <c r="E383" s="1">
        <v>40793.535416666666</v>
      </c>
      <c r="F383">
        <v>610</v>
      </c>
      <c r="G383" t="s">
        <v>59</v>
      </c>
      <c r="H383">
        <v>0.01</v>
      </c>
      <c r="I383" t="s">
        <v>42</v>
      </c>
      <c r="J383" t="s">
        <v>50</v>
      </c>
      <c r="K383" t="s">
        <v>35</v>
      </c>
      <c r="L383">
        <v>1375508</v>
      </c>
      <c r="M383" s="1">
        <v>40795.46875</v>
      </c>
      <c r="N383" t="s">
        <v>61</v>
      </c>
      <c r="O383">
        <v>0.01</v>
      </c>
      <c r="P383">
        <v>0.02</v>
      </c>
      <c r="R383" t="s">
        <v>28</v>
      </c>
      <c r="S383" t="s">
        <v>30</v>
      </c>
      <c r="T383" t="s">
        <v>31</v>
      </c>
      <c r="U383">
        <v>9687</v>
      </c>
      <c r="V383" t="s">
        <v>151</v>
      </c>
    </row>
    <row r="384" spans="1:22">
      <c r="A384" t="s">
        <v>149</v>
      </c>
      <c r="C384" t="s">
        <v>150</v>
      </c>
      <c r="D384" t="s">
        <v>25</v>
      </c>
      <c r="E384" s="1">
        <v>40793.535416666666</v>
      </c>
      <c r="F384">
        <v>625</v>
      </c>
      <c r="G384" t="s">
        <v>62</v>
      </c>
      <c r="H384">
        <v>0.18</v>
      </c>
      <c r="I384" t="s">
        <v>60</v>
      </c>
      <c r="J384" t="s">
        <v>50</v>
      </c>
      <c r="K384" t="s">
        <v>35</v>
      </c>
      <c r="L384">
        <v>1375508</v>
      </c>
      <c r="M384" s="1">
        <v>40799.602777777778</v>
      </c>
      <c r="N384" t="s">
        <v>63</v>
      </c>
      <c r="O384">
        <v>0.08</v>
      </c>
      <c r="P384">
        <v>0.2</v>
      </c>
      <c r="R384" t="s">
        <v>28</v>
      </c>
      <c r="S384" t="s">
        <v>30</v>
      </c>
      <c r="T384" t="s">
        <v>31</v>
      </c>
      <c r="U384">
        <v>9687</v>
      </c>
      <c r="V384" t="s">
        <v>151</v>
      </c>
    </row>
    <row r="385" spans="1:22">
      <c r="A385" t="s">
        <v>149</v>
      </c>
      <c r="C385" t="s">
        <v>150</v>
      </c>
      <c r="D385" t="s">
        <v>25</v>
      </c>
      <c r="E385" s="1">
        <v>40793.535416666666</v>
      </c>
      <c r="F385">
        <v>1022</v>
      </c>
      <c r="G385" t="s">
        <v>83</v>
      </c>
      <c r="H385">
        <v>116</v>
      </c>
      <c r="J385" t="s">
        <v>84</v>
      </c>
      <c r="K385" t="s">
        <v>35</v>
      </c>
      <c r="L385">
        <v>1375510</v>
      </c>
      <c r="M385" s="1">
        <v>40802.701388888891</v>
      </c>
      <c r="N385" t="s">
        <v>74</v>
      </c>
      <c r="O385">
        <v>15</v>
      </c>
      <c r="P385">
        <v>60</v>
      </c>
      <c r="R385" t="s">
        <v>28</v>
      </c>
      <c r="S385" t="s">
        <v>30</v>
      </c>
      <c r="T385" t="s">
        <v>31</v>
      </c>
      <c r="U385">
        <v>9687</v>
      </c>
      <c r="V385" t="s">
        <v>151</v>
      </c>
    </row>
    <row r="386" spans="1:22">
      <c r="A386" t="s">
        <v>149</v>
      </c>
      <c r="C386" t="s">
        <v>150</v>
      </c>
      <c r="D386" t="s">
        <v>25</v>
      </c>
      <c r="E386" s="1">
        <v>40793.535416666666</v>
      </c>
      <c r="F386">
        <v>916</v>
      </c>
      <c r="G386" t="s">
        <v>73</v>
      </c>
      <c r="H386">
        <v>78.099999999999994</v>
      </c>
      <c r="J386" t="s">
        <v>50</v>
      </c>
      <c r="K386" t="s">
        <v>35</v>
      </c>
      <c r="L386">
        <v>1375510</v>
      </c>
      <c r="M386" s="1">
        <v>40802.701388888891</v>
      </c>
      <c r="N386" t="s">
        <v>74</v>
      </c>
      <c r="O386">
        <v>0.08</v>
      </c>
      <c r="P386">
        <v>0.3</v>
      </c>
      <c r="R386" t="s">
        <v>28</v>
      </c>
      <c r="S386" t="s">
        <v>30</v>
      </c>
      <c r="T386" t="s">
        <v>31</v>
      </c>
      <c r="U386">
        <v>9687</v>
      </c>
      <c r="V386" t="s">
        <v>151</v>
      </c>
    </row>
    <row r="387" spans="1:22">
      <c r="A387" t="s">
        <v>149</v>
      </c>
      <c r="C387" t="s">
        <v>150</v>
      </c>
      <c r="D387" t="s">
        <v>25</v>
      </c>
      <c r="E387" s="1">
        <v>40793.535416666666</v>
      </c>
      <c r="F387">
        <v>940</v>
      </c>
      <c r="G387" t="s">
        <v>79</v>
      </c>
      <c r="H387">
        <v>450</v>
      </c>
      <c r="J387" t="s">
        <v>50</v>
      </c>
      <c r="K387" t="s">
        <v>35</v>
      </c>
      <c r="L387">
        <v>1375507</v>
      </c>
      <c r="M387" s="1">
        <v>40800.936111111114</v>
      </c>
      <c r="N387" t="s">
        <v>80</v>
      </c>
      <c r="O387">
        <v>2</v>
      </c>
      <c r="P387">
        <v>5</v>
      </c>
      <c r="R387" t="s">
        <v>28</v>
      </c>
      <c r="S387" t="s">
        <v>30</v>
      </c>
      <c r="T387" t="s">
        <v>31</v>
      </c>
      <c r="U387">
        <v>9687</v>
      </c>
      <c r="V387" t="s">
        <v>151</v>
      </c>
    </row>
    <row r="388" spans="1:22">
      <c r="A388" t="s">
        <v>149</v>
      </c>
      <c r="C388" t="s">
        <v>150</v>
      </c>
      <c r="D388" t="s">
        <v>25</v>
      </c>
      <c r="E388" s="1">
        <v>40793.535416666666</v>
      </c>
      <c r="F388">
        <v>80</v>
      </c>
      <c r="G388" t="s">
        <v>41</v>
      </c>
      <c r="H388">
        <v>2.5</v>
      </c>
      <c r="I388" t="s">
        <v>42</v>
      </c>
      <c r="J388" t="s">
        <v>43</v>
      </c>
      <c r="K388" t="s">
        <v>35</v>
      </c>
      <c r="L388">
        <v>1375507</v>
      </c>
      <c r="M388" s="1">
        <v>40794.654861111114</v>
      </c>
      <c r="N388" t="s">
        <v>44</v>
      </c>
      <c r="O388">
        <v>2.5</v>
      </c>
      <c r="P388">
        <v>6</v>
      </c>
      <c r="Q388" t="s">
        <v>45</v>
      </c>
      <c r="R388" t="s">
        <v>28</v>
      </c>
      <c r="S388" t="s">
        <v>30</v>
      </c>
      <c r="T388" t="s">
        <v>31</v>
      </c>
      <c r="U388">
        <v>9687</v>
      </c>
      <c r="V388" t="s">
        <v>151</v>
      </c>
    </row>
    <row r="389" spans="1:22">
      <c r="A389" t="s">
        <v>149</v>
      </c>
      <c r="C389" t="s">
        <v>150</v>
      </c>
      <c r="D389" t="s">
        <v>25</v>
      </c>
      <c r="E389" s="1">
        <v>40793.535416666666</v>
      </c>
      <c r="F389">
        <v>927</v>
      </c>
      <c r="G389" t="s">
        <v>76</v>
      </c>
      <c r="H389">
        <v>37.1</v>
      </c>
      <c r="J389" t="s">
        <v>50</v>
      </c>
      <c r="K389" t="s">
        <v>35</v>
      </c>
      <c r="L389">
        <v>1375510</v>
      </c>
      <c r="M389" s="1">
        <v>40802.701388888891</v>
      </c>
      <c r="N389" t="s">
        <v>74</v>
      </c>
      <c r="O389">
        <v>0.04</v>
      </c>
      <c r="P389">
        <v>0.16</v>
      </c>
      <c r="R389" t="s">
        <v>28</v>
      </c>
      <c r="S389" t="s">
        <v>30</v>
      </c>
      <c r="T389" t="s">
        <v>31</v>
      </c>
      <c r="U389">
        <v>9687</v>
      </c>
      <c r="V389" t="s">
        <v>151</v>
      </c>
    </row>
    <row r="390" spans="1:22">
      <c r="A390" t="s">
        <v>149</v>
      </c>
      <c r="C390" t="s">
        <v>150</v>
      </c>
      <c r="D390" t="s">
        <v>25</v>
      </c>
      <c r="E390" s="1">
        <v>40793.535416666666</v>
      </c>
      <c r="F390">
        <v>630</v>
      </c>
      <c r="G390" t="s">
        <v>65</v>
      </c>
      <c r="H390">
        <v>5.2999999999999999E-2</v>
      </c>
      <c r="J390" t="s">
        <v>50</v>
      </c>
      <c r="K390" t="s">
        <v>35</v>
      </c>
      <c r="L390">
        <v>1375508</v>
      </c>
      <c r="M390" s="1">
        <v>40800.540972222225</v>
      </c>
      <c r="N390" t="s">
        <v>66</v>
      </c>
      <c r="O390">
        <v>0</v>
      </c>
      <c r="P390">
        <v>0.01</v>
      </c>
      <c r="R390" t="s">
        <v>28</v>
      </c>
      <c r="S390" t="s">
        <v>30</v>
      </c>
      <c r="T390" t="s">
        <v>31</v>
      </c>
      <c r="U390">
        <v>9687</v>
      </c>
      <c r="V390" t="s">
        <v>151</v>
      </c>
    </row>
    <row r="391" spans="1:22">
      <c r="A391" t="s">
        <v>149</v>
      </c>
      <c r="C391" t="s">
        <v>150</v>
      </c>
      <c r="D391" t="s">
        <v>25</v>
      </c>
      <c r="E391" s="1">
        <v>40793.535416666666</v>
      </c>
      <c r="F391">
        <v>680</v>
      </c>
      <c r="G391" t="s">
        <v>71</v>
      </c>
      <c r="H391">
        <v>1</v>
      </c>
      <c r="I391" t="s">
        <v>42</v>
      </c>
      <c r="J391" t="s">
        <v>50</v>
      </c>
      <c r="K391" t="s">
        <v>35</v>
      </c>
      <c r="L391">
        <v>1375508</v>
      </c>
      <c r="M391" s="1">
        <v>40796.130555555559</v>
      </c>
      <c r="N391" t="s">
        <v>72</v>
      </c>
      <c r="O391">
        <v>1</v>
      </c>
      <c r="P391">
        <v>5</v>
      </c>
      <c r="R391" t="s">
        <v>28</v>
      </c>
      <c r="S391" t="s">
        <v>30</v>
      </c>
      <c r="T391" t="s">
        <v>31</v>
      </c>
      <c r="U391">
        <v>9687</v>
      </c>
      <c r="V391" t="s">
        <v>151</v>
      </c>
    </row>
    <row r="392" spans="1:22">
      <c r="A392" t="s">
        <v>149</v>
      </c>
      <c r="C392" t="s">
        <v>150</v>
      </c>
      <c r="D392" t="s">
        <v>25</v>
      </c>
      <c r="E392" s="1">
        <v>40793.535416666666</v>
      </c>
      <c r="F392">
        <v>671</v>
      </c>
      <c r="G392" t="s">
        <v>70</v>
      </c>
      <c r="H392">
        <v>2.4E-2</v>
      </c>
      <c r="J392" t="s">
        <v>50</v>
      </c>
      <c r="K392" t="s">
        <v>35</v>
      </c>
      <c r="L392">
        <v>1375509</v>
      </c>
      <c r="M392" s="1">
        <v>40794.64166666667</v>
      </c>
      <c r="N392" t="s">
        <v>68</v>
      </c>
      <c r="O392">
        <v>0</v>
      </c>
      <c r="P392">
        <v>0.01</v>
      </c>
      <c r="R392" t="s">
        <v>28</v>
      </c>
      <c r="S392" t="s">
        <v>30</v>
      </c>
      <c r="T392" t="s">
        <v>31</v>
      </c>
      <c r="U392">
        <v>9687</v>
      </c>
      <c r="V392" t="s">
        <v>151</v>
      </c>
    </row>
    <row r="393" spans="1:22">
      <c r="A393" t="s">
        <v>149</v>
      </c>
      <c r="C393" t="s">
        <v>150</v>
      </c>
      <c r="D393" t="s">
        <v>25</v>
      </c>
      <c r="E393" s="1">
        <v>40793.535416666666</v>
      </c>
      <c r="F393">
        <v>301</v>
      </c>
      <c r="G393" t="s">
        <v>52</v>
      </c>
      <c r="H393">
        <v>28.7</v>
      </c>
      <c r="J393" t="s">
        <v>53</v>
      </c>
      <c r="K393" t="s">
        <v>28</v>
      </c>
      <c r="M393" s="1">
        <v>40793.535416666666</v>
      </c>
      <c r="R393" t="s">
        <v>28</v>
      </c>
      <c r="S393" t="s">
        <v>30</v>
      </c>
      <c r="T393" t="s">
        <v>31</v>
      </c>
      <c r="U393">
        <v>9687</v>
      </c>
      <c r="V393" t="s">
        <v>151</v>
      </c>
    </row>
    <row r="394" spans="1:22">
      <c r="A394" t="s">
        <v>149</v>
      </c>
      <c r="C394" t="s">
        <v>150</v>
      </c>
      <c r="D394" t="s">
        <v>25</v>
      </c>
      <c r="E394" s="1">
        <v>40793.535416666666</v>
      </c>
      <c r="F394">
        <v>299</v>
      </c>
      <c r="G394" t="s">
        <v>49</v>
      </c>
      <c r="H394">
        <v>2.42</v>
      </c>
      <c r="J394" t="s">
        <v>50</v>
      </c>
      <c r="K394" t="s">
        <v>28</v>
      </c>
      <c r="M394" s="1">
        <v>40793.535416666666</v>
      </c>
      <c r="N394" t="s">
        <v>51</v>
      </c>
      <c r="R394" t="s">
        <v>28</v>
      </c>
      <c r="S394" t="s">
        <v>30</v>
      </c>
      <c r="T394" t="s">
        <v>31</v>
      </c>
      <c r="U394">
        <v>9687</v>
      </c>
      <c r="V394" t="s">
        <v>151</v>
      </c>
    </row>
    <row r="395" spans="1:22">
      <c r="A395" t="s">
        <v>149</v>
      </c>
      <c r="C395" t="s">
        <v>150</v>
      </c>
      <c r="D395" t="s">
        <v>25</v>
      </c>
      <c r="E395" s="1">
        <v>40793.535416666666</v>
      </c>
      <c r="F395">
        <v>406</v>
      </c>
      <c r="G395" t="s">
        <v>54</v>
      </c>
      <c r="H395">
        <v>7.5</v>
      </c>
      <c r="J395" t="s">
        <v>55</v>
      </c>
      <c r="K395" t="s">
        <v>28</v>
      </c>
      <c r="M395" s="1">
        <v>40793.535416666666</v>
      </c>
      <c r="N395" t="s">
        <v>56</v>
      </c>
      <c r="R395" t="s">
        <v>28</v>
      </c>
      <c r="S395" t="s">
        <v>30</v>
      </c>
      <c r="T395" t="s">
        <v>31</v>
      </c>
      <c r="U395">
        <v>9687</v>
      </c>
      <c r="V395" t="s">
        <v>151</v>
      </c>
    </row>
    <row r="396" spans="1:22">
      <c r="A396" t="s">
        <v>149</v>
      </c>
      <c r="C396" t="s">
        <v>150</v>
      </c>
      <c r="D396" t="s">
        <v>25</v>
      </c>
      <c r="E396" s="1">
        <v>40793.535416666666</v>
      </c>
      <c r="F396">
        <v>665</v>
      </c>
      <c r="G396" t="s">
        <v>67</v>
      </c>
      <c r="H396">
        <v>2.1999999999999999E-2</v>
      </c>
      <c r="J396" t="s">
        <v>50</v>
      </c>
      <c r="K396" t="s">
        <v>35</v>
      </c>
      <c r="L396">
        <v>1375508</v>
      </c>
      <c r="M396" s="1">
        <v>40800.644444444442</v>
      </c>
      <c r="N396" t="s">
        <v>68</v>
      </c>
      <c r="O396">
        <v>0</v>
      </c>
      <c r="P396">
        <v>0.01</v>
      </c>
      <c r="R396" t="s">
        <v>28</v>
      </c>
      <c r="S396" t="s">
        <v>30</v>
      </c>
      <c r="T396" t="s">
        <v>31</v>
      </c>
      <c r="U396">
        <v>9687</v>
      </c>
      <c r="V396" t="s">
        <v>151</v>
      </c>
    </row>
    <row r="397" spans="1:22">
      <c r="A397" t="s">
        <v>149</v>
      </c>
      <c r="C397" t="s">
        <v>150</v>
      </c>
      <c r="D397" t="s">
        <v>25</v>
      </c>
      <c r="E397" s="1">
        <v>40793.535416666666</v>
      </c>
      <c r="F397">
        <v>937</v>
      </c>
      <c r="G397" t="s">
        <v>78</v>
      </c>
      <c r="H397">
        <v>8.8000000000000007</v>
      </c>
      <c r="J397" t="s">
        <v>50</v>
      </c>
      <c r="K397" t="s">
        <v>35</v>
      </c>
      <c r="L397">
        <v>1375510</v>
      </c>
      <c r="M397" s="1">
        <v>40802.701388888891</v>
      </c>
      <c r="N397" t="s">
        <v>74</v>
      </c>
      <c r="O397">
        <v>0.3</v>
      </c>
      <c r="P397">
        <v>1.2</v>
      </c>
      <c r="R397" t="s">
        <v>28</v>
      </c>
      <c r="S397" t="s">
        <v>30</v>
      </c>
      <c r="T397" t="s">
        <v>31</v>
      </c>
      <c r="U397">
        <v>9687</v>
      </c>
      <c r="V397" t="s">
        <v>151</v>
      </c>
    </row>
    <row r="398" spans="1:22">
      <c r="A398" t="s">
        <v>149</v>
      </c>
      <c r="C398" t="s">
        <v>150</v>
      </c>
      <c r="D398" t="s">
        <v>25</v>
      </c>
      <c r="E398" s="1">
        <v>40793.535416666666</v>
      </c>
      <c r="F398">
        <v>90068</v>
      </c>
      <c r="G398" t="s">
        <v>87</v>
      </c>
      <c r="H398">
        <v>4.7</v>
      </c>
      <c r="J398" t="s">
        <v>39</v>
      </c>
      <c r="K398" t="s">
        <v>28</v>
      </c>
      <c r="M398" s="1">
        <v>40793.535416666666</v>
      </c>
      <c r="R398" t="s">
        <v>28</v>
      </c>
      <c r="S398" t="s">
        <v>30</v>
      </c>
      <c r="T398" t="s">
        <v>31</v>
      </c>
      <c r="U398">
        <v>9687</v>
      </c>
      <c r="V398" t="s">
        <v>151</v>
      </c>
    </row>
    <row r="399" spans="1:22">
      <c r="A399" t="s">
        <v>149</v>
      </c>
      <c r="C399" t="s">
        <v>150</v>
      </c>
      <c r="D399" t="s">
        <v>25</v>
      </c>
      <c r="E399" s="1">
        <v>40793.535416666666</v>
      </c>
      <c r="F399">
        <v>929</v>
      </c>
      <c r="G399" t="s">
        <v>77</v>
      </c>
      <c r="H399">
        <v>262</v>
      </c>
      <c r="J399" t="s">
        <v>50</v>
      </c>
      <c r="K399" t="s">
        <v>35</v>
      </c>
      <c r="L399">
        <v>1375510</v>
      </c>
      <c r="M399" s="1">
        <v>40802.705555555556</v>
      </c>
      <c r="N399" t="s">
        <v>74</v>
      </c>
      <c r="O399">
        <v>2.5</v>
      </c>
      <c r="P399">
        <v>10</v>
      </c>
      <c r="R399" t="s">
        <v>28</v>
      </c>
      <c r="S399" t="s">
        <v>30</v>
      </c>
      <c r="T399" t="s">
        <v>31</v>
      </c>
      <c r="U399">
        <v>9687</v>
      </c>
      <c r="V399" t="s">
        <v>151</v>
      </c>
    </row>
    <row r="400" spans="1:22">
      <c r="A400" t="s">
        <v>149</v>
      </c>
      <c r="C400" t="s">
        <v>150</v>
      </c>
      <c r="D400" t="s">
        <v>25</v>
      </c>
      <c r="E400" s="1">
        <v>40793.535416666666</v>
      </c>
      <c r="F400">
        <v>94</v>
      </c>
      <c r="G400" t="s">
        <v>46</v>
      </c>
      <c r="H400">
        <v>1930</v>
      </c>
      <c r="J400" t="s">
        <v>47</v>
      </c>
      <c r="K400" t="s">
        <v>28</v>
      </c>
      <c r="M400" s="1">
        <v>40793.535416666666</v>
      </c>
      <c r="N400" t="s">
        <v>48</v>
      </c>
      <c r="R400" t="s">
        <v>28</v>
      </c>
      <c r="S400" t="s">
        <v>30</v>
      </c>
      <c r="T400" t="s">
        <v>31</v>
      </c>
      <c r="U400">
        <v>9687</v>
      </c>
      <c r="V400" t="s">
        <v>151</v>
      </c>
    </row>
    <row r="401" spans="1:22">
      <c r="A401" t="s">
        <v>149</v>
      </c>
      <c r="C401" t="s">
        <v>150</v>
      </c>
      <c r="D401" t="s">
        <v>25</v>
      </c>
      <c r="E401" s="1">
        <v>40793.535416666666</v>
      </c>
      <c r="F401">
        <v>945</v>
      </c>
      <c r="G401" t="s">
        <v>82</v>
      </c>
      <c r="H401">
        <v>180</v>
      </c>
      <c r="J401" t="s">
        <v>50</v>
      </c>
      <c r="K401" t="s">
        <v>35</v>
      </c>
      <c r="L401">
        <v>1375507</v>
      </c>
      <c r="M401" s="1">
        <v>40800.936111111114</v>
      </c>
      <c r="N401" t="s">
        <v>80</v>
      </c>
      <c r="O401">
        <v>2</v>
      </c>
      <c r="P401">
        <v>5</v>
      </c>
      <c r="R401" t="s">
        <v>28</v>
      </c>
      <c r="S401" t="s">
        <v>30</v>
      </c>
      <c r="T401" t="s">
        <v>31</v>
      </c>
      <c r="U401">
        <v>9687</v>
      </c>
      <c r="V401" t="s">
        <v>151</v>
      </c>
    </row>
    <row r="402" spans="1:22">
      <c r="A402" t="s">
        <v>149</v>
      </c>
      <c r="C402" t="s">
        <v>150</v>
      </c>
      <c r="D402" t="s">
        <v>25</v>
      </c>
      <c r="E402" s="1">
        <v>40793.535416666666</v>
      </c>
      <c r="F402">
        <v>70300</v>
      </c>
      <c r="G402" t="s">
        <v>85</v>
      </c>
      <c r="H402" s="2">
        <v>1020</v>
      </c>
      <c r="J402" t="s">
        <v>50</v>
      </c>
      <c r="K402" t="s">
        <v>35</v>
      </c>
      <c r="L402">
        <v>1375507</v>
      </c>
      <c r="M402" s="1">
        <v>40800.52847222222</v>
      </c>
      <c r="N402" t="s">
        <v>86</v>
      </c>
      <c r="O402">
        <v>15</v>
      </c>
      <c r="P402">
        <v>25</v>
      </c>
      <c r="R402" t="s">
        <v>28</v>
      </c>
      <c r="S402" t="s">
        <v>30</v>
      </c>
      <c r="T402" t="s">
        <v>31</v>
      </c>
      <c r="U402">
        <v>9687</v>
      </c>
      <c r="V402" t="s">
        <v>151</v>
      </c>
    </row>
    <row r="403" spans="1:22">
      <c r="A403" t="s">
        <v>149</v>
      </c>
      <c r="C403" t="s">
        <v>150</v>
      </c>
      <c r="D403" t="s">
        <v>25</v>
      </c>
      <c r="E403" s="1">
        <v>40793.535416666666</v>
      </c>
      <c r="F403">
        <v>78</v>
      </c>
      <c r="G403" t="s">
        <v>37</v>
      </c>
      <c r="H403">
        <v>4.7</v>
      </c>
      <c r="I403" t="s">
        <v>38</v>
      </c>
      <c r="J403" t="s">
        <v>39</v>
      </c>
      <c r="K403" t="s">
        <v>28</v>
      </c>
      <c r="M403" s="1">
        <v>40793.535416666666</v>
      </c>
      <c r="Q403" t="s">
        <v>40</v>
      </c>
      <c r="R403" t="s">
        <v>28</v>
      </c>
      <c r="S403" t="s">
        <v>30</v>
      </c>
      <c r="T403" t="s">
        <v>31</v>
      </c>
      <c r="U403">
        <v>9687</v>
      </c>
      <c r="V403" t="s">
        <v>151</v>
      </c>
    </row>
    <row r="404" spans="1:22">
      <c r="A404" t="s">
        <v>149</v>
      </c>
      <c r="C404" t="s">
        <v>150</v>
      </c>
      <c r="D404" t="s">
        <v>25</v>
      </c>
      <c r="E404" s="1">
        <v>40793.535416666666</v>
      </c>
      <c r="F404">
        <v>76</v>
      </c>
      <c r="G404" t="s">
        <v>33</v>
      </c>
      <c r="H404">
        <v>0.2</v>
      </c>
      <c r="J404" t="s">
        <v>34</v>
      </c>
      <c r="K404" t="s">
        <v>35</v>
      </c>
      <c r="L404">
        <v>1375507</v>
      </c>
      <c r="M404" s="1">
        <v>40794.683333333334</v>
      </c>
      <c r="N404" t="s">
        <v>36</v>
      </c>
      <c r="O404">
        <v>0.1</v>
      </c>
      <c r="P404">
        <v>0.1</v>
      </c>
      <c r="R404" t="s">
        <v>28</v>
      </c>
      <c r="S404" t="s">
        <v>30</v>
      </c>
      <c r="T404" t="s">
        <v>31</v>
      </c>
      <c r="U404">
        <v>9687</v>
      </c>
      <c r="V404" t="s">
        <v>151</v>
      </c>
    </row>
    <row r="405" spans="1:22">
      <c r="A405" t="s">
        <v>149</v>
      </c>
      <c r="C405" t="s">
        <v>150</v>
      </c>
      <c r="D405" t="s">
        <v>25</v>
      </c>
      <c r="E405" s="1">
        <v>40793.535416666666</v>
      </c>
      <c r="F405">
        <v>10</v>
      </c>
      <c r="G405" t="s">
        <v>26</v>
      </c>
      <c r="H405">
        <v>23.4</v>
      </c>
      <c r="J405" t="s">
        <v>27</v>
      </c>
      <c r="K405" t="s">
        <v>28</v>
      </c>
      <c r="M405" s="1">
        <v>40793.535416666666</v>
      </c>
      <c r="N405" t="s">
        <v>29</v>
      </c>
      <c r="R405" t="s">
        <v>28</v>
      </c>
      <c r="S405" t="s">
        <v>30</v>
      </c>
      <c r="T405" t="s">
        <v>31</v>
      </c>
      <c r="U405">
        <v>9687</v>
      </c>
      <c r="V405" t="s">
        <v>151</v>
      </c>
    </row>
    <row r="406" spans="1:22">
      <c r="A406" t="s">
        <v>152</v>
      </c>
      <c r="C406" t="s">
        <v>153</v>
      </c>
      <c r="D406" t="s">
        <v>25</v>
      </c>
      <c r="E406" s="1">
        <v>40787.595833333333</v>
      </c>
      <c r="F406">
        <v>410</v>
      </c>
      <c r="G406" t="s">
        <v>57</v>
      </c>
      <c r="H406">
        <v>198</v>
      </c>
      <c r="J406" t="s">
        <v>50</v>
      </c>
      <c r="K406" t="s">
        <v>35</v>
      </c>
      <c r="L406">
        <v>1374913</v>
      </c>
      <c r="M406" s="1">
        <v>40799.856944444444</v>
      </c>
      <c r="N406" t="s">
        <v>58</v>
      </c>
      <c r="O406">
        <v>0.65</v>
      </c>
      <c r="P406">
        <v>2.5</v>
      </c>
      <c r="R406" t="s">
        <v>28</v>
      </c>
      <c r="S406" t="s">
        <v>30</v>
      </c>
      <c r="T406" t="s">
        <v>31</v>
      </c>
      <c r="U406">
        <v>9720</v>
      </c>
      <c r="V406" t="s">
        <v>154</v>
      </c>
    </row>
    <row r="407" spans="1:22">
      <c r="A407" t="s">
        <v>152</v>
      </c>
      <c r="C407" t="s">
        <v>153</v>
      </c>
      <c r="D407" t="s">
        <v>25</v>
      </c>
      <c r="E407" s="1">
        <v>40787.595833333333</v>
      </c>
      <c r="F407">
        <v>610</v>
      </c>
      <c r="G407" t="s">
        <v>59</v>
      </c>
      <c r="H407">
        <v>0.02</v>
      </c>
      <c r="J407" t="s">
        <v>50</v>
      </c>
      <c r="K407" t="s">
        <v>35</v>
      </c>
      <c r="L407">
        <v>1374914</v>
      </c>
      <c r="M407" s="1">
        <v>40794.552083333336</v>
      </c>
      <c r="N407" t="s">
        <v>61</v>
      </c>
      <c r="O407">
        <v>0.01</v>
      </c>
      <c r="P407">
        <v>0.02</v>
      </c>
      <c r="Q407" t="s">
        <v>64</v>
      </c>
      <c r="R407" t="s">
        <v>28</v>
      </c>
      <c r="S407" t="s">
        <v>30</v>
      </c>
      <c r="T407" t="s">
        <v>31</v>
      </c>
      <c r="U407">
        <v>9720</v>
      </c>
      <c r="V407" t="s">
        <v>154</v>
      </c>
    </row>
    <row r="408" spans="1:22">
      <c r="A408" t="s">
        <v>152</v>
      </c>
      <c r="C408" t="s">
        <v>153</v>
      </c>
      <c r="D408" t="s">
        <v>25</v>
      </c>
      <c r="E408" s="1">
        <v>40787.595833333333</v>
      </c>
      <c r="F408">
        <v>625</v>
      </c>
      <c r="G408" t="s">
        <v>62</v>
      </c>
      <c r="H408">
        <v>9.0999999999999998E-2</v>
      </c>
      <c r="I408" t="s">
        <v>60</v>
      </c>
      <c r="J408" t="s">
        <v>50</v>
      </c>
      <c r="K408" t="s">
        <v>35</v>
      </c>
      <c r="L408">
        <v>1374914</v>
      </c>
      <c r="M408" s="1">
        <v>40795.413194444445</v>
      </c>
      <c r="N408" t="s">
        <v>63</v>
      </c>
      <c r="O408">
        <v>0.08</v>
      </c>
      <c r="P408">
        <v>0.2</v>
      </c>
      <c r="R408" t="s">
        <v>28</v>
      </c>
      <c r="S408" t="s">
        <v>30</v>
      </c>
      <c r="T408" t="s">
        <v>31</v>
      </c>
      <c r="U408">
        <v>9720</v>
      </c>
      <c r="V408" t="s">
        <v>154</v>
      </c>
    </row>
    <row r="409" spans="1:22">
      <c r="A409" t="s">
        <v>152</v>
      </c>
      <c r="C409" t="s">
        <v>153</v>
      </c>
      <c r="D409" t="s">
        <v>25</v>
      </c>
      <c r="E409" s="1">
        <v>40787.595833333333</v>
      </c>
      <c r="F409">
        <v>1022</v>
      </c>
      <c r="G409" t="s">
        <v>83</v>
      </c>
      <c r="H409">
        <v>27</v>
      </c>
      <c r="I409" t="s">
        <v>60</v>
      </c>
      <c r="J409" t="s">
        <v>84</v>
      </c>
      <c r="K409" t="s">
        <v>35</v>
      </c>
      <c r="L409">
        <v>1374916</v>
      </c>
      <c r="M409" s="1">
        <v>40802.692361111112</v>
      </c>
      <c r="N409" t="s">
        <v>74</v>
      </c>
      <c r="O409">
        <v>15</v>
      </c>
      <c r="P409">
        <v>60</v>
      </c>
      <c r="R409" t="s">
        <v>28</v>
      </c>
      <c r="S409" t="s">
        <v>30</v>
      </c>
      <c r="T409" t="s">
        <v>31</v>
      </c>
      <c r="U409">
        <v>9720</v>
      </c>
      <c r="V409" t="s">
        <v>154</v>
      </c>
    </row>
    <row r="410" spans="1:22">
      <c r="A410" t="s">
        <v>152</v>
      </c>
      <c r="C410" t="s">
        <v>153</v>
      </c>
      <c r="D410" t="s">
        <v>25</v>
      </c>
      <c r="E410" s="1">
        <v>40787.595833333333</v>
      </c>
      <c r="F410">
        <v>916</v>
      </c>
      <c r="G410" t="s">
        <v>73</v>
      </c>
      <c r="H410">
        <v>79.099999999999994</v>
      </c>
      <c r="J410" t="s">
        <v>50</v>
      </c>
      <c r="K410" t="s">
        <v>35</v>
      </c>
      <c r="L410">
        <v>1374916</v>
      </c>
      <c r="M410" s="1">
        <v>40802.692361111112</v>
      </c>
      <c r="N410" t="s">
        <v>74</v>
      </c>
      <c r="O410">
        <v>0.08</v>
      </c>
      <c r="P410">
        <v>0.3</v>
      </c>
      <c r="R410" t="s">
        <v>28</v>
      </c>
      <c r="S410" t="s">
        <v>30</v>
      </c>
      <c r="T410" t="s">
        <v>31</v>
      </c>
      <c r="U410">
        <v>9720</v>
      </c>
      <c r="V410" t="s">
        <v>154</v>
      </c>
    </row>
    <row r="411" spans="1:22">
      <c r="A411" t="s">
        <v>152</v>
      </c>
      <c r="C411" t="s">
        <v>153</v>
      </c>
      <c r="D411" t="s">
        <v>25</v>
      </c>
      <c r="E411" s="1">
        <v>40787.595833333333</v>
      </c>
      <c r="F411">
        <v>940</v>
      </c>
      <c r="G411" t="s">
        <v>79</v>
      </c>
      <c r="H411">
        <v>11</v>
      </c>
      <c r="J411" t="s">
        <v>50</v>
      </c>
      <c r="K411" t="s">
        <v>35</v>
      </c>
      <c r="L411">
        <v>1374913</v>
      </c>
      <c r="M411" s="1">
        <v>40800.74722222222</v>
      </c>
      <c r="N411" t="s">
        <v>80</v>
      </c>
      <c r="O411">
        <v>1</v>
      </c>
      <c r="P411">
        <v>2.5</v>
      </c>
      <c r="R411" t="s">
        <v>28</v>
      </c>
      <c r="S411" t="s">
        <v>30</v>
      </c>
      <c r="T411" t="s">
        <v>31</v>
      </c>
      <c r="U411">
        <v>9720</v>
      </c>
      <c r="V411" t="s">
        <v>154</v>
      </c>
    </row>
    <row r="412" spans="1:22">
      <c r="A412" t="s">
        <v>152</v>
      </c>
      <c r="C412" t="s">
        <v>153</v>
      </c>
      <c r="D412" t="s">
        <v>25</v>
      </c>
      <c r="E412" s="1">
        <v>40787.595833333333</v>
      </c>
      <c r="F412">
        <v>80</v>
      </c>
      <c r="G412" t="s">
        <v>41</v>
      </c>
      <c r="H412">
        <v>2.5</v>
      </c>
      <c r="I412" t="s">
        <v>42</v>
      </c>
      <c r="J412" t="s">
        <v>43</v>
      </c>
      <c r="K412" t="s">
        <v>35</v>
      </c>
      <c r="L412">
        <v>1374913</v>
      </c>
      <c r="M412" s="1">
        <v>40788.613888888889</v>
      </c>
      <c r="N412" t="s">
        <v>44</v>
      </c>
      <c r="O412">
        <v>2.5</v>
      </c>
      <c r="P412">
        <v>6</v>
      </c>
      <c r="Q412" t="s">
        <v>45</v>
      </c>
      <c r="R412" t="s">
        <v>28</v>
      </c>
      <c r="S412" t="s">
        <v>30</v>
      </c>
      <c r="T412" t="s">
        <v>31</v>
      </c>
      <c r="U412">
        <v>9720</v>
      </c>
      <c r="V412" t="s">
        <v>154</v>
      </c>
    </row>
    <row r="413" spans="1:22">
      <c r="A413" t="s">
        <v>152</v>
      </c>
      <c r="C413" t="s">
        <v>153</v>
      </c>
      <c r="D413" t="s">
        <v>25</v>
      </c>
      <c r="E413" s="1">
        <v>40787.595833333333</v>
      </c>
      <c r="F413">
        <v>927</v>
      </c>
      <c r="G413" t="s">
        <v>76</v>
      </c>
      <c r="H413">
        <v>9.9</v>
      </c>
      <c r="J413" t="s">
        <v>50</v>
      </c>
      <c r="K413" t="s">
        <v>35</v>
      </c>
      <c r="L413">
        <v>1374916</v>
      </c>
      <c r="M413" s="1">
        <v>40802.692361111112</v>
      </c>
      <c r="N413" t="s">
        <v>74</v>
      </c>
      <c r="O413">
        <v>0.04</v>
      </c>
      <c r="P413">
        <v>0.16</v>
      </c>
      <c r="R413" t="s">
        <v>28</v>
      </c>
      <c r="S413" t="s">
        <v>30</v>
      </c>
      <c r="T413" t="s">
        <v>31</v>
      </c>
      <c r="U413">
        <v>9720</v>
      </c>
      <c r="V413" t="s">
        <v>154</v>
      </c>
    </row>
    <row r="414" spans="1:22">
      <c r="A414" t="s">
        <v>152</v>
      </c>
      <c r="C414" t="s">
        <v>153</v>
      </c>
      <c r="D414" t="s">
        <v>25</v>
      </c>
      <c r="E414" s="1">
        <v>40787.595833333333</v>
      </c>
      <c r="F414">
        <v>630</v>
      </c>
      <c r="G414" t="s">
        <v>65</v>
      </c>
      <c r="H414">
        <v>1.2</v>
      </c>
      <c r="J414" t="s">
        <v>50</v>
      </c>
      <c r="K414" t="s">
        <v>35</v>
      </c>
      <c r="L414">
        <v>1374914</v>
      </c>
      <c r="M414" s="1">
        <v>40794.640972222223</v>
      </c>
      <c r="N414" t="s">
        <v>66</v>
      </c>
      <c r="O414">
        <v>0</v>
      </c>
      <c r="P414">
        <v>0.01</v>
      </c>
      <c r="Q414" t="s">
        <v>155</v>
      </c>
      <c r="R414" t="s">
        <v>28</v>
      </c>
      <c r="S414" t="s">
        <v>30</v>
      </c>
      <c r="T414" t="s">
        <v>31</v>
      </c>
      <c r="U414">
        <v>9720</v>
      </c>
      <c r="V414" t="s">
        <v>154</v>
      </c>
    </row>
    <row r="415" spans="1:22">
      <c r="A415" t="s">
        <v>152</v>
      </c>
      <c r="C415" t="s">
        <v>153</v>
      </c>
      <c r="D415" t="s">
        <v>25</v>
      </c>
      <c r="E415" s="1">
        <v>40787.595833333333</v>
      </c>
      <c r="F415">
        <v>680</v>
      </c>
      <c r="G415" t="s">
        <v>71</v>
      </c>
      <c r="H415">
        <v>1</v>
      </c>
      <c r="I415" t="s">
        <v>42</v>
      </c>
      <c r="J415" t="s">
        <v>50</v>
      </c>
      <c r="K415" t="s">
        <v>35</v>
      </c>
      <c r="L415">
        <v>1374914</v>
      </c>
      <c r="M415" s="1">
        <v>40799.216666666667</v>
      </c>
      <c r="N415" t="s">
        <v>72</v>
      </c>
      <c r="O415">
        <v>1</v>
      </c>
      <c r="P415">
        <v>5</v>
      </c>
      <c r="R415" t="s">
        <v>28</v>
      </c>
      <c r="S415" t="s">
        <v>30</v>
      </c>
      <c r="T415" t="s">
        <v>31</v>
      </c>
      <c r="U415">
        <v>9720</v>
      </c>
      <c r="V415" t="s">
        <v>154</v>
      </c>
    </row>
    <row r="416" spans="1:22">
      <c r="A416" t="s">
        <v>152</v>
      </c>
      <c r="C416" t="s">
        <v>153</v>
      </c>
      <c r="D416" t="s">
        <v>25</v>
      </c>
      <c r="E416" s="1">
        <v>40787.595833333333</v>
      </c>
      <c r="F416">
        <v>671</v>
      </c>
      <c r="G416" t="s">
        <v>70</v>
      </c>
      <c r="H416">
        <v>4.3999999999999997E-2</v>
      </c>
      <c r="J416" t="s">
        <v>50</v>
      </c>
      <c r="K416" t="s">
        <v>35</v>
      </c>
      <c r="L416">
        <v>1374915</v>
      </c>
      <c r="M416" s="1">
        <v>40788.647916666669</v>
      </c>
      <c r="N416" t="s">
        <v>68</v>
      </c>
      <c r="O416">
        <v>0</v>
      </c>
      <c r="P416">
        <v>0.01</v>
      </c>
      <c r="R416" t="s">
        <v>28</v>
      </c>
      <c r="S416" t="s">
        <v>30</v>
      </c>
      <c r="T416" t="s">
        <v>31</v>
      </c>
      <c r="U416">
        <v>9720</v>
      </c>
      <c r="V416" t="s">
        <v>154</v>
      </c>
    </row>
    <row r="417" spans="1:22">
      <c r="A417" t="s">
        <v>152</v>
      </c>
      <c r="C417" t="s">
        <v>153</v>
      </c>
      <c r="D417" t="s">
        <v>25</v>
      </c>
      <c r="E417" s="1">
        <v>40787.595833333333</v>
      </c>
      <c r="F417">
        <v>301</v>
      </c>
      <c r="G417" t="s">
        <v>52</v>
      </c>
      <c r="H417">
        <v>16.2</v>
      </c>
      <c r="J417" t="s">
        <v>53</v>
      </c>
      <c r="K417" t="s">
        <v>28</v>
      </c>
      <c r="M417" s="1">
        <v>40787.595833333333</v>
      </c>
      <c r="R417" t="s">
        <v>28</v>
      </c>
      <c r="S417" t="s">
        <v>30</v>
      </c>
      <c r="T417" t="s">
        <v>31</v>
      </c>
      <c r="U417">
        <v>9720</v>
      </c>
      <c r="V417" t="s">
        <v>154</v>
      </c>
    </row>
    <row r="418" spans="1:22">
      <c r="A418" t="s">
        <v>152</v>
      </c>
      <c r="C418" t="s">
        <v>153</v>
      </c>
      <c r="D418" t="s">
        <v>25</v>
      </c>
      <c r="E418" s="1">
        <v>40787.595833333333</v>
      </c>
      <c r="F418">
        <v>299</v>
      </c>
      <c r="G418" t="s">
        <v>49</v>
      </c>
      <c r="H418">
        <v>1.37</v>
      </c>
      <c r="J418" t="s">
        <v>50</v>
      </c>
      <c r="K418" t="s">
        <v>28</v>
      </c>
      <c r="M418" s="1">
        <v>40787.595833333333</v>
      </c>
      <c r="N418" t="s">
        <v>51</v>
      </c>
      <c r="R418" t="s">
        <v>28</v>
      </c>
      <c r="S418" t="s">
        <v>30</v>
      </c>
      <c r="T418" t="s">
        <v>31</v>
      </c>
      <c r="U418">
        <v>9720</v>
      </c>
      <c r="V418" t="s">
        <v>154</v>
      </c>
    </row>
    <row r="419" spans="1:22">
      <c r="A419" t="s">
        <v>152</v>
      </c>
      <c r="C419" t="s">
        <v>153</v>
      </c>
      <c r="D419" t="s">
        <v>25</v>
      </c>
      <c r="E419" s="1">
        <v>40787.595833333333</v>
      </c>
      <c r="F419">
        <v>406</v>
      </c>
      <c r="G419" t="s">
        <v>54</v>
      </c>
      <c r="H419">
        <v>7.2</v>
      </c>
      <c r="J419" t="s">
        <v>55</v>
      </c>
      <c r="K419" t="s">
        <v>28</v>
      </c>
      <c r="M419" s="1">
        <v>40787.595833333333</v>
      </c>
      <c r="N419" t="s">
        <v>56</v>
      </c>
      <c r="R419" t="s">
        <v>28</v>
      </c>
      <c r="S419" t="s">
        <v>30</v>
      </c>
      <c r="T419" t="s">
        <v>31</v>
      </c>
      <c r="U419">
        <v>9720</v>
      </c>
      <c r="V419" t="s">
        <v>154</v>
      </c>
    </row>
    <row r="420" spans="1:22">
      <c r="A420" t="s">
        <v>152</v>
      </c>
      <c r="C420" t="s">
        <v>153</v>
      </c>
      <c r="D420" t="s">
        <v>25</v>
      </c>
      <c r="E420" s="1">
        <v>40787.595833333333</v>
      </c>
      <c r="F420">
        <v>665</v>
      </c>
      <c r="G420" t="s">
        <v>67</v>
      </c>
      <c r="H420">
        <v>4.1000000000000002E-2</v>
      </c>
      <c r="J420" t="s">
        <v>50</v>
      </c>
      <c r="K420" t="s">
        <v>35</v>
      </c>
      <c r="L420">
        <v>1374914</v>
      </c>
      <c r="M420" s="1">
        <v>40798.705555555556</v>
      </c>
      <c r="N420" t="s">
        <v>68</v>
      </c>
      <c r="O420">
        <v>0</v>
      </c>
      <c r="P420">
        <v>0.01</v>
      </c>
      <c r="R420" t="s">
        <v>28</v>
      </c>
      <c r="S420" t="s">
        <v>30</v>
      </c>
      <c r="T420" t="s">
        <v>31</v>
      </c>
      <c r="U420">
        <v>9720</v>
      </c>
      <c r="V420" t="s">
        <v>154</v>
      </c>
    </row>
    <row r="421" spans="1:22">
      <c r="A421" t="s">
        <v>152</v>
      </c>
      <c r="C421" t="s">
        <v>153</v>
      </c>
      <c r="D421" t="s">
        <v>25</v>
      </c>
      <c r="E421" s="1">
        <v>40787.595833333333</v>
      </c>
      <c r="F421">
        <v>937</v>
      </c>
      <c r="G421" t="s">
        <v>78</v>
      </c>
      <c r="H421">
        <v>0.8</v>
      </c>
      <c r="I421" t="s">
        <v>60</v>
      </c>
      <c r="J421" t="s">
        <v>50</v>
      </c>
      <c r="K421" t="s">
        <v>35</v>
      </c>
      <c r="L421">
        <v>1374916</v>
      </c>
      <c r="M421" s="1">
        <v>40802.692361111112</v>
      </c>
      <c r="N421" t="s">
        <v>74</v>
      </c>
      <c r="O421">
        <v>0.3</v>
      </c>
      <c r="P421">
        <v>1.2</v>
      </c>
      <c r="R421" t="s">
        <v>28</v>
      </c>
      <c r="S421" t="s">
        <v>30</v>
      </c>
      <c r="T421" t="s">
        <v>31</v>
      </c>
      <c r="U421">
        <v>9720</v>
      </c>
      <c r="V421" t="s">
        <v>154</v>
      </c>
    </row>
    <row r="422" spans="1:22">
      <c r="A422" t="s">
        <v>152</v>
      </c>
      <c r="C422" t="s">
        <v>153</v>
      </c>
      <c r="D422" t="s">
        <v>25</v>
      </c>
      <c r="E422" s="1">
        <v>40787.595833333333</v>
      </c>
      <c r="F422">
        <v>90068</v>
      </c>
      <c r="G422" t="s">
        <v>87</v>
      </c>
      <c r="H422">
        <v>9.5</v>
      </c>
      <c r="J422" t="s">
        <v>39</v>
      </c>
      <c r="K422" t="s">
        <v>28</v>
      </c>
      <c r="M422" s="1">
        <v>40787.595833333333</v>
      </c>
      <c r="R422" t="s">
        <v>28</v>
      </c>
      <c r="S422" t="s">
        <v>30</v>
      </c>
      <c r="T422" t="s">
        <v>31</v>
      </c>
      <c r="U422">
        <v>9720</v>
      </c>
      <c r="V422" t="s">
        <v>154</v>
      </c>
    </row>
    <row r="423" spans="1:22">
      <c r="A423" t="s">
        <v>152</v>
      </c>
      <c r="C423" t="s">
        <v>153</v>
      </c>
      <c r="D423" t="s">
        <v>25</v>
      </c>
      <c r="E423" s="1">
        <v>40787.595833333333</v>
      </c>
      <c r="F423">
        <v>929</v>
      </c>
      <c r="G423" t="s">
        <v>77</v>
      </c>
      <c r="H423">
        <v>7.1</v>
      </c>
      <c r="J423" t="s">
        <v>50</v>
      </c>
      <c r="K423" t="s">
        <v>35</v>
      </c>
      <c r="L423">
        <v>1374916</v>
      </c>
      <c r="M423" s="1">
        <v>40802.692361111112</v>
      </c>
      <c r="N423" t="s">
        <v>74</v>
      </c>
      <c r="O423">
        <v>0.5</v>
      </c>
      <c r="P423">
        <v>2</v>
      </c>
      <c r="R423" t="s">
        <v>28</v>
      </c>
      <c r="S423" t="s">
        <v>30</v>
      </c>
      <c r="T423" t="s">
        <v>31</v>
      </c>
      <c r="U423">
        <v>9720</v>
      </c>
      <c r="V423" t="s">
        <v>154</v>
      </c>
    </row>
    <row r="424" spans="1:22">
      <c r="A424" t="s">
        <v>152</v>
      </c>
      <c r="C424" t="s">
        <v>153</v>
      </c>
      <c r="D424" t="s">
        <v>25</v>
      </c>
      <c r="E424" s="1">
        <v>40787.595833333333</v>
      </c>
      <c r="F424">
        <v>94</v>
      </c>
      <c r="G424" t="s">
        <v>46</v>
      </c>
      <c r="H424">
        <v>472</v>
      </c>
      <c r="J424" t="s">
        <v>47</v>
      </c>
      <c r="K424" t="s">
        <v>28</v>
      </c>
      <c r="M424" s="1">
        <v>40787.595833333333</v>
      </c>
      <c r="N424" t="s">
        <v>48</v>
      </c>
      <c r="R424" t="s">
        <v>28</v>
      </c>
      <c r="S424" t="s">
        <v>30</v>
      </c>
      <c r="T424" t="s">
        <v>31</v>
      </c>
      <c r="U424">
        <v>9720</v>
      </c>
      <c r="V424" t="s">
        <v>154</v>
      </c>
    </row>
    <row r="425" spans="1:22">
      <c r="A425" t="s">
        <v>152</v>
      </c>
      <c r="C425" t="s">
        <v>153</v>
      </c>
      <c r="D425" t="s">
        <v>25</v>
      </c>
      <c r="E425" s="1">
        <v>40787.595833333333</v>
      </c>
      <c r="F425">
        <v>945</v>
      </c>
      <c r="G425" t="s">
        <v>82</v>
      </c>
      <c r="H425">
        <v>31</v>
      </c>
      <c r="J425" t="s">
        <v>50</v>
      </c>
      <c r="K425" t="s">
        <v>35</v>
      </c>
      <c r="L425">
        <v>1374913</v>
      </c>
      <c r="M425" s="1">
        <v>40800.74722222222</v>
      </c>
      <c r="N425" t="s">
        <v>80</v>
      </c>
      <c r="O425">
        <v>1</v>
      </c>
      <c r="P425">
        <v>2.5</v>
      </c>
      <c r="R425" t="s">
        <v>28</v>
      </c>
      <c r="S425" t="s">
        <v>30</v>
      </c>
      <c r="T425" t="s">
        <v>31</v>
      </c>
      <c r="U425">
        <v>9720</v>
      </c>
      <c r="V425" t="s">
        <v>154</v>
      </c>
    </row>
    <row r="426" spans="1:22">
      <c r="A426" t="s">
        <v>152</v>
      </c>
      <c r="C426" t="s">
        <v>153</v>
      </c>
      <c r="D426" t="s">
        <v>25</v>
      </c>
      <c r="E426" s="1">
        <v>40787.595833333333</v>
      </c>
      <c r="F426">
        <v>70300</v>
      </c>
      <c r="G426" t="s">
        <v>85</v>
      </c>
      <c r="H426">
        <v>249</v>
      </c>
      <c r="J426" t="s">
        <v>50</v>
      </c>
      <c r="K426" t="s">
        <v>35</v>
      </c>
      <c r="L426">
        <v>1374913</v>
      </c>
      <c r="M426" s="1">
        <v>40792.486805555556</v>
      </c>
      <c r="N426" t="s">
        <v>86</v>
      </c>
      <c r="O426">
        <v>15</v>
      </c>
      <c r="P426">
        <v>25</v>
      </c>
      <c r="R426" t="s">
        <v>28</v>
      </c>
      <c r="S426" t="s">
        <v>30</v>
      </c>
      <c r="T426" t="s">
        <v>31</v>
      </c>
      <c r="U426">
        <v>9720</v>
      </c>
      <c r="V426" t="s">
        <v>154</v>
      </c>
    </row>
    <row r="427" spans="1:22">
      <c r="A427" t="s">
        <v>152</v>
      </c>
      <c r="C427" t="s">
        <v>153</v>
      </c>
      <c r="D427" t="s">
        <v>25</v>
      </c>
      <c r="E427" s="1">
        <v>40787.595833333333</v>
      </c>
      <c r="F427">
        <v>78</v>
      </c>
      <c r="G427" t="s">
        <v>37</v>
      </c>
      <c r="H427">
        <v>9.5</v>
      </c>
      <c r="I427" t="s">
        <v>38</v>
      </c>
      <c r="J427" t="s">
        <v>39</v>
      </c>
      <c r="K427" t="s">
        <v>28</v>
      </c>
      <c r="M427" s="1">
        <v>40787.595833333333</v>
      </c>
      <c r="Q427" t="s">
        <v>40</v>
      </c>
      <c r="R427" t="s">
        <v>28</v>
      </c>
      <c r="S427" t="s">
        <v>30</v>
      </c>
      <c r="T427" t="s">
        <v>31</v>
      </c>
      <c r="U427">
        <v>9720</v>
      </c>
      <c r="V427" t="s">
        <v>154</v>
      </c>
    </row>
    <row r="428" spans="1:22">
      <c r="A428" t="s">
        <v>152</v>
      </c>
      <c r="C428" t="s">
        <v>153</v>
      </c>
      <c r="D428" t="s">
        <v>25</v>
      </c>
      <c r="E428" s="1">
        <v>40787.595833333333</v>
      </c>
      <c r="F428">
        <v>76</v>
      </c>
      <c r="G428" t="s">
        <v>33</v>
      </c>
      <c r="H428">
        <v>0.15</v>
      </c>
      <c r="J428" t="s">
        <v>34</v>
      </c>
      <c r="K428" t="s">
        <v>35</v>
      </c>
      <c r="L428">
        <v>1374913</v>
      </c>
      <c r="M428" s="1">
        <v>40788.611805555556</v>
      </c>
      <c r="N428" t="s">
        <v>36</v>
      </c>
      <c r="O428">
        <v>0.1</v>
      </c>
      <c r="P428">
        <v>0.1</v>
      </c>
      <c r="R428" t="s">
        <v>28</v>
      </c>
      <c r="S428" t="s">
        <v>30</v>
      </c>
      <c r="T428" t="s">
        <v>31</v>
      </c>
      <c r="U428">
        <v>9720</v>
      </c>
      <c r="V428" t="s">
        <v>154</v>
      </c>
    </row>
    <row r="429" spans="1:22">
      <c r="A429" t="s">
        <v>152</v>
      </c>
      <c r="C429" t="s">
        <v>153</v>
      </c>
      <c r="D429" t="s">
        <v>25</v>
      </c>
      <c r="E429" s="1">
        <v>40787.595833333333</v>
      </c>
      <c r="F429">
        <v>10</v>
      </c>
      <c r="G429" t="s">
        <v>26</v>
      </c>
      <c r="H429">
        <v>23.6</v>
      </c>
      <c r="J429" t="s">
        <v>27</v>
      </c>
      <c r="K429" t="s">
        <v>28</v>
      </c>
      <c r="M429" s="1">
        <v>40787.595833333333</v>
      </c>
      <c r="N429" t="s">
        <v>29</v>
      </c>
      <c r="R429" t="s">
        <v>28</v>
      </c>
      <c r="S429" t="s">
        <v>30</v>
      </c>
      <c r="T429" t="s">
        <v>31</v>
      </c>
      <c r="U429">
        <v>9720</v>
      </c>
      <c r="V429" t="s">
        <v>154</v>
      </c>
    </row>
    <row r="430" spans="1:22">
      <c r="A430" t="s">
        <v>156</v>
      </c>
      <c r="C430" t="s">
        <v>157</v>
      </c>
      <c r="D430" t="s">
        <v>25</v>
      </c>
      <c r="E430" s="1">
        <v>40766.537499999999</v>
      </c>
      <c r="F430">
        <v>410</v>
      </c>
      <c r="G430" t="s">
        <v>57</v>
      </c>
      <c r="H430">
        <v>155</v>
      </c>
      <c r="J430" t="s">
        <v>50</v>
      </c>
      <c r="K430" t="s">
        <v>35</v>
      </c>
      <c r="L430">
        <v>1370739</v>
      </c>
      <c r="M430" s="1">
        <v>40779.847916666666</v>
      </c>
      <c r="N430" t="s">
        <v>58</v>
      </c>
      <c r="O430">
        <v>0.65</v>
      </c>
      <c r="P430">
        <v>2.5</v>
      </c>
      <c r="Q430" t="s">
        <v>158</v>
      </c>
      <c r="R430" t="s">
        <v>28</v>
      </c>
      <c r="S430" t="s">
        <v>30</v>
      </c>
      <c r="T430" t="s">
        <v>31</v>
      </c>
      <c r="U430">
        <v>9673</v>
      </c>
      <c r="V430" t="s">
        <v>159</v>
      </c>
    </row>
    <row r="431" spans="1:22">
      <c r="A431" t="s">
        <v>156</v>
      </c>
      <c r="C431" t="s">
        <v>157</v>
      </c>
      <c r="D431" t="s">
        <v>25</v>
      </c>
      <c r="E431" s="1">
        <v>40766.537499999999</v>
      </c>
      <c r="F431">
        <v>610</v>
      </c>
      <c r="G431" t="s">
        <v>59</v>
      </c>
      <c r="H431">
        <v>0.12</v>
      </c>
      <c r="J431" t="s">
        <v>50</v>
      </c>
      <c r="K431" t="s">
        <v>35</v>
      </c>
      <c r="L431">
        <v>1370742</v>
      </c>
      <c r="M431" s="1">
        <v>40772.522222222222</v>
      </c>
      <c r="N431" t="s">
        <v>61</v>
      </c>
      <c r="O431">
        <v>0.01</v>
      </c>
      <c r="P431">
        <v>0.02</v>
      </c>
      <c r="Q431" t="s">
        <v>158</v>
      </c>
      <c r="R431" t="s">
        <v>28</v>
      </c>
      <c r="S431" t="s">
        <v>30</v>
      </c>
      <c r="T431" t="s">
        <v>31</v>
      </c>
      <c r="U431">
        <v>9673</v>
      </c>
      <c r="V431" t="s">
        <v>159</v>
      </c>
    </row>
    <row r="432" spans="1:22">
      <c r="A432" t="s">
        <v>156</v>
      </c>
      <c r="C432" t="s">
        <v>157</v>
      </c>
      <c r="D432" t="s">
        <v>25</v>
      </c>
      <c r="E432" s="1">
        <v>40766.537499999999</v>
      </c>
      <c r="F432">
        <v>625</v>
      </c>
      <c r="G432" t="s">
        <v>62</v>
      </c>
      <c r="H432">
        <v>0.2</v>
      </c>
      <c r="J432" t="s">
        <v>50</v>
      </c>
      <c r="K432" t="s">
        <v>35</v>
      </c>
      <c r="L432">
        <v>1370742</v>
      </c>
      <c r="M432" s="1">
        <v>40772.476388888892</v>
      </c>
      <c r="N432" t="s">
        <v>63</v>
      </c>
      <c r="O432">
        <v>0.08</v>
      </c>
      <c r="P432">
        <v>0.2</v>
      </c>
      <c r="Q432" t="s">
        <v>158</v>
      </c>
      <c r="R432" t="s">
        <v>28</v>
      </c>
      <c r="S432" t="s">
        <v>30</v>
      </c>
      <c r="T432" t="s">
        <v>31</v>
      </c>
      <c r="U432">
        <v>9673</v>
      </c>
      <c r="V432" t="s">
        <v>159</v>
      </c>
    </row>
    <row r="433" spans="1:22">
      <c r="A433" t="s">
        <v>156</v>
      </c>
      <c r="C433" t="s">
        <v>157</v>
      </c>
      <c r="D433" t="s">
        <v>25</v>
      </c>
      <c r="E433" s="1">
        <v>40766.537499999999</v>
      </c>
      <c r="F433">
        <v>1022</v>
      </c>
      <c r="G433" t="s">
        <v>83</v>
      </c>
      <c r="H433">
        <v>124</v>
      </c>
      <c r="J433" t="s">
        <v>84</v>
      </c>
      <c r="K433" t="s">
        <v>35</v>
      </c>
      <c r="L433">
        <v>1370748</v>
      </c>
      <c r="M433" s="1">
        <v>40771.954861111109</v>
      </c>
      <c r="N433" t="s">
        <v>74</v>
      </c>
      <c r="O433">
        <v>15</v>
      </c>
      <c r="P433">
        <v>60</v>
      </c>
      <c r="Q433" t="s">
        <v>158</v>
      </c>
      <c r="R433" t="s">
        <v>28</v>
      </c>
      <c r="S433" t="s">
        <v>30</v>
      </c>
      <c r="T433" t="s">
        <v>31</v>
      </c>
      <c r="U433">
        <v>9673</v>
      </c>
      <c r="V433" t="s">
        <v>159</v>
      </c>
    </row>
    <row r="434" spans="1:22">
      <c r="A434" t="s">
        <v>156</v>
      </c>
      <c r="C434" t="s">
        <v>157</v>
      </c>
      <c r="D434" t="s">
        <v>25</v>
      </c>
      <c r="E434" s="1">
        <v>40766.537499999999</v>
      </c>
      <c r="F434">
        <v>916</v>
      </c>
      <c r="G434" t="s">
        <v>73</v>
      </c>
      <c r="H434">
        <v>79.599999999999994</v>
      </c>
      <c r="J434" t="s">
        <v>50</v>
      </c>
      <c r="K434" t="s">
        <v>35</v>
      </c>
      <c r="L434">
        <v>1370748</v>
      </c>
      <c r="M434" s="1">
        <v>40771.954861111109</v>
      </c>
      <c r="N434" t="s">
        <v>74</v>
      </c>
      <c r="O434">
        <v>0.08</v>
      </c>
      <c r="P434">
        <v>0.3</v>
      </c>
      <c r="Q434" t="s">
        <v>158</v>
      </c>
      <c r="R434" t="s">
        <v>28</v>
      </c>
      <c r="S434" t="s">
        <v>30</v>
      </c>
      <c r="T434" t="s">
        <v>31</v>
      </c>
      <c r="U434">
        <v>9673</v>
      </c>
      <c r="V434" t="s">
        <v>159</v>
      </c>
    </row>
    <row r="435" spans="1:22">
      <c r="A435" t="s">
        <v>156</v>
      </c>
      <c r="C435" t="s">
        <v>157</v>
      </c>
      <c r="D435" t="s">
        <v>25</v>
      </c>
      <c r="E435" s="1">
        <v>40766.537499999999</v>
      </c>
      <c r="F435">
        <v>940</v>
      </c>
      <c r="G435" t="s">
        <v>79</v>
      </c>
      <c r="H435">
        <v>500</v>
      </c>
      <c r="J435" t="s">
        <v>50</v>
      </c>
      <c r="K435" t="s">
        <v>35</v>
      </c>
      <c r="L435">
        <v>1370739</v>
      </c>
      <c r="M435" s="1">
        <v>40773.368055555555</v>
      </c>
      <c r="N435" t="s">
        <v>80</v>
      </c>
      <c r="O435">
        <v>2</v>
      </c>
      <c r="P435">
        <v>5</v>
      </c>
      <c r="Q435" t="s">
        <v>158</v>
      </c>
      <c r="R435" t="s">
        <v>28</v>
      </c>
      <c r="S435" t="s">
        <v>30</v>
      </c>
      <c r="T435" t="s">
        <v>31</v>
      </c>
      <c r="U435">
        <v>9673</v>
      </c>
      <c r="V435" t="s">
        <v>159</v>
      </c>
    </row>
    <row r="436" spans="1:22">
      <c r="A436" t="s">
        <v>156</v>
      </c>
      <c r="C436" t="s">
        <v>157</v>
      </c>
      <c r="D436" t="s">
        <v>25</v>
      </c>
      <c r="E436" s="1">
        <v>40766.537499999999</v>
      </c>
      <c r="F436">
        <v>80</v>
      </c>
      <c r="G436" t="s">
        <v>41</v>
      </c>
      <c r="H436">
        <v>3.6</v>
      </c>
      <c r="I436" t="s">
        <v>60</v>
      </c>
      <c r="J436" t="s">
        <v>43</v>
      </c>
      <c r="K436" t="s">
        <v>35</v>
      </c>
      <c r="L436">
        <v>1370739</v>
      </c>
      <c r="M436" s="1">
        <v>40767.693055555559</v>
      </c>
      <c r="N436" t="s">
        <v>44</v>
      </c>
      <c r="O436">
        <v>2.5</v>
      </c>
      <c r="P436">
        <v>6</v>
      </c>
      <c r="Q436" t="s">
        <v>161</v>
      </c>
      <c r="R436" t="s">
        <v>28</v>
      </c>
      <c r="S436" t="s">
        <v>30</v>
      </c>
      <c r="T436" t="s">
        <v>31</v>
      </c>
      <c r="U436">
        <v>9673</v>
      </c>
      <c r="V436" t="s">
        <v>159</v>
      </c>
    </row>
    <row r="437" spans="1:22">
      <c r="A437" t="s">
        <v>156</v>
      </c>
      <c r="C437" t="s">
        <v>157</v>
      </c>
      <c r="D437" t="s">
        <v>25</v>
      </c>
      <c r="E437" s="1">
        <v>40766.537499999999</v>
      </c>
      <c r="F437">
        <v>927</v>
      </c>
      <c r="G437" t="s">
        <v>76</v>
      </c>
      <c r="H437">
        <v>34.299999999999997</v>
      </c>
      <c r="J437" t="s">
        <v>50</v>
      </c>
      <c r="K437" t="s">
        <v>35</v>
      </c>
      <c r="L437">
        <v>1370748</v>
      </c>
      <c r="M437" s="1">
        <v>40771.954861111109</v>
      </c>
      <c r="N437" t="s">
        <v>74</v>
      </c>
      <c r="O437">
        <v>0.04</v>
      </c>
      <c r="P437">
        <v>0.16</v>
      </c>
      <c r="Q437" t="s">
        <v>158</v>
      </c>
      <c r="R437" t="s">
        <v>28</v>
      </c>
      <c r="S437" t="s">
        <v>30</v>
      </c>
      <c r="T437" t="s">
        <v>31</v>
      </c>
      <c r="U437">
        <v>9673</v>
      </c>
      <c r="V437" t="s">
        <v>159</v>
      </c>
    </row>
    <row r="438" spans="1:22">
      <c r="A438" t="s">
        <v>156</v>
      </c>
      <c r="C438" t="s">
        <v>157</v>
      </c>
      <c r="D438" t="s">
        <v>25</v>
      </c>
      <c r="E438" s="1">
        <v>40766.537499999999</v>
      </c>
      <c r="F438">
        <v>630</v>
      </c>
      <c r="G438" t="s">
        <v>65</v>
      </c>
      <c r="H438">
        <v>0.33</v>
      </c>
      <c r="J438" t="s">
        <v>50</v>
      </c>
      <c r="K438" t="s">
        <v>35</v>
      </c>
      <c r="L438">
        <v>1370742</v>
      </c>
      <c r="M438" s="1">
        <v>40777.571527777778</v>
      </c>
      <c r="N438" t="s">
        <v>66</v>
      </c>
      <c r="O438">
        <v>0</v>
      </c>
      <c r="P438">
        <v>0.01</v>
      </c>
      <c r="Q438" t="s">
        <v>158</v>
      </c>
      <c r="R438" t="s">
        <v>28</v>
      </c>
      <c r="S438" t="s">
        <v>30</v>
      </c>
      <c r="T438" t="s">
        <v>31</v>
      </c>
      <c r="U438">
        <v>9673</v>
      </c>
      <c r="V438" t="s">
        <v>159</v>
      </c>
    </row>
    <row r="439" spans="1:22">
      <c r="A439" t="s">
        <v>156</v>
      </c>
      <c r="C439" t="s">
        <v>157</v>
      </c>
      <c r="D439" t="s">
        <v>25</v>
      </c>
      <c r="E439" s="1">
        <v>40766.537499999999</v>
      </c>
      <c r="F439">
        <v>680</v>
      </c>
      <c r="G439" t="s">
        <v>71</v>
      </c>
      <c r="H439">
        <v>2</v>
      </c>
      <c r="I439" t="s">
        <v>60</v>
      </c>
      <c r="J439" t="s">
        <v>50</v>
      </c>
      <c r="K439" t="s">
        <v>35</v>
      </c>
      <c r="L439">
        <v>1370742</v>
      </c>
      <c r="M439" s="1">
        <v>40780.047222222223</v>
      </c>
      <c r="N439" t="s">
        <v>72</v>
      </c>
      <c r="O439">
        <v>1</v>
      </c>
      <c r="P439">
        <v>5</v>
      </c>
      <c r="Q439" t="s">
        <v>158</v>
      </c>
      <c r="R439" t="s">
        <v>28</v>
      </c>
      <c r="S439" t="s">
        <v>30</v>
      </c>
      <c r="T439" t="s">
        <v>31</v>
      </c>
      <c r="U439">
        <v>9673</v>
      </c>
      <c r="V439" t="s">
        <v>159</v>
      </c>
    </row>
    <row r="440" spans="1:22">
      <c r="A440" t="s">
        <v>156</v>
      </c>
      <c r="C440" t="s">
        <v>157</v>
      </c>
      <c r="D440" t="s">
        <v>25</v>
      </c>
      <c r="E440" s="1">
        <v>40766.537499999999</v>
      </c>
      <c r="F440">
        <v>671</v>
      </c>
      <c r="G440" t="s">
        <v>70</v>
      </c>
      <c r="H440">
        <v>6.0999999999999999E-2</v>
      </c>
      <c r="J440" t="s">
        <v>50</v>
      </c>
      <c r="K440" t="s">
        <v>35</v>
      </c>
      <c r="L440">
        <v>1370745</v>
      </c>
      <c r="M440" s="1">
        <v>40767.603472222225</v>
      </c>
      <c r="N440" t="s">
        <v>68</v>
      </c>
      <c r="O440">
        <v>0</v>
      </c>
      <c r="P440">
        <v>0.01</v>
      </c>
      <c r="Q440" t="s">
        <v>158</v>
      </c>
      <c r="R440" t="s">
        <v>28</v>
      </c>
      <c r="S440" t="s">
        <v>30</v>
      </c>
      <c r="T440" t="s">
        <v>31</v>
      </c>
      <c r="U440">
        <v>9673</v>
      </c>
      <c r="V440" t="s">
        <v>159</v>
      </c>
    </row>
    <row r="441" spans="1:22">
      <c r="A441" t="s">
        <v>156</v>
      </c>
      <c r="C441" t="s">
        <v>157</v>
      </c>
      <c r="D441" t="s">
        <v>25</v>
      </c>
      <c r="E441" s="1">
        <v>40766.537499999999</v>
      </c>
      <c r="F441">
        <v>301</v>
      </c>
      <c r="G441" t="s">
        <v>52</v>
      </c>
      <c r="H441">
        <v>2.5</v>
      </c>
      <c r="J441" t="s">
        <v>53</v>
      </c>
      <c r="K441" t="s">
        <v>28</v>
      </c>
      <c r="M441" s="1">
        <v>40766.537499999999</v>
      </c>
      <c r="Q441" t="s">
        <v>158</v>
      </c>
      <c r="R441" t="s">
        <v>28</v>
      </c>
      <c r="S441" t="s">
        <v>30</v>
      </c>
      <c r="T441" t="s">
        <v>31</v>
      </c>
      <c r="U441">
        <v>9673</v>
      </c>
      <c r="V441" t="s">
        <v>159</v>
      </c>
    </row>
    <row r="442" spans="1:22">
      <c r="A442" t="s">
        <v>156</v>
      </c>
      <c r="C442" t="s">
        <v>157</v>
      </c>
      <c r="D442" t="s">
        <v>25</v>
      </c>
      <c r="E442" s="1">
        <v>40766.537499999999</v>
      </c>
      <c r="F442">
        <v>299</v>
      </c>
      <c r="G442" t="s">
        <v>49</v>
      </c>
      <c r="H442">
        <v>0.21</v>
      </c>
      <c r="J442" t="s">
        <v>50</v>
      </c>
      <c r="K442" t="s">
        <v>28</v>
      </c>
      <c r="M442" s="1">
        <v>40766.537499999999</v>
      </c>
      <c r="N442" t="s">
        <v>51</v>
      </c>
      <c r="Q442" t="s">
        <v>158</v>
      </c>
      <c r="R442" t="s">
        <v>28</v>
      </c>
      <c r="S442" t="s">
        <v>30</v>
      </c>
      <c r="T442" t="s">
        <v>31</v>
      </c>
      <c r="U442">
        <v>9673</v>
      </c>
      <c r="V442" t="s">
        <v>159</v>
      </c>
    </row>
    <row r="443" spans="1:22">
      <c r="A443" t="s">
        <v>156</v>
      </c>
      <c r="C443" t="s">
        <v>157</v>
      </c>
      <c r="D443" t="s">
        <v>25</v>
      </c>
      <c r="E443" s="1">
        <v>40766.537499999999</v>
      </c>
      <c r="F443">
        <v>406</v>
      </c>
      <c r="G443" t="s">
        <v>54</v>
      </c>
      <c r="H443">
        <v>7.2</v>
      </c>
      <c r="J443" t="s">
        <v>55</v>
      </c>
      <c r="K443" t="s">
        <v>28</v>
      </c>
      <c r="M443" s="1">
        <v>40766.537499999999</v>
      </c>
      <c r="N443" t="s">
        <v>56</v>
      </c>
      <c r="Q443" t="s">
        <v>158</v>
      </c>
      <c r="R443" t="s">
        <v>28</v>
      </c>
      <c r="S443" t="s">
        <v>30</v>
      </c>
      <c r="T443" t="s">
        <v>31</v>
      </c>
      <c r="U443">
        <v>9673</v>
      </c>
      <c r="V443" t="s">
        <v>159</v>
      </c>
    </row>
    <row r="444" spans="1:22">
      <c r="A444" t="s">
        <v>156</v>
      </c>
      <c r="C444" t="s">
        <v>157</v>
      </c>
      <c r="D444" t="s">
        <v>25</v>
      </c>
      <c r="E444" s="1">
        <v>40766.537499999999</v>
      </c>
      <c r="F444">
        <v>665</v>
      </c>
      <c r="G444" t="s">
        <v>67</v>
      </c>
      <c r="H444">
        <v>7.1999999999999995E-2</v>
      </c>
      <c r="J444" t="s">
        <v>50</v>
      </c>
      <c r="K444" t="s">
        <v>35</v>
      </c>
      <c r="L444">
        <v>1370742</v>
      </c>
      <c r="M444" s="1">
        <v>40774.413194444445</v>
      </c>
      <c r="N444" t="s">
        <v>68</v>
      </c>
      <c r="O444">
        <v>0.01</v>
      </c>
      <c r="P444">
        <v>0.05</v>
      </c>
      <c r="Q444" t="s">
        <v>158</v>
      </c>
      <c r="R444" t="s">
        <v>28</v>
      </c>
      <c r="S444" t="s">
        <v>30</v>
      </c>
      <c r="T444" t="s">
        <v>31</v>
      </c>
      <c r="U444">
        <v>9673</v>
      </c>
      <c r="V444" t="s">
        <v>159</v>
      </c>
    </row>
    <row r="445" spans="1:22">
      <c r="A445" t="s">
        <v>156</v>
      </c>
      <c r="C445" t="s">
        <v>157</v>
      </c>
      <c r="D445" t="s">
        <v>25</v>
      </c>
      <c r="E445" s="1">
        <v>40766.537499999999</v>
      </c>
      <c r="F445">
        <v>937</v>
      </c>
      <c r="G445" t="s">
        <v>78</v>
      </c>
      <c r="H445">
        <v>10.1</v>
      </c>
      <c r="J445" t="s">
        <v>50</v>
      </c>
      <c r="K445" t="s">
        <v>35</v>
      </c>
      <c r="L445">
        <v>1370748</v>
      </c>
      <c r="M445" s="1">
        <v>40771.954861111109</v>
      </c>
      <c r="N445" t="s">
        <v>74</v>
      </c>
      <c r="O445">
        <v>0.3</v>
      </c>
      <c r="P445">
        <v>1.2</v>
      </c>
      <c r="Q445" t="s">
        <v>158</v>
      </c>
      <c r="R445" t="s">
        <v>28</v>
      </c>
      <c r="S445" t="s">
        <v>30</v>
      </c>
      <c r="T445" t="s">
        <v>31</v>
      </c>
      <c r="U445">
        <v>9673</v>
      </c>
      <c r="V445" t="s">
        <v>159</v>
      </c>
    </row>
    <row r="446" spans="1:22">
      <c r="A446" t="s">
        <v>156</v>
      </c>
      <c r="C446" t="s">
        <v>157</v>
      </c>
      <c r="D446" t="s">
        <v>25</v>
      </c>
      <c r="E446" s="1">
        <v>40766.537499999999</v>
      </c>
      <c r="F446">
        <v>90068</v>
      </c>
      <c r="G446" t="s">
        <v>87</v>
      </c>
      <c r="H446">
        <v>8.5</v>
      </c>
      <c r="J446" t="s">
        <v>39</v>
      </c>
      <c r="K446" t="s">
        <v>28</v>
      </c>
      <c r="M446" s="1">
        <v>40766.537499999999</v>
      </c>
      <c r="Q446" t="s">
        <v>158</v>
      </c>
      <c r="R446" t="s">
        <v>28</v>
      </c>
      <c r="S446" t="s">
        <v>30</v>
      </c>
      <c r="T446" t="s">
        <v>31</v>
      </c>
      <c r="U446">
        <v>9673</v>
      </c>
      <c r="V446" t="s">
        <v>159</v>
      </c>
    </row>
    <row r="447" spans="1:22">
      <c r="A447" t="s">
        <v>156</v>
      </c>
      <c r="C447" t="s">
        <v>157</v>
      </c>
      <c r="D447" t="s">
        <v>25</v>
      </c>
      <c r="E447" s="1">
        <v>40766.537499999999</v>
      </c>
      <c r="F447">
        <v>929</v>
      </c>
      <c r="G447" t="s">
        <v>77</v>
      </c>
      <c r="H447">
        <v>278</v>
      </c>
      <c r="J447" t="s">
        <v>50</v>
      </c>
      <c r="K447" t="s">
        <v>35</v>
      </c>
      <c r="L447">
        <v>1370748</v>
      </c>
      <c r="M447" s="1">
        <v>40771.959027777775</v>
      </c>
      <c r="N447" t="s">
        <v>74</v>
      </c>
      <c r="O447">
        <v>2.5</v>
      </c>
      <c r="P447">
        <v>10</v>
      </c>
      <c r="Q447" t="s">
        <v>158</v>
      </c>
      <c r="R447" t="s">
        <v>28</v>
      </c>
      <c r="S447" t="s">
        <v>30</v>
      </c>
      <c r="T447" t="s">
        <v>31</v>
      </c>
      <c r="U447">
        <v>9673</v>
      </c>
      <c r="V447" t="s">
        <v>159</v>
      </c>
    </row>
    <row r="448" spans="1:22">
      <c r="A448" t="s">
        <v>156</v>
      </c>
      <c r="C448" t="s">
        <v>157</v>
      </c>
      <c r="D448" t="s">
        <v>25</v>
      </c>
      <c r="E448" s="1">
        <v>40766.537499999999</v>
      </c>
      <c r="F448">
        <v>94</v>
      </c>
      <c r="G448" t="s">
        <v>46</v>
      </c>
      <c r="H448">
        <v>2060</v>
      </c>
      <c r="J448" t="s">
        <v>47</v>
      </c>
      <c r="K448" t="s">
        <v>28</v>
      </c>
      <c r="M448" s="1">
        <v>40766.537499999999</v>
      </c>
      <c r="N448" t="s">
        <v>48</v>
      </c>
      <c r="Q448" t="s">
        <v>158</v>
      </c>
      <c r="R448" t="s">
        <v>28</v>
      </c>
      <c r="S448" t="s">
        <v>30</v>
      </c>
      <c r="T448" t="s">
        <v>31</v>
      </c>
      <c r="U448">
        <v>9673</v>
      </c>
      <c r="V448" t="s">
        <v>159</v>
      </c>
    </row>
    <row r="449" spans="1:22">
      <c r="A449" t="s">
        <v>156</v>
      </c>
      <c r="C449" t="s">
        <v>157</v>
      </c>
      <c r="D449" t="s">
        <v>25</v>
      </c>
      <c r="E449" s="1">
        <v>40766.537499999999</v>
      </c>
      <c r="F449">
        <v>945</v>
      </c>
      <c r="G449" t="s">
        <v>82</v>
      </c>
      <c r="H449">
        <v>73</v>
      </c>
      <c r="J449" t="s">
        <v>50</v>
      </c>
      <c r="K449" t="s">
        <v>35</v>
      </c>
      <c r="L449">
        <v>1370739</v>
      </c>
      <c r="M449" s="1">
        <v>40773.368055555555</v>
      </c>
      <c r="N449" t="s">
        <v>80</v>
      </c>
      <c r="O449">
        <v>2</v>
      </c>
      <c r="P449">
        <v>5</v>
      </c>
      <c r="Q449" t="s">
        <v>158</v>
      </c>
      <c r="R449" t="s">
        <v>28</v>
      </c>
      <c r="S449" t="s">
        <v>30</v>
      </c>
      <c r="T449" t="s">
        <v>31</v>
      </c>
      <c r="U449">
        <v>9673</v>
      </c>
      <c r="V449" t="s">
        <v>159</v>
      </c>
    </row>
    <row r="450" spans="1:22">
      <c r="A450" t="s">
        <v>156</v>
      </c>
      <c r="C450" t="s">
        <v>157</v>
      </c>
      <c r="D450" t="s">
        <v>25</v>
      </c>
      <c r="E450" s="1">
        <v>40766.537499999999</v>
      </c>
      <c r="F450">
        <v>70300</v>
      </c>
      <c r="G450" t="s">
        <v>85</v>
      </c>
      <c r="H450">
        <v>998</v>
      </c>
      <c r="J450" t="s">
        <v>50</v>
      </c>
      <c r="K450" t="s">
        <v>35</v>
      </c>
      <c r="L450">
        <v>1370739</v>
      </c>
      <c r="M450" s="1">
        <v>40770.924305555556</v>
      </c>
      <c r="N450" t="s">
        <v>86</v>
      </c>
      <c r="O450">
        <v>15</v>
      </c>
      <c r="P450">
        <v>25</v>
      </c>
      <c r="Q450" t="s">
        <v>158</v>
      </c>
      <c r="R450" t="s">
        <v>28</v>
      </c>
      <c r="S450" t="s">
        <v>30</v>
      </c>
      <c r="T450" t="s">
        <v>31</v>
      </c>
      <c r="U450">
        <v>9673</v>
      </c>
      <c r="V450" t="s">
        <v>159</v>
      </c>
    </row>
    <row r="451" spans="1:22">
      <c r="A451" t="s">
        <v>156</v>
      </c>
      <c r="C451" t="s">
        <v>157</v>
      </c>
      <c r="D451" t="s">
        <v>25</v>
      </c>
      <c r="E451" s="1">
        <v>40766.537499999999</v>
      </c>
      <c r="F451">
        <v>78</v>
      </c>
      <c r="G451" t="s">
        <v>37</v>
      </c>
      <c r="H451">
        <v>8.5</v>
      </c>
      <c r="I451" t="s">
        <v>38</v>
      </c>
      <c r="J451" t="s">
        <v>39</v>
      </c>
      <c r="K451" t="s">
        <v>28</v>
      </c>
      <c r="M451" s="1">
        <v>40766.537499999999</v>
      </c>
      <c r="Q451" t="s">
        <v>160</v>
      </c>
      <c r="R451" t="s">
        <v>28</v>
      </c>
      <c r="S451" t="s">
        <v>30</v>
      </c>
      <c r="T451" t="s">
        <v>31</v>
      </c>
      <c r="U451">
        <v>9673</v>
      </c>
      <c r="V451" t="s">
        <v>159</v>
      </c>
    </row>
    <row r="452" spans="1:22">
      <c r="A452" t="s">
        <v>156</v>
      </c>
      <c r="C452" t="s">
        <v>157</v>
      </c>
      <c r="D452" t="s">
        <v>25</v>
      </c>
      <c r="E452" s="1">
        <v>40766.537499999999</v>
      </c>
      <c r="F452">
        <v>76</v>
      </c>
      <c r="G452" t="s">
        <v>33</v>
      </c>
      <c r="H452">
        <v>0.9</v>
      </c>
      <c r="J452" t="s">
        <v>34</v>
      </c>
      <c r="K452" t="s">
        <v>35</v>
      </c>
      <c r="L452">
        <v>1370739</v>
      </c>
      <c r="M452" s="1">
        <v>40767.618750000001</v>
      </c>
      <c r="N452" t="s">
        <v>36</v>
      </c>
      <c r="O452">
        <v>0.1</v>
      </c>
      <c r="P452">
        <v>0.1</v>
      </c>
      <c r="Q452" t="s">
        <v>158</v>
      </c>
      <c r="R452" t="s">
        <v>28</v>
      </c>
      <c r="S452" t="s">
        <v>30</v>
      </c>
      <c r="T452" t="s">
        <v>31</v>
      </c>
      <c r="U452">
        <v>9673</v>
      </c>
      <c r="V452" t="s">
        <v>159</v>
      </c>
    </row>
    <row r="453" spans="1:22">
      <c r="A453" t="s">
        <v>156</v>
      </c>
      <c r="C453" t="s">
        <v>157</v>
      </c>
      <c r="D453" t="s">
        <v>25</v>
      </c>
      <c r="E453" s="1">
        <v>40766.537499999999</v>
      </c>
      <c r="F453">
        <v>10</v>
      </c>
      <c r="G453" t="s">
        <v>26</v>
      </c>
      <c r="H453">
        <v>23.5</v>
      </c>
      <c r="J453" t="s">
        <v>27</v>
      </c>
      <c r="K453" t="s">
        <v>28</v>
      </c>
      <c r="M453" s="1">
        <v>40766.537499999999</v>
      </c>
      <c r="N453" t="s">
        <v>29</v>
      </c>
      <c r="Q453" t="s">
        <v>158</v>
      </c>
      <c r="R453" t="s">
        <v>28</v>
      </c>
      <c r="S453" t="s">
        <v>30</v>
      </c>
      <c r="T453" t="s">
        <v>31</v>
      </c>
      <c r="U453">
        <v>9673</v>
      </c>
      <c r="V453" t="s">
        <v>159</v>
      </c>
    </row>
    <row r="454" spans="1:22">
      <c r="A454" t="s">
        <v>162</v>
      </c>
      <c r="C454" t="s">
        <v>163</v>
      </c>
      <c r="D454" t="s">
        <v>25</v>
      </c>
      <c r="E454" s="1">
        <v>40759.475694444445</v>
      </c>
      <c r="F454">
        <v>410</v>
      </c>
      <c r="G454" t="s">
        <v>57</v>
      </c>
      <c r="H454">
        <v>136</v>
      </c>
      <c r="J454" t="s">
        <v>50</v>
      </c>
      <c r="K454" t="s">
        <v>35</v>
      </c>
      <c r="L454">
        <v>1369348</v>
      </c>
      <c r="M454" s="1">
        <v>40768.324999999997</v>
      </c>
      <c r="N454" t="s">
        <v>58</v>
      </c>
      <c r="O454">
        <v>0.65</v>
      </c>
      <c r="P454">
        <v>2.5</v>
      </c>
      <c r="R454" t="s">
        <v>28</v>
      </c>
      <c r="S454" t="s">
        <v>94</v>
      </c>
      <c r="T454" t="s">
        <v>31</v>
      </c>
      <c r="U454">
        <v>9719</v>
      </c>
      <c r="V454" t="s">
        <v>164</v>
      </c>
    </row>
    <row r="455" spans="1:22">
      <c r="A455" t="s">
        <v>162</v>
      </c>
      <c r="C455" t="s">
        <v>163</v>
      </c>
      <c r="D455" t="s">
        <v>25</v>
      </c>
      <c r="E455" s="1">
        <v>40759.475694444445</v>
      </c>
      <c r="F455">
        <v>610</v>
      </c>
      <c r="G455" t="s">
        <v>59</v>
      </c>
      <c r="H455">
        <v>0.01</v>
      </c>
      <c r="I455" t="s">
        <v>42</v>
      </c>
      <c r="J455" t="s">
        <v>50</v>
      </c>
      <c r="K455" t="s">
        <v>35</v>
      </c>
      <c r="L455">
        <v>1369350</v>
      </c>
      <c r="M455" s="1">
        <v>40763.509027777778</v>
      </c>
      <c r="N455" t="s">
        <v>61</v>
      </c>
      <c r="O455">
        <v>0.01</v>
      </c>
      <c r="P455">
        <v>0.02</v>
      </c>
      <c r="R455" t="s">
        <v>28</v>
      </c>
      <c r="S455" t="s">
        <v>94</v>
      </c>
      <c r="T455" t="s">
        <v>31</v>
      </c>
      <c r="U455">
        <v>9719</v>
      </c>
      <c r="V455" t="s">
        <v>164</v>
      </c>
    </row>
    <row r="456" spans="1:22">
      <c r="A456" t="s">
        <v>162</v>
      </c>
      <c r="C456" t="s">
        <v>163</v>
      </c>
      <c r="D456" t="s">
        <v>25</v>
      </c>
      <c r="E456" s="1">
        <v>40759.475694444445</v>
      </c>
      <c r="F456">
        <v>625</v>
      </c>
      <c r="G456" t="s">
        <v>62</v>
      </c>
      <c r="H456">
        <v>0.08</v>
      </c>
      <c r="I456" t="s">
        <v>42</v>
      </c>
      <c r="J456" t="s">
        <v>50</v>
      </c>
      <c r="K456" t="s">
        <v>35</v>
      </c>
      <c r="L456">
        <v>1369350</v>
      </c>
      <c r="M456" s="1">
        <v>40765.572916666664</v>
      </c>
      <c r="N456" t="s">
        <v>63</v>
      </c>
      <c r="O456">
        <v>0.08</v>
      </c>
      <c r="P456">
        <v>0.2</v>
      </c>
      <c r="R456" t="s">
        <v>28</v>
      </c>
      <c r="S456" t="s">
        <v>94</v>
      </c>
      <c r="T456" t="s">
        <v>31</v>
      </c>
      <c r="U456">
        <v>9719</v>
      </c>
      <c r="V456" t="s">
        <v>164</v>
      </c>
    </row>
    <row r="457" spans="1:22">
      <c r="A457" t="s">
        <v>162</v>
      </c>
      <c r="C457" t="s">
        <v>163</v>
      </c>
      <c r="D457" t="s">
        <v>25</v>
      </c>
      <c r="E457" s="1">
        <v>40759.475694444445</v>
      </c>
      <c r="F457">
        <v>1022</v>
      </c>
      <c r="G457" t="s">
        <v>83</v>
      </c>
      <c r="H457">
        <v>19</v>
      </c>
      <c r="I457" t="s">
        <v>60</v>
      </c>
      <c r="J457" t="s">
        <v>84</v>
      </c>
      <c r="K457" t="s">
        <v>35</v>
      </c>
      <c r="L457">
        <v>1369354</v>
      </c>
      <c r="M457" s="1">
        <v>40771.900694444441</v>
      </c>
      <c r="N457" t="s">
        <v>74</v>
      </c>
      <c r="O457">
        <v>15</v>
      </c>
      <c r="P457">
        <v>60</v>
      </c>
      <c r="R457" t="s">
        <v>28</v>
      </c>
      <c r="S457" t="s">
        <v>94</v>
      </c>
      <c r="T457" t="s">
        <v>31</v>
      </c>
      <c r="U457">
        <v>9719</v>
      </c>
      <c r="V457" t="s">
        <v>164</v>
      </c>
    </row>
    <row r="458" spans="1:22">
      <c r="A458" t="s">
        <v>162</v>
      </c>
      <c r="C458" t="s">
        <v>163</v>
      </c>
      <c r="D458" t="s">
        <v>25</v>
      </c>
      <c r="E458" s="1">
        <v>40759.475694444445</v>
      </c>
      <c r="F458">
        <v>916</v>
      </c>
      <c r="G458" t="s">
        <v>73</v>
      </c>
      <c r="H458">
        <v>44.1</v>
      </c>
      <c r="J458" t="s">
        <v>50</v>
      </c>
      <c r="K458" t="s">
        <v>35</v>
      </c>
      <c r="L458">
        <v>1369354</v>
      </c>
      <c r="M458" s="1">
        <v>40771.900694444441</v>
      </c>
      <c r="N458" t="s">
        <v>74</v>
      </c>
      <c r="O458">
        <v>0.08</v>
      </c>
      <c r="P458">
        <v>0.3</v>
      </c>
      <c r="R458" t="s">
        <v>28</v>
      </c>
      <c r="S458" t="s">
        <v>94</v>
      </c>
      <c r="T458" t="s">
        <v>31</v>
      </c>
      <c r="U458">
        <v>9719</v>
      </c>
      <c r="V458" t="s">
        <v>164</v>
      </c>
    </row>
    <row r="459" spans="1:22">
      <c r="A459" t="s">
        <v>162</v>
      </c>
      <c r="C459" t="s">
        <v>163</v>
      </c>
      <c r="D459" t="s">
        <v>25</v>
      </c>
      <c r="E459" s="1">
        <v>40759.475694444445</v>
      </c>
      <c r="F459">
        <v>940</v>
      </c>
      <c r="G459" t="s">
        <v>79</v>
      </c>
      <c r="H459">
        <v>5.3</v>
      </c>
      <c r="J459" t="s">
        <v>50</v>
      </c>
      <c r="K459" t="s">
        <v>35</v>
      </c>
      <c r="L459">
        <v>1369348</v>
      </c>
      <c r="M459" s="1">
        <v>40766.956250000003</v>
      </c>
      <c r="N459" t="s">
        <v>80</v>
      </c>
      <c r="O459">
        <v>0.2</v>
      </c>
      <c r="P459">
        <v>0.5</v>
      </c>
      <c r="Q459" t="s">
        <v>81</v>
      </c>
      <c r="R459" t="s">
        <v>28</v>
      </c>
      <c r="S459" t="s">
        <v>94</v>
      </c>
      <c r="T459" t="s">
        <v>31</v>
      </c>
      <c r="U459">
        <v>9719</v>
      </c>
      <c r="V459" t="s">
        <v>164</v>
      </c>
    </row>
    <row r="460" spans="1:22">
      <c r="A460" t="s">
        <v>162</v>
      </c>
      <c r="C460" t="s">
        <v>163</v>
      </c>
      <c r="D460" t="s">
        <v>25</v>
      </c>
      <c r="E460" s="1">
        <v>40759.475694444445</v>
      </c>
      <c r="F460">
        <v>80</v>
      </c>
      <c r="G460" t="s">
        <v>41</v>
      </c>
      <c r="H460">
        <v>2.5</v>
      </c>
      <c r="I460" t="s">
        <v>42</v>
      </c>
      <c r="J460" t="s">
        <v>43</v>
      </c>
      <c r="K460" t="s">
        <v>35</v>
      </c>
      <c r="L460">
        <v>1369348</v>
      </c>
      <c r="M460" s="1">
        <v>40760.604861111111</v>
      </c>
      <c r="N460" t="s">
        <v>44</v>
      </c>
      <c r="O460">
        <v>2.5</v>
      </c>
      <c r="P460">
        <v>6</v>
      </c>
      <c r="Q460" t="s">
        <v>45</v>
      </c>
      <c r="R460" t="s">
        <v>28</v>
      </c>
      <c r="S460" t="s">
        <v>94</v>
      </c>
      <c r="T460" t="s">
        <v>31</v>
      </c>
      <c r="U460">
        <v>9719</v>
      </c>
      <c r="V460" t="s">
        <v>164</v>
      </c>
    </row>
    <row r="461" spans="1:22">
      <c r="A461" t="s">
        <v>162</v>
      </c>
      <c r="C461" t="s">
        <v>163</v>
      </c>
      <c r="D461" t="s">
        <v>25</v>
      </c>
      <c r="E461" s="1">
        <v>40759.475694444445</v>
      </c>
      <c r="F461">
        <v>927</v>
      </c>
      <c r="G461" t="s">
        <v>76</v>
      </c>
      <c r="H461">
        <v>8.6300000000000008</v>
      </c>
      <c r="J461" t="s">
        <v>50</v>
      </c>
      <c r="K461" t="s">
        <v>35</v>
      </c>
      <c r="L461">
        <v>1369354</v>
      </c>
      <c r="M461" s="1">
        <v>40771.900694444441</v>
      </c>
      <c r="N461" t="s">
        <v>74</v>
      </c>
      <c r="O461">
        <v>0.04</v>
      </c>
      <c r="P461">
        <v>0.16</v>
      </c>
      <c r="R461" t="s">
        <v>28</v>
      </c>
      <c r="S461" t="s">
        <v>94</v>
      </c>
      <c r="T461" t="s">
        <v>31</v>
      </c>
      <c r="U461">
        <v>9719</v>
      </c>
      <c r="V461" t="s">
        <v>164</v>
      </c>
    </row>
    <row r="462" spans="1:22">
      <c r="A462" t="s">
        <v>162</v>
      </c>
      <c r="C462" t="s">
        <v>163</v>
      </c>
      <c r="D462" t="s">
        <v>25</v>
      </c>
      <c r="E462" s="1">
        <v>40759.475694444445</v>
      </c>
      <c r="F462">
        <v>630</v>
      </c>
      <c r="G462" t="s">
        <v>65</v>
      </c>
      <c r="H462">
        <v>0.5</v>
      </c>
      <c r="J462" t="s">
        <v>50</v>
      </c>
      <c r="K462" t="s">
        <v>35</v>
      </c>
      <c r="L462">
        <v>1369350</v>
      </c>
      <c r="M462" s="1">
        <v>40771.518055555556</v>
      </c>
      <c r="N462" t="s">
        <v>66</v>
      </c>
      <c r="O462">
        <v>0</v>
      </c>
      <c r="P462">
        <v>0.01</v>
      </c>
      <c r="R462" t="s">
        <v>28</v>
      </c>
      <c r="S462" t="s">
        <v>94</v>
      </c>
      <c r="T462" t="s">
        <v>31</v>
      </c>
      <c r="U462">
        <v>9719</v>
      </c>
      <c r="V462" t="s">
        <v>164</v>
      </c>
    </row>
    <row r="463" spans="1:22">
      <c r="A463" t="s">
        <v>162</v>
      </c>
      <c r="C463" t="s">
        <v>163</v>
      </c>
      <c r="D463" t="s">
        <v>25</v>
      </c>
      <c r="E463" s="1">
        <v>40759.475694444445</v>
      </c>
      <c r="F463">
        <v>680</v>
      </c>
      <c r="G463" t="s">
        <v>71</v>
      </c>
      <c r="H463">
        <v>1</v>
      </c>
      <c r="I463" t="s">
        <v>42</v>
      </c>
      <c r="J463" t="s">
        <v>50</v>
      </c>
      <c r="K463" t="s">
        <v>35</v>
      </c>
      <c r="L463">
        <v>1369350</v>
      </c>
      <c r="M463" s="1">
        <v>40778.875694444447</v>
      </c>
      <c r="N463" t="s">
        <v>72</v>
      </c>
      <c r="O463">
        <v>1</v>
      </c>
      <c r="P463">
        <v>5</v>
      </c>
      <c r="R463" t="s">
        <v>28</v>
      </c>
      <c r="S463" t="s">
        <v>94</v>
      </c>
      <c r="T463" t="s">
        <v>31</v>
      </c>
      <c r="U463">
        <v>9719</v>
      </c>
      <c r="V463" t="s">
        <v>164</v>
      </c>
    </row>
    <row r="464" spans="1:22">
      <c r="A464" t="s">
        <v>162</v>
      </c>
      <c r="C464" t="s">
        <v>163</v>
      </c>
      <c r="D464" t="s">
        <v>25</v>
      </c>
      <c r="E464" s="1">
        <v>40759.475694444445</v>
      </c>
      <c r="F464">
        <v>671</v>
      </c>
      <c r="G464" t="s">
        <v>70</v>
      </c>
      <c r="H464">
        <v>3.3000000000000002E-2</v>
      </c>
      <c r="J464" t="s">
        <v>50</v>
      </c>
      <c r="K464" t="s">
        <v>35</v>
      </c>
      <c r="L464">
        <v>1369352</v>
      </c>
      <c r="M464" s="1">
        <v>40760.62777777778</v>
      </c>
      <c r="N464" t="s">
        <v>68</v>
      </c>
      <c r="O464">
        <v>0</v>
      </c>
      <c r="P464">
        <v>0.01</v>
      </c>
      <c r="R464" t="s">
        <v>28</v>
      </c>
      <c r="S464" t="s">
        <v>94</v>
      </c>
      <c r="T464" t="s">
        <v>31</v>
      </c>
      <c r="U464">
        <v>9719</v>
      </c>
      <c r="V464" t="s">
        <v>164</v>
      </c>
    </row>
    <row r="465" spans="1:22">
      <c r="A465" t="s">
        <v>162</v>
      </c>
      <c r="C465" t="s">
        <v>163</v>
      </c>
      <c r="D465" t="s">
        <v>25</v>
      </c>
      <c r="E465" s="1">
        <v>40759.475694444445</v>
      </c>
      <c r="F465">
        <v>301</v>
      </c>
      <c r="G465" t="s">
        <v>52</v>
      </c>
      <c r="H465">
        <v>32.299999999999997</v>
      </c>
      <c r="J465" t="s">
        <v>53</v>
      </c>
      <c r="K465" t="s">
        <v>28</v>
      </c>
      <c r="M465" s="1">
        <v>40759.475694444445</v>
      </c>
      <c r="R465" t="s">
        <v>28</v>
      </c>
      <c r="S465" t="s">
        <v>94</v>
      </c>
      <c r="T465" t="s">
        <v>31</v>
      </c>
      <c r="U465">
        <v>9719</v>
      </c>
      <c r="V465" t="s">
        <v>164</v>
      </c>
    </row>
    <row r="466" spans="1:22">
      <c r="A466" t="s">
        <v>162</v>
      </c>
      <c r="C466" t="s">
        <v>163</v>
      </c>
      <c r="D466" t="s">
        <v>25</v>
      </c>
      <c r="E466" s="1">
        <v>40759.475694444445</v>
      </c>
      <c r="F466">
        <v>299</v>
      </c>
      <c r="G466" t="s">
        <v>49</v>
      </c>
      <c r="H466">
        <v>2.92</v>
      </c>
      <c r="J466" t="s">
        <v>50</v>
      </c>
      <c r="K466" t="s">
        <v>28</v>
      </c>
      <c r="M466" s="1">
        <v>40759.475694444445</v>
      </c>
      <c r="N466" t="s">
        <v>51</v>
      </c>
      <c r="R466" t="s">
        <v>28</v>
      </c>
      <c r="S466" t="s">
        <v>94</v>
      </c>
      <c r="T466" t="s">
        <v>31</v>
      </c>
      <c r="U466">
        <v>9719</v>
      </c>
      <c r="V466" t="s">
        <v>164</v>
      </c>
    </row>
    <row r="467" spans="1:22">
      <c r="A467" t="s">
        <v>162</v>
      </c>
      <c r="C467" t="s">
        <v>163</v>
      </c>
      <c r="D467" t="s">
        <v>25</v>
      </c>
      <c r="E467" s="1">
        <v>40759.475694444445</v>
      </c>
      <c r="F467">
        <v>406</v>
      </c>
      <c r="G467" t="s">
        <v>54</v>
      </c>
      <c r="H467">
        <v>7.25</v>
      </c>
      <c r="J467" t="s">
        <v>55</v>
      </c>
      <c r="K467" t="s">
        <v>28</v>
      </c>
      <c r="M467" s="1">
        <v>40759.475694444445</v>
      </c>
      <c r="N467" t="s">
        <v>56</v>
      </c>
      <c r="R467" t="s">
        <v>28</v>
      </c>
      <c r="S467" t="s">
        <v>94</v>
      </c>
      <c r="T467" t="s">
        <v>31</v>
      </c>
      <c r="U467">
        <v>9719</v>
      </c>
      <c r="V467" t="s">
        <v>164</v>
      </c>
    </row>
    <row r="468" spans="1:22">
      <c r="A468" t="s">
        <v>162</v>
      </c>
      <c r="C468" t="s">
        <v>163</v>
      </c>
      <c r="D468" t="s">
        <v>25</v>
      </c>
      <c r="E468" s="1">
        <v>40759.475694444445</v>
      </c>
      <c r="F468">
        <v>665</v>
      </c>
      <c r="G468" t="s">
        <v>67</v>
      </c>
      <c r="H468">
        <v>3.4000000000000002E-2</v>
      </c>
      <c r="J468" t="s">
        <v>50</v>
      </c>
      <c r="K468" t="s">
        <v>35</v>
      </c>
      <c r="L468">
        <v>1369350</v>
      </c>
      <c r="M468" s="1">
        <v>40766.677083333336</v>
      </c>
      <c r="N468" t="s">
        <v>68</v>
      </c>
      <c r="O468">
        <v>0</v>
      </c>
      <c r="P468">
        <v>0.01</v>
      </c>
      <c r="Q468" t="s">
        <v>69</v>
      </c>
      <c r="R468" t="s">
        <v>28</v>
      </c>
      <c r="S468" t="s">
        <v>94</v>
      </c>
      <c r="T468" t="s">
        <v>31</v>
      </c>
      <c r="U468">
        <v>9719</v>
      </c>
      <c r="V468" t="s">
        <v>164</v>
      </c>
    </row>
    <row r="469" spans="1:22">
      <c r="A469" t="s">
        <v>162</v>
      </c>
      <c r="C469" t="s">
        <v>163</v>
      </c>
      <c r="D469" t="s">
        <v>25</v>
      </c>
      <c r="E469" s="1">
        <v>40759.475694444445</v>
      </c>
      <c r="F469">
        <v>937</v>
      </c>
      <c r="G469" t="s">
        <v>78</v>
      </c>
      <c r="H469">
        <v>0.45</v>
      </c>
      <c r="I469" t="s">
        <v>60</v>
      </c>
      <c r="J469" t="s">
        <v>50</v>
      </c>
      <c r="K469" t="s">
        <v>35</v>
      </c>
      <c r="L469">
        <v>1369354</v>
      </c>
      <c r="M469" s="1">
        <v>40771.900694444441</v>
      </c>
      <c r="N469" t="s">
        <v>74</v>
      </c>
      <c r="O469">
        <v>0.3</v>
      </c>
      <c r="P469">
        <v>1.2</v>
      </c>
      <c r="R469" t="s">
        <v>28</v>
      </c>
      <c r="S469" t="s">
        <v>94</v>
      </c>
      <c r="T469" t="s">
        <v>31</v>
      </c>
      <c r="U469">
        <v>9719</v>
      </c>
      <c r="V469" t="s">
        <v>164</v>
      </c>
    </row>
    <row r="470" spans="1:22">
      <c r="A470" t="s">
        <v>162</v>
      </c>
      <c r="C470" t="s">
        <v>163</v>
      </c>
      <c r="D470" t="s">
        <v>25</v>
      </c>
      <c r="E470" s="1">
        <v>40759.475694444445</v>
      </c>
      <c r="F470">
        <v>90068</v>
      </c>
      <c r="G470" t="s">
        <v>87</v>
      </c>
      <c r="H470">
        <v>5</v>
      </c>
      <c r="J470" t="s">
        <v>39</v>
      </c>
      <c r="K470" t="s">
        <v>28</v>
      </c>
      <c r="M470" s="1">
        <v>40759.475694444445</v>
      </c>
      <c r="R470" t="s">
        <v>28</v>
      </c>
      <c r="S470" t="s">
        <v>94</v>
      </c>
      <c r="T470" t="s">
        <v>31</v>
      </c>
      <c r="U470">
        <v>9719</v>
      </c>
      <c r="V470" t="s">
        <v>164</v>
      </c>
    </row>
    <row r="471" spans="1:22">
      <c r="A471" t="s">
        <v>162</v>
      </c>
      <c r="C471" t="s">
        <v>163</v>
      </c>
      <c r="D471" t="s">
        <v>25</v>
      </c>
      <c r="E471" s="1">
        <v>40759.475694444445</v>
      </c>
      <c r="F471">
        <v>929</v>
      </c>
      <c r="G471" t="s">
        <v>77</v>
      </c>
      <c r="H471">
        <v>3.3</v>
      </c>
      <c r="J471" t="s">
        <v>50</v>
      </c>
      <c r="K471" t="s">
        <v>35</v>
      </c>
      <c r="L471">
        <v>1369354</v>
      </c>
      <c r="M471" s="1">
        <v>40771.900694444441</v>
      </c>
      <c r="N471" t="s">
        <v>74</v>
      </c>
      <c r="O471">
        <v>0.5</v>
      </c>
      <c r="P471">
        <v>2</v>
      </c>
      <c r="R471" t="s">
        <v>28</v>
      </c>
      <c r="S471" t="s">
        <v>94</v>
      </c>
      <c r="T471" t="s">
        <v>31</v>
      </c>
      <c r="U471">
        <v>9719</v>
      </c>
      <c r="V471" t="s">
        <v>164</v>
      </c>
    </row>
    <row r="472" spans="1:22">
      <c r="A472" t="s">
        <v>162</v>
      </c>
      <c r="C472" t="s">
        <v>163</v>
      </c>
      <c r="D472" t="s">
        <v>25</v>
      </c>
      <c r="E472" s="1">
        <v>40759.475694444445</v>
      </c>
      <c r="F472">
        <v>94</v>
      </c>
      <c r="G472" t="s">
        <v>46</v>
      </c>
      <c r="H472">
        <v>275</v>
      </c>
      <c r="J472" t="s">
        <v>47</v>
      </c>
      <c r="K472" t="s">
        <v>28</v>
      </c>
      <c r="M472" s="1">
        <v>40759.475694444445</v>
      </c>
      <c r="N472" t="s">
        <v>48</v>
      </c>
      <c r="R472" t="s">
        <v>28</v>
      </c>
      <c r="S472" t="s">
        <v>94</v>
      </c>
      <c r="T472" t="s">
        <v>31</v>
      </c>
      <c r="U472">
        <v>9719</v>
      </c>
      <c r="V472" t="s">
        <v>164</v>
      </c>
    </row>
    <row r="473" spans="1:22">
      <c r="A473" t="s">
        <v>162</v>
      </c>
      <c r="C473" t="s">
        <v>163</v>
      </c>
      <c r="D473" t="s">
        <v>25</v>
      </c>
      <c r="E473" s="1">
        <v>40759.475694444445</v>
      </c>
      <c r="F473">
        <v>945</v>
      </c>
      <c r="G473" t="s">
        <v>82</v>
      </c>
      <c r="H473">
        <v>5.3</v>
      </c>
      <c r="J473" t="s">
        <v>50</v>
      </c>
      <c r="K473" t="s">
        <v>35</v>
      </c>
      <c r="L473">
        <v>1369348</v>
      </c>
      <c r="M473" s="1">
        <v>40766.956250000003</v>
      </c>
      <c r="N473" t="s">
        <v>80</v>
      </c>
      <c r="O473">
        <v>0.2</v>
      </c>
      <c r="P473">
        <v>0.5</v>
      </c>
      <c r="R473" t="s">
        <v>28</v>
      </c>
      <c r="S473" t="s">
        <v>94</v>
      </c>
      <c r="T473" t="s">
        <v>31</v>
      </c>
      <c r="U473">
        <v>9719</v>
      </c>
      <c r="V473" t="s">
        <v>164</v>
      </c>
    </row>
    <row r="474" spans="1:22">
      <c r="A474" t="s">
        <v>162</v>
      </c>
      <c r="C474" t="s">
        <v>163</v>
      </c>
      <c r="D474" t="s">
        <v>25</v>
      </c>
      <c r="E474" s="1">
        <v>40759.475694444445</v>
      </c>
      <c r="F474">
        <v>70300</v>
      </c>
      <c r="G474" t="s">
        <v>85</v>
      </c>
      <c r="H474">
        <v>146</v>
      </c>
      <c r="J474" t="s">
        <v>50</v>
      </c>
      <c r="K474" t="s">
        <v>35</v>
      </c>
      <c r="L474">
        <v>1369348</v>
      </c>
      <c r="M474" s="1">
        <v>40765.53402777778</v>
      </c>
      <c r="N474" t="s">
        <v>86</v>
      </c>
      <c r="O474">
        <v>15</v>
      </c>
      <c r="P474">
        <v>25</v>
      </c>
      <c r="R474" t="s">
        <v>28</v>
      </c>
      <c r="S474" t="s">
        <v>94</v>
      </c>
      <c r="T474" t="s">
        <v>31</v>
      </c>
      <c r="U474">
        <v>9719</v>
      </c>
      <c r="V474" t="s">
        <v>164</v>
      </c>
    </row>
    <row r="475" spans="1:22">
      <c r="A475" t="s">
        <v>162</v>
      </c>
      <c r="C475" t="s">
        <v>163</v>
      </c>
      <c r="D475" t="s">
        <v>25</v>
      </c>
      <c r="E475" s="1">
        <v>40759.475694444445</v>
      </c>
      <c r="F475">
        <v>76</v>
      </c>
      <c r="G475" t="s">
        <v>33</v>
      </c>
      <c r="H475">
        <v>0.25</v>
      </c>
      <c r="J475" t="s">
        <v>34</v>
      </c>
      <c r="K475" t="s">
        <v>35</v>
      </c>
      <c r="L475">
        <v>1369348</v>
      </c>
      <c r="M475" s="1">
        <v>40760.652777777781</v>
      </c>
      <c r="N475" t="s">
        <v>36</v>
      </c>
      <c r="O475">
        <v>0.1</v>
      </c>
      <c r="P475">
        <v>0.1</v>
      </c>
      <c r="R475" t="s">
        <v>28</v>
      </c>
      <c r="S475" t="s">
        <v>94</v>
      </c>
      <c r="T475" t="s">
        <v>31</v>
      </c>
      <c r="U475">
        <v>9719</v>
      </c>
      <c r="V475" t="s">
        <v>164</v>
      </c>
    </row>
    <row r="476" spans="1:22">
      <c r="A476" t="s">
        <v>162</v>
      </c>
      <c r="C476" t="s">
        <v>163</v>
      </c>
      <c r="D476" t="s">
        <v>25</v>
      </c>
      <c r="E476" s="1">
        <v>40759.475694444445</v>
      </c>
      <c r="F476">
        <v>10</v>
      </c>
      <c r="G476" t="s">
        <v>26</v>
      </c>
      <c r="H476">
        <v>20.62</v>
      </c>
      <c r="J476" t="s">
        <v>27</v>
      </c>
      <c r="K476" t="s">
        <v>28</v>
      </c>
      <c r="M476" s="1">
        <v>40759.475694444445</v>
      </c>
      <c r="N476" t="s">
        <v>29</v>
      </c>
      <c r="R476" t="s">
        <v>28</v>
      </c>
      <c r="S476" t="s">
        <v>94</v>
      </c>
      <c r="T476" t="s">
        <v>31</v>
      </c>
      <c r="U476">
        <v>9719</v>
      </c>
      <c r="V476" t="s">
        <v>164</v>
      </c>
    </row>
    <row r="477" spans="1:22">
      <c r="A477" t="s">
        <v>165</v>
      </c>
      <c r="C477" t="s">
        <v>166</v>
      </c>
      <c r="D477" t="s">
        <v>25</v>
      </c>
      <c r="E477" s="1">
        <v>40835.505555555559</v>
      </c>
      <c r="F477">
        <v>410</v>
      </c>
      <c r="G477" t="s">
        <v>57</v>
      </c>
      <c r="H477">
        <v>138</v>
      </c>
      <c r="J477" t="s">
        <v>50</v>
      </c>
      <c r="K477" t="s">
        <v>35</v>
      </c>
      <c r="L477">
        <v>1385388</v>
      </c>
      <c r="M477" s="1">
        <v>40844.050000000003</v>
      </c>
      <c r="N477" t="s">
        <v>58</v>
      </c>
      <c r="O477">
        <v>0.65</v>
      </c>
      <c r="P477">
        <v>2.5</v>
      </c>
      <c r="R477" t="s">
        <v>28</v>
      </c>
      <c r="S477" t="s">
        <v>94</v>
      </c>
      <c r="T477" t="s">
        <v>31</v>
      </c>
      <c r="U477">
        <v>9695</v>
      </c>
      <c r="V477" t="s">
        <v>167</v>
      </c>
    </row>
    <row r="478" spans="1:22">
      <c r="A478" t="s">
        <v>165</v>
      </c>
      <c r="C478" t="s">
        <v>166</v>
      </c>
      <c r="D478" t="s">
        <v>25</v>
      </c>
      <c r="E478" s="1">
        <v>40835.505555555559</v>
      </c>
      <c r="F478">
        <v>610</v>
      </c>
      <c r="G478" t="s">
        <v>59</v>
      </c>
      <c r="H478">
        <v>0.01</v>
      </c>
      <c r="I478" t="s">
        <v>42</v>
      </c>
      <c r="J478" t="s">
        <v>50</v>
      </c>
      <c r="K478" t="s">
        <v>35</v>
      </c>
      <c r="L478">
        <v>1385391</v>
      </c>
      <c r="M478" s="1">
        <v>40840.492361111108</v>
      </c>
      <c r="N478" t="s">
        <v>61</v>
      </c>
      <c r="O478">
        <v>0.01</v>
      </c>
      <c r="P478">
        <v>0.02</v>
      </c>
      <c r="R478" t="s">
        <v>28</v>
      </c>
      <c r="S478" t="s">
        <v>94</v>
      </c>
      <c r="T478" t="s">
        <v>31</v>
      </c>
      <c r="U478">
        <v>9695</v>
      </c>
      <c r="V478" t="s">
        <v>167</v>
      </c>
    </row>
    <row r="479" spans="1:22">
      <c r="A479" t="s">
        <v>165</v>
      </c>
      <c r="C479" t="s">
        <v>166</v>
      </c>
      <c r="D479" t="s">
        <v>25</v>
      </c>
      <c r="E479" s="1">
        <v>40835.505555555559</v>
      </c>
      <c r="F479">
        <v>625</v>
      </c>
      <c r="G479" t="s">
        <v>62</v>
      </c>
      <c r="H479">
        <v>0.08</v>
      </c>
      <c r="I479" t="s">
        <v>42</v>
      </c>
      <c r="J479" t="s">
        <v>50</v>
      </c>
      <c r="K479" t="s">
        <v>35</v>
      </c>
      <c r="L479">
        <v>1385391</v>
      </c>
      <c r="M479" s="1">
        <v>40841.549305555556</v>
      </c>
      <c r="N479" t="s">
        <v>63</v>
      </c>
      <c r="O479">
        <v>0.08</v>
      </c>
      <c r="P479">
        <v>0.2</v>
      </c>
      <c r="Q479" t="s">
        <v>64</v>
      </c>
      <c r="R479" t="s">
        <v>28</v>
      </c>
      <c r="S479" t="s">
        <v>94</v>
      </c>
      <c r="T479" t="s">
        <v>31</v>
      </c>
      <c r="U479">
        <v>9695</v>
      </c>
      <c r="V479" t="s">
        <v>167</v>
      </c>
    </row>
    <row r="480" spans="1:22">
      <c r="A480" t="s">
        <v>165</v>
      </c>
      <c r="C480" t="s">
        <v>166</v>
      </c>
      <c r="D480" t="s">
        <v>25</v>
      </c>
      <c r="E480" s="1">
        <v>40835.505555555559</v>
      </c>
      <c r="F480">
        <v>1022</v>
      </c>
      <c r="G480" t="s">
        <v>83</v>
      </c>
      <c r="H480">
        <v>30</v>
      </c>
      <c r="I480" t="s">
        <v>60</v>
      </c>
      <c r="J480" t="s">
        <v>84</v>
      </c>
      <c r="K480" t="s">
        <v>35</v>
      </c>
      <c r="L480">
        <v>1385397</v>
      </c>
      <c r="M480" s="1">
        <v>40840.869444444441</v>
      </c>
      <c r="N480" t="s">
        <v>74</v>
      </c>
      <c r="O480">
        <v>15</v>
      </c>
      <c r="P480">
        <v>60</v>
      </c>
      <c r="R480" t="s">
        <v>28</v>
      </c>
      <c r="S480" t="s">
        <v>94</v>
      </c>
      <c r="T480" t="s">
        <v>31</v>
      </c>
      <c r="U480">
        <v>9695</v>
      </c>
      <c r="V480" t="s">
        <v>167</v>
      </c>
    </row>
    <row r="481" spans="1:22">
      <c r="A481" t="s">
        <v>165</v>
      </c>
      <c r="C481" t="s">
        <v>166</v>
      </c>
      <c r="D481" t="s">
        <v>25</v>
      </c>
      <c r="E481" s="1">
        <v>40835.505555555559</v>
      </c>
      <c r="F481">
        <v>916</v>
      </c>
      <c r="G481" t="s">
        <v>73</v>
      </c>
      <c r="H481">
        <v>46.1</v>
      </c>
      <c r="J481" t="s">
        <v>50</v>
      </c>
      <c r="K481" t="s">
        <v>35</v>
      </c>
      <c r="L481">
        <v>1385397</v>
      </c>
      <c r="M481" s="1">
        <v>40840.869444444441</v>
      </c>
      <c r="N481" t="s">
        <v>74</v>
      </c>
      <c r="O481">
        <v>0.08</v>
      </c>
      <c r="P481">
        <v>0.3</v>
      </c>
      <c r="R481" t="s">
        <v>28</v>
      </c>
      <c r="S481" t="s">
        <v>94</v>
      </c>
      <c r="T481" t="s">
        <v>31</v>
      </c>
      <c r="U481">
        <v>9695</v>
      </c>
      <c r="V481" t="s">
        <v>167</v>
      </c>
    </row>
    <row r="482" spans="1:22">
      <c r="A482" t="s">
        <v>165</v>
      </c>
      <c r="C482" t="s">
        <v>166</v>
      </c>
      <c r="D482" t="s">
        <v>25</v>
      </c>
      <c r="E482" s="1">
        <v>40835.505555555559</v>
      </c>
      <c r="F482">
        <v>940</v>
      </c>
      <c r="G482" t="s">
        <v>79</v>
      </c>
      <c r="H482">
        <v>46</v>
      </c>
      <c r="J482" t="s">
        <v>50</v>
      </c>
      <c r="K482" t="s">
        <v>35</v>
      </c>
      <c r="L482">
        <v>1385388</v>
      </c>
      <c r="M482" s="1">
        <v>40843.357638888891</v>
      </c>
      <c r="N482" t="s">
        <v>80</v>
      </c>
      <c r="O482">
        <v>0.2</v>
      </c>
      <c r="P482">
        <v>0.5</v>
      </c>
      <c r="R482" t="s">
        <v>28</v>
      </c>
      <c r="S482" t="s">
        <v>94</v>
      </c>
      <c r="T482" t="s">
        <v>31</v>
      </c>
      <c r="U482">
        <v>9695</v>
      </c>
      <c r="V482" t="s">
        <v>167</v>
      </c>
    </row>
    <row r="483" spans="1:22">
      <c r="A483" t="s">
        <v>165</v>
      </c>
      <c r="C483" t="s">
        <v>166</v>
      </c>
      <c r="D483" t="s">
        <v>25</v>
      </c>
      <c r="E483" s="1">
        <v>40835.505555555559</v>
      </c>
      <c r="F483">
        <v>80</v>
      </c>
      <c r="G483" t="s">
        <v>41</v>
      </c>
      <c r="H483">
        <v>2.7</v>
      </c>
      <c r="I483" t="s">
        <v>60</v>
      </c>
      <c r="J483" t="s">
        <v>43</v>
      </c>
      <c r="K483" t="s">
        <v>35</v>
      </c>
      <c r="L483">
        <v>1385388</v>
      </c>
      <c r="M483" s="1">
        <v>40836.374305555553</v>
      </c>
      <c r="N483" t="s">
        <v>44</v>
      </c>
      <c r="O483">
        <v>2</v>
      </c>
      <c r="P483">
        <v>6</v>
      </c>
      <c r="Q483" t="s">
        <v>168</v>
      </c>
      <c r="R483" t="s">
        <v>28</v>
      </c>
      <c r="S483" t="s">
        <v>94</v>
      </c>
      <c r="T483" t="s">
        <v>31</v>
      </c>
      <c r="U483">
        <v>9695</v>
      </c>
      <c r="V483" t="s">
        <v>167</v>
      </c>
    </row>
    <row r="484" spans="1:22">
      <c r="A484" t="s">
        <v>165</v>
      </c>
      <c r="C484" t="s">
        <v>166</v>
      </c>
      <c r="D484" t="s">
        <v>25</v>
      </c>
      <c r="E484" s="1">
        <v>40835.505555555559</v>
      </c>
      <c r="F484">
        <v>927</v>
      </c>
      <c r="G484" t="s">
        <v>76</v>
      </c>
      <c r="H484">
        <v>12.2</v>
      </c>
      <c r="J484" t="s">
        <v>50</v>
      </c>
      <c r="K484" t="s">
        <v>35</v>
      </c>
      <c r="L484">
        <v>1385397</v>
      </c>
      <c r="M484" s="1">
        <v>40840.869444444441</v>
      </c>
      <c r="N484" t="s">
        <v>74</v>
      </c>
      <c r="O484">
        <v>0.04</v>
      </c>
      <c r="P484">
        <v>0.16</v>
      </c>
      <c r="R484" t="s">
        <v>28</v>
      </c>
      <c r="S484" t="s">
        <v>94</v>
      </c>
      <c r="T484" t="s">
        <v>31</v>
      </c>
      <c r="U484">
        <v>9695</v>
      </c>
      <c r="V484" t="s">
        <v>167</v>
      </c>
    </row>
    <row r="485" spans="1:22">
      <c r="A485" t="s">
        <v>165</v>
      </c>
      <c r="C485" t="s">
        <v>166</v>
      </c>
      <c r="D485" t="s">
        <v>25</v>
      </c>
      <c r="E485" s="1">
        <v>40835.505555555559</v>
      </c>
      <c r="F485">
        <v>630</v>
      </c>
      <c r="G485" t="s">
        <v>65</v>
      </c>
      <c r="H485">
        <v>0.45</v>
      </c>
      <c r="J485" t="s">
        <v>50</v>
      </c>
      <c r="K485" t="s">
        <v>35</v>
      </c>
      <c r="L485">
        <v>1385391</v>
      </c>
      <c r="M485" s="1">
        <v>40841.604166666664</v>
      </c>
      <c r="N485" t="s">
        <v>66</v>
      </c>
      <c r="O485">
        <v>0</v>
      </c>
      <c r="P485">
        <v>0.01</v>
      </c>
      <c r="R485" t="s">
        <v>28</v>
      </c>
      <c r="S485" t="s">
        <v>94</v>
      </c>
      <c r="T485" t="s">
        <v>31</v>
      </c>
      <c r="U485">
        <v>9695</v>
      </c>
      <c r="V485" t="s">
        <v>167</v>
      </c>
    </row>
    <row r="486" spans="1:22">
      <c r="A486" t="s">
        <v>165</v>
      </c>
      <c r="C486" t="s">
        <v>166</v>
      </c>
      <c r="D486" t="s">
        <v>25</v>
      </c>
      <c r="E486" s="1">
        <v>40835.505555555559</v>
      </c>
      <c r="F486">
        <v>680</v>
      </c>
      <c r="G486" t="s">
        <v>71</v>
      </c>
      <c r="H486">
        <v>1</v>
      </c>
      <c r="I486" t="s">
        <v>42</v>
      </c>
      <c r="J486" t="s">
        <v>50</v>
      </c>
      <c r="K486" t="s">
        <v>35</v>
      </c>
      <c r="L486">
        <v>1385391</v>
      </c>
      <c r="M486" s="1">
        <v>40840.756249999999</v>
      </c>
      <c r="N486" t="s">
        <v>72</v>
      </c>
      <c r="O486">
        <v>1</v>
      </c>
      <c r="P486">
        <v>5</v>
      </c>
      <c r="R486" t="s">
        <v>28</v>
      </c>
      <c r="S486" t="s">
        <v>94</v>
      </c>
      <c r="T486" t="s">
        <v>31</v>
      </c>
      <c r="U486">
        <v>9695</v>
      </c>
      <c r="V486" t="s">
        <v>167</v>
      </c>
    </row>
    <row r="487" spans="1:22">
      <c r="A487" t="s">
        <v>165</v>
      </c>
      <c r="C487" t="s">
        <v>166</v>
      </c>
      <c r="D487" t="s">
        <v>25</v>
      </c>
      <c r="E487" s="1">
        <v>40835.505555555559</v>
      </c>
      <c r="F487">
        <v>671</v>
      </c>
      <c r="G487" t="s">
        <v>70</v>
      </c>
      <c r="H487">
        <v>3.2000000000000001E-2</v>
      </c>
      <c r="J487" t="s">
        <v>50</v>
      </c>
      <c r="K487" t="s">
        <v>35</v>
      </c>
      <c r="L487">
        <v>1385394</v>
      </c>
      <c r="M487" s="1">
        <v>40836.474305555559</v>
      </c>
      <c r="N487" t="s">
        <v>68</v>
      </c>
      <c r="O487">
        <v>0</v>
      </c>
      <c r="P487">
        <v>0.01</v>
      </c>
      <c r="R487" t="s">
        <v>28</v>
      </c>
      <c r="S487" t="s">
        <v>94</v>
      </c>
      <c r="T487" t="s">
        <v>31</v>
      </c>
      <c r="U487">
        <v>9695</v>
      </c>
      <c r="V487" t="s">
        <v>167</v>
      </c>
    </row>
    <row r="488" spans="1:22">
      <c r="A488" t="s">
        <v>165</v>
      </c>
      <c r="C488" t="s">
        <v>166</v>
      </c>
      <c r="D488" t="s">
        <v>25</v>
      </c>
      <c r="E488" s="1">
        <v>40835.505555555559</v>
      </c>
      <c r="F488">
        <v>299</v>
      </c>
      <c r="G488" t="s">
        <v>49</v>
      </c>
      <c r="H488">
        <v>2.0299999999999998</v>
      </c>
      <c r="J488" t="s">
        <v>50</v>
      </c>
      <c r="K488" t="s">
        <v>28</v>
      </c>
      <c r="M488" s="1">
        <v>40835.505555555559</v>
      </c>
      <c r="N488" t="s">
        <v>51</v>
      </c>
      <c r="R488" t="s">
        <v>28</v>
      </c>
      <c r="S488" t="s">
        <v>94</v>
      </c>
      <c r="T488" t="s">
        <v>31</v>
      </c>
      <c r="U488">
        <v>9695</v>
      </c>
      <c r="V488" t="s">
        <v>167</v>
      </c>
    </row>
    <row r="489" spans="1:22">
      <c r="A489" t="s">
        <v>165</v>
      </c>
      <c r="C489" t="s">
        <v>166</v>
      </c>
      <c r="D489" t="s">
        <v>25</v>
      </c>
      <c r="E489" s="1">
        <v>40835.505555555559</v>
      </c>
      <c r="F489">
        <v>406</v>
      </c>
      <c r="G489" t="s">
        <v>54</v>
      </c>
      <c r="H489">
        <v>7.31</v>
      </c>
      <c r="J489" t="s">
        <v>55</v>
      </c>
      <c r="K489" t="s">
        <v>28</v>
      </c>
      <c r="M489" s="1">
        <v>40835.505555555559</v>
      </c>
      <c r="N489" t="s">
        <v>56</v>
      </c>
      <c r="R489" t="s">
        <v>28</v>
      </c>
      <c r="S489" t="s">
        <v>94</v>
      </c>
      <c r="T489" t="s">
        <v>31</v>
      </c>
      <c r="U489">
        <v>9695</v>
      </c>
      <c r="V489" t="s">
        <v>167</v>
      </c>
    </row>
    <row r="490" spans="1:22">
      <c r="A490" t="s">
        <v>165</v>
      </c>
      <c r="C490" t="s">
        <v>166</v>
      </c>
      <c r="D490" t="s">
        <v>25</v>
      </c>
      <c r="E490" s="1">
        <v>40835.505555555559</v>
      </c>
      <c r="F490">
        <v>665</v>
      </c>
      <c r="G490" t="s">
        <v>67</v>
      </c>
      <c r="H490">
        <v>3.4000000000000002E-2</v>
      </c>
      <c r="J490" t="s">
        <v>50</v>
      </c>
      <c r="K490" t="s">
        <v>35</v>
      </c>
      <c r="L490">
        <v>1385391</v>
      </c>
      <c r="M490" s="1">
        <v>40843.62222222222</v>
      </c>
      <c r="N490" t="s">
        <v>68</v>
      </c>
      <c r="O490">
        <v>0</v>
      </c>
      <c r="P490">
        <v>0.01</v>
      </c>
      <c r="R490" t="s">
        <v>28</v>
      </c>
      <c r="S490" t="s">
        <v>94</v>
      </c>
      <c r="T490" t="s">
        <v>31</v>
      </c>
      <c r="U490">
        <v>9695</v>
      </c>
      <c r="V490" t="s">
        <v>167</v>
      </c>
    </row>
    <row r="491" spans="1:22">
      <c r="A491" t="s">
        <v>165</v>
      </c>
      <c r="C491" t="s">
        <v>166</v>
      </c>
      <c r="D491" t="s">
        <v>25</v>
      </c>
      <c r="E491" s="1">
        <v>40835.505555555559</v>
      </c>
      <c r="F491">
        <v>937</v>
      </c>
      <c r="G491" t="s">
        <v>78</v>
      </c>
      <c r="H491">
        <v>1.3</v>
      </c>
      <c r="J491" t="s">
        <v>50</v>
      </c>
      <c r="K491" t="s">
        <v>35</v>
      </c>
      <c r="L491">
        <v>1385397</v>
      </c>
      <c r="M491" s="1">
        <v>40840.869444444441</v>
      </c>
      <c r="N491" t="s">
        <v>74</v>
      </c>
      <c r="O491">
        <v>0.3</v>
      </c>
      <c r="P491">
        <v>1.2</v>
      </c>
      <c r="R491" t="s">
        <v>28</v>
      </c>
      <c r="S491" t="s">
        <v>94</v>
      </c>
      <c r="T491" t="s">
        <v>31</v>
      </c>
      <c r="U491">
        <v>9695</v>
      </c>
      <c r="V491" t="s">
        <v>167</v>
      </c>
    </row>
    <row r="492" spans="1:22">
      <c r="A492" t="s">
        <v>165</v>
      </c>
      <c r="C492" t="s">
        <v>166</v>
      </c>
      <c r="D492" t="s">
        <v>25</v>
      </c>
      <c r="E492" s="1">
        <v>40835.505555555559</v>
      </c>
      <c r="F492">
        <v>929</v>
      </c>
      <c r="G492" t="s">
        <v>77</v>
      </c>
      <c r="H492">
        <v>25.8</v>
      </c>
      <c r="J492" t="s">
        <v>50</v>
      </c>
      <c r="K492" t="s">
        <v>35</v>
      </c>
      <c r="L492">
        <v>1385397</v>
      </c>
      <c r="M492" s="1">
        <v>40840.869444444441</v>
      </c>
      <c r="N492" t="s">
        <v>74</v>
      </c>
      <c r="O492">
        <v>0.5</v>
      </c>
      <c r="P492">
        <v>2</v>
      </c>
      <c r="R492" t="s">
        <v>28</v>
      </c>
      <c r="S492" t="s">
        <v>94</v>
      </c>
      <c r="T492" t="s">
        <v>31</v>
      </c>
      <c r="U492">
        <v>9695</v>
      </c>
      <c r="V492" t="s">
        <v>167</v>
      </c>
    </row>
    <row r="493" spans="1:22">
      <c r="A493" t="s">
        <v>165</v>
      </c>
      <c r="C493" t="s">
        <v>166</v>
      </c>
      <c r="D493" t="s">
        <v>25</v>
      </c>
      <c r="E493" s="1">
        <v>40835.505555555559</v>
      </c>
      <c r="F493">
        <v>94</v>
      </c>
      <c r="G493" t="s">
        <v>46</v>
      </c>
      <c r="H493">
        <v>351</v>
      </c>
      <c r="J493" t="s">
        <v>47</v>
      </c>
      <c r="K493" t="s">
        <v>28</v>
      </c>
      <c r="M493" s="1">
        <v>40835.505555555559</v>
      </c>
      <c r="N493" t="s">
        <v>48</v>
      </c>
      <c r="R493" t="s">
        <v>28</v>
      </c>
      <c r="S493" t="s">
        <v>94</v>
      </c>
      <c r="T493" t="s">
        <v>31</v>
      </c>
      <c r="U493">
        <v>9695</v>
      </c>
      <c r="V493" t="s">
        <v>167</v>
      </c>
    </row>
    <row r="494" spans="1:22">
      <c r="A494" t="s">
        <v>165</v>
      </c>
      <c r="C494" t="s">
        <v>166</v>
      </c>
      <c r="D494" t="s">
        <v>25</v>
      </c>
      <c r="E494" s="1">
        <v>40835.505555555559</v>
      </c>
      <c r="F494">
        <v>945</v>
      </c>
      <c r="G494" t="s">
        <v>82</v>
      </c>
      <c r="H494">
        <v>17</v>
      </c>
      <c r="J494" t="s">
        <v>50</v>
      </c>
      <c r="K494" t="s">
        <v>35</v>
      </c>
      <c r="L494">
        <v>1385388</v>
      </c>
      <c r="M494" s="1">
        <v>40843.357638888891</v>
      </c>
      <c r="N494" t="s">
        <v>80</v>
      </c>
      <c r="O494">
        <v>0.2</v>
      </c>
      <c r="P494">
        <v>0.5</v>
      </c>
      <c r="R494" t="s">
        <v>28</v>
      </c>
      <c r="S494" t="s">
        <v>94</v>
      </c>
      <c r="T494" t="s">
        <v>31</v>
      </c>
      <c r="U494">
        <v>9695</v>
      </c>
      <c r="V494" t="s">
        <v>167</v>
      </c>
    </row>
    <row r="495" spans="1:22">
      <c r="A495" t="s">
        <v>165</v>
      </c>
      <c r="C495" t="s">
        <v>166</v>
      </c>
      <c r="D495" t="s">
        <v>25</v>
      </c>
      <c r="E495" s="1">
        <v>40835.505555555559</v>
      </c>
      <c r="F495">
        <v>70300</v>
      </c>
      <c r="G495" t="s">
        <v>85</v>
      </c>
      <c r="H495">
        <v>242</v>
      </c>
      <c r="J495" t="s">
        <v>50</v>
      </c>
      <c r="K495" t="s">
        <v>35</v>
      </c>
      <c r="L495">
        <v>1385388</v>
      </c>
      <c r="M495" s="1">
        <v>40840.595833333333</v>
      </c>
      <c r="N495" t="s">
        <v>86</v>
      </c>
      <c r="O495">
        <v>15</v>
      </c>
      <c r="P495">
        <v>25</v>
      </c>
      <c r="R495" t="s">
        <v>28</v>
      </c>
      <c r="S495" t="s">
        <v>94</v>
      </c>
      <c r="T495" t="s">
        <v>31</v>
      </c>
      <c r="U495">
        <v>9695</v>
      </c>
      <c r="V495" t="s">
        <v>167</v>
      </c>
    </row>
    <row r="496" spans="1:22">
      <c r="A496" t="s">
        <v>165</v>
      </c>
      <c r="C496" t="s">
        <v>166</v>
      </c>
      <c r="D496" t="s">
        <v>25</v>
      </c>
      <c r="E496" s="1">
        <v>40835.505555555559</v>
      </c>
      <c r="F496">
        <v>76</v>
      </c>
      <c r="G496" t="s">
        <v>33</v>
      </c>
      <c r="H496">
        <v>0.3</v>
      </c>
      <c r="J496" t="s">
        <v>34</v>
      </c>
      <c r="K496" t="s">
        <v>35</v>
      </c>
      <c r="L496">
        <v>1385388</v>
      </c>
      <c r="M496" s="1">
        <v>40836.647222222222</v>
      </c>
      <c r="N496" t="s">
        <v>36</v>
      </c>
      <c r="O496">
        <v>0.1</v>
      </c>
      <c r="P496">
        <v>0.1</v>
      </c>
      <c r="R496" t="s">
        <v>28</v>
      </c>
      <c r="S496" t="s">
        <v>94</v>
      </c>
      <c r="T496" t="s">
        <v>31</v>
      </c>
      <c r="U496">
        <v>9695</v>
      </c>
      <c r="V496" t="s">
        <v>167</v>
      </c>
    </row>
    <row r="497" spans="1:22">
      <c r="A497" t="s">
        <v>165</v>
      </c>
      <c r="C497" t="s">
        <v>166</v>
      </c>
      <c r="D497" t="s">
        <v>25</v>
      </c>
      <c r="E497" s="1">
        <v>40835.505555555559</v>
      </c>
      <c r="F497">
        <v>10</v>
      </c>
      <c r="G497" t="s">
        <v>26</v>
      </c>
      <c r="H497">
        <v>20.440000000000001</v>
      </c>
      <c r="J497" t="s">
        <v>27</v>
      </c>
      <c r="K497" t="s">
        <v>28</v>
      </c>
      <c r="M497" s="1">
        <v>40835.505555555559</v>
      </c>
      <c r="N497" t="s">
        <v>29</v>
      </c>
      <c r="R497" t="s">
        <v>28</v>
      </c>
      <c r="S497" t="s">
        <v>94</v>
      </c>
      <c r="T497" t="s">
        <v>31</v>
      </c>
      <c r="U497">
        <v>9695</v>
      </c>
      <c r="V497" t="s">
        <v>167</v>
      </c>
    </row>
    <row r="498" spans="1:22">
      <c r="A498" t="s">
        <v>169</v>
      </c>
      <c r="C498" t="s">
        <v>170</v>
      </c>
      <c r="D498" t="s">
        <v>25</v>
      </c>
      <c r="E498" s="1">
        <v>40835.472222222219</v>
      </c>
      <c r="F498">
        <v>410</v>
      </c>
      <c r="G498" t="s">
        <v>57</v>
      </c>
      <c r="H498">
        <v>144</v>
      </c>
      <c r="J498" t="s">
        <v>50</v>
      </c>
      <c r="K498" t="s">
        <v>35</v>
      </c>
      <c r="L498">
        <v>1385387</v>
      </c>
      <c r="M498" s="1">
        <v>40844.045138888891</v>
      </c>
      <c r="N498" t="s">
        <v>58</v>
      </c>
      <c r="O498">
        <v>0.65</v>
      </c>
      <c r="P498">
        <v>2.5</v>
      </c>
      <c r="R498" t="s">
        <v>28</v>
      </c>
      <c r="S498" t="s">
        <v>171</v>
      </c>
      <c r="T498" t="s">
        <v>31</v>
      </c>
      <c r="U498">
        <v>20383</v>
      </c>
      <c r="V498" t="s">
        <v>172</v>
      </c>
    </row>
    <row r="499" spans="1:22">
      <c r="A499" t="s">
        <v>169</v>
      </c>
      <c r="C499" t="s">
        <v>170</v>
      </c>
      <c r="D499" t="s">
        <v>25</v>
      </c>
      <c r="E499" s="1">
        <v>40835.472222222219</v>
      </c>
      <c r="F499">
        <v>610</v>
      </c>
      <c r="G499" t="s">
        <v>59</v>
      </c>
      <c r="H499">
        <v>0.01</v>
      </c>
      <c r="I499" t="s">
        <v>42</v>
      </c>
      <c r="J499" t="s">
        <v>50</v>
      </c>
      <c r="K499" t="s">
        <v>35</v>
      </c>
      <c r="L499">
        <v>1385390</v>
      </c>
      <c r="M499" s="1">
        <v>40840.490972222222</v>
      </c>
      <c r="N499" t="s">
        <v>61</v>
      </c>
      <c r="O499">
        <v>0.01</v>
      </c>
      <c r="P499">
        <v>0.02</v>
      </c>
      <c r="R499" t="s">
        <v>28</v>
      </c>
      <c r="S499" t="s">
        <v>171</v>
      </c>
      <c r="T499" t="s">
        <v>31</v>
      </c>
      <c r="U499">
        <v>20383</v>
      </c>
      <c r="V499" t="s">
        <v>172</v>
      </c>
    </row>
    <row r="500" spans="1:22">
      <c r="A500" t="s">
        <v>169</v>
      </c>
      <c r="C500" t="s">
        <v>170</v>
      </c>
      <c r="D500" t="s">
        <v>25</v>
      </c>
      <c r="E500" s="1">
        <v>40835.472222222219</v>
      </c>
      <c r="F500">
        <v>625</v>
      </c>
      <c r="G500" t="s">
        <v>62</v>
      </c>
      <c r="H500">
        <v>0.08</v>
      </c>
      <c r="I500" t="s">
        <v>42</v>
      </c>
      <c r="J500" t="s">
        <v>50</v>
      </c>
      <c r="K500" t="s">
        <v>35</v>
      </c>
      <c r="L500">
        <v>1385390</v>
      </c>
      <c r="M500" s="1">
        <v>40841.54791666667</v>
      </c>
      <c r="N500" t="s">
        <v>63</v>
      </c>
      <c r="O500">
        <v>0.08</v>
      </c>
      <c r="P500">
        <v>0.2</v>
      </c>
      <c r="R500" t="s">
        <v>28</v>
      </c>
      <c r="S500" t="s">
        <v>171</v>
      </c>
      <c r="T500" t="s">
        <v>31</v>
      </c>
      <c r="U500">
        <v>20383</v>
      </c>
      <c r="V500" t="s">
        <v>172</v>
      </c>
    </row>
    <row r="501" spans="1:22">
      <c r="A501" t="s">
        <v>169</v>
      </c>
      <c r="C501" t="s">
        <v>170</v>
      </c>
      <c r="D501" t="s">
        <v>25</v>
      </c>
      <c r="E501" s="1">
        <v>40835.472222222219</v>
      </c>
      <c r="F501">
        <v>1022</v>
      </c>
      <c r="G501" t="s">
        <v>83</v>
      </c>
      <c r="H501">
        <v>27</v>
      </c>
      <c r="I501" t="s">
        <v>60</v>
      </c>
      <c r="J501" t="s">
        <v>84</v>
      </c>
      <c r="K501" t="s">
        <v>35</v>
      </c>
      <c r="L501">
        <v>1385396</v>
      </c>
      <c r="M501" s="1">
        <v>40840.864583333336</v>
      </c>
      <c r="N501" t="s">
        <v>74</v>
      </c>
      <c r="O501">
        <v>15</v>
      </c>
      <c r="P501">
        <v>60</v>
      </c>
      <c r="R501" t="s">
        <v>28</v>
      </c>
      <c r="S501" t="s">
        <v>171</v>
      </c>
      <c r="T501" t="s">
        <v>31</v>
      </c>
      <c r="U501">
        <v>20383</v>
      </c>
      <c r="V501" t="s">
        <v>172</v>
      </c>
    </row>
    <row r="502" spans="1:22">
      <c r="A502" t="s">
        <v>169</v>
      </c>
      <c r="C502" t="s">
        <v>170</v>
      </c>
      <c r="D502" t="s">
        <v>25</v>
      </c>
      <c r="E502" s="1">
        <v>40835.472222222219</v>
      </c>
      <c r="F502">
        <v>916</v>
      </c>
      <c r="G502" t="s">
        <v>73</v>
      </c>
      <c r="H502">
        <v>45.2</v>
      </c>
      <c r="J502" t="s">
        <v>50</v>
      </c>
      <c r="K502" t="s">
        <v>35</v>
      </c>
      <c r="L502">
        <v>1385396</v>
      </c>
      <c r="M502" s="1">
        <v>40840.864583333336</v>
      </c>
      <c r="N502" t="s">
        <v>74</v>
      </c>
      <c r="O502">
        <v>0.08</v>
      </c>
      <c r="P502">
        <v>0.3</v>
      </c>
      <c r="R502" t="s">
        <v>28</v>
      </c>
      <c r="S502" t="s">
        <v>171</v>
      </c>
      <c r="T502" t="s">
        <v>31</v>
      </c>
      <c r="U502">
        <v>20383</v>
      </c>
      <c r="V502" t="s">
        <v>172</v>
      </c>
    </row>
    <row r="503" spans="1:22">
      <c r="A503" t="s">
        <v>169</v>
      </c>
      <c r="C503" t="s">
        <v>170</v>
      </c>
      <c r="D503" t="s">
        <v>25</v>
      </c>
      <c r="E503" s="1">
        <v>40835.472222222219</v>
      </c>
      <c r="F503">
        <v>940</v>
      </c>
      <c r="G503" t="s">
        <v>79</v>
      </c>
      <c r="H503">
        <v>9.6</v>
      </c>
      <c r="J503" t="s">
        <v>50</v>
      </c>
      <c r="K503" t="s">
        <v>35</v>
      </c>
      <c r="L503">
        <v>1385387</v>
      </c>
      <c r="M503" s="1">
        <v>40843.349305555559</v>
      </c>
      <c r="N503" t="s">
        <v>80</v>
      </c>
      <c r="O503">
        <v>0.2</v>
      </c>
      <c r="P503">
        <v>0.5</v>
      </c>
      <c r="R503" t="s">
        <v>28</v>
      </c>
      <c r="S503" t="s">
        <v>171</v>
      </c>
      <c r="T503" t="s">
        <v>31</v>
      </c>
      <c r="U503">
        <v>20383</v>
      </c>
      <c r="V503" t="s">
        <v>172</v>
      </c>
    </row>
    <row r="504" spans="1:22">
      <c r="A504" t="s">
        <v>169</v>
      </c>
      <c r="C504" t="s">
        <v>170</v>
      </c>
      <c r="D504" t="s">
        <v>25</v>
      </c>
      <c r="E504" s="1">
        <v>40835.472222222219</v>
      </c>
      <c r="F504">
        <v>80</v>
      </c>
      <c r="G504" t="s">
        <v>41</v>
      </c>
      <c r="H504">
        <v>2</v>
      </c>
      <c r="I504" t="s">
        <v>42</v>
      </c>
      <c r="J504" t="s">
        <v>43</v>
      </c>
      <c r="K504" t="s">
        <v>35</v>
      </c>
      <c r="L504">
        <v>1385387</v>
      </c>
      <c r="M504" s="1">
        <v>40836.373611111114</v>
      </c>
      <c r="N504" t="s">
        <v>44</v>
      </c>
      <c r="O504">
        <v>2</v>
      </c>
      <c r="P504">
        <v>6</v>
      </c>
      <c r="Q504" t="s">
        <v>168</v>
      </c>
      <c r="R504" t="s">
        <v>28</v>
      </c>
      <c r="S504" t="s">
        <v>171</v>
      </c>
      <c r="T504" t="s">
        <v>31</v>
      </c>
      <c r="U504">
        <v>20383</v>
      </c>
      <c r="V504" t="s">
        <v>172</v>
      </c>
    </row>
    <row r="505" spans="1:22">
      <c r="A505" t="s">
        <v>169</v>
      </c>
      <c r="C505" t="s">
        <v>170</v>
      </c>
      <c r="D505" t="s">
        <v>25</v>
      </c>
      <c r="E505" s="1">
        <v>40835.472222222219</v>
      </c>
      <c r="F505">
        <v>927</v>
      </c>
      <c r="G505" t="s">
        <v>76</v>
      </c>
      <c r="H505">
        <v>10.7</v>
      </c>
      <c r="J505" t="s">
        <v>50</v>
      </c>
      <c r="K505" t="s">
        <v>35</v>
      </c>
      <c r="L505">
        <v>1385396</v>
      </c>
      <c r="M505" s="1">
        <v>40840.864583333336</v>
      </c>
      <c r="N505" t="s">
        <v>74</v>
      </c>
      <c r="O505">
        <v>0.04</v>
      </c>
      <c r="P505">
        <v>0.16</v>
      </c>
      <c r="R505" t="s">
        <v>28</v>
      </c>
      <c r="S505" t="s">
        <v>171</v>
      </c>
      <c r="T505" t="s">
        <v>31</v>
      </c>
      <c r="U505">
        <v>20383</v>
      </c>
      <c r="V505" t="s">
        <v>172</v>
      </c>
    </row>
    <row r="506" spans="1:22">
      <c r="A506" t="s">
        <v>169</v>
      </c>
      <c r="C506" t="s">
        <v>170</v>
      </c>
      <c r="D506" t="s">
        <v>25</v>
      </c>
      <c r="E506" s="1">
        <v>40835.472222222219</v>
      </c>
      <c r="F506">
        <v>630</v>
      </c>
      <c r="G506" t="s">
        <v>65</v>
      </c>
      <c r="H506">
        <v>0.91</v>
      </c>
      <c r="J506" t="s">
        <v>50</v>
      </c>
      <c r="K506" t="s">
        <v>35</v>
      </c>
      <c r="L506">
        <v>1385390</v>
      </c>
      <c r="M506" s="1">
        <v>40841.602777777778</v>
      </c>
      <c r="N506" t="s">
        <v>66</v>
      </c>
      <c r="O506">
        <v>0.04</v>
      </c>
      <c r="P506">
        <v>0.1</v>
      </c>
      <c r="R506" t="s">
        <v>28</v>
      </c>
      <c r="S506" t="s">
        <v>171</v>
      </c>
      <c r="T506" t="s">
        <v>31</v>
      </c>
      <c r="U506">
        <v>20383</v>
      </c>
      <c r="V506" t="s">
        <v>172</v>
      </c>
    </row>
    <row r="507" spans="1:22">
      <c r="A507" t="s">
        <v>169</v>
      </c>
      <c r="C507" t="s">
        <v>170</v>
      </c>
      <c r="D507" t="s">
        <v>25</v>
      </c>
      <c r="E507" s="1">
        <v>40835.472222222219</v>
      </c>
      <c r="F507">
        <v>680</v>
      </c>
      <c r="G507" t="s">
        <v>71</v>
      </c>
      <c r="H507">
        <v>1</v>
      </c>
      <c r="I507" t="s">
        <v>42</v>
      </c>
      <c r="J507" t="s">
        <v>50</v>
      </c>
      <c r="K507" t="s">
        <v>35</v>
      </c>
      <c r="L507">
        <v>1385390</v>
      </c>
      <c r="M507" s="1">
        <v>40840.739583333336</v>
      </c>
      <c r="N507" t="s">
        <v>72</v>
      </c>
      <c r="O507">
        <v>1</v>
      </c>
      <c r="P507">
        <v>5</v>
      </c>
      <c r="R507" t="s">
        <v>28</v>
      </c>
      <c r="S507" t="s">
        <v>171</v>
      </c>
      <c r="T507" t="s">
        <v>31</v>
      </c>
      <c r="U507">
        <v>20383</v>
      </c>
      <c r="V507" t="s">
        <v>172</v>
      </c>
    </row>
    <row r="508" spans="1:22">
      <c r="A508" t="s">
        <v>169</v>
      </c>
      <c r="C508" t="s">
        <v>170</v>
      </c>
      <c r="D508" t="s">
        <v>25</v>
      </c>
      <c r="E508" s="1">
        <v>40835.472222222219</v>
      </c>
      <c r="F508">
        <v>671</v>
      </c>
      <c r="G508" t="s">
        <v>70</v>
      </c>
      <c r="H508">
        <v>3.4000000000000002E-2</v>
      </c>
      <c r="J508" t="s">
        <v>50</v>
      </c>
      <c r="K508" t="s">
        <v>35</v>
      </c>
      <c r="L508">
        <v>1385393</v>
      </c>
      <c r="M508" s="1">
        <v>40836.47152777778</v>
      </c>
      <c r="N508" t="s">
        <v>68</v>
      </c>
      <c r="O508">
        <v>0</v>
      </c>
      <c r="P508">
        <v>0.01</v>
      </c>
      <c r="R508" t="s">
        <v>28</v>
      </c>
      <c r="S508" t="s">
        <v>171</v>
      </c>
      <c r="T508" t="s">
        <v>31</v>
      </c>
      <c r="U508">
        <v>20383</v>
      </c>
      <c r="V508" t="s">
        <v>172</v>
      </c>
    </row>
    <row r="509" spans="1:22">
      <c r="A509" t="s">
        <v>169</v>
      </c>
      <c r="C509" t="s">
        <v>170</v>
      </c>
      <c r="D509" t="s">
        <v>25</v>
      </c>
      <c r="E509" s="1">
        <v>40835.472222222219</v>
      </c>
      <c r="F509">
        <v>299</v>
      </c>
      <c r="G509" t="s">
        <v>49</v>
      </c>
      <c r="H509">
        <v>2.7</v>
      </c>
      <c r="J509" t="s">
        <v>50</v>
      </c>
      <c r="K509" t="s">
        <v>28</v>
      </c>
      <c r="M509" s="1">
        <v>40835.472222222219</v>
      </c>
      <c r="N509" t="s">
        <v>51</v>
      </c>
      <c r="R509" t="s">
        <v>28</v>
      </c>
      <c r="S509" t="s">
        <v>171</v>
      </c>
      <c r="T509" t="s">
        <v>31</v>
      </c>
      <c r="U509">
        <v>20383</v>
      </c>
      <c r="V509" t="s">
        <v>172</v>
      </c>
    </row>
    <row r="510" spans="1:22">
      <c r="A510" t="s">
        <v>169</v>
      </c>
      <c r="C510" t="s">
        <v>170</v>
      </c>
      <c r="D510" t="s">
        <v>25</v>
      </c>
      <c r="E510" s="1">
        <v>40835.472222222219</v>
      </c>
      <c r="F510">
        <v>406</v>
      </c>
      <c r="G510" t="s">
        <v>54</v>
      </c>
      <c r="H510">
        <v>7.34</v>
      </c>
      <c r="J510" t="s">
        <v>55</v>
      </c>
      <c r="K510" t="s">
        <v>28</v>
      </c>
      <c r="M510" s="1">
        <v>40835.472222222219</v>
      </c>
      <c r="N510" t="s">
        <v>56</v>
      </c>
      <c r="R510" t="s">
        <v>28</v>
      </c>
      <c r="S510" t="s">
        <v>171</v>
      </c>
      <c r="T510" t="s">
        <v>31</v>
      </c>
      <c r="U510">
        <v>20383</v>
      </c>
      <c r="V510" t="s">
        <v>172</v>
      </c>
    </row>
    <row r="511" spans="1:22">
      <c r="A511" t="s">
        <v>169</v>
      </c>
      <c r="C511" t="s">
        <v>170</v>
      </c>
      <c r="D511" t="s">
        <v>25</v>
      </c>
      <c r="E511" s="1">
        <v>40835.472222222219</v>
      </c>
      <c r="F511">
        <v>665</v>
      </c>
      <c r="G511" t="s">
        <v>67</v>
      </c>
      <c r="H511">
        <v>3.5000000000000003E-2</v>
      </c>
      <c r="J511" t="s">
        <v>50</v>
      </c>
      <c r="K511" t="s">
        <v>35</v>
      </c>
      <c r="L511">
        <v>1385390</v>
      </c>
      <c r="M511" s="1">
        <v>40843.621527777781</v>
      </c>
      <c r="N511" t="s">
        <v>68</v>
      </c>
      <c r="O511">
        <v>0</v>
      </c>
      <c r="P511">
        <v>0.01</v>
      </c>
      <c r="R511" t="s">
        <v>28</v>
      </c>
      <c r="S511" t="s">
        <v>171</v>
      </c>
      <c r="T511" t="s">
        <v>31</v>
      </c>
      <c r="U511">
        <v>20383</v>
      </c>
      <c r="V511" t="s">
        <v>172</v>
      </c>
    </row>
    <row r="512" spans="1:22">
      <c r="A512" t="s">
        <v>169</v>
      </c>
      <c r="C512" t="s">
        <v>170</v>
      </c>
      <c r="D512" t="s">
        <v>25</v>
      </c>
      <c r="E512" s="1">
        <v>40835.472222222219</v>
      </c>
      <c r="F512">
        <v>937</v>
      </c>
      <c r="G512" t="s">
        <v>78</v>
      </c>
      <c r="H512">
        <v>0.71</v>
      </c>
      <c r="I512" t="s">
        <v>60</v>
      </c>
      <c r="J512" t="s">
        <v>50</v>
      </c>
      <c r="K512" t="s">
        <v>35</v>
      </c>
      <c r="L512">
        <v>1385396</v>
      </c>
      <c r="M512" s="1">
        <v>40840.864583333336</v>
      </c>
      <c r="N512" t="s">
        <v>74</v>
      </c>
      <c r="O512">
        <v>0.3</v>
      </c>
      <c r="P512">
        <v>1.2</v>
      </c>
      <c r="R512" t="s">
        <v>28</v>
      </c>
      <c r="S512" t="s">
        <v>171</v>
      </c>
      <c r="T512" t="s">
        <v>31</v>
      </c>
      <c r="U512">
        <v>20383</v>
      </c>
      <c r="V512" t="s">
        <v>172</v>
      </c>
    </row>
    <row r="513" spans="1:22">
      <c r="A513" t="s">
        <v>169</v>
      </c>
      <c r="C513" t="s">
        <v>170</v>
      </c>
      <c r="D513" t="s">
        <v>25</v>
      </c>
      <c r="E513" s="1">
        <v>40835.472222222219</v>
      </c>
      <c r="F513">
        <v>929</v>
      </c>
      <c r="G513" t="s">
        <v>77</v>
      </c>
      <c r="H513">
        <v>6.1</v>
      </c>
      <c r="J513" t="s">
        <v>50</v>
      </c>
      <c r="K513" t="s">
        <v>35</v>
      </c>
      <c r="L513">
        <v>1385396</v>
      </c>
      <c r="M513" s="1">
        <v>40840.864583333336</v>
      </c>
      <c r="N513" t="s">
        <v>74</v>
      </c>
      <c r="O513">
        <v>0.5</v>
      </c>
      <c r="P513">
        <v>2</v>
      </c>
      <c r="R513" t="s">
        <v>28</v>
      </c>
      <c r="S513" t="s">
        <v>171</v>
      </c>
      <c r="T513" t="s">
        <v>31</v>
      </c>
      <c r="U513">
        <v>20383</v>
      </c>
      <c r="V513" t="s">
        <v>172</v>
      </c>
    </row>
    <row r="514" spans="1:22">
      <c r="A514" t="s">
        <v>169</v>
      </c>
      <c r="C514" t="s">
        <v>170</v>
      </c>
      <c r="D514" t="s">
        <v>25</v>
      </c>
      <c r="E514" s="1">
        <v>40835.472222222219</v>
      </c>
      <c r="F514">
        <v>94</v>
      </c>
      <c r="G514" t="s">
        <v>46</v>
      </c>
      <c r="H514">
        <v>326</v>
      </c>
      <c r="J514" t="s">
        <v>47</v>
      </c>
      <c r="K514" t="s">
        <v>28</v>
      </c>
      <c r="M514" s="1">
        <v>40835.472222222219</v>
      </c>
      <c r="N514" t="s">
        <v>48</v>
      </c>
      <c r="R514" t="s">
        <v>28</v>
      </c>
      <c r="S514" t="s">
        <v>171</v>
      </c>
      <c r="T514" t="s">
        <v>31</v>
      </c>
      <c r="U514">
        <v>20383</v>
      </c>
      <c r="V514" t="s">
        <v>172</v>
      </c>
    </row>
    <row r="515" spans="1:22">
      <c r="A515" t="s">
        <v>169</v>
      </c>
      <c r="C515" t="s">
        <v>170</v>
      </c>
      <c r="D515" t="s">
        <v>25</v>
      </c>
      <c r="E515" s="1">
        <v>40835.472222222219</v>
      </c>
      <c r="F515">
        <v>945</v>
      </c>
      <c r="G515" t="s">
        <v>82</v>
      </c>
      <c r="H515">
        <v>12</v>
      </c>
      <c r="J515" t="s">
        <v>50</v>
      </c>
      <c r="K515" t="s">
        <v>35</v>
      </c>
      <c r="L515">
        <v>1385387</v>
      </c>
      <c r="M515" s="1">
        <v>40843.349305555559</v>
      </c>
      <c r="N515" t="s">
        <v>80</v>
      </c>
      <c r="O515">
        <v>0.2</v>
      </c>
      <c r="P515">
        <v>0.5</v>
      </c>
      <c r="R515" t="s">
        <v>28</v>
      </c>
      <c r="S515" t="s">
        <v>171</v>
      </c>
      <c r="T515" t="s">
        <v>31</v>
      </c>
      <c r="U515">
        <v>20383</v>
      </c>
      <c r="V515" t="s">
        <v>172</v>
      </c>
    </row>
    <row r="516" spans="1:22">
      <c r="A516" t="s">
        <v>169</v>
      </c>
      <c r="C516" t="s">
        <v>170</v>
      </c>
      <c r="D516" t="s">
        <v>25</v>
      </c>
      <c r="E516" s="1">
        <v>40835.472222222219</v>
      </c>
      <c r="F516">
        <v>70300</v>
      </c>
      <c r="G516" t="s">
        <v>85</v>
      </c>
      <c r="H516">
        <v>198</v>
      </c>
      <c r="J516" t="s">
        <v>50</v>
      </c>
      <c r="K516" t="s">
        <v>35</v>
      </c>
      <c r="L516">
        <v>1385387</v>
      </c>
      <c r="M516" s="1">
        <v>40840.595833333333</v>
      </c>
      <c r="N516" t="s">
        <v>86</v>
      </c>
      <c r="O516">
        <v>15</v>
      </c>
      <c r="P516">
        <v>25</v>
      </c>
      <c r="R516" t="s">
        <v>28</v>
      </c>
      <c r="S516" t="s">
        <v>171</v>
      </c>
      <c r="T516" t="s">
        <v>31</v>
      </c>
      <c r="U516">
        <v>20383</v>
      </c>
      <c r="V516" t="s">
        <v>172</v>
      </c>
    </row>
    <row r="517" spans="1:22">
      <c r="A517" t="s">
        <v>169</v>
      </c>
      <c r="C517" t="s">
        <v>170</v>
      </c>
      <c r="D517" t="s">
        <v>25</v>
      </c>
      <c r="E517" s="1">
        <v>40835.472222222219</v>
      </c>
      <c r="F517">
        <v>76</v>
      </c>
      <c r="G517" t="s">
        <v>33</v>
      </c>
      <c r="H517">
        <v>0.15</v>
      </c>
      <c r="J517" t="s">
        <v>34</v>
      </c>
      <c r="K517" t="s">
        <v>35</v>
      </c>
      <c r="L517">
        <v>1385387</v>
      </c>
      <c r="M517" s="1">
        <v>40836.647222222222</v>
      </c>
      <c r="N517" t="s">
        <v>36</v>
      </c>
      <c r="O517">
        <v>0.1</v>
      </c>
      <c r="P517">
        <v>0.1</v>
      </c>
      <c r="R517" t="s">
        <v>28</v>
      </c>
      <c r="S517" t="s">
        <v>171</v>
      </c>
      <c r="T517" t="s">
        <v>31</v>
      </c>
      <c r="U517">
        <v>20383</v>
      </c>
      <c r="V517" t="s">
        <v>172</v>
      </c>
    </row>
    <row r="518" spans="1:22">
      <c r="A518" t="s">
        <v>169</v>
      </c>
      <c r="C518" t="s">
        <v>170</v>
      </c>
      <c r="D518" t="s">
        <v>25</v>
      </c>
      <c r="E518" s="1">
        <v>40835.472222222219</v>
      </c>
      <c r="F518">
        <v>10</v>
      </c>
      <c r="G518" t="s">
        <v>26</v>
      </c>
      <c r="H518">
        <v>20.329999999999998</v>
      </c>
      <c r="J518" t="s">
        <v>27</v>
      </c>
      <c r="K518" t="s">
        <v>28</v>
      </c>
      <c r="M518" s="1">
        <v>40835.472222222219</v>
      </c>
      <c r="N518" t="s">
        <v>29</v>
      </c>
      <c r="R518" t="s">
        <v>28</v>
      </c>
      <c r="S518" t="s">
        <v>171</v>
      </c>
      <c r="T518" t="s">
        <v>31</v>
      </c>
      <c r="U518">
        <v>20383</v>
      </c>
      <c r="V518" t="s">
        <v>172</v>
      </c>
    </row>
    <row r="519" spans="1:22">
      <c r="A519" t="s">
        <v>173</v>
      </c>
      <c r="C519" t="s">
        <v>174</v>
      </c>
      <c r="D519" t="s">
        <v>25</v>
      </c>
      <c r="E519" s="1">
        <v>40835.431944444441</v>
      </c>
      <c r="F519">
        <v>410</v>
      </c>
      <c r="G519" t="s">
        <v>57</v>
      </c>
      <c r="H519">
        <v>146</v>
      </c>
      <c r="J519" t="s">
        <v>50</v>
      </c>
      <c r="K519" t="s">
        <v>35</v>
      </c>
      <c r="L519">
        <v>1385386</v>
      </c>
      <c r="M519" s="1">
        <v>40844.039583333331</v>
      </c>
      <c r="N519" t="s">
        <v>58</v>
      </c>
      <c r="O519">
        <v>0.65</v>
      </c>
      <c r="P519">
        <v>2.5</v>
      </c>
      <c r="R519" t="s">
        <v>28</v>
      </c>
      <c r="S519" t="s">
        <v>94</v>
      </c>
      <c r="T519" t="s">
        <v>31</v>
      </c>
      <c r="U519">
        <v>20385</v>
      </c>
      <c r="V519" t="s">
        <v>167</v>
      </c>
    </row>
    <row r="520" spans="1:22">
      <c r="A520" t="s">
        <v>173</v>
      </c>
      <c r="C520" t="s">
        <v>174</v>
      </c>
      <c r="D520" t="s">
        <v>25</v>
      </c>
      <c r="E520" s="1">
        <v>40835.431944444441</v>
      </c>
      <c r="F520">
        <v>610</v>
      </c>
      <c r="G520" t="s">
        <v>59</v>
      </c>
      <c r="H520">
        <v>0.01</v>
      </c>
      <c r="I520" t="s">
        <v>42</v>
      </c>
      <c r="J520" t="s">
        <v>50</v>
      </c>
      <c r="K520" t="s">
        <v>35</v>
      </c>
      <c r="L520">
        <v>1385389</v>
      </c>
      <c r="M520" s="1">
        <v>40840.490972222222</v>
      </c>
      <c r="N520" t="s">
        <v>61</v>
      </c>
      <c r="O520">
        <v>0.01</v>
      </c>
      <c r="P520">
        <v>0.02</v>
      </c>
      <c r="R520" t="s">
        <v>28</v>
      </c>
      <c r="S520" t="s">
        <v>94</v>
      </c>
      <c r="T520" t="s">
        <v>31</v>
      </c>
      <c r="U520">
        <v>20385</v>
      </c>
      <c r="V520" t="s">
        <v>167</v>
      </c>
    </row>
    <row r="521" spans="1:22">
      <c r="A521" t="s">
        <v>173</v>
      </c>
      <c r="C521" t="s">
        <v>174</v>
      </c>
      <c r="D521" t="s">
        <v>25</v>
      </c>
      <c r="E521" s="1">
        <v>40835.431944444441</v>
      </c>
      <c r="F521">
        <v>625</v>
      </c>
      <c r="G521" t="s">
        <v>62</v>
      </c>
      <c r="H521">
        <v>0.08</v>
      </c>
      <c r="I521" t="s">
        <v>42</v>
      </c>
      <c r="J521" t="s">
        <v>50</v>
      </c>
      <c r="K521" t="s">
        <v>35</v>
      </c>
      <c r="L521">
        <v>1385389</v>
      </c>
      <c r="M521" s="1">
        <v>40841.547222222223</v>
      </c>
      <c r="N521" t="s">
        <v>63</v>
      </c>
      <c r="O521">
        <v>0.08</v>
      </c>
      <c r="P521">
        <v>0.2</v>
      </c>
      <c r="R521" t="s">
        <v>28</v>
      </c>
      <c r="S521" t="s">
        <v>94</v>
      </c>
      <c r="T521" t="s">
        <v>31</v>
      </c>
      <c r="U521">
        <v>20385</v>
      </c>
      <c r="V521" t="s">
        <v>167</v>
      </c>
    </row>
    <row r="522" spans="1:22">
      <c r="A522" t="s">
        <v>173</v>
      </c>
      <c r="C522" t="s">
        <v>174</v>
      </c>
      <c r="D522" t="s">
        <v>25</v>
      </c>
      <c r="E522" s="1">
        <v>40835.431944444441</v>
      </c>
      <c r="F522">
        <v>1022</v>
      </c>
      <c r="G522" t="s">
        <v>83</v>
      </c>
      <c r="H522">
        <v>28</v>
      </c>
      <c r="I522" t="s">
        <v>60</v>
      </c>
      <c r="J522" t="s">
        <v>84</v>
      </c>
      <c r="K522" t="s">
        <v>35</v>
      </c>
      <c r="L522">
        <v>1385395</v>
      </c>
      <c r="M522" s="1">
        <v>40840.852083333331</v>
      </c>
      <c r="N522" t="s">
        <v>74</v>
      </c>
      <c r="O522">
        <v>15</v>
      </c>
      <c r="P522">
        <v>60</v>
      </c>
      <c r="R522" t="s">
        <v>28</v>
      </c>
      <c r="S522" t="s">
        <v>94</v>
      </c>
      <c r="T522" t="s">
        <v>31</v>
      </c>
      <c r="U522">
        <v>20385</v>
      </c>
      <c r="V522" t="s">
        <v>167</v>
      </c>
    </row>
    <row r="523" spans="1:22">
      <c r="A523" t="s">
        <v>173</v>
      </c>
      <c r="C523" t="s">
        <v>174</v>
      </c>
      <c r="D523" t="s">
        <v>25</v>
      </c>
      <c r="E523" s="1">
        <v>40835.431944444441</v>
      </c>
      <c r="F523">
        <v>916</v>
      </c>
      <c r="G523" t="s">
        <v>73</v>
      </c>
      <c r="H523">
        <v>47.5</v>
      </c>
      <c r="J523" t="s">
        <v>50</v>
      </c>
      <c r="K523" t="s">
        <v>35</v>
      </c>
      <c r="L523">
        <v>1385395</v>
      </c>
      <c r="M523" s="1">
        <v>40840.852083333331</v>
      </c>
      <c r="N523" t="s">
        <v>74</v>
      </c>
      <c r="O523">
        <v>0.08</v>
      </c>
      <c r="P523">
        <v>0.3</v>
      </c>
      <c r="R523" t="s">
        <v>28</v>
      </c>
      <c r="S523" t="s">
        <v>94</v>
      </c>
      <c r="T523" t="s">
        <v>31</v>
      </c>
      <c r="U523">
        <v>20385</v>
      </c>
      <c r="V523" t="s">
        <v>167</v>
      </c>
    </row>
    <row r="524" spans="1:22">
      <c r="A524" t="s">
        <v>173</v>
      </c>
      <c r="C524" t="s">
        <v>174</v>
      </c>
      <c r="D524" t="s">
        <v>25</v>
      </c>
      <c r="E524" s="1">
        <v>40835.431944444441</v>
      </c>
      <c r="F524">
        <v>940</v>
      </c>
      <c r="G524" t="s">
        <v>79</v>
      </c>
      <c r="H524">
        <v>23</v>
      </c>
      <c r="J524" t="s">
        <v>50</v>
      </c>
      <c r="K524" t="s">
        <v>35</v>
      </c>
      <c r="L524">
        <v>1385386</v>
      </c>
      <c r="M524" s="1">
        <v>40843.341666666667</v>
      </c>
      <c r="N524" t="s">
        <v>80</v>
      </c>
      <c r="O524">
        <v>0.2</v>
      </c>
      <c r="P524">
        <v>0.5</v>
      </c>
      <c r="R524" t="s">
        <v>28</v>
      </c>
      <c r="S524" t="s">
        <v>94</v>
      </c>
      <c r="T524" t="s">
        <v>31</v>
      </c>
      <c r="U524">
        <v>20385</v>
      </c>
      <c r="V524" t="s">
        <v>167</v>
      </c>
    </row>
    <row r="525" spans="1:22">
      <c r="A525" t="s">
        <v>173</v>
      </c>
      <c r="C525" t="s">
        <v>174</v>
      </c>
      <c r="D525" t="s">
        <v>25</v>
      </c>
      <c r="E525" s="1">
        <v>40835.431944444441</v>
      </c>
      <c r="F525">
        <v>80</v>
      </c>
      <c r="G525" t="s">
        <v>41</v>
      </c>
      <c r="H525">
        <v>2</v>
      </c>
      <c r="I525" t="s">
        <v>42</v>
      </c>
      <c r="J525" t="s">
        <v>43</v>
      </c>
      <c r="K525" t="s">
        <v>35</v>
      </c>
      <c r="L525">
        <v>1385386</v>
      </c>
      <c r="M525" s="1">
        <v>40836.372916666667</v>
      </c>
      <c r="N525" t="s">
        <v>44</v>
      </c>
      <c r="O525">
        <v>2</v>
      </c>
      <c r="P525">
        <v>6</v>
      </c>
      <c r="Q525" t="s">
        <v>168</v>
      </c>
      <c r="R525" t="s">
        <v>28</v>
      </c>
      <c r="S525" t="s">
        <v>94</v>
      </c>
      <c r="T525" t="s">
        <v>31</v>
      </c>
      <c r="U525">
        <v>20385</v>
      </c>
      <c r="V525" t="s">
        <v>167</v>
      </c>
    </row>
    <row r="526" spans="1:22">
      <c r="A526" t="s">
        <v>173</v>
      </c>
      <c r="C526" t="s">
        <v>174</v>
      </c>
      <c r="D526" t="s">
        <v>25</v>
      </c>
      <c r="E526" s="1">
        <v>40835.431944444441</v>
      </c>
      <c r="F526">
        <v>927</v>
      </c>
      <c r="G526" t="s">
        <v>76</v>
      </c>
      <c r="H526">
        <v>11</v>
      </c>
      <c r="J526" t="s">
        <v>50</v>
      </c>
      <c r="K526" t="s">
        <v>35</v>
      </c>
      <c r="L526">
        <v>1385395</v>
      </c>
      <c r="M526" s="1">
        <v>40840.852083333331</v>
      </c>
      <c r="N526" t="s">
        <v>74</v>
      </c>
      <c r="O526">
        <v>0.04</v>
      </c>
      <c r="P526">
        <v>0.16</v>
      </c>
      <c r="R526" t="s">
        <v>28</v>
      </c>
      <c r="S526" t="s">
        <v>94</v>
      </c>
      <c r="T526" t="s">
        <v>31</v>
      </c>
      <c r="U526">
        <v>20385</v>
      </c>
      <c r="V526" t="s">
        <v>167</v>
      </c>
    </row>
    <row r="527" spans="1:22">
      <c r="A527" t="s">
        <v>173</v>
      </c>
      <c r="C527" t="s">
        <v>174</v>
      </c>
      <c r="D527" t="s">
        <v>25</v>
      </c>
      <c r="E527" s="1">
        <v>40835.431944444441</v>
      </c>
      <c r="F527">
        <v>630</v>
      </c>
      <c r="G527" t="s">
        <v>65</v>
      </c>
      <c r="H527">
        <v>0.68</v>
      </c>
      <c r="J527" t="s">
        <v>50</v>
      </c>
      <c r="K527" t="s">
        <v>35</v>
      </c>
      <c r="L527">
        <v>1385389</v>
      </c>
      <c r="M527" s="1">
        <v>40841.582638888889</v>
      </c>
      <c r="N527" t="s">
        <v>66</v>
      </c>
      <c r="O527">
        <v>0</v>
      </c>
      <c r="P527">
        <v>0.01</v>
      </c>
      <c r="R527" t="s">
        <v>28</v>
      </c>
      <c r="S527" t="s">
        <v>94</v>
      </c>
      <c r="T527" t="s">
        <v>31</v>
      </c>
      <c r="U527">
        <v>20385</v>
      </c>
      <c r="V527" t="s">
        <v>167</v>
      </c>
    </row>
    <row r="528" spans="1:22">
      <c r="A528" t="s">
        <v>173</v>
      </c>
      <c r="C528" t="s">
        <v>174</v>
      </c>
      <c r="D528" t="s">
        <v>25</v>
      </c>
      <c r="E528" s="1">
        <v>40835.431944444441</v>
      </c>
      <c r="F528">
        <v>680</v>
      </c>
      <c r="G528" t="s">
        <v>71</v>
      </c>
      <c r="H528">
        <v>1</v>
      </c>
      <c r="I528" t="s">
        <v>42</v>
      </c>
      <c r="J528" t="s">
        <v>50</v>
      </c>
      <c r="K528" t="s">
        <v>35</v>
      </c>
      <c r="L528">
        <v>1385389</v>
      </c>
      <c r="M528" s="1">
        <v>40840.70208333333</v>
      </c>
      <c r="N528" t="s">
        <v>72</v>
      </c>
      <c r="O528">
        <v>1</v>
      </c>
      <c r="P528">
        <v>5</v>
      </c>
      <c r="R528" t="s">
        <v>28</v>
      </c>
      <c r="S528" t="s">
        <v>94</v>
      </c>
      <c r="T528" t="s">
        <v>31</v>
      </c>
      <c r="U528">
        <v>20385</v>
      </c>
      <c r="V528" t="s">
        <v>167</v>
      </c>
    </row>
    <row r="529" spans="1:22">
      <c r="A529" t="s">
        <v>173</v>
      </c>
      <c r="C529" t="s">
        <v>174</v>
      </c>
      <c r="D529" t="s">
        <v>25</v>
      </c>
      <c r="E529" s="1">
        <v>40835.431944444441</v>
      </c>
      <c r="F529">
        <v>671</v>
      </c>
      <c r="G529" t="s">
        <v>70</v>
      </c>
      <c r="H529">
        <v>3.2000000000000001E-2</v>
      </c>
      <c r="J529" t="s">
        <v>50</v>
      </c>
      <c r="K529" t="s">
        <v>35</v>
      </c>
      <c r="L529">
        <v>1385392</v>
      </c>
      <c r="M529" s="1">
        <v>40836.467361111114</v>
      </c>
      <c r="N529" t="s">
        <v>68</v>
      </c>
      <c r="O529">
        <v>0</v>
      </c>
      <c r="P529">
        <v>0.01</v>
      </c>
      <c r="R529" t="s">
        <v>28</v>
      </c>
      <c r="S529" t="s">
        <v>94</v>
      </c>
      <c r="T529" t="s">
        <v>31</v>
      </c>
      <c r="U529">
        <v>20385</v>
      </c>
      <c r="V529" t="s">
        <v>167</v>
      </c>
    </row>
    <row r="530" spans="1:22">
      <c r="A530" t="s">
        <v>173</v>
      </c>
      <c r="C530" t="s">
        <v>174</v>
      </c>
      <c r="D530" t="s">
        <v>25</v>
      </c>
      <c r="E530" s="1">
        <v>40835.431944444441</v>
      </c>
      <c r="F530">
        <v>299</v>
      </c>
      <c r="G530" t="s">
        <v>49</v>
      </c>
      <c r="H530">
        <v>1.54</v>
      </c>
      <c r="J530" t="s">
        <v>50</v>
      </c>
      <c r="K530" t="s">
        <v>28</v>
      </c>
      <c r="M530" s="1">
        <v>40835.431944444441</v>
      </c>
      <c r="N530" t="s">
        <v>51</v>
      </c>
      <c r="R530" t="s">
        <v>28</v>
      </c>
      <c r="S530" t="s">
        <v>94</v>
      </c>
      <c r="T530" t="s">
        <v>31</v>
      </c>
      <c r="U530">
        <v>20385</v>
      </c>
      <c r="V530" t="s">
        <v>167</v>
      </c>
    </row>
    <row r="531" spans="1:22">
      <c r="A531" t="s">
        <v>173</v>
      </c>
      <c r="C531" t="s">
        <v>174</v>
      </c>
      <c r="D531" t="s">
        <v>25</v>
      </c>
      <c r="E531" s="1">
        <v>40835.431944444441</v>
      </c>
      <c r="F531">
        <v>406</v>
      </c>
      <c r="G531" t="s">
        <v>54</v>
      </c>
      <c r="H531">
        <v>7.33</v>
      </c>
      <c r="J531" t="s">
        <v>55</v>
      </c>
      <c r="K531" t="s">
        <v>28</v>
      </c>
      <c r="M531" s="1">
        <v>40835.431944444441</v>
      </c>
      <c r="N531" t="s">
        <v>56</v>
      </c>
      <c r="R531" t="s">
        <v>28</v>
      </c>
      <c r="S531" t="s">
        <v>94</v>
      </c>
      <c r="T531" t="s">
        <v>31</v>
      </c>
      <c r="U531">
        <v>20385</v>
      </c>
      <c r="V531" t="s">
        <v>167</v>
      </c>
    </row>
    <row r="532" spans="1:22">
      <c r="A532" t="s">
        <v>173</v>
      </c>
      <c r="C532" t="s">
        <v>174</v>
      </c>
      <c r="D532" t="s">
        <v>25</v>
      </c>
      <c r="E532" s="1">
        <v>40835.431944444441</v>
      </c>
      <c r="F532">
        <v>665</v>
      </c>
      <c r="G532" t="s">
        <v>67</v>
      </c>
      <c r="H532">
        <v>3.4000000000000002E-2</v>
      </c>
      <c r="J532" t="s">
        <v>50</v>
      </c>
      <c r="K532" t="s">
        <v>35</v>
      </c>
      <c r="L532">
        <v>1385389</v>
      </c>
      <c r="M532" s="1">
        <v>40843.620833333334</v>
      </c>
      <c r="N532" t="s">
        <v>68</v>
      </c>
      <c r="O532">
        <v>0</v>
      </c>
      <c r="P532">
        <v>0.01</v>
      </c>
      <c r="R532" t="s">
        <v>28</v>
      </c>
      <c r="S532" t="s">
        <v>94</v>
      </c>
      <c r="T532" t="s">
        <v>31</v>
      </c>
      <c r="U532">
        <v>20385</v>
      </c>
      <c r="V532" t="s">
        <v>167</v>
      </c>
    </row>
    <row r="533" spans="1:22">
      <c r="A533" t="s">
        <v>173</v>
      </c>
      <c r="C533" t="s">
        <v>174</v>
      </c>
      <c r="D533" t="s">
        <v>25</v>
      </c>
      <c r="E533" s="1">
        <v>40835.431944444441</v>
      </c>
      <c r="F533">
        <v>937</v>
      </c>
      <c r="G533" t="s">
        <v>78</v>
      </c>
      <c r="H533">
        <v>0.96</v>
      </c>
      <c r="I533" t="s">
        <v>60</v>
      </c>
      <c r="J533" t="s">
        <v>50</v>
      </c>
      <c r="K533" t="s">
        <v>35</v>
      </c>
      <c r="L533">
        <v>1385395</v>
      </c>
      <c r="M533" s="1">
        <v>40840.852083333331</v>
      </c>
      <c r="N533" t="s">
        <v>74</v>
      </c>
      <c r="O533">
        <v>0.3</v>
      </c>
      <c r="P533">
        <v>1.2</v>
      </c>
      <c r="R533" t="s">
        <v>28</v>
      </c>
      <c r="S533" t="s">
        <v>94</v>
      </c>
      <c r="T533" t="s">
        <v>31</v>
      </c>
      <c r="U533">
        <v>20385</v>
      </c>
      <c r="V533" t="s">
        <v>167</v>
      </c>
    </row>
    <row r="534" spans="1:22">
      <c r="A534" t="s">
        <v>173</v>
      </c>
      <c r="C534" t="s">
        <v>174</v>
      </c>
      <c r="D534" t="s">
        <v>25</v>
      </c>
      <c r="E534" s="1">
        <v>40835.431944444441</v>
      </c>
      <c r="F534">
        <v>929</v>
      </c>
      <c r="G534" t="s">
        <v>77</v>
      </c>
      <c r="H534">
        <v>13.5</v>
      </c>
      <c r="J534" t="s">
        <v>50</v>
      </c>
      <c r="K534" t="s">
        <v>35</v>
      </c>
      <c r="L534">
        <v>1385395</v>
      </c>
      <c r="M534" s="1">
        <v>40840.852083333331</v>
      </c>
      <c r="N534" t="s">
        <v>74</v>
      </c>
      <c r="O534">
        <v>0.5</v>
      </c>
      <c r="P534">
        <v>2</v>
      </c>
      <c r="R534" t="s">
        <v>28</v>
      </c>
      <c r="S534" t="s">
        <v>94</v>
      </c>
      <c r="T534" t="s">
        <v>31</v>
      </c>
      <c r="U534">
        <v>20385</v>
      </c>
      <c r="V534" t="s">
        <v>167</v>
      </c>
    </row>
    <row r="535" spans="1:22">
      <c r="A535" t="s">
        <v>173</v>
      </c>
      <c r="C535" t="s">
        <v>174</v>
      </c>
      <c r="D535" t="s">
        <v>25</v>
      </c>
      <c r="E535" s="1">
        <v>40835.431944444441</v>
      </c>
      <c r="F535">
        <v>94</v>
      </c>
      <c r="G535" t="s">
        <v>46</v>
      </c>
      <c r="H535">
        <v>374</v>
      </c>
      <c r="J535" t="s">
        <v>47</v>
      </c>
      <c r="K535" t="s">
        <v>28</v>
      </c>
      <c r="M535" s="1">
        <v>40835.431944444441</v>
      </c>
      <c r="N535" t="s">
        <v>48</v>
      </c>
      <c r="R535" t="s">
        <v>28</v>
      </c>
      <c r="S535" t="s">
        <v>94</v>
      </c>
      <c r="T535" t="s">
        <v>31</v>
      </c>
      <c r="U535">
        <v>20385</v>
      </c>
      <c r="V535" t="s">
        <v>167</v>
      </c>
    </row>
    <row r="536" spans="1:22">
      <c r="A536" t="s">
        <v>173</v>
      </c>
      <c r="C536" t="s">
        <v>174</v>
      </c>
      <c r="D536" t="s">
        <v>25</v>
      </c>
      <c r="E536" s="1">
        <v>40835.431944444441</v>
      </c>
      <c r="F536">
        <v>945</v>
      </c>
      <c r="G536" t="s">
        <v>82</v>
      </c>
      <c r="H536">
        <v>15</v>
      </c>
      <c r="J536" t="s">
        <v>50</v>
      </c>
      <c r="K536" t="s">
        <v>35</v>
      </c>
      <c r="L536">
        <v>1385386</v>
      </c>
      <c r="M536" s="1">
        <v>40843.341666666667</v>
      </c>
      <c r="N536" t="s">
        <v>80</v>
      </c>
      <c r="O536">
        <v>0.2</v>
      </c>
      <c r="P536">
        <v>0.5</v>
      </c>
      <c r="R536" t="s">
        <v>28</v>
      </c>
      <c r="S536" t="s">
        <v>94</v>
      </c>
      <c r="T536" t="s">
        <v>31</v>
      </c>
      <c r="U536">
        <v>20385</v>
      </c>
      <c r="V536" t="s">
        <v>167</v>
      </c>
    </row>
    <row r="537" spans="1:22">
      <c r="A537" t="s">
        <v>173</v>
      </c>
      <c r="C537" t="s">
        <v>174</v>
      </c>
      <c r="D537" t="s">
        <v>25</v>
      </c>
      <c r="E537" s="1">
        <v>40835.431944444441</v>
      </c>
      <c r="F537">
        <v>70300</v>
      </c>
      <c r="G537" t="s">
        <v>85</v>
      </c>
      <c r="H537">
        <v>210</v>
      </c>
      <c r="J537" t="s">
        <v>50</v>
      </c>
      <c r="K537" t="s">
        <v>35</v>
      </c>
      <c r="L537">
        <v>1385386</v>
      </c>
      <c r="M537" s="1">
        <v>40840.595833333333</v>
      </c>
      <c r="N537" t="s">
        <v>86</v>
      </c>
      <c r="O537">
        <v>15</v>
      </c>
      <c r="P537">
        <v>25</v>
      </c>
      <c r="R537" t="s">
        <v>28</v>
      </c>
      <c r="S537" t="s">
        <v>94</v>
      </c>
      <c r="T537" t="s">
        <v>31</v>
      </c>
      <c r="U537">
        <v>20385</v>
      </c>
      <c r="V537" t="s">
        <v>167</v>
      </c>
    </row>
    <row r="538" spans="1:22">
      <c r="A538" t="s">
        <v>173</v>
      </c>
      <c r="C538" t="s">
        <v>174</v>
      </c>
      <c r="D538" t="s">
        <v>25</v>
      </c>
      <c r="E538" s="1">
        <v>40835.431944444441</v>
      </c>
      <c r="F538">
        <v>76</v>
      </c>
      <c r="G538" t="s">
        <v>33</v>
      </c>
      <c r="H538">
        <v>0.15</v>
      </c>
      <c r="J538" t="s">
        <v>34</v>
      </c>
      <c r="K538" t="s">
        <v>35</v>
      </c>
      <c r="L538">
        <v>1385386</v>
      </c>
      <c r="M538" s="1">
        <v>40836.647222222222</v>
      </c>
      <c r="N538" t="s">
        <v>36</v>
      </c>
      <c r="O538">
        <v>0.1</v>
      </c>
      <c r="P538">
        <v>0.1</v>
      </c>
      <c r="R538" t="s">
        <v>28</v>
      </c>
      <c r="S538" t="s">
        <v>94</v>
      </c>
      <c r="T538" t="s">
        <v>31</v>
      </c>
      <c r="U538">
        <v>20385</v>
      </c>
      <c r="V538" t="s">
        <v>167</v>
      </c>
    </row>
    <row r="539" spans="1:22">
      <c r="A539" t="s">
        <v>173</v>
      </c>
      <c r="C539" t="s">
        <v>174</v>
      </c>
      <c r="D539" t="s">
        <v>25</v>
      </c>
      <c r="E539" s="1">
        <v>40835.431944444441</v>
      </c>
      <c r="F539">
        <v>10</v>
      </c>
      <c r="G539" t="s">
        <v>26</v>
      </c>
      <c r="H539">
        <v>20.67</v>
      </c>
      <c r="J539" t="s">
        <v>27</v>
      </c>
      <c r="K539" t="s">
        <v>28</v>
      </c>
      <c r="M539" s="1">
        <v>40835.431944444441</v>
      </c>
      <c r="N539" t="s">
        <v>29</v>
      </c>
      <c r="R539" t="s">
        <v>28</v>
      </c>
      <c r="S539" t="s">
        <v>94</v>
      </c>
      <c r="T539" t="s">
        <v>31</v>
      </c>
      <c r="U539">
        <v>20385</v>
      </c>
      <c r="V539" t="s">
        <v>167</v>
      </c>
    </row>
    <row r="540" spans="1:22">
      <c r="A540" t="s">
        <v>175</v>
      </c>
      <c r="C540" t="s">
        <v>176</v>
      </c>
      <c r="D540" t="s">
        <v>25</v>
      </c>
      <c r="E540" s="1">
        <v>40765.640972222223</v>
      </c>
      <c r="F540">
        <v>410</v>
      </c>
      <c r="G540" t="s">
        <v>57</v>
      </c>
      <c r="H540">
        <v>135</v>
      </c>
      <c r="J540" t="s">
        <v>50</v>
      </c>
      <c r="K540" t="s">
        <v>35</v>
      </c>
      <c r="L540">
        <v>1370124</v>
      </c>
      <c r="M540" s="1">
        <v>40778.759027777778</v>
      </c>
      <c r="N540" t="s">
        <v>58</v>
      </c>
      <c r="O540">
        <v>0.65</v>
      </c>
      <c r="P540">
        <v>2.5</v>
      </c>
      <c r="R540" t="s">
        <v>28</v>
      </c>
      <c r="S540" t="s">
        <v>30</v>
      </c>
      <c r="T540" t="s">
        <v>31</v>
      </c>
      <c r="U540">
        <v>11403</v>
      </c>
      <c r="V540" t="s">
        <v>177</v>
      </c>
    </row>
    <row r="541" spans="1:22">
      <c r="A541" t="s">
        <v>175</v>
      </c>
      <c r="C541" t="s">
        <v>176</v>
      </c>
      <c r="D541" t="s">
        <v>25</v>
      </c>
      <c r="E541" s="1">
        <v>40765.640972222223</v>
      </c>
      <c r="F541">
        <v>610</v>
      </c>
      <c r="G541" t="s">
        <v>59</v>
      </c>
      <c r="H541">
        <v>1.2E-2</v>
      </c>
      <c r="I541" t="s">
        <v>60</v>
      </c>
      <c r="J541" t="s">
        <v>50</v>
      </c>
      <c r="K541" t="s">
        <v>35</v>
      </c>
      <c r="L541">
        <v>1370126</v>
      </c>
      <c r="M541" s="1">
        <v>40767.44027777778</v>
      </c>
      <c r="N541" t="s">
        <v>61</v>
      </c>
      <c r="O541">
        <v>0.01</v>
      </c>
      <c r="P541">
        <v>0.02</v>
      </c>
      <c r="R541" t="s">
        <v>28</v>
      </c>
      <c r="S541" t="s">
        <v>30</v>
      </c>
      <c r="T541" t="s">
        <v>31</v>
      </c>
      <c r="U541">
        <v>11403</v>
      </c>
      <c r="V541" t="s">
        <v>177</v>
      </c>
    </row>
    <row r="542" spans="1:22">
      <c r="A542" t="s">
        <v>175</v>
      </c>
      <c r="C542" t="s">
        <v>176</v>
      </c>
      <c r="D542" t="s">
        <v>25</v>
      </c>
      <c r="E542" s="1">
        <v>40765.640972222223</v>
      </c>
      <c r="F542">
        <v>625</v>
      </c>
      <c r="G542" t="s">
        <v>62</v>
      </c>
      <c r="H542">
        <v>0.08</v>
      </c>
      <c r="I542" t="s">
        <v>42</v>
      </c>
      <c r="J542" t="s">
        <v>50</v>
      </c>
      <c r="K542" t="s">
        <v>35</v>
      </c>
      <c r="L542">
        <v>1370126</v>
      </c>
      <c r="M542" s="1">
        <v>40772.445833333331</v>
      </c>
      <c r="N542" t="s">
        <v>63</v>
      </c>
      <c r="O542">
        <v>0.08</v>
      </c>
      <c r="P542">
        <v>0.2</v>
      </c>
      <c r="Q542" t="s">
        <v>64</v>
      </c>
      <c r="R542" t="s">
        <v>28</v>
      </c>
      <c r="S542" t="s">
        <v>30</v>
      </c>
      <c r="T542" t="s">
        <v>31</v>
      </c>
      <c r="U542">
        <v>11403</v>
      </c>
      <c r="V542" t="s">
        <v>177</v>
      </c>
    </row>
    <row r="543" spans="1:22">
      <c r="A543" t="s">
        <v>175</v>
      </c>
      <c r="C543" t="s">
        <v>176</v>
      </c>
      <c r="D543" t="s">
        <v>25</v>
      </c>
      <c r="E543" s="1">
        <v>40765.640972222223</v>
      </c>
      <c r="F543">
        <v>1022</v>
      </c>
      <c r="G543" t="s">
        <v>83</v>
      </c>
      <c r="H543">
        <v>39</v>
      </c>
      <c r="I543" t="s">
        <v>60</v>
      </c>
      <c r="J543" t="s">
        <v>84</v>
      </c>
      <c r="K543" t="s">
        <v>35</v>
      </c>
      <c r="L543">
        <v>1370130</v>
      </c>
      <c r="M543" s="1">
        <v>40771.934027777781</v>
      </c>
      <c r="N543" t="s">
        <v>74</v>
      </c>
      <c r="O543">
        <v>15</v>
      </c>
      <c r="P543">
        <v>60</v>
      </c>
      <c r="R543" t="s">
        <v>28</v>
      </c>
      <c r="S543" t="s">
        <v>30</v>
      </c>
      <c r="T543" t="s">
        <v>31</v>
      </c>
      <c r="U543">
        <v>11403</v>
      </c>
      <c r="V543" t="s">
        <v>177</v>
      </c>
    </row>
    <row r="544" spans="1:22">
      <c r="A544" t="s">
        <v>175</v>
      </c>
      <c r="C544" t="s">
        <v>176</v>
      </c>
      <c r="D544" t="s">
        <v>25</v>
      </c>
      <c r="E544" s="1">
        <v>40765.640972222223</v>
      </c>
      <c r="F544">
        <v>916</v>
      </c>
      <c r="G544" t="s">
        <v>73</v>
      </c>
      <c r="H544">
        <v>43.7</v>
      </c>
      <c r="I544" t="s">
        <v>96</v>
      </c>
      <c r="J544" t="s">
        <v>50</v>
      </c>
      <c r="K544" t="s">
        <v>35</v>
      </c>
      <c r="L544">
        <v>1370130</v>
      </c>
      <c r="M544" s="1">
        <v>40771.934027777781</v>
      </c>
      <c r="N544" t="s">
        <v>74</v>
      </c>
      <c r="O544">
        <v>0.08</v>
      </c>
      <c r="P544">
        <v>0.3</v>
      </c>
      <c r="R544" t="s">
        <v>28</v>
      </c>
      <c r="S544" t="s">
        <v>30</v>
      </c>
      <c r="T544" t="s">
        <v>31</v>
      </c>
      <c r="U544">
        <v>11403</v>
      </c>
      <c r="V544" t="s">
        <v>177</v>
      </c>
    </row>
    <row r="545" spans="1:22">
      <c r="A545" t="s">
        <v>175</v>
      </c>
      <c r="C545" t="s">
        <v>176</v>
      </c>
      <c r="D545" t="s">
        <v>25</v>
      </c>
      <c r="E545" s="1">
        <v>40765.640972222223</v>
      </c>
      <c r="F545">
        <v>940</v>
      </c>
      <c r="G545" t="s">
        <v>79</v>
      </c>
      <c r="H545">
        <v>17</v>
      </c>
      <c r="J545" t="s">
        <v>50</v>
      </c>
      <c r="K545" t="s">
        <v>35</v>
      </c>
      <c r="L545">
        <v>1370124</v>
      </c>
      <c r="M545" s="1">
        <v>40773.241666666669</v>
      </c>
      <c r="N545" t="s">
        <v>80</v>
      </c>
      <c r="O545">
        <v>0.2</v>
      </c>
      <c r="P545">
        <v>0.5</v>
      </c>
      <c r="R545" t="s">
        <v>28</v>
      </c>
      <c r="S545" t="s">
        <v>30</v>
      </c>
      <c r="T545" t="s">
        <v>31</v>
      </c>
      <c r="U545">
        <v>11403</v>
      </c>
      <c r="V545" t="s">
        <v>177</v>
      </c>
    </row>
    <row r="546" spans="1:22">
      <c r="A546" t="s">
        <v>175</v>
      </c>
      <c r="C546" t="s">
        <v>176</v>
      </c>
      <c r="D546" t="s">
        <v>25</v>
      </c>
      <c r="E546" s="1">
        <v>40765.640972222223</v>
      </c>
      <c r="F546">
        <v>80</v>
      </c>
      <c r="G546" t="s">
        <v>41</v>
      </c>
      <c r="H546">
        <v>2.5</v>
      </c>
      <c r="I546" t="s">
        <v>42</v>
      </c>
      <c r="J546" t="s">
        <v>43</v>
      </c>
      <c r="K546" t="s">
        <v>35</v>
      </c>
      <c r="L546">
        <v>1370124</v>
      </c>
      <c r="M546" s="1">
        <v>40766.68472222222</v>
      </c>
      <c r="N546" t="s">
        <v>44</v>
      </c>
      <c r="O546">
        <v>2.5</v>
      </c>
      <c r="P546">
        <v>6</v>
      </c>
      <c r="Q546" t="s">
        <v>45</v>
      </c>
      <c r="R546" t="s">
        <v>28</v>
      </c>
      <c r="S546" t="s">
        <v>30</v>
      </c>
      <c r="T546" t="s">
        <v>31</v>
      </c>
      <c r="U546">
        <v>11403</v>
      </c>
      <c r="V546" t="s">
        <v>177</v>
      </c>
    </row>
    <row r="547" spans="1:22">
      <c r="A547" t="s">
        <v>175</v>
      </c>
      <c r="C547" t="s">
        <v>176</v>
      </c>
      <c r="D547" t="s">
        <v>25</v>
      </c>
      <c r="E547" s="1">
        <v>40765.640972222223</v>
      </c>
      <c r="F547">
        <v>927</v>
      </c>
      <c r="G547" t="s">
        <v>76</v>
      </c>
      <c r="H547">
        <v>12.5</v>
      </c>
      <c r="I547" t="s">
        <v>96</v>
      </c>
      <c r="J547" t="s">
        <v>50</v>
      </c>
      <c r="K547" t="s">
        <v>35</v>
      </c>
      <c r="L547">
        <v>1370130</v>
      </c>
      <c r="M547" s="1">
        <v>40771.934027777781</v>
      </c>
      <c r="N547" t="s">
        <v>74</v>
      </c>
      <c r="O547">
        <v>0.04</v>
      </c>
      <c r="P547">
        <v>0.16</v>
      </c>
      <c r="R547" t="s">
        <v>28</v>
      </c>
      <c r="S547" t="s">
        <v>30</v>
      </c>
      <c r="T547" t="s">
        <v>31</v>
      </c>
      <c r="U547">
        <v>11403</v>
      </c>
      <c r="V547" t="s">
        <v>177</v>
      </c>
    </row>
    <row r="548" spans="1:22">
      <c r="A548" t="s">
        <v>175</v>
      </c>
      <c r="C548" t="s">
        <v>176</v>
      </c>
      <c r="D548" t="s">
        <v>25</v>
      </c>
      <c r="E548" s="1">
        <v>40765.640972222223</v>
      </c>
      <c r="F548">
        <v>630</v>
      </c>
      <c r="G548" t="s">
        <v>65</v>
      </c>
      <c r="H548">
        <v>0.86</v>
      </c>
      <c r="J548" t="s">
        <v>50</v>
      </c>
      <c r="K548" t="s">
        <v>35</v>
      </c>
      <c r="L548">
        <v>1370126</v>
      </c>
      <c r="M548" s="1">
        <v>40777.556250000001</v>
      </c>
      <c r="N548" t="s">
        <v>66</v>
      </c>
      <c r="O548">
        <v>0.04</v>
      </c>
      <c r="P548">
        <v>0.1</v>
      </c>
      <c r="R548" t="s">
        <v>28</v>
      </c>
      <c r="S548" t="s">
        <v>30</v>
      </c>
      <c r="T548" t="s">
        <v>31</v>
      </c>
      <c r="U548">
        <v>11403</v>
      </c>
      <c r="V548" t="s">
        <v>177</v>
      </c>
    </row>
    <row r="549" spans="1:22">
      <c r="A549" t="s">
        <v>175</v>
      </c>
      <c r="C549" t="s">
        <v>176</v>
      </c>
      <c r="D549" t="s">
        <v>25</v>
      </c>
      <c r="E549" s="1">
        <v>40765.640972222223</v>
      </c>
      <c r="F549">
        <v>680</v>
      </c>
      <c r="G549" t="s">
        <v>71</v>
      </c>
      <c r="H549">
        <v>1.5</v>
      </c>
      <c r="I549" t="s">
        <v>60</v>
      </c>
      <c r="J549" t="s">
        <v>50</v>
      </c>
      <c r="K549" t="s">
        <v>35</v>
      </c>
      <c r="L549">
        <v>1370126</v>
      </c>
      <c r="M549" s="1">
        <v>40779.070833333331</v>
      </c>
      <c r="N549" t="s">
        <v>72</v>
      </c>
      <c r="O549">
        <v>1</v>
      </c>
      <c r="P549">
        <v>5</v>
      </c>
      <c r="R549" t="s">
        <v>28</v>
      </c>
      <c r="S549" t="s">
        <v>30</v>
      </c>
      <c r="T549" t="s">
        <v>31</v>
      </c>
      <c r="U549">
        <v>11403</v>
      </c>
      <c r="V549" t="s">
        <v>177</v>
      </c>
    </row>
    <row r="550" spans="1:22">
      <c r="A550" t="s">
        <v>175</v>
      </c>
      <c r="C550" t="s">
        <v>176</v>
      </c>
      <c r="D550" t="s">
        <v>25</v>
      </c>
      <c r="E550" s="1">
        <v>40765.640972222223</v>
      </c>
      <c r="F550">
        <v>671</v>
      </c>
      <c r="G550" t="s">
        <v>70</v>
      </c>
      <c r="H550">
        <v>0.12</v>
      </c>
      <c r="J550" t="s">
        <v>50</v>
      </c>
      <c r="K550" t="s">
        <v>35</v>
      </c>
      <c r="L550">
        <v>1370128</v>
      </c>
      <c r="M550" s="1">
        <v>40766.62777777778</v>
      </c>
      <c r="N550" t="s">
        <v>68</v>
      </c>
      <c r="O550">
        <v>0.01</v>
      </c>
      <c r="P550">
        <v>0.02</v>
      </c>
      <c r="R550" t="s">
        <v>28</v>
      </c>
      <c r="S550" t="s">
        <v>30</v>
      </c>
      <c r="T550" t="s">
        <v>31</v>
      </c>
      <c r="U550">
        <v>11403</v>
      </c>
      <c r="V550" t="s">
        <v>177</v>
      </c>
    </row>
    <row r="551" spans="1:22">
      <c r="A551" t="s">
        <v>175</v>
      </c>
      <c r="C551" t="s">
        <v>176</v>
      </c>
      <c r="D551" t="s">
        <v>25</v>
      </c>
      <c r="E551" s="1">
        <v>40765.640972222223</v>
      </c>
      <c r="F551">
        <v>301</v>
      </c>
      <c r="G551" t="s">
        <v>52</v>
      </c>
      <c r="H551">
        <v>10.199999999999999</v>
      </c>
      <c r="J551" t="s">
        <v>53</v>
      </c>
      <c r="K551" t="s">
        <v>28</v>
      </c>
      <c r="M551" s="1">
        <v>40765.640972222223</v>
      </c>
      <c r="R551" t="s">
        <v>28</v>
      </c>
      <c r="S551" t="s">
        <v>30</v>
      </c>
      <c r="T551" t="s">
        <v>31</v>
      </c>
      <c r="U551">
        <v>11403</v>
      </c>
      <c r="V551" t="s">
        <v>177</v>
      </c>
    </row>
    <row r="552" spans="1:22">
      <c r="A552" t="s">
        <v>175</v>
      </c>
      <c r="C552" t="s">
        <v>176</v>
      </c>
      <c r="D552" t="s">
        <v>25</v>
      </c>
      <c r="E552" s="1">
        <v>40765.640972222223</v>
      </c>
      <c r="F552">
        <v>299</v>
      </c>
      <c r="G552" t="s">
        <v>49</v>
      </c>
      <c r="H552">
        <v>0.86</v>
      </c>
      <c r="J552" t="s">
        <v>50</v>
      </c>
      <c r="K552" t="s">
        <v>28</v>
      </c>
      <c r="M552" s="1">
        <v>40765.640972222223</v>
      </c>
      <c r="N552" t="s">
        <v>51</v>
      </c>
      <c r="R552" t="s">
        <v>28</v>
      </c>
      <c r="S552" t="s">
        <v>30</v>
      </c>
      <c r="T552" t="s">
        <v>31</v>
      </c>
      <c r="U552">
        <v>11403</v>
      </c>
      <c r="V552" t="s">
        <v>177</v>
      </c>
    </row>
    <row r="553" spans="1:22">
      <c r="A553" t="s">
        <v>175</v>
      </c>
      <c r="C553" t="s">
        <v>176</v>
      </c>
      <c r="D553" t="s">
        <v>25</v>
      </c>
      <c r="E553" s="1">
        <v>40765.640972222223</v>
      </c>
      <c r="F553">
        <v>406</v>
      </c>
      <c r="G553" t="s">
        <v>54</v>
      </c>
      <c r="H553">
        <v>7.4</v>
      </c>
      <c r="J553" t="s">
        <v>55</v>
      </c>
      <c r="K553" t="s">
        <v>28</v>
      </c>
      <c r="M553" s="1">
        <v>40765.640972222223</v>
      </c>
      <c r="N553" t="s">
        <v>56</v>
      </c>
      <c r="R553" t="s">
        <v>28</v>
      </c>
      <c r="S553" t="s">
        <v>30</v>
      </c>
      <c r="T553" t="s">
        <v>31</v>
      </c>
      <c r="U553">
        <v>11403</v>
      </c>
      <c r="V553" t="s">
        <v>177</v>
      </c>
    </row>
    <row r="554" spans="1:22">
      <c r="A554" t="s">
        <v>175</v>
      </c>
      <c r="C554" t="s">
        <v>176</v>
      </c>
      <c r="D554" t="s">
        <v>25</v>
      </c>
      <c r="E554" s="1">
        <v>40765.640972222223</v>
      </c>
      <c r="F554">
        <v>665</v>
      </c>
      <c r="G554" t="s">
        <v>67</v>
      </c>
      <c r="H554">
        <v>0.11</v>
      </c>
      <c r="J554" t="s">
        <v>50</v>
      </c>
      <c r="K554" t="s">
        <v>35</v>
      </c>
      <c r="L554">
        <v>1370126</v>
      </c>
      <c r="M554" s="1">
        <v>40773.406944444447</v>
      </c>
      <c r="N554" t="s">
        <v>68</v>
      </c>
      <c r="O554">
        <v>0.01</v>
      </c>
      <c r="P554">
        <v>0.05</v>
      </c>
      <c r="Q554" t="s">
        <v>69</v>
      </c>
      <c r="R554" t="s">
        <v>28</v>
      </c>
      <c r="S554" t="s">
        <v>30</v>
      </c>
      <c r="T554" t="s">
        <v>31</v>
      </c>
      <c r="U554">
        <v>11403</v>
      </c>
      <c r="V554" t="s">
        <v>177</v>
      </c>
    </row>
    <row r="555" spans="1:22">
      <c r="A555" t="s">
        <v>175</v>
      </c>
      <c r="C555" t="s">
        <v>176</v>
      </c>
      <c r="D555" t="s">
        <v>25</v>
      </c>
      <c r="E555" s="1">
        <v>40765.640972222223</v>
      </c>
      <c r="F555">
        <v>937</v>
      </c>
      <c r="G555" t="s">
        <v>78</v>
      </c>
      <c r="H555">
        <v>1.8</v>
      </c>
      <c r="I555" t="s">
        <v>96</v>
      </c>
      <c r="J555" t="s">
        <v>50</v>
      </c>
      <c r="K555" t="s">
        <v>35</v>
      </c>
      <c r="L555">
        <v>1370130</v>
      </c>
      <c r="M555" s="1">
        <v>40771.934027777781</v>
      </c>
      <c r="N555" t="s">
        <v>74</v>
      </c>
      <c r="O555">
        <v>0.3</v>
      </c>
      <c r="P555">
        <v>1.2</v>
      </c>
      <c r="R555" t="s">
        <v>28</v>
      </c>
      <c r="S555" t="s">
        <v>30</v>
      </c>
      <c r="T555" t="s">
        <v>31</v>
      </c>
      <c r="U555">
        <v>11403</v>
      </c>
      <c r="V555" t="s">
        <v>177</v>
      </c>
    </row>
    <row r="556" spans="1:22">
      <c r="A556" t="s">
        <v>175</v>
      </c>
      <c r="C556" t="s">
        <v>176</v>
      </c>
      <c r="D556" t="s">
        <v>25</v>
      </c>
      <c r="E556" s="1">
        <v>40765.640972222223</v>
      </c>
      <c r="F556">
        <v>90068</v>
      </c>
      <c r="G556" t="s">
        <v>87</v>
      </c>
      <c r="H556">
        <v>5.3</v>
      </c>
      <c r="J556" t="s">
        <v>39</v>
      </c>
      <c r="K556" t="s">
        <v>28</v>
      </c>
      <c r="M556" s="1">
        <v>40765.640972222223</v>
      </c>
      <c r="R556" t="s">
        <v>28</v>
      </c>
      <c r="S556" t="s">
        <v>30</v>
      </c>
      <c r="T556" t="s">
        <v>31</v>
      </c>
      <c r="U556">
        <v>11403</v>
      </c>
      <c r="V556" t="s">
        <v>177</v>
      </c>
    </row>
    <row r="557" spans="1:22">
      <c r="A557" t="s">
        <v>175</v>
      </c>
      <c r="C557" t="s">
        <v>176</v>
      </c>
      <c r="D557" t="s">
        <v>25</v>
      </c>
      <c r="E557" s="1">
        <v>40765.640972222223</v>
      </c>
      <c r="F557">
        <v>929</v>
      </c>
      <c r="G557" t="s">
        <v>77</v>
      </c>
      <c r="H557">
        <v>10.6</v>
      </c>
      <c r="I557" t="s">
        <v>96</v>
      </c>
      <c r="J557" t="s">
        <v>50</v>
      </c>
      <c r="K557" t="s">
        <v>35</v>
      </c>
      <c r="L557">
        <v>1370130</v>
      </c>
      <c r="M557" s="1">
        <v>40771.934027777781</v>
      </c>
      <c r="N557" t="s">
        <v>74</v>
      </c>
      <c r="O557">
        <v>0.5</v>
      </c>
      <c r="P557">
        <v>2</v>
      </c>
      <c r="R557" t="s">
        <v>28</v>
      </c>
      <c r="S557" t="s">
        <v>30</v>
      </c>
      <c r="T557" t="s">
        <v>31</v>
      </c>
      <c r="U557">
        <v>11403</v>
      </c>
      <c r="V557" t="s">
        <v>177</v>
      </c>
    </row>
    <row r="558" spans="1:22">
      <c r="A558" t="s">
        <v>175</v>
      </c>
      <c r="C558" t="s">
        <v>176</v>
      </c>
      <c r="D558" t="s">
        <v>25</v>
      </c>
      <c r="E558" s="1">
        <v>40765.640972222223</v>
      </c>
      <c r="F558">
        <v>94</v>
      </c>
      <c r="G558" t="s">
        <v>46</v>
      </c>
      <c r="H558">
        <v>355</v>
      </c>
      <c r="J558" t="s">
        <v>47</v>
      </c>
      <c r="K558" t="s">
        <v>28</v>
      </c>
      <c r="M558" s="1">
        <v>40765.640972222223</v>
      </c>
      <c r="N558" t="s">
        <v>48</v>
      </c>
      <c r="R558" t="s">
        <v>28</v>
      </c>
      <c r="S558" t="s">
        <v>30</v>
      </c>
      <c r="T558" t="s">
        <v>31</v>
      </c>
      <c r="U558">
        <v>11403</v>
      </c>
      <c r="V558" t="s">
        <v>177</v>
      </c>
    </row>
    <row r="559" spans="1:22">
      <c r="A559" t="s">
        <v>175</v>
      </c>
      <c r="C559" t="s">
        <v>176</v>
      </c>
      <c r="D559" t="s">
        <v>25</v>
      </c>
      <c r="E559" s="1">
        <v>40765.640972222223</v>
      </c>
      <c r="F559">
        <v>945</v>
      </c>
      <c r="G559" t="s">
        <v>82</v>
      </c>
      <c r="H559">
        <v>21</v>
      </c>
      <c r="J559" t="s">
        <v>50</v>
      </c>
      <c r="K559" t="s">
        <v>35</v>
      </c>
      <c r="L559">
        <v>1370124</v>
      </c>
      <c r="M559" s="1">
        <v>40773.241666666669</v>
      </c>
      <c r="N559" t="s">
        <v>80</v>
      </c>
      <c r="O559">
        <v>0.2</v>
      </c>
      <c r="P559">
        <v>0.5</v>
      </c>
      <c r="R559" t="s">
        <v>28</v>
      </c>
      <c r="S559" t="s">
        <v>30</v>
      </c>
      <c r="T559" t="s">
        <v>31</v>
      </c>
      <c r="U559">
        <v>11403</v>
      </c>
      <c r="V559" t="s">
        <v>177</v>
      </c>
    </row>
    <row r="560" spans="1:22">
      <c r="A560" t="s">
        <v>175</v>
      </c>
      <c r="C560" t="s">
        <v>176</v>
      </c>
      <c r="D560" t="s">
        <v>25</v>
      </c>
      <c r="E560" s="1">
        <v>40765.640972222223</v>
      </c>
      <c r="F560">
        <v>70300</v>
      </c>
      <c r="G560" t="s">
        <v>85</v>
      </c>
      <c r="H560">
        <v>193</v>
      </c>
      <c r="I560" t="s">
        <v>96</v>
      </c>
      <c r="J560" t="s">
        <v>50</v>
      </c>
      <c r="K560" t="s">
        <v>35</v>
      </c>
      <c r="L560">
        <v>1370124</v>
      </c>
      <c r="M560" s="1">
        <v>40767.52847222222</v>
      </c>
      <c r="N560" t="s">
        <v>86</v>
      </c>
      <c r="O560">
        <v>15</v>
      </c>
      <c r="P560">
        <v>25</v>
      </c>
      <c r="R560" t="s">
        <v>28</v>
      </c>
      <c r="S560" t="s">
        <v>30</v>
      </c>
      <c r="T560" t="s">
        <v>31</v>
      </c>
      <c r="U560">
        <v>11403</v>
      </c>
      <c r="V560" t="s">
        <v>177</v>
      </c>
    </row>
    <row r="561" spans="1:22">
      <c r="A561" t="s">
        <v>175</v>
      </c>
      <c r="C561" t="s">
        <v>176</v>
      </c>
      <c r="D561" t="s">
        <v>25</v>
      </c>
      <c r="E561" s="1">
        <v>40765.640972222223</v>
      </c>
      <c r="F561">
        <v>78</v>
      </c>
      <c r="G561" t="s">
        <v>37</v>
      </c>
      <c r="H561">
        <v>5.3</v>
      </c>
      <c r="I561" t="s">
        <v>38</v>
      </c>
      <c r="J561" t="s">
        <v>39</v>
      </c>
      <c r="K561" t="s">
        <v>28</v>
      </c>
      <c r="M561" s="1">
        <v>40765.640972222223</v>
      </c>
      <c r="Q561" t="s">
        <v>40</v>
      </c>
      <c r="R561" t="s">
        <v>28</v>
      </c>
      <c r="S561" t="s">
        <v>30</v>
      </c>
      <c r="T561" t="s">
        <v>31</v>
      </c>
      <c r="U561">
        <v>11403</v>
      </c>
      <c r="V561" t="s">
        <v>177</v>
      </c>
    </row>
    <row r="562" spans="1:22">
      <c r="A562" t="s">
        <v>175</v>
      </c>
      <c r="C562" t="s">
        <v>176</v>
      </c>
      <c r="D562" t="s">
        <v>25</v>
      </c>
      <c r="E562" s="1">
        <v>40765.640972222223</v>
      </c>
      <c r="F562">
        <v>76</v>
      </c>
      <c r="G562" t="s">
        <v>33</v>
      </c>
      <c r="H562">
        <v>0.25</v>
      </c>
      <c r="J562" t="s">
        <v>34</v>
      </c>
      <c r="K562" t="s">
        <v>35</v>
      </c>
      <c r="L562">
        <v>1370124</v>
      </c>
      <c r="M562" s="1">
        <v>40766.627083333333</v>
      </c>
      <c r="N562" t="s">
        <v>36</v>
      </c>
      <c r="O562">
        <v>0.1</v>
      </c>
      <c r="P562">
        <v>0.1</v>
      </c>
      <c r="R562" t="s">
        <v>28</v>
      </c>
      <c r="S562" t="s">
        <v>30</v>
      </c>
      <c r="T562" t="s">
        <v>31</v>
      </c>
      <c r="U562">
        <v>11403</v>
      </c>
      <c r="V562" t="s">
        <v>177</v>
      </c>
    </row>
    <row r="563" spans="1:22">
      <c r="A563" t="s">
        <v>175</v>
      </c>
      <c r="C563" t="s">
        <v>176</v>
      </c>
      <c r="D563" t="s">
        <v>25</v>
      </c>
      <c r="E563" s="1">
        <v>40765.640972222223</v>
      </c>
      <c r="F563">
        <v>10</v>
      </c>
      <c r="G563" t="s">
        <v>26</v>
      </c>
      <c r="H563">
        <v>24.3</v>
      </c>
      <c r="J563" t="s">
        <v>27</v>
      </c>
      <c r="K563" t="s">
        <v>28</v>
      </c>
      <c r="M563" s="1">
        <v>40765.640972222223</v>
      </c>
      <c r="N563" t="s">
        <v>29</v>
      </c>
      <c r="R563" t="s">
        <v>28</v>
      </c>
      <c r="S563" t="s">
        <v>30</v>
      </c>
      <c r="T563" t="s">
        <v>31</v>
      </c>
      <c r="U563">
        <v>11403</v>
      </c>
      <c r="V563" t="s">
        <v>177</v>
      </c>
    </row>
    <row r="564" spans="1:22">
      <c r="A564" t="s">
        <v>22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3"/>
  <sheetViews>
    <sheetView workbookViewId="0">
      <selection activeCell="A10" sqref="A10"/>
    </sheetView>
  </sheetViews>
  <sheetFormatPr defaultRowHeight="15"/>
  <cols>
    <col min="1" max="1" width="44.85546875" bestFit="1" customWidth="1"/>
    <col min="2" max="2" width="11.85546875" bestFit="1" customWidth="1"/>
    <col min="3" max="3" width="15.85546875" bestFit="1" customWidth="1"/>
    <col min="4" max="4" width="11.5703125" bestFit="1" customWidth="1"/>
    <col min="5" max="5" width="37.42578125" bestFit="1" customWidth="1"/>
    <col min="6" max="6" width="10" bestFit="1" customWidth="1"/>
    <col min="7" max="7" width="14.140625" bestFit="1" customWidth="1"/>
    <col min="8" max="8" width="9.7109375" bestFit="1" customWidth="1"/>
    <col min="9" max="9" width="28.28515625" bestFit="1" customWidth="1"/>
    <col min="10" max="10" width="12.7109375" bestFit="1" customWidth="1"/>
    <col min="11" max="11" width="15.85546875" bestFit="1" customWidth="1"/>
    <col min="12" max="12" width="16.85546875" bestFit="1" customWidth="1"/>
    <col min="13" max="14" width="5" bestFit="1" customWidth="1"/>
    <col min="15" max="15" width="189.42578125" bestFit="1" customWidth="1"/>
    <col min="16" max="16" width="28.28515625" bestFit="1" customWidth="1"/>
    <col min="17" max="17" width="30.42578125" bestFit="1" customWidth="1"/>
    <col min="18" max="19" width="9.85546875" bestFit="1" customWidth="1"/>
    <col min="20" max="20" width="38.42578125" bestFit="1" customWidth="1"/>
  </cols>
  <sheetData>
    <row r="1" spans="1:20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28</v>
      </c>
      <c r="Q1" t="s">
        <v>30</v>
      </c>
      <c r="R1" t="s">
        <v>31</v>
      </c>
      <c r="S1">
        <v>9670</v>
      </c>
      <c r="T1" t="s">
        <v>32</v>
      </c>
    </row>
    <row r="2" spans="1:20">
      <c r="A2" t="s">
        <v>24</v>
      </c>
      <c r="B2" t="s">
        <v>25</v>
      </c>
      <c r="C2" s="1">
        <v>40786.637499999997</v>
      </c>
      <c r="D2">
        <v>610</v>
      </c>
      <c r="E2" t="s">
        <v>59</v>
      </c>
      <c r="F2">
        <v>1.2E-2</v>
      </c>
      <c r="G2" t="s">
        <v>60</v>
      </c>
      <c r="H2" t="s">
        <v>50</v>
      </c>
      <c r="I2" t="s">
        <v>35</v>
      </c>
      <c r="J2">
        <v>1374593</v>
      </c>
      <c r="K2" s="1">
        <v>40788.586805555555</v>
      </c>
      <c r="L2" t="s">
        <v>61</v>
      </c>
      <c r="M2">
        <v>0.01</v>
      </c>
      <c r="N2">
        <v>0.02</v>
      </c>
      <c r="P2" t="s">
        <v>28</v>
      </c>
      <c r="Q2" t="s">
        <v>30</v>
      </c>
      <c r="R2" t="s">
        <v>31</v>
      </c>
      <c r="S2">
        <v>11479</v>
      </c>
      <c r="T2" t="s">
        <v>148</v>
      </c>
    </row>
    <row r="3" spans="1:20">
      <c r="A3" t="s">
        <v>147</v>
      </c>
      <c r="B3" t="s">
        <v>25</v>
      </c>
      <c r="C3" s="1">
        <v>40786.564583333333</v>
      </c>
      <c r="D3">
        <v>610</v>
      </c>
      <c r="E3" t="s">
        <v>59</v>
      </c>
      <c r="F3">
        <v>1.4E-2</v>
      </c>
      <c r="G3" t="s">
        <v>60</v>
      </c>
      <c r="H3" t="s">
        <v>50</v>
      </c>
      <c r="I3" t="s">
        <v>35</v>
      </c>
      <c r="J3">
        <v>1374592</v>
      </c>
      <c r="K3" s="1">
        <v>40788.583333333336</v>
      </c>
      <c r="L3" t="s">
        <v>61</v>
      </c>
      <c r="M3">
        <v>0.01</v>
      </c>
      <c r="N3">
        <v>0.02</v>
      </c>
      <c r="P3" t="s">
        <v>28</v>
      </c>
      <c r="Q3" t="s">
        <v>30</v>
      </c>
      <c r="R3" t="s">
        <v>31</v>
      </c>
      <c r="S3">
        <v>11403</v>
      </c>
      <c r="T3" t="s">
        <v>177</v>
      </c>
    </row>
    <row r="4" spans="1:20">
      <c r="A4" t="s">
        <v>176</v>
      </c>
      <c r="B4" t="s">
        <v>25</v>
      </c>
      <c r="C4" s="1">
        <v>40765.640972222223</v>
      </c>
      <c r="D4">
        <v>610</v>
      </c>
      <c r="E4" t="s">
        <v>59</v>
      </c>
      <c r="F4">
        <v>1.2E-2</v>
      </c>
      <c r="G4" t="s">
        <v>60</v>
      </c>
      <c r="H4" t="s">
        <v>50</v>
      </c>
      <c r="I4" t="s">
        <v>35</v>
      </c>
      <c r="J4">
        <v>1370126</v>
      </c>
      <c r="K4" s="1">
        <v>40767.44027777778</v>
      </c>
      <c r="L4" t="s">
        <v>61</v>
      </c>
      <c r="M4">
        <v>0.01</v>
      </c>
      <c r="N4">
        <v>0.02</v>
      </c>
      <c r="P4" t="s">
        <v>28</v>
      </c>
      <c r="Q4" t="s">
        <v>30</v>
      </c>
      <c r="R4" t="s">
        <v>31</v>
      </c>
      <c r="S4">
        <v>6989</v>
      </c>
      <c r="T4" t="s">
        <v>90</v>
      </c>
    </row>
    <row r="5" spans="1:20">
      <c r="A5" t="s">
        <v>89</v>
      </c>
      <c r="B5" t="s">
        <v>25</v>
      </c>
      <c r="C5" s="1">
        <v>40765.53125</v>
      </c>
      <c r="D5">
        <v>610</v>
      </c>
      <c r="E5" t="s">
        <v>59</v>
      </c>
      <c r="F5">
        <v>0.01</v>
      </c>
      <c r="G5" t="s">
        <v>42</v>
      </c>
      <c r="H5" t="s">
        <v>50</v>
      </c>
      <c r="I5" t="s">
        <v>35</v>
      </c>
      <c r="J5">
        <v>1370125</v>
      </c>
      <c r="K5" s="1">
        <v>40767.444444444445</v>
      </c>
      <c r="L5" t="s">
        <v>61</v>
      </c>
      <c r="M5">
        <v>0.01</v>
      </c>
      <c r="N5">
        <v>0.02</v>
      </c>
      <c r="P5" t="s">
        <v>28</v>
      </c>
      <c r="Q5" t="s">
        <v>94</v>
      </c>
      <c r="R5" t="s">
        <v>31</v>
      </c>
      <c r="S5">
        <v>9717</v>
      </c>
      <c r="T5" t="s">
        <v>95</v>
      </c>
    </row>
    <row r="6" spans="1:20">
      <c r="A6" t="s">
        <v>93</v>
      </c>
      <c r="B6" t="s">
        <v>25</v>
      </c>
      <c r="C6" s="1">
        <v>40759.517361111109</v>
      </c>
      <c r="D6">
        <v>610</v>
      </c>
      <c r="E6" t="s">
        <v>59</v>
      </c>
      <c r="F6">
        <v>0.01</v>
      </c>
      <c r="G6" t="s">
        <v>42</v>
      </c>
      <c r="H6" t="s">
        <v>50</v>
      </c>
      <c r="I6" t="s">
        <v>35</v>
      </c>
      <c r="J6">
        <v>1369351</v>
      </c>
      <c r="K6" s="1">
        <v>40763.509722222225</v>
      </c>
      <c r="L6" t="s">
        <v>61</v>
      </c>
      <c r="M6">
        <v>0.01</v>
      </c>
      <c r="N6">
        <v>0.02</v>
      </c>
      <c r="P6" t="s">
        <v>28</v>
      </c>
      <c r="Q6" t="s">
        <v>30</v>
      </c>
      <c r="R6" t="s">
        <v>31</v>
      </c>
      <c r="S6">
        <v>9743</v>
      </c>
      <c r="T6" t="s">
        <v>99</v>
      </c>
    </row>
    <row r="7" spans="1:20">
      <c r="A7" t="s">
        <v>98</v>
      </c>
      <c r="B7" t="s">
        <v>25</v>
      </c>
      <c r="C7" s="1">
        <v>40737.577777777777</v>
      </c>
      <c r="D7">
        <v>610</v>
      </c>
      <c r="E7" t="s">
        <v>59</v>
      </c>
      <c r="F7">
        <v>0.01</v>
      </c>
      <c r="G7" t="s">
        <v>42</v>
      </c>
      <c r="H7" t="s">
        <v>50</v>
      </c>
      <c r="I7" t="s">
        <v>35</v>
      </c>
      <c r="J7">
        <v>1363940</v>
      </c>
      <c r="K7" s="1">
        <v>40739.480555555558</v>
      </c>
      <c r="L7" t="s">
        <v>61</v>
      </c>
      <c r="M7">
        <v>0.01</v>
      </c>
      <c r="N7">
        <v>0.02</v>
      </c>
      <c r="P7" t="s">
        <v>28</v>
      </c>
      <c r="Q7" t="s">
        <v>104</v>
      </c>
      <c r="R7" t="s">
        <v>31</v>
      </c>
      <c r="S7">
        <v>11371</v>
      </c>
      <c r="T7" t="s">
        <v>105</v>
      </c>
    </row>
    <row r="8" spans="1:20">
      <c r="A8" t="s">
        <v>103</v>
      </c>
      <c r="B8" t="s">
        <v>25</v>
      </c>
      <c r="C8" s="1">
        <v>40807.570833333331</v>
      </c>
      <c r="D8">
        <v>610</v>
      </c>
      <c r="E8" t="s">
        <v>59</v>
      </c>
      <c r="F8">
        <v>0.01</v>
      </c>
      <c r="G8" t="s">
        <v>42</v>
      </c>
      <c r="H8" t="s">
        <v>50</v>
      </c>
      <c r="I8" t="s">
        <v>35</v>
      </c>
      <c r="J8">
        <v>1378702</v>
      </c>
      <c r="K8" s="1">
        <v>40813.45416666667</v>
      </c>
      <c r="L8" t="s">
        <v>61</v>
      </c>
      <c r="M8">
        <v>0.01</v>
      </c>
      <c r="N8">
        <v>0.02</v>
      </c>
      <c r="P8" t="s">
        <v>28</v>
      </c>
      <c r="Q8" t="s">
        <v>30</v>
      </c>
      <c r="R8" t="s">
        <v>31</v>
      </c>
      <c r="S8">
        <v>9677</v>
      </c>
      <c r="T8" t="s">
        <v>112</v>
      </c>
    </row>
    <row r="9" spans="1:20">
      <c r="A9" t="s">
        <v>111</v>
      </c>
      <c r="B9" t="s">
        <v>25</v>
      </c>
      <c r="C9" s="1">
        <v>40738.530555555553</v>
      </c>
      <c r="D9">
        <v>610</v>
      </c>
      <c r="E9" t="s">
        <v>59</v>
      </c>
      <c r="F9">
        <v>0.01</v>
      </c>
      <c r="G9" t="s">
        <v>42</v>
      </c>
      <c r="H9" t="s">
        <v>50</v>
      </c>
      <c r="I9" t="s">
        <v>35</v>
      </c>
      <c r="J9">
        <v>1364483</v>
      </c>
      <c r="K9" s="1">
        <v>40742.475694444445</v>
      </c>
      <c r="L9" t="s">
        <v>61</v>
      </c>
      <c r="M9">
        <v>0.01</v>
      </c>
      <c r="N9">
        <v>0.02</v>
      </c>
      <c r="P9" t="s">
        <v>28</v>
      </c>
      <c r="Q9" t="s">
        <v>115</v>
      </c>
      <c r="R9" t="s">
        <v>31</v>
      </c>
      <c r="S9">
        <v>9739</v>
      </c>
      <c r="T9" t="s">
        <v>116</v>
      </c>
    </row>
    <row r="10" spans="1:20">
      <c r="A10" t="s">
        <v>114</v>
      </c>
      <c r="B10" t="s">
        <v>25</v>
      </c>
      <c r="C10" s="1">
        <v>40807.489583333336</v>
      </c>
      <c r="D10">
        <v>610</v>
      </c>
      <c r="E10" t="s">
        <v>59</v>
      </c>
      <c r="F10">
        <v>0.01</v>
      </c>
      <c r="G10" t="s">
        <v>42</v>
      </c>
      <c r="H10" t="s">
        <v>50</v>
      </c>
      <c r="I10" t="s">
        <v>35</v>
      </c>
      <c r="J10">
        <v>1378701</v>
      </c>
      <c r="K10" s="1">
        <v>40813.453472222223</v>
      </c>
      <c r="L10" t="s">
        <v>61</v>
      </c>
      <c r="M10">
        <v>0.01</v>
      </c>
      <c r="N10">
        <v>0.02</v>
      </c>
      <c r="P10" t="s">
        <v>28</v>
      </c>
      <c r="Q10" t="s">
        <v>30</v>
      </c>
      <c r="R10" t="s">
        <v>31</v>
      </c>
      <c r="S10">
        <v>9713</v>
      </c>
      <c r="T10" t="s">
        <v>119</v>
      </c>
    </row>
    <row r="11" spans="1:20">
      <c r="A11" t="s">
        <v>118</v>
      </c>
      <c r="B11" t="s">
        <v>25</v>
      </c>
      <c r="C11" s="1">
        <v>40737.620138888888</v>
      </c>
      <c r="D11">
        <v>610</v>
      </c>
      <c r="E11" t="s">
        <v>59</v>
      </c>
      <c r="F11">
        <v>0.01</v>
      </c>
      <c r="G11" t="s">
        <v>42</v>
      </c>
      <c r="H11" t="s">
        <v>50</v>
      </c>
      <c r="I11" t="s">
        <v>35</v>
      </c>
      <c r="J11">
        <v>1363941</v>
      </c>
      <c r="K11" s="1">
        <v>40739.481944444444</v>
      </c>
      <c r="L11" t="s">
        <v>61</v>
      </c>
      <c r="M11">
        <v>0.01</v>
      </c>
      <c r="N11">
        <v>0.02</v>
      </c>
      <c r="P11" t="s">
        <v>28</v>
      </c>
      <c r="Q11" t="s">
        <v>30</v>
      </c>
      <c r="R11" t="s">
        <v>31</v>
      </c>
      <c r="S11">
        <v>11463</v>
      </c>
      <c r="T11" t="s">
        <v>122</v>
      </c>
    </row>
    <row r="12" spans="1:20">
      <c r="A12" t="s">
        <v>121</v>
      </c>
      <c r="B12" t="s">
        <v>25</v>
      </c>
      <c r="C12" s="1">
        <v>40793.594444444447</v>
      </c>
      <c r="D12">
        <v>610</v>
      </c>
      <c r="E12" t="s">
        <v>59</v>
      </c>
      <c r="F12">
        <v>0.01</v>
      </c>
      <c r="G12" t="s">
        <v>42</v>
      </c>
      <c r="H12" t="s">
        <v>50</v>
      </c>
      <c r="I12" t="s">
        <v>35</v>
      </c>
      <c r="J12">
        <v>1375513</v>
      </c>
      <c r="K12" s="1">
        <v>40795.469444444447</v>
      </c>
      <c r="L12" t="s">
        <v>61</v>
      </c>
      <c r="M12">
        <v>0.01</v>
      </c>
      <c r="N12">
        <v>0.02</v>
      </c>
      <c r="P12" t="s">
        <v>28</v>
      </c>
      <c r="Q12" t="s">
        <v>30</v>
      </c>
      <c r="R12" t="s">
        <v>31</v>
      </c>
      <c r="S12">
        <v>10786</v>
      </c>
      <c r="T12" t="s">
        <v>125</v>
      </c>
    </row>
    <row r="13" spans="1:20">
      <c r="A13" t="s">
        <v>124</v>
      </c>
      <c r="B13" t="s">
        <v>25</v>
      </c>
      <c r="C13" s="1">
        <v>40737.479861111111</v>
      </c>
      <c r="D13">
        <v>610</v>
      </c>
      <c r="E13" t="s">
        <v>59</v>
      </c>
      <c r="F13">
        <v>0.01</v>
      </c>
      <c r="G13" t="s">
        <v>42</v>
      </c>
      <c r="H13" t="s">
        <v>50</v>
      </c>
      <c r="I13" t="s">
        <v>35</v>
      </c>
      <c r="J13">
        <v>1363938</v>
      </c>
      <c r="K13" s="1">
        <v>40739.477777777778</v>
      </c>
      <c r="L13" t="s">
        <v>61</v>
      </c>
      <c r="M13">
        <v>0.01</v>
      </c>
      <c r="N13">
        <v>0.02</v>
      </c>
      <c r="P13" t="s">
        <v>28</v>
      </c>
      <c r="Q13" t="s">
        <v>30</v>
      </c>
      <c r="R13" t="s">
        <v>31</v>
      </c>
      <c r="S13">
        <v>9714</v>
      </c>
      <c r="T13" t="s">
        <v>129</v>
      </c>
    </row>
    <row r="14" spans="1:20">
      <c r="A14" t="s">
        <v>127</v>
      </c>
      <c r="B14" t="s">
        <v>25</v>
      </c>
      <c r="C14" s="1">
        <v>40737.522222222222</v>
      </c>
      <c r="D14">
        <v>610</v>
      </c>
      <c r="E14" t="s">
        <v>59</v>
      </c>
      <c r="F14">
        <v>0.01</v>
      </c>
      <c r="G14" t="s">
        <v>42</v>
      </c>
      <c r="H14" t="s">
        <v>50</v>
      </c>
      <c r="I14" t="s">
        <v>35</v>
      </c>
      <c r="J14">
        <v>1363939</v>
      </c>
      <c r="K14" s="1">
        <v>40739.480555555558</v>
      </c>
      <c r="L14" t="s">
        <v>61</v>
      </c>
      <c r="M14">
        <v>0.01</v>
      </c>
      <c r="N14">
        <v>0.02</v>
      </c>
      <c r="O14" t="s">
        <v>128</v>
      </c>
      <c r="P14" t="s">
        <v>28</v>
      </c>
      <c r="Q14" t="s">
        <v>94</v>
      </c>
      <c r="R14" t="s">
        <v>31</v>
      </c>
      <c r="S14">
        <v>11386</v>
      </c>
      <c r="T14" t="s">
        <v>139</v>
      </c>
    </row>
    <row r="15" spans="1:20">
      <c r="A15" t="s">
        <v>138</v>
      </c>
      <c r="B15" t="s">
        <v>25</v>
      </c>
      <c r="C15" s="1">
        <v>40807.654166666667</v>
      </c>
      <c r="D15">
        <v>610</v>
      </c>
      <c r="E15" t="s">
        <v>59</v>
      </c>
      <c r="F15">
        <v>0.01</v>
      </c>
      <c r="G15" t="s">
        <v>42</v>
      </c>
      <c r="H15" t="s">
        <v>50</v>
      </c>
      <c r="I15" t="s">
        <v>35</v>
      </c>
      <c r="J15">
        <v>1378703</v>
      </c>
      <c r="K15" s="1">
        <v>40813.454861111109</v>
      </c>
      <c r="L15" t="s">
        <v>61</v>
      </c>
      <c r="M15">
        <v>0.01</v>
      </c>
      <c r="N15">
        <v>0.02</v>
      </c>
      <c r="P15" t="s">
        <v>28</v>
      </c>
      <c r="Q15" t="s">
        <v>30</v>
      </c>
      <c r="R15" t="s">
        <v>31</v>
      </c>
      <c r="S15">
        <v>11395</v>
      </c>
      <c r="T15" t="s">
        <v>145</v>
      </c>
    </row>
    <row r="16" spans="1:20">
      <c r="A16" t="s">
        <v>144</v>
      </c>
      <c r="B16" t="s">
        <v>25</v>
      </c>
      <c r="C16" s="1">
        <v>40766.440972222219</v>
      </c>
      <c r="D16">
        <v>610</v>
      </c>
      <c r="E16" t="s">
        <v>59</v>
      </c>
      <c r="F16">
        <v>0.01</v>
      </c>
      <c r="G16" t="s">
        <v>42</v>
      </c>
      <c r="H16" t="s">
        <v>50</v>
      </c>
      <c r="I16" t="s">
        <v>35</v>
      </c>
      <c r="J16">
        <v>1370741</v>
      </c>
      <c r="K16" s="1">
        <v>40772.515972222223</v>
      </c>
      <c r="L16" t="s">
        <v>61</v>
      </c>
      <c r="M16">
        <v>0.01</v>
      </c>
      <c r="N16">
        <v>0.02</v>
      </c>
      <c r="P16" t="s">
        <v>28</v>
      </c>
      <c r="Q16" t="s">
        <v>30</v>
      </c>
      <c r="R16" t="s">
        <v>31</v>
      </c>
      <c r="S16">
        <v>9687</v>
      </c>
      <c r="T16" t="s">
        <v>151</v>
      </c>
    </row>
    <row r="17" spans="1:20">
      <c r="A17" t="s">
        <v>150</v>
      </c>
      <c r="B17" t="s">
        <v>25</v>
      </c>
      <c r="C17" s="1">
        <v>40793.535416666666</v>
      </c>
      <c r="D17">
        <v>610</v>
      </c>
      <c r="E17" t="s">
        <v>59</v>
      </c>
      <c r="F17">
        <v>0.01</v>
      </c>
      <c r="G17" t="s">
        <v>42</v>
      </c>
      <c r="H17" t="s">
        <v>50</v>
      </c>
      <c r="I17" t="s">
        <v>35</v>
      </c>
      <c r="J17">
        <v>1375508</v>
      </c>
      <c r="K17" s="1">
        <v>40795.46875</v>
      </c>
      <c r="L17" t="s">
        <v>61</v>
      </c>
      <c r="M17">
        <v>0.01</v>
      </c>
      <c r="N17">
        <v>0.02</v>
      </c>
      <c r="P17" t="s">
        <v>28</v>
      </c>
      <c r="Q17" t="s">
        <v>94</v>
      </c>
      <c r="R17" t="s">
        <v>31</v>
      </c>
      <c r="S17">
        <v>9719</v>
      </c>
      <c r="T17" t="s">
        <v>164</v>
      </c>
    </row>
    <row r="18" spans="1:20">
      <c r="A18" t="s">
        <v>163</v>
      </c>
      <c r="B18" t="s">
        <v>25</v>
      </c>
      <c r="C18" s="1">
        <v>40759.475694444445</v>
      </c>
      <c r="D18">
        <v>610</v>
      </c>
      <c r="E18" t="s">
        <v>59</v>
      </c>
      <c r="F18">
        <v>0.01</v>
      </c>
      <c r="G18" t="s">
        <v>42</v>
      </c>
      <c r="H18" t="s">
        <v>50</v>
      </c>
      <c r="I18" t="s">
        <v>35</v>
      </c>
      <c r="J18">
        <v>1369350</v>
      </c>
      <c r="K18" s="1">
        <v>40763.509027777778</v>
      </c>
      <c r="L18" t="s">
        <v>61</v>
      </c>
      <c r="M18">
        <v>0.01</v>
      </c>
      <c r="N18">
        <v>0.02</v>
      </c>
      <c r="P18" t="s">
        <v>28</v>
      </c>
      <c r="Q18" t="s">
        <v>94</v>
      </c>
      <c r="R18" t="s">
        <v>31</v>
      </c>
      <c r="S18">
        <v>9695</v>
      </c>
      <c r="T18" t="s">
        <v>167</v>
      </c>
    </row>
    <row r="19" spans="1:20">
      <c r="A19" t="s">
        <v>166</v>
      </c>
      <c r="B19" t="s">
        <v>25</v>
      </c>
      <c r="C19" s="1">
        <v>40835.505555555559</v>
      </c>
      <c r="D19">
        <v>610</v>
      </c>
      <c r="E19" t="s">
        <v>59</v>
      </c>
      <c r="F19">
        <v>0.01</v>
      </c>
      <c r="G19" t="s">
        <v>42</v>
      </c>
      <c r="H19" t="s">
        <v>50</v>
      </c>
      <c r="I19" t="s">
        <v>35</v>
      </c>
      <c r="J19">
        <v>1385391</v>
      </c>
      <c r="K19" s="1">
        <v>40840.492361111108</v>
      </c>
      <c r="L19" t="s">
        <v>61</v>
      </c>
      <c r="M19">
        <v>0.01</v>
      </c>
      <c r="N19">
        <v>0.02</v>
      </c>
      <c r="P19" t="s">
        <v>28</v>
      </c>
      <c r="Q19" t="s">
        <v>171</v>
      </c>
      <c r="R19" t="s">
        <v>31</v>
      </c>
      <c r="S19">
        <v>20383</v>
      </c>
      <c r="T19" t="s">
        <v>172</v>
      </c>
    </row>
    <row r="20" spans="1:20">
      <c r="A20" t="s">
        <v>170</v>
      </c>
      <c r="B20" t="s">
        <v>25</v>
      </c>
      <c r="C20" s="1">
        <v>40835.472222222219</v>
      </c>
      <c r="D20">
        <v>610</v>
      </c>
      <c r="E20" t="s">
        <v>59</v>
      </c>
      <c r="F20">
        <v>0.01</v>
      </c>
      <c r="G20" t="s">
        <v>42</v>
      </c>
      <c r="H20" t="s">
        <v>50</v>
      </c>
      <c r="I20" t="s">
        <v>35</v>
      </c>
      <c r="J20">
        <v>1385390</v>
      </c>
      <c r="K20" s="1">
        <v>40840.490972222222</v>
      </c>
      <c r="L20" t="s">
        <v>61</v>
      </c>
      <c r="M20">
        <v>0.01</v>
      </c>
      <c r="N20">
        <v>0.02</v>
      </c>
      <c r="P20" t="s">
        <v>28</v>
      </c>
      <c r="Q20" t="s">
        <v>94</v>
      </c>
      <c r="R20" t="s">
        <v>31</v>
      </c>
      <c r="S20">
        <v>20385</v>
      </c>
      <c r="T20" t="s">
        <v>167</v>
      </c>
    </row>
    <row r="21" spans="1:20">
      <c r="A21" t="s">
        <v>174</v>
      </c>
      <c r="B21" t="s">
        <v>25</v>
      </c>
      <c r="C21" s="1">
        <v>40835.431944444441</v>
      </c>
      <c r="D21">
        <v>610</v>
      </c>
      <c r="E21" t="s">
        <v>59</v>
      </c>
      <c r="F21">
        <v>0.01</v>
      </c>
      <c r="G21" t="s">
        <v>42</v>
      </c>
      <c r="H21" t="s">
        <v>50</v>
      </c>
      <c r="I21" t="s">
        <v>35</v>
      </c>
      <c r="J21">
        <v>1385389</v>
      </c>
      <c r="K21" s="1">
        <v>40840.490972222222</v>
      </c>
      <c r="L21" t="s">
        <v>61</v>
      </c>
      <c r="M21">
        <v>0.01</v>
      </c>
      <c r="N21">
        <v>0.02</v>
      </c>
      <c r="P21" t="s">
        <v>28</v>
      </c>
      <c r="Q21" t="s">
        <v>94</v>
      </c>
      <c r="R21" t="s">
        <v>31</v>
      </c>
      <c r="S21">
        <v>9717</v>
      </c>
      <c r="T21" t="s">
        <v>95</v>
      </c>
    </row>
    <row r="22" spans="1:20">
      <c r="A22" t="s">
        <v>93</v>
      </c>
      <c r="B22" t="s">
        <v>25</v>
      </c>
      <c r="C22" s="1">
        <v>40759.517361111109</v>
      </c>
      <c r="D22">
        <v>625</v>
      </c>
      <c r="E22" t="s">
        <v>62</v>
      </c>
      <c r="F22">
        <v>0.11</v>
      </c>
      <c r="G22" t="s">
        <v>60</v>
      </c>
      <c r="H22" t="s">
        <v>50</v>
      </c>
      <c r="I22" t="s">
        <v>35</v>
      </c>
      <c r="J22">
        <v>1369351</v>
      </c>
      <c r="K22" s="1">
        <v>40765.599999999999</v>
      </c>
      <c r="L22" t="s">
        <v>63</v>
      </c>
      <c r="M22">
        <v>0.08</v>
      </c>
      <c r="N22">
        <v>0.2</v>
      </c>
      <c r="P22" t="s">
        <v>28</v>
      </c>
      <c r="Q22" t="s">
        <v>30</v>
      </c>
      <c r="R22" t="s">
        <v>31</v>
      </c>
      <c r="S22">
        <v>9743</v>
      </c>
      <c r="T22" t="s">
        <v>99</v>
      </c>
    </row>
    <row r="23" spans="1:20">
      <c r="A23" t="s">
        <v>98</v>
      </c>
      <c r="B23" t="s">
        <v>25</v>
      </c>
      <c r="C23" s="1">
        <v>40737.577777777777</v>
      </c>
      <c r="D23">
        <v>625</v>
      </c>
      <c r="E23" t="s">
        <v>62</v>
      </c>
      <c r="F23">
        <v>0.13</v>
      </c>
      <c r="G23" t="s">
        <v>60</v>
      </c>
      <c r="H23" t="s">
        <v>50</v>
      </c>
      <c r="I23" t="s">
        <v>35</v>
      </c>
      <c r="J23">
        <v>1363940</v>
      </c>
      <c r="K23" s="1">
        <v>40744.625</v>
      </c>
      <c r="L23" t="s">
        <v>63</v>
      </c>
      <c r="M23">
        <v>0.08</v>
      </c>
      <c r="N23">
        <v>0.2</v>
      </c>
      <c r="P23" t="s">
        <v>28</v>
      </c>
      <c r="Q23" t="s">
        <v>30</v>
      </c>
      <c r="R23" t="s">
        <v>31</v>
      </c>
      <c r="S23">
        <v>11390</v>
      </c>
      <c r="T23" t="s">
        <v>109</v>
      </c>
    </row>
    <row r="24" spans="1:20">
      <c r="A24" t="s">
        <v>108</v>
      </c>
      <c r="B24" t="s">
        <v>25</v>
      </c>
      <c r="C24" s="1">
        <v>40766.645138888889</v>
      </c>
      <c r="D24">
        <v>625</v>
      </c>
      <c r="E24" t="s">
        <v>62</v>
      </c>
      <c r="F24">
        <v>0.17</v>
      </c>
      <c r="G24" t="s">
        <v>60</v>
      </c>
      <c r="H24" t="s">
        <v>50</v>
      </c>
      <c r="I24" t="s">
        <v>35</v>
      </c>
      <c r="J24">
        <v>1370743</v>
      </c>
      <c r="K24" s="1">
        <v>40772.506944444445</v>
      </c>
      <c r="L24" t="s">
        <v>63</v>
      </c>
      <c r="M24">
        <v>0.08</v>
      </c>
      <c r="N24">
        <v>0.2</v>
      </c>
      <c r="P24" t="s">
        <v>28</v>
      </c>
      <c r="Q24" t="s">
        <v>30</v>
      </c>
      <c r="R24" t="s">
        <v>31</v>
      </c>
      <c r="S24">
        <v>9677</v>
      </c>
      <c r="T24" t="s">
        <v>112</v>
      </c>
    </row>
    <row r="25" spans="1:20">
      <c r="A25" t="s">
        <v>111</v>
      </c>
      <c r="B25" t="s">
        <v>25</v>
      </c>
      <c r="C25" s="1">
        <v>40738.530555555553</v>
      </c>
      <c r="D25">
        <v>625</v>
      </c>
      <c r="E25" t="s">
        <v>62</v>
      </c>
      <c r="F25">
        <v>0.13</v>
      </c>
      <c r="G25" t="s">
        <v>60</v>
      </c>
      <c r="H25" t="s">
        <v>50</v>
      </c>
      <c r="I25" t="s">
        <v>35</v>
      </c>
      <c r="J25">
        <v>1364483</v>
      </c>
      <c r="K25" s="1">
        <v>40749.548611111109</v>
      </c>
      <c r="L25" t="s">
        <v>63</v>
      </c>
      <c r="M25">
        <v>0.08</v>
      </c>
      <c r="N25">
        <v>0.2</v>
      </c>
      <c r="P25" t="s">
        <v>28</v>
      </c>
      <c r="Q25" t="s">
        <v>30</v>
      </c>
      <c r="R25" t="s">
        <v>31</v>
      </c>
      <c r="S25">
        <v>9713</v>
      </c>
      <c r="T25" t="s">
        <v>119</v>
      </c>
    </row>
    <row r="26" spans="1:20">
      <c r="A26" t="s">
        <v>118</v>
      </c>
      <c r="B26" t="s">
        <v>25</v>
      </c>
      <c r="C26" s="1">
        <v>40737.620138888888</v>
      </c>
      <c r="D26">
        <v>625</v>
      </c>
      <c r="E26" t="s">
        <v>62</v>
      </c>
      <c r="F26">
        <v>9.2999999999999999E-2</v>
      </c>
      <c r="G26" t="s">
        <v>60</v>
      </c>
      <c r="H26" t="s">
        <v>50</v>
      </c>
      <c r="I26" t="s">
        <v>35</v>
      </c>
      <c r="J26">
        <v>1363941</v>
      </c>
      <c r="K26" s="1">
        <v>40744.625694444447</v>
      </c>
      <c r="L26" t="s">
        <v>63</v>
      </c>
      <c r="M26">
        <v>0.08</v>
      </c>
      <c r="N26">
        <v>0.2</v>
      </c>
      <c r="P26" t="s">
        <v>28</v>
      </c>
      <c r="Q26" t="s">
        <v>30</v>
      </c>
      <c r="R26" t="s">
        <v>31</v>
      </c>
      <c r="S26">
        <v>10786</v>
      </c>
      <c r="T26" t="s">
        <v>125</v>
      </c>
    </row>
    <row r="27" spans="1:20">
      <c r="A27" t="s">
        <v>124</v>
      </c>
      <c r="B27" t="s">
        <v>25</v>
      </c>
      <c r="C27" s="1">
        <v>40737.479861111111</v>
      </c>
      <c r="D27">
        <v>625</v>
      </c>
      <c r="E27" t="s">
        <v>62</v>
      </c>
      <c r="F27">
        <v>0.11</v>
      </c>
      <c r="G27" t="s">
        <v>60</v>
      </c>
      <c r="H27" t="s">
        <v>50</v>
      </c>
      <c r="I27" t="s">
        <v>35</v>
      </c>
      <c r="J27">
        <v>1363938</v>
      </c>
      <c r="K27" s="1">
        <v>40744.624305555553</v>
      </c>
      <c r="L27" t="s">
        <v>63</v>
      </c>
      <c r="M27">
        <v>0.08</v>
      </c>
      <c r="N27">
        <v>0.2</v>
      </c>
      <c r="P27" t="s">
        <v>28</v>
      </c>
      <c r="Q27" t="s">
        <v>30</v>
      </c>
      <c r="R27" t="s">
        <v>31</v>
      </c>
      <c r="S27">
        <v>11479</v>
      </c>
      <c r="T27" t="s">
        <v>148</v>
      </c>
    </row>
    <row r="28" spans="1:20">
      <c r="A28" t="s">
        <v>147</v>
      </c>
      <c r="B28" t="s">
        <v>25</v>
      </c>
      <c r="C28" s="1">
        <v>40786.564583333333</v>
      </c>
      <c r="D28">
        <v>625</v>
      </c>
      <c r="E28" t="s">
        <v>62</v>
      </c>
      <c r="F28">
        <v>8.3000000000000004E-2</v>
      </c>
      <c r="G28" t="s">
        <v>60</v>
      </c>
      <c r="H28" t="s">
        <v>50</v>
      </c>
      <c r="I28" t="s">
        <v>35</v>
      </c>
      <c r="J28">
        <v>1374592</v>
      </c>
      <c r="K28" s="1">
        <v>40793.453472222223</v>
      </c>
      <c r="L28" t="s">
        <v>63</v>
      </c>
      <c r="M28">
        <v>0.08</v>
      </c>
      <c r="N28">
        <v>0.2</v>
      </c>
      <c r="O28" t="s">
        <v>64</v>
      </c>
      <c r="P28" t="s">
        <v>28</v>
      </c>
      <c r="Q28" t="s">
        <v>30</v>
      </c>
      <c r="R28" t="s">
        <v>31</v>
      </c>
      <c r="S28">
        <v>9687</v>
      </c>
      <c r="T28" t="s">
        <v>151</v>
      </c>
    </row>
    <row r="29" spans="1:20">
      <c r="A29" t="s">
        <v>150</v>
      </c>
      <c r="B29" t="s">
        <v>25</v>
      </c>
      <c r="C29" s="1">
        <v>40793.535416666666</v>
      </c>
      <c r="D29">
        <v>625</v>
      </c>
      <c r="E29" t="s">
        <v>62</v>
      </c>
      <c r="F29">
        <v>0.18</v>
      </c>
      <c r="G29" t="s">
        <v>60</v>
      </c>
      <c r="H29" t="s">
        <v>50</v>
      </c>
      <c r="I29" t="s">
        <v>35</v>
      </c>
      <c r="J29">
        <v>1375508</v>
      </c>
      <c r="K29" s="1">
        <v>40799.602777777778</v>
      </c>
      <c r="L29" t="s">
        <v>63</v>
      </c>
      <c r="M29">
        <v>0.08</v>
      </c>
      <c r="N29">
        <v>0.2</v>
      </c>
      <c r="P29" t="s">
        <v>28</v>
      </c>
      <c r="Q29" t="s">
        <v>30</v>
      </c>
      <c r="R29" t="s">
        <v>31</v>
      </c>
      <c r="S29">
        <v>9720</v>
      </c>
      <c r="T29" t="s">
        <v>154</v>
      </c>
    </row>
    <row r="30" spans="1:20">
      <c r="A30" t="s">
        <v>153</v>
      </c>
      <c r="B30" t="s">
        <v>25</v>
      </c>
      <c r="C30" s="1">
        <v>40787.595833333333</v>
      </c>
      <c r="D30">
        <v>625</v>
      </c>
      <c r="E30" t="s">
        <v>62</v>
      </c>
      <c r="F30">
        <v>9.0999999999999998E-2</v>
      </c>
      <c r="G30" t="s">
        <v>60</v>
      </c>
      <c r="H30" t="s">
        <v>50</v>
      </c>
      <c r="I30" t="s">
        <v>35</v>
      </c>
      <c r="J30">
        <v>1374914</v>
      </c>
      <c r="K30" s="1">
        <v>40795.413194444445</v>
      </c>
      <c r="L30" t="s">
        <v>63</v>
      </c>
      <c r="M30">
        <v>0.08</v>
      </c>
      <c r="N30">
        <v>0.2</v>
      </c>
      <c r="P30" t="s">
        <v>28</v>
      </c>
      <c r="Q30" t="s">
        <v>30</v>
      </c>
      <c r="R30" t="s">
        <v>31</v>
      </c>
      <c r="S30">
        <v>9714</v>
      </c>
      <c r="T30" t="s">
        <v>129</v>
      </c>
    </row>
    <row r="31" spans="1:20">
      <c r="A31" t="s">
        <v>127</v>
      </c>
      <c r="B31" t="s">
        <v>25</v>
      </c>
      <c r="C31" s="1">
        <v>40737.522222222222</v>
      </c>
      <c r="D31">
        <v>625</v>
      </c>
      <c r="E31" t="s">
        <v>62</v>
      </c>
      <c r="F31">
        <v>9.7000000000000003E-2</v>
      </c>
      <c r="G31" t="s">
        <v>134</v>
      </c>
      <c r="H31" t="s">
        <v>50</v>
      </c>
      <c r="I31" t="s">
        <v>35</v>
      </c>
      <c r="J31">
        <v>1363939</v>
      </c>
      <c r="K31" s="1">
        <v>40744.599305555559</v>
      </c>
      <c r="L31" t="s">
        <v>63</v>
      </c>
      <c r="M31">
        <v>0.08</v>
      </c>
      <c r="N31">
        <v>0.2</v>
      </c>
      <c r="O31" t="s">
        <v>135</v>
      </c>
      <c r="P31" t="s">
        <v>28</v>
      </c>
      <c r="Q31" t="s">
        <v>30</v>
      </c>
      <c r="R31" t="s">
        <v>31</v>
      </c>
      <c r="S31">
        <v>9670</v>
      </c>
      <c r="T31" t="s">
        <v>32</v>
      </c>
    </row>
    <row r="32" spans="1:20">
      <c r="A32" t="s">
        <v>24</v>
      </c>
      <c r="B32" t="s">
        <v>25</v>
      </c>
      <c r="C32" s="1">
        <v>40786.637499999997</v>
      </c>
      <c r="D32">
        <v>625</v>
      </c>
      <c r="E32" t="s">
        <v>62</v>
      </c>
      <c r="F32">
        <v>0.08</v>
      </c>
      <c r="G32" t="s">
        <v>42</v>
      </c>
      <c r="H32" t="s">
        <v>50</v>
      </c>
      <c r="I32" t="s">
        <v>35</v>
      </c>
      <c r="J32">
        <v>1374593</v>
      </c>
      <c r="K32" s="1">
        <v>40793.45416666667</v>
      </c>
      <c r="L32" t="s">
        <v>63</v>
      </c>
      <c r="M32">
        <v>0.08</v>
      </c>
      <c r="N32">
        <v>0.2</v>
      </c>
      <c r="O32" t="s">
        <v>64</v>
      </c>
      <c r="P32" t="s">
        <v>28</v>
      </c>
      <c r="Q32" t="s">
        <v>30</v>
      </c>
      <c r="R32" t="s">
        <v>31</v>
      </c>
      <c r="S32">
        <v>6989</v>
      </c>
      <c r="T32" t="s">
        <v>90</v>
      </c>
    </row>
    <row r="33" spans="1:20">
      <c r="A33" t="s">
        <v>89</v>
      </c>
      <c r="B33" t="s">
        <v>25</v>
      </c>
      <c r="C33" s="1">
        <v>40765.53125</v>
      </c>
      <c r="D33">
        <v>625</v>
      </c>
      <c r="E33" t="s">
        <v>62</v>
      </c>
      <c r="F33">
        <v>0.08</v>
      </c>
      <c r="G33" t="s">
        <v>42</v>
      </c>
      <c r="H33" t="s">
        <v>50</v>
      </c>
      <c r="I33" t="s">
        <v>35</v>
      </c>
      <c r="J33">
        <v>1370125</v>
      </c>
      <c r="K33" s="1">
        <v>40772.443055555559</v>
      </c>
      <c r="L33" t="s">
        <v>63</v>
      </c>
      <c r="M33">
        <v>0.08</v>
      </c>
      <c r="N33">
        <v>0.2</v>
      </c>
      <c r="O33" t="s">
        <v>64</v>
      </c>
      <c r="P33" t="s">
        <v>28</v>
      </c>
      <c r="Q33" t="s">
        <v>104</v>
      </c>
      <c r="R33" t="s">
        <v>31</v>
      </c>
      <c r="S33">
        <v>11371</v>
      </c>
      <c r="T33" t="s">
        <v>105</v>
      </c>
    </row>
    <row r="34" spans="1:20">
      <c r="A34" t="s">
        <v>103</v>
      </c>
      <c r="B34" t="s">
        <v>25</v>
      </c>
      <c r="C34" s="1">
        <v>40807.570833333331</v>
      </c>
      <c r="D34">
        <v>625</v>
      </c>
      <c r="E34" t="s">
        <v>62</v>
      </c>
      <c r="F34">
        <v>0.08</v>
      </c>
      <c r="G34" t="s">
        <v>42</v>
      </c>
      <c r="H34" t="s">
        <v>50</v>
      </c>
      <c r="I34" t="s">
        <v>35</v>
      </c>
      <c r="J34">
        <v>1378702</v>
      </c>
      <c r="K34" s="1">
        <v>40816.460416666669</v>
      </c>
      <c r="L34" t="s">
        <v>63</v>
      </c>
      <c r="M34">
        <v>0.08</v>
      </c>
      <c r="N34">
        <v>0.2</v>
      </c>
      <c r="P34" t="s">
        <v>28</v>
      </c>
      <c r="Q34" t="s">
        <v>115</v>
      </c>
      <c r="R34" t="s">
        <v>31</v>
      </c>
      <c r="S34">
        <v>9739</v>
      </c>
      <c r="T34" t="s">
        <v>116</v>
      </c>
    </row>
    <row r="35" spans="1:20">
      <c r="A35" t="s">
        <v>114</v>
      </c>
      <c r="B35" t="s">
        <v>25</v>
      </c>
      <c r="C35" s="1">
        <v>40807.489583333336</v>
      </c>
      <c r="D35">
        <v>625</v>
      </c>
      <c r="E35" t="s">
        <v>62</v>
      </c>
      <c r="F35">
        <v>0.08</v>
      </c>
      <c r="G35" t="s">
        <v>42</v>
      </c>
      <c r="H35" t="s">
        <v>50</v>
      </c>
      <c r="I35" t="s">
        <v>35</v>
      </c>
      <c r="J35">
        <v>1378701</v>
      </c>
      <c r="K35" s="1">
        <v>40816.48541666667</v>
      </c>
      <c r="L35" t="s">
        <v>63</v>
      </c>
      <c r="M35">
        <v>0.08</v>
      </c>
      <c r="N35">
        <v>0.2</v>
      </c>
      <c r="P35" t="s">
        <v>28</v>
      </c>
      <c r="Q35" t="s">
        <v>30</v>
      </c>
      <c r="R35" t="s">
        <v>31</v>
      </c>
      <c r="S35">
        <v>11463</v>
      </c>
      <c r="T35" t="s">
        <v>122</v>
      </c>
    </row>
    <row r="36" spans="1:20">
      <c r="A36" t="s">
        <v>121</v>
      </c>
      <c r="B36" t="s">
        <v>25</v>
      </c>
      <c r="C36" s="1">
        <v>40793.594444444447</v>
      </c>
      <c r="D36">
        <v>625</v>
      </c>
      <c r="E36" t="s">
        <v>62</v>
      </c>
      <c r="F36">
        <v>0.08</v>
      </c>
      <c r="G36" t="s">
        <v>42</v>
      </c>
      <c r="H36" t="s">
        <v>50</v>
      </c>
      <c r="I36" t="s">
        <v>35</v>
      </c>
      <c r="J36">
        <v>1375513</v>
      </c>
      <c r="K36" s="1">
        <v>40800.411111111112</v>
      </c>
      <c r="L36" t="s">
        <v>63</v>
      </c>
      <c r="M36">
        <v>0.08</v>
      </c>
      <c r="N36">
        <v>0.2</v>
      </c>
      <c r="P36" t="s">
        <v>28</v>
      </c>
      <c r="Q36" t="s">
        <v>94</v>
      </c>
      <c r="R36" t="s">
        <v>31</v>
      </c>
      <c r="S36">
        <v>11386</v>
      </c>
      <c r="T36" t="s">
        <v>139</v>
      </c>
    </row>
    <row r="37" spans="1:20">
      <c r="A37" t="s">
        <v>138</v>
      </c>
      <c r="B37" t="s">
        <v>25</v>
      </c>
      <c r="C37" s="1">
        <v>40807.654166666667</v>
      </c>
      <c r="D37">
        <v>625</v>
      </c>
      <c r="E37" t="s">
        <v>62</v>
      </c>
      <c r="F37">
        <v>0.08</v>
      </c>
      <c r="G37" t="s">
        <v>42</v>
      </c>
      <c r="H37" t="s">
        <v>50</v>
      </c>
      <c r="I37" t="s">
        <v>35</v>
      </c>
      <c r="J37">
        <v>1378703</v>
      </c>
      <c r="K37" s="1">
        <v>40816.488194444442</v>
      </c>
      <c r="L37" t="s">
        <v>63</v>
      </c>
      <c r="M37">
        <v>0.08</v>
      </c>
      <c r="N37">
        <v>0.2</v>
      </c>
      <c r="P37" t="s">
        <v>28</v>
      </c>
      <c r="Q37" t="s">
        <v>30</v>
      </c>
      <c r="R37" t="s">
        <v>31</v>
      </c>
      <c r="S37">
        <v>9721</v>
      </c>
      <c r="T37" t="s">
        <v>142</v>
      </c>
    </row>
    <row r="38" spans="1:20">
      <c r="A38" t="s">
        <v>141</v>
      </c>
      <c r="B38" t="s">
        <v>25</v>
      </c>
      <c r="C38" s="1">
        <v>40787.561805555553</v>
      </c>
      <c r="D38">
        <v>625</v>
      </c>
      <c r="E38" t="s">
        <v>62</v>
      </c>
      <c r="F38">
        <v>0.08</v>
      </c>
      <c r="G38" t="s">
        <v>42</v>
      </c>
      <c r="H38" t="s">
        <v>50</v>
      </c>
      <c r="I38" t="s">
        <v>35</v>
      </c>
      <c r="J38">
        <v>1374905</v>
      </c>
      <c r="K38" s="1">
        <v>40795.412499999999</v>
      </c>
      <c r="L38" t="s">
        <v>63</v>
      </c>
      <c r="M38">
        <v>0.08</v>
      </c>
      <c r="N38">
        <v>0.2</v>
      </c>
      <c r="P38" t="s">
        <v>28</v>
      </c>
      <c r="Q38" t="s">
        <v>30</v>
      </c>
      <c r="R38" t="s">
        <v>31</v>
      </c>
      <c r="S38">
        <v>11395</v>
      </c>
      <c r="T38" t="s">
        <v>145</v>
      </c>
    </row>
    <row r="39" spans="1:20">
      <c r="A39" t="s">
        <v>144</v>
      </c>
      <c r="B39" t="s">
        <v>25</v>
      </c>
      <c r="C39" s="1">
        <v>40766.440972222219</v>
      </c>
      <c r="D39">
        <v>625</v>
      </c>
      <c r="E39" t="s">
        <v>62</v>
      </c>
      <c r="F39">
        <v>0.08</v>
      </c>
      <c r="G39" t="s">
        <v>42</v>
      </c>
      <c r="H39" t="s">
        <v>50</v>
      </c>
      <c r="I39" t="s">
        <v>35</v>
      </c>
      <c r="J39">
        <v>1370741</v>
      </c>
      <c r="K39" s="1">
        <v>40772.505555555559</v>
      </c>
      <c r="L39" t="s">
        <v>63</v>
      </c>
      <c r="M39">
        <v>0.08</v>
      </c>
      <c r="N39">
        <v>0.2</v>
      </c>
      <c r="P39" t="s">
        <v>28</v>
      </c>
      <c r="Q39" t="s">
        <v>94</v>
      </c>
      <c r="R39" t="s">
        <v>31</v>
      </c>
      <c r="S39">
        <v>9719</v>
      </c>
      <c r="T39" t="s">
        <v>164</v>
      </c>
    </row>
    <row r="40" spans="1:20">
      <c r="A40" t="s">
        <v>163</v>
      </c>
      <c r="B40" t="s">
        <v>25</v>
      </c>
      <c r="C40" s="1">
        <v>40759.475694444445</v>
      </c>
      <c r="D40">
        <v>625</v>
      </c>
      <c r="E40" t="s">
        <v>62</v>
      </c>
      <c r="F40">
        <v>0.08</v>
      </c>
      <c r="G40" t="s">
        <v>42</v>
      </c>
      <c r="H40" t="s">
        <v>50</v>
      </c>
      <c r="I40" t="s">
        <v>35</v>
      </c>
      <c r="J40">
        <v>1369350</v>
      </c>
      <c r="K40" s="1">
        <v>40765.572916666664</v>
      </c>
      <c r="L40" t="s">
        <v>63</v>
      </c>
      <c r="M40">
        <v>0.08</v>
      </c>
      <c r="N40">
        <v>0.2</v>
      </c>
      <c r="P40" t="s">
        <v>28</v>
      </c>
      <c r="Q40" t="s">
        <v>94</v>
      </c>
      <c r="R40" t="s">
        <v>31</v>
      </c>
      <c r="S40">
        <v>9695</v>
      </c>
      <c r="T40" t="s">
        <v>167</v>
      </c>
    </row>
    <row r="41" spans="1:20">
      <c r="A41" t="s">
        <v>166</v>
      </c>
      <c r="B41" t="s">
        <v>25</v>
      </c>
      <c r="C41" s="1">
        <v>40835.505555555559</v>
      </c>
      <c r="D41">
        <v>625</v>
      </c>
      <c r="E41" t="s">
        <v>62</v>
      </c>
      <c r="F41">
        <v>0.08</v>
      </c>
      <c r="G41" t="s">
        <v>42</v>
      </c>
      <c r="H41" t="s">
        <v>50</v>
      </c>
      <c r="I41" t="s">
        <v>35</v>
      </c>
      <c r="J41">
        <v>1385391</v>
      </c>
      <c r="K41" s="1">
        <v>40841.549305555556</v>
      </c>
      <c r="L41" t="s">
        <v>63</v>
      </c>
      <c r="M41">
        <v>0.08</v>
      </c>
      <c r="N41">
        <v>0.2</v>
      </c>
      <c r="O41" t="s">
        <v>64</v>
      </c>
      <c r="P41" t="s">
        <v>28</v>
      </c>
      <c r="Q41" t="s">
        <v>171</v>
      </c>
      <c r="R41" t="s">
        <v>31</v>
      </c>
      <c r="S41">
        <v>20383</v>
      </c>
      <c r="T41" t="s">
        <v>172</v>
      </c>
    </row>
    <row r="42" spans="1:20">
      <c r="A42" t="s">
        <v>170</v>
      </c>
      <c r="B42" t="s">
        <v>25</v>
      </c>
      <c r="C42" s="1">
        <v>40835.472222222219</v>
      </c>
      <c r="D42">
        <v>625</v>
      </c>
      <c r="E42" t="s">
        <v>62</v>
      </c>
      <c r="F42">
        <v>0.08</v>
      </c>
      <c r="G42" t="s">
        <v>42</v>
      </c>
      <c r="H42" t="s">
        <v>50</v>
      </c>
      <c r="I42" t="s">
        <v>35</v>
      </c>
      <c r="J42">
        <v>1385390</v>
      </c>
      <c r="K42" s="1">
        <v>40841.54791666667</v>
      </c>
      <c r="L42" t="s">
        <v>63</v>
      </c>
      <c r="M42">
        <v>0.08</v>
      </c>
      <c r="N42">
        <v>0.2</v>
      </c>
      <c r="P42" t="s">
        <v>28</v>
      </c>
      <c r="Q42" t="s">
        <v>94</v>
      </c>
      <c r="R42" t="s">
        <v>31</v>
      </c>
      <c r="S42">
        <v>20385</v>
      </c>
      <c r="T42" t="s">
        <v>167</v>
      </c>
    </row>
    <row r="43" spans="1:20">
      <c r="A43" t="s">
        <v>174</v>
      </c>
      <c r="B43" t="s">
        <v>25</v>
      </c>
      <c r="C43" s="1">
        <v>40835.431944444441</v>
      </c>
      <c r="D43">
        <v>625</v>
      </c>
      <c r="E43" t="s">
        <v>62</v>
      </c>
      <c r="F43">
        <v>0.08</v>
      </c>
      <c r="G43" t="s">
        <v>42</v>
      </c>
      <c r="H43" t="s">
        <v>50</v>
      </c>
      <c r="I43" t="s">
        <v>35</v>
      </c>
      <c r="J43">
        <v>1385389</v>
      </c>
      <c r="K43" s="1">
        <v>40841.547222222223</v>
      </c>
      <c r="L43" t="s">
        <v>63</v>
      </c>
      <c r="M43">
        <v>0.08</v>
      </c>
      <c r="N43">
        <v>0.2</v>
      </c>
      <c r="P43" t="s">
        <v>28</v>
      </c>
      <c r="Q43" t="s">
        <v>30</v>
      </c>
      <c r="R43" t="s">
        <v>31</v>
      </c>
      <c r="S43">
        <v>11403</v>
      </c>
      <c r="T43" t="s">
        <v>177</v>
      </c>
    </row>
    <row r="44" spans="1:20">
      <c r="A44" t="s">
        <v>176</v>
      </c>
      <c r="B44" t="s">
        <v>25</v>
      </c>
      <c r="C44" s="1">
        <v>40765.640972222223</v>
      </c>
      <c r="D44">
        <v>625</v>
      </c>
      <c r="E44" t="s">
        <v>62</v>
      </c>
      <c r="F44">
        <v>0.08</v>
      </c>
      <c r="G44" t="s">
        <v>42</v>
      </c>
      <c r="H44" t="s">
        <v>50</v>
      </c>
      <c r="I44" t="s">
        <v>35</v>
      </c>
      <c r="J44">
        <v>1370126</v>
      </c>
      <c r="K44" s="1">
        <v>40772.445833333331</v>
      </c>
      <c r="L44" t="s">
        <v>63</v>
      </c>
      <c r="M44">
        <v>0.08</v>
      </c>
      <c r="N44">
        <v>0.2</v>
      </c>
      <c r="O44" t="s">
        <v>64</v>
      </c>
      <c r="P44" t="s">
        <v>28</v>
      </c>
      <c r="Q44" t="s">
        <v>30</v>
      </c>
      <c r="R44" t="s">
        <v>31</v>
      </c>
      <c r="S44">
        <v>6989</v>
      </c>
      <c r="T44" t="s">
        <v>90</v>
      </c>
    </row>
    <row r="45" spans="1:20">
      <c r="A45" t="s">
        <v>89</v>
      </c>
      <c r="B45" t="s">
        <v>25</v>
      </c>
      <c r="C45" s="1">
        <v>40765.53125</v>
      </c>
      <c r="D45">
        <v>1022</v>
      </c>
      <c r="E45" t="s">
        <v>83</v>
      </c>
      <c r="F45">
        <v>28</v>
      </c>
      <c r="G45" t="s">
        <v>60</v>
      </c>
      <c r="H45" t="s">
        <v>84</v>
      </c>
      <c r="I45" t="s">
        <v>35</v>
      </c>
      <c r="J45">
        <v>1370129</v>
      </c>
      <c r="K45" s="1">
        <v>40771.924305555556</v>
      </c>
      <c r="L45" t="s">
        <v>74</v>
      </c>
      <c r="M45">
        <v>15</v>
      </c>
      <c r="N45">
        <v>60</v>
      </c>
      <c r="P45" t="s">
        <v>28</v>
      </c>
      <c r="Q45" t="s">
        <v>94</v>
      </c>
      <c r="R45" t="s">
        <v>31</v>
      </c>
      <c r="S45">
        <v>9717</v>
      </c>
      <c r="T45" t="s">
        <v>95</v>
      </c>
    </row>
    <row r="46" spans="1:20">
      <c r="A46" t="s">
        <v>93</v>
      </c>
      <c r="B46" t="s">
        <v>25</v>
      </c>
      <c r="C46" s="1">
        <v>40759.517361111109</v>
      </c>
      <c r="D46">
        <v>1022</v>
      </c>
      <c r="E46" t="s">
        <v>83</v>
      </c>
      <c r="F46">
        <v>22</v>
      </c>
      <c r="G46" t="s">
        <v>60</v>
      </c>
      <c r="H46" t="s">
        <v>84</v>
      </c>
      <c r="I46" t="s">
        <v>35</v>
      </c>
      <c r="J46">
        <v>1369355</v>
      </c>
      <c r="K46" s="1">
        <v>40771.920138888891</v>
      </c>
      <c r="L46" t="s">
        <v>74</v>
      </c>
      <c r="M46">
        <v>15</v>
      </c>
      <c r="N46">
        <v>60</v>
      </c>
      <c r="P46" t="s">
        <v>28</v>
      </c>
      <c r="Q46" t="s">
        <v>30</v>
      </c>
      <c r="R46" t="s">
        <v>31</v>
      </c>
      <c r="S46">
        <v>9743</v>
      </c>
      <c r="T46" t="s">
        <v>99</v>
      </c>
    </row>
    <row r="47" spans="1:20">
      <c r="A47" t="s">
        <v>98</v>
      </c>
      <c r="B47" t="s">
        <v>25</v>
      </c>
      <c r="C47" s="1">
        <v>40737.577777777777</v>
      </c>
      <c r="D47">
        <v>1022</v>
      </c>
      <c r="E47" t="s">
        <v>83</v>
      </c>
      <c r="F47">
        <v>19</v>
      </c>
      <c r="G47" t="s">
        <v>60</v>
      </c>
      <c r="H47" t="s">
        <v>84</v>
      </c>
      <c r="I47" t="s">
        <v>35</v>
      </c>
      <c r="J47">
        <v>1363948</v>
      </c>
      <c r="K47" s="1">
        <v>40753.006944444445</v>
      </c>
      <c r="L47" t="s">
        <v>74</v>
      </c>
      <c r="M47">
        <v>15</v>
      </c>
      <c r="N47">
        <v>60</v>
      </c>
      <c r="P47" t="s">
        <v>28</v>
      </c>
      <c r="Q47" t="s">
        <v>30</v>
      </c>
      <c r="R47" t="s">
        <v>31</v>
      </c>
      <c r="S47">
        <v>11390</v>
      </c>
      <c r="T47" t="s">
        <v>109</v>
      </c>
    </row>
    <row r="48" spans="1:20">
      <c r="A48" t="s">
        <v>108</v>
      </c>
      <c r="B48" t="s">
        <v>25</v>
      </c>
      <c r="C48" s="1">
        <v>40766.645138888889</v>
      </c>
      <c r="D48">
        <v>1022</v>
      </c>
      <c r="E48" t="s">
        <v>83</v>
      </c>
      <c r="F48">
        <v>56</v>
      </c>
      <c r="G48" t="s">
        <v>60</v>
      </c>
      <c r="H48" t="s">
        <v>84</v>
      </c>
      <c r="I48" t="s">
        <v>35</v>
      </c>
      <c r="J48">
        <v>1370749</v>
      </c>
      <c r="K48" s="1">
        <v>40771.978472222225</v>
      </c>
      <c r="L48" t="s">
        <v>74</v>
      </c>
      <c r="M48">
        <v>15</v>
      </c>
      <c r="N48">
        <v>60</v>
      </c>
      <c r="P48" t="s">
        <v>28</v>
      </c>
      <c r="Q48" t="s">
        <v>30</v>
      </c>
      <c r="R48" t="s">
        <v>31</v>
      </c>
      <c r="S48">
        <v>9677</v>
      </c>
      <c r="T48" t="s">
        <v>112</v>
      </c>
    </row>
    <row r="49" spans="1:20">
      <c r="A49" t="s">
        <v>111</v>
      </c>
      <c r="B49" t="s">
        <v>25</v>
      </c>
      <c r="C49" s="1">
        <v>40738.530555555553</v>
      </c>
      <c r="D49">
        <v>1022</v>
      </c>
      <c r="E49" t="s">
        <v>83</v>
      </c>
      <c r="F49">
        <v>22</v>
      </c>
      <c r="G49" t="s">
        <v>60</v>
      </c>
      <c r="H49" t="s">
        <v>84</v>
      </c>
      <c r="I49" t="s">
        <v>35</v>
      </c>
      <c r="J49">
        <v>1364487</v>
      </c>
      <c r="K49" s="1">
        <v>40753.015972222223</v>
      </c>
      <c r="L49" t="s">
        <v>74</v>
      </c>
      <c r="M49">
        <v>15</v>
      </c>
      <c r="N49">
        <v>60</v>
      </c>
      <c r="P49" t="s">
        <v>28</v>
      </c>
      <c r="Q49" t="s">
        <v>30</v>
      </c>
      <c r="R49" t="s">
        <v>31</v>
      </c>
      <c r="S49">
        <v>9713</v>
      </c>
      <c r="T49" t="s">
        <v>119</v>
      </c>
    </row>
    <row r="50" spans="1:20">
      <c r="A50" t="s">
        <v>118</v>
      </c>
      <c r="B50" t="s">
        <v>25</v>
      </c>
      <c r="C50" s="1">
        <v>40737.620138888888</v>
      </c>
      <c r="D50">
        <v>1022</v>
      </c>
      <c r="E50" t="s">
        <v>83</v>
      </c>
      <c r="F50">
        <v>17</v>
      </c>
      <c r="G50" t="s">
        <v>60</v>
      </c>
      <c r="H50" t="s">
        <v>84</v>
      </c>
      <c r="I50" t="s">
        <v>35</v>
      </c>
      <c r="J50">
        <v>1363949</v>
      </c>
      <c r="K50" s="1">
        <v>40753.011805555558</v>
      </c>
      <c r="L50" t="s">
        <v>74</v>
      </c>
      <c r="M50">
        <v>15</v>
      </c>
      <c r="N50">
        <v>60</v>
      </c>
      <c r="P50" t="s">
        <v>28</v>
      </c>
      <c r="Q50" t="s">
        <v>30</v>
      </c>
      <c r="R50" t="s">
        <v>31</v>
      </c>
      <c r="S50">
        <v>10786</v>
      </c>
      <c r="T50" t="s">
        <v>125</v>
      </c>
    </row>
    <row r="51" spans="1:20">
      <c r="A51" t="s">
        <v>124</v>
      </c>
      <c r="B51" t="s">
        <v>25</v>
      </c>
      <c r="C51" s="1">
        <v>40737.479861111111</v>
      </c>
      <c r="D51">
        <v>1022</v>
      </c>
      <c r="E51" t="s">
        <v>83</v>
      </c>
      <c r="F51">
        <v>24</v>
      </c>
      <c r="G51" t="s">
        <v>60</v>
      </c>
      <c r="H51" t="s">
        <v>84</v>
      </c>
      <c r="I51" t="s">
        <v>35</v>
      </c>
      <c r="J51">
        <v>1363946</v>
      </c>
      <c r="K51" s="1">
        <v>40752.981944444444</v>
      </c>
      <c r="L51" t="s">
        <v>74</v>
      </c>
      <c r="M51">
        <v>15</v>
      </c>
      <c r="N51">
        <v>60</v>
      </c>
      <c r="P51" t="s">
        <v>28</v>
      </c>
      <c r="Q51" t="s">
        <v>30</v>
      </c>
      <c r="R51" t="s">
        <v>31</v>
      </c>
      <c r="S51">
        <v>9714</v>
      </c>
      <c r="T51" t="s">
        <v>129</v>
      </c>
    </row>
    <row r="52" spans="1:20">
      <c r="A52" t="s">
        <v>127</v>
      </c>
      <c r="B52" t="s">
        <v>25</v>
      </c>
      <c r="C52" s="1">
        <v>40737.522222222222</v>
      </c>
      <c r="D52">
        <v>1022</v>
      </c>
      <c r="E52" t="s">
        <v>83</v>
      </c>
      <c r="F52">
        <v>21</v>
      </c>
      <c r="G52" t="s">
        <v>60</v>
      </c>
      <c r="H52" t="s">
        <v>84</v>
      </c>
      <c r="I52" t="s">
        <v>35</v>
      </c>
      <c r="J52">
        <v>1363947</v>
      </c>
      <c r="K52" s="1">
        <v>40752.990972222222</v>
      </c>
      <c r="L52" t="s">
        <v>74</v>
      </c>
      <c r="M52">
        <v>15</v>
      </c>
      <c r="N52">
        <v>60</v>
      </c>
      <c r="O52" t="s">
        <v>128</v>
      </c>
      <c r="P52" t="s">
        <v>28</v>
      </c>
      <c r="Q52" t="s">
        <v>30</v>
      </c>
      <c r="R52" t="s">
        <v>31</v>
      </c>
      <c r="S52">
        <v>9721</v>
      </c>
      <c r="T52" t="s">
        <v>142</v>
      </c>
    </row>
    <row r="53" spans="1:20">
      <c r="A53" t="s">
        <v>141</v>
      </c>
      <c r="B53" t="s">
        <v>25</v>
      </c>
      <c r="C53" s="1">
        <v>40787.561805555553</v>
      </c>
      <c r="D53">
        <v>1022</v>
      </c>
      <c r="E53" t="s">
        <v>83</v>
      </c>
      <c r="F53">
        <v>30</v>
      </c>
      <c r="G53" t="s">
        <v>60</v>
      </c>
      <c r="H53" t="s">
        <v>84</v>
      </c>
      <c r="I53" t="s">
        <v>35</v>
      </c>
      <c r="J53">
        <v>1374907</v>
      </c>
      <c r="K53" s="1">
        <v>40802.6875</v>
      </c>
      <c r="L53" t="s">
        <v>74</v>
      </c>
      <c r="M53">
        <v>15</v>
      </c>
      <c r="N53">
        <v>60</v>
      </c>
      <c r="P53" t="s">
        <v>28</v>
      </c>
      <c r="Q53" t="s">
        <v>30</v>
      </c>
      <c r="R53" t="s">
        <v>31</v>
      </c>
      <c r="S53">
        <v>11395</v>
      </c>
      <c r="T53" t="s">
        <v>145</v>
      </c>
    </row>
    <row r="54" spans="1:20">
      <c r="A54" t="s">
        <v>144</v>
      </c>
      <c r="B54" t="s">
        <v>25</v>
      </c>
      <c r="C54" s="1">
        <v>40766.440972222219</v>
      </c>
      <c r="D54">
        <v>1022</v>
      </c>
      <c r="E54" t="s">
        <v>83</v>
      </c>
      <c r="F54">
        <v>27</v>
      </c>
      <c r="G54" t="s">
        <v>60</v>
      </c>
      <c r="H54" t="s">
        <v>84</v>
      </c>
      <c r="I54" t="s">
        <v>35</v>
      </c>
      <c r="J54">
        <v>1370747</v>
      </c>
      <c r="K54" s="1">
        <v>40771.949999999997</v>
      </c>
      <c r="L54" t="s">
        <v>74</v>
      </c>
      <c r="M54">
        <v>15</v>
      </c>
      <c r="N54">
        <v>60</v>
      </c>
      <c r="P54" t="s">
        <v>28</v>
      </c>
      <c r="Q54" t="s">
        <v>30</v>
      </c>
      <c r="R54" t="s">
        <v>31</v>
      </c>
      <c r="S54">
        <v>9720</v>
      </c>
      <c r="T54" t="s">
        <v>154</v>
      </c>
    </row>
    <row r="55" spans="1:20">
      <c r="A55" t="s">
        <v>153</v>
      </c>
      <c r="B55" t="s">
        <v>25</v>
      </c>
      <c r="C55" s="1">
        <v>40787.595833333333</v>
      </c>
      <c r="D55">
        <v>1022</v>
      </c>
      <c r="E55" t="s">
        <v>83</v>
      </c>
      <c r="F55">
        <v>27</v>
      </c>
      <c r="G55" t="s">
        <v>60</v>
      </c>
      <c r="H55" t="s">
        <v>84</v>
      </c>
      <c r="I55" t="s">
        <v>35</v>
      </c>
      <c r="J55">
        <v>1374916</v>
      </c>
      <c r="K55" s="1">
        <v>40802.692361111112</v>
      </c>
      <c r="L55" t="s">
        <v>74</v>
      </c>
      <c r="M55">
        <v>15</v>
      </c>
      <c r="N55">
        <v>60</v>
      </c>
      <c r="P55" t="s">
        <v>28</v>
      </c>
      <c r="Q55" t="s">
        <v>94</v>
      </c>
      <c r="R55" t="s">
        <v>31</v>
      </c>
      <c r="S55">
        <v>9719</v>
      </c>
      <c r="T55" t="s">
        <v>164</v>
      </c>
    </row>
    <row r="56" spans="1:20">
      <c r="A56" t="s">
        <v>163</v>
      </c>
      <c r="B56" t="s">
        <v>25</v>
      </c>
      <c r="C56" s="1">
        <v>40759.475694444445</v>
      </c>
      <c r="D56">
        <v>1022</v>
      </c>
      <c r="E56" t="s">
        <v>83</v>
      </c>
      <c r="F56">
        <v>19</v>
      </c>
      <c r="G56" t="s">
        <v>60</v>
      </c>
      <c r="H56" t="s">
        <v>84</v>
      </c>
      <c r="I56" t="s">
        <v>35</v>
      </c>
      <c r="J56">
        <v>1369354</v>
      </c>
      <c r="K56" s="1">
        <v>40771.900694444441</v>
      </c>
      <c r="L56" t="s">
        <v>74</v>
      </c>
      <c r="M56">
        <v>15</v>
      </c>
      <c r="N56">
        <v>60</v>
      </c>
      <c r="P56" t="s">
        <v>28</v>
      </c>
      <c r="Q56" t="s">
        <v>94</v>
      </c>
      <c r="R56" t="s">
        <v>31</v>
      </c>
      <c r="S56">
        <v>9695</v>
      </c>
      <c r="T56" t="s">
        <v>167</v>
      </c>
    </row>
    <row r="57" spans="1:20">
      <c r="A57" t="s">
        <v>166</v>
      </c>
      <c r="B57" t="s">
        <v>25</v>
      </c>
      <c r="C57" s="1">
        <v>40835.505555555559</v>
      </c>
      <c r="D57">
        <v>1022</v>
      </c>
      <c r="E57" t="s">
        <v>83</v>
      </c>
      <c r="F57">
        <v>30</v>
      </c>
      <c r="G57" t="s">
        <v>60</v>
      </c>
      <c r="H57" t="s">
        <v>84</v>
      </c>
      <c r="I57" t="s">
        <v>35</v>
      </c>
      <c r="J57">
        <v>1385397</v>
      </c>
      <c r="K57" s="1">
        <v>40840.869444444441</v>
      </c>
      <c r="L57" t="s">
        <v>74</v>
      </c>
      <c r="M57">
        <v>15</v>
      </c>
      <c r="N57">
        <v>60</v>
      </c>
      <c r="P57" t="s">
        <v>28</v>
      </c>
      <c r="Q57" t="s">
        <v>171</v>
      </c>
      <c r="R57" t="s">
        <v>31</v>
      </c>
      <c r="S57">
        <v>20383</v>
      </c>
      <c r="T57" t="s">
        <v>172</v>
      </c>
    </row>
    <row r="58" spans="1:20">
      <c r="A58" t="s">
        <v>170</v>
      </c>
      <c r="B58" t="s">
        <v>25</v>
      </c>
      <c r="C58" s="1">
        <v>40835.472222222219</v>
      </c>
      <c r="D58">
        <v>1022</v>
      </c>
      <c r="E58" t="s">
        <v>83</v>
      </c>
      <c r="F58">
        <v>27</v>
      </c>
      <c r="G58" t="s">
        <v>60</v>
      </c>
      <c r="H58" t="s">
        <v>84</v>
      </c>
      <c r="I58" t="s">
        <v>35</v>
      </c>
      <c r="J58">
        <v>1385396</v>
      </c>
      <c r="K58" s="1">
        <v>40840.864583333336</v>
      </c>
      <c r="L58" t="s">
        <v>74</v>
      </c>
      <c r="M58">
        <v>15</v>
      </c>
      <c r="N58">
        <v>60</v>
      </c>
      <c r="P58" t="s">
        <v>28</v>
      </c>
      <c r="Q58" t="s">
        <v>94</v>
      </c>
      <c r="R58" t="s">
        <v>31</v>
      </c>
      <c r="S58">
        <v>20385</v>
      </c>
      <c r="T58" t="s">
        <v>167</v>
      </c>
    </row>
    <row r="59" spans="1:20">
      <c r="A59" t="s">
        <v>174</v>
      </c>
      <c r="B59" t="s">
        <v>25</v>
      </c>
      <c r="C59" s="1">
        <v>40835.431944444441</v>
      </c>
      <c r="D59">
        <v>1022</v>
      </c>
      <c r="E59" t="s">
        <v>83</v>
      </c>
      <c r="F59">
        <v>28</v>
      </c>
      <c r="G59" t="s">
        <v>60</v>
      </c>
      <c r="H59" t="s">
        <v>84</v>
      </c>
      <c r="I59" t="s">
        <v>35</v>
      </c>
      <c r="J59">
        <v>1385395</v>
      </c>
      <c r="K59" s="1">
        <v>40840.852083333331</v>
      </c>
      <c r="L59" t="s">
        <v>74</v>
      </c>
      <c r="M59">
        <v>15</v>
      </c>
      <c r="N59">
        <v>60</v>
      </c>
      <c r="P59" t="s">
        <v>28</v>
      </c>
      <c r="Q59" t="s">
        <v>30</v>
      </c>
      <c r="R59" t="s">
        <v>31</v>
      </c>
      <c r="S59">
        <v>11403</v>
      </c>
      <c r="T59" t="s">
        <v>177</v>
      </c>
    </row>
    <row r="60" spans="1:20">
      <c r="A60" t="s">
        <v>176</v>
      </c>
      <c r="B60" t="s">
        <v>25</v>
      </c>
      <c r="C60" s="1">
        <v>40765.640972222223</v>
      </c>
      <c r="D60">
        <v>1022</v>
      </c>
      <c r="E60" t="s">
        <v>83</v>
      </c>
      <c r="F60">
        <v>39</v>
      </c>
      <c r="G60" t="s">
        <v>60</v>
      </c>
      <c r="H60" t="s">
        <v>84</v>
      </c>
      <c r="I60" t="s">
        <v>35</v>
      </c>
      <c r="J60">
        <v>1370130</v>
      </c>
      <c r="K60" s="1">
        <v>40771.934027777781</v>
      </c>
      <c r="L60" t="s">
        <v>74</v>
      </c>
      <c r="M60">
        <v>15</v>
      </c>
      <c r="N60">
        <v>60</v>
      </c>
      <c r="P60" t="s">
        <v>28</v>
      </c>
      <c r="Q60" t="s">
        <v>104</v>
      </c>
      <c r="R60" t="s">
        <v>31</v>
      </c>
      <c r="S60">
        <v>11371</v>
      </c>
      <c r="T60" t="s">
        <v>105</v>
      </c>
    </row>
    <row r="61" spans="1:20">
      <c r="A61" t="s">
        <v>103</v>
      </c>
      <c r="B61" t="s">
        <v>25</v>
      </c>
      <c r="C61" s="1">
        <v>40807.570833333331</v>
      </c>
      <c r="D61">
        <v>1022</v>
      </c>
      <c r="E61" t="s">
        <v>83</v>
      </c>
      <c r="F61">
        <v>15</v>
      </c>
      <c r="G61" t="s">
        <v>42</v>
      </c>
      <c r="H61" t="s">
        <v>84</v>
      </c>
      <c r="I61" t="s">
        <v>35</v>
      </c>
      <c r="J61">
        <v>1378708</v>
      </c>
      <c r="K61" s="1">
        <v>40823.676388888889</v>
      </c>
      <c r="L61" t="s">
        <v>74</v>
      </c>
      <c r="M61">
        <v>15</v>
      </c>
      <c r="N61">
        <v>60</v>
      </c>
      <c r="P61" t="s">
        <v>28</v>
      </c>
      <c r="Q61" t="s">
        <v>115</v>
      </c>
      <c r="R61" t="s">
        <v>31</v>
      </c>
      <c r="S61">
        <v>9739</v>
      </c>
      <c r="T61" t="s">
        <v>116</v>
      </c>
    </row>
    <row r="62" spans="1:20">
      <c r="A62" t="s">
        <v>114</v>
      </c>
      <c r="B62" t="s">
        <v>25</v>
      </c>
      <c r="C62" s="1">
        <v>40807.489583333336</v>
      </c>
      <c r="D62">
        <v>1022</v>
      </c>
      <c r="E62" t="s">
        <v>83</v>
      </c>
      <c r="F62">
        <v>15</v>
      </c>
      <c r="G62" t="s">
        <v>42</v>
      </c>
      <c r="H62" t="s">
        <v>84</v>
      </c>
      <c r="I62" t="s">
        <v>35</v>
      </c>
      <c r="J62">
        <v>1378707</v>
      </c>
      <c r="K62" s="1">
        <v>40823.67083333333</v>
      </c>
      <c r="L62" t="s">
        <v>74</v>
      </c>
      <c r="M62">
        <v>15</v>
      </c>
      <c r="N62">
        <v>60</v>
      </c>
      <c r="P62" t="s">
        <v>28</v>
      </c>
      <c r="Q62" t="s">
        <v>30</v>
      </c>
      <c r="R62" t="s">
        <v>31</v>
      </c>
      <c r="S62">
        <v>11463</v>
      </c>
      <c r="T62" t="s">
        <v>122</v>
      </c>
    </row>
    <row r="63" spans="1:20">
      <c r="A63" t="s">
        <v>121</v>
      </c>
      <c r="B63" t="s">
        <v>25</v>
      </c>
      <c r="C63" s="1">
        <v>40793.594444444447</v>
      </c>
      <c r="D63">
        <v>1022</v>
      </c>
      <c r="E63" t="s">
        <v>83</v>
      </c>
      <c r="F63">
        <v>15</v>
      </c>
      <c r="G63" t="s">
        <v>42</v>
      </c>
      <c r="H63" t="s">
        <v>84</v>
      </c>
      <c r="I63" t="s">
        <v>35</v>
      </c>
      <c r="J63">
        <v>1375515</v>
      </c>
      <c r="K63" s="1">
        <v>40802.715277777781</v>
      </c>
      <c r="L63" t="s">
        <v>74</v>
      </c>
      <c r="M63">
        <v>15</v>
      </c>
      <c r="N63">
        <v>60</v>
      </c>
      <c r="P63" t="s">
        <v>28</v>
      </c>
      <c r="Q63" t="s">
        <v>94</v>
      </c>
      <c r="R63" t="s">
        <v>31</v>
      </c>
      <c r="S63">
        <v>11386</v>
      </c>
      <c r="T63" t="s">
        <v>139</v>
      </c>
    </row>
    <row r="64" spans="1:20">
      <c r="A64" t="s">
        <v>138</v>
      </c>
      <c r="B64" t="s">
        <v>25</v>
      </c>
      <c r="C64" s="1">
        <v>40807.654166666667</v>
      </c>
      <c r="D64">
        <v>1022</v>
      </c>
      <c r="E64" t="s">
        <v>83</v>
      </c>
      <c r="F64">
        <v>15</v>
      </c>
      <c r="G64" t="s">
        <v>42</v>
      </c>
      <c r="H64" t="s">
        <v>84</v>
      </c>
      <c r="I64" t="s">
        <v>35</v>
      </c>
      <c r="J64">
        <v>1378709</v>
      </c>
      <c r="K64" s="1">
        <v>40823.690972222219</v>
      </c>
      <c r="L64" t="s">
        <v>74</v>
      </c>
      <c r="M64">
        <v>15</v>
      </c>
      <c r="N64">
        <v>60</v>
      </c>
      <c r="P64" t="s">
        <v>28</v>
      </c>
      <c r="Q64" t="s">
        <v>30</v>
      </c>
      <c r="R64" t="s">
        <v>31</v>
      </c>
      <c r="S64">
        <v>9673</v>
      </c>
      <c r="T64" t="s">
        <v>159</v>
      </c>
    </row>
    <row r="65" spans="1:20">
      <c r="A65" t="s">
        <v>157</v>
      </c>
      <c r="B65" t="s">
        <v>25</v>
      </c>
      <c r="C65" s="1">
        <v>40766.537499999999</v>
      </c>
      <c r="D65">
        <v>80</v>
      </c>
      <c r="E65" t="s">
        <v>41</v>
      </c>
      <c r="F65">
        <v>3.6</v>
      </c>
      <c r="G65" t="s">
        <v>60</v>
      </c>
      <c r="H65" t="s">
        <v>43</v>
      </c>
      <c r="I65" t="s">
        <v>35</v>
      </c>
      <c r="J65">
        <v>1370739</v>
      </c>
      <c r="K65" s="1">
        <v>40767.693055555559</v>
      </c>
      <c r="L65" t="s">
        <v>44</v>
      </c>
      <c r="M65">
        <v>2.5</v>
      </c>
      <c r="N65">
        <v>6</v>
      </c>
      <c r="O65" t="s">
        <v>161</v>
      </c>
      <c r="P65" t="s">
        <v>28</v>
      </c>
      <c r="Q65" t="s">
        <v>94</v>
      </c>
      <c r="R65" t="s">
        <v>31</v>
      </c>
      <c r="S65">
        <v>9695</v>
      </c>
      <c r="T65" t="s">
        <v>167</v>
      </c>
    </row>
    <row r="66" spans="1:20">
      <c r="A66" t="s">
        <v>166</v>
      </c>
      <c r="B66" t="s">
        <v>25</v>
      </c>
      <c r="C66" s="1">
        <v>40835.505555555559</v>
      </c>
      <c r="D66">
        <v>80</v>
      </c>
      <c r="E66" t="s">
        <v>41</v>
      </c>
      <c r="F66">
        <v>2.7</v>
      </c>
      <c r="G66" t="s">
        <v>60</v>
      </c>
      <c r="H66" t="s">
        <v>43</v>
      </c>
      <c r="I66" t="s">
        <v>35</v>
      </c>
      <c r="J66">
        <v>1385388</v>
      </c>
      <c r="K66" s="1">
        <v>40836.374305555553</v>
      </c>
      <c r="L66" t="s">
        <v>44</v>
      </c>
      <c r="M66">
        <v>2</v>
      </c>
      <c r="N66">
        <v>6</v>
      </c>
      <c r="O66" t="s">
        <v>168</v>
      </c>
      <c r="P66" t="s">
        <v>28</v>
      </c>
      <c r="Q66" t="s">
        <v>30</v>
      </c>
      <c r="R66" t="s">
        <v>31</v>
      </c>
      <c r="S66">
        <v>9670</v>
      </c>
      <c r="T66" t="s">
        <v>32</v>
      </c>
    </row>
    <row r="67" spans="1:20">
      <c r="A67" t="s">
        <v>24</v>
      </c>
      <c r="B67" t="s">
        <v>25</v>
      </c>
      <c r="C67" s="1">
        <v>40786.637499999997</v>
      </c>
      <c r="D67">
        <v>80</v>
      </c>
      <c r="E67" t="s">
        <v>41</v>
      </c>
      <c r="F67">
        <v>2.5</v>
      </c>
      <c r="G67" t="s">
        <v>42</v>
      </c>
      <c r="H67" t="s">
        <v>43</v>
      </c>
      <c r="I67" t="s">
        <v>35</v>
      </c>
      <c r="J67">
        <v>1374590</v>
      </c>
      <c r="K67" s="1">
        <v>40787.54791666667</v>
      </c>
      <c r="L67" t="s">
        <v>44</v>
      </c>
      <c r="M67">
        <v>2.5</v>
      </c>
      <c r="N67">
        <v>6</v>
      </c>
      <c r="O67" t="s">
        <v>45</v>
      </c>
      <c r="P67" t="s">
        <v>28</v>
      </c>
      <c r="Q67" t="s">
        <v>30</v>
      </c>
      <c r="R67" t="s">
        <v>31</v>
      </c>
      <c r="S67">
        <v>6989</v>
      </c>
      <c r="T67" t="s">
        <v>90</v>
      </c>
    </row>
    <row r="68" spans="1:20">
      <c r="A68" t="s">
        <v>89</v>
      </c>
      <c r="B68" t="s">
        <v>25</v>
      </c>
      <c r="C68" s="1">
        <v>40765.53125</v>
      </c>
      <c r="D68">
        <v>80</v>
      </c>
      <c r="E68" t="s">
        <v>41</v>
      </c>
      <c r="F68">
        <v>2.5</v>
      </c>
      <c r="G68" t="s">
        <v>42</v>
      </c>
      <c r="H68" t="s">
        <v>43</v>
      </c>
      <c r="I68" t="s">
        <v>35</v>
      </c>
      <c r="J68">
        <v>1370123</v>
      </c>
      <c r="K68" s="1">
        <v>40766.684027777781</v>
      </c>
      <c r="L68" t="s">
        <v>44</v>
      </c>
      <c r="M68">
        <v>2.5</v>
      </c>
      <c r="N68">
        <v>6</v>
      </c>
      <c r="O68" t="s">
        <v>45</v>
      </c>
      <c r="P68" t="s">
        <v>28</v>
      </c>
      <c r="Q68" t="s">
        <v>94</v>
      </c>
      <c r="R68" t="s">
        <v>31</v>
      </c>
      <c r="S68">
        <v>9717</v>
      </c>
      <c r="T68" t="s">
        <v>95</v>
      </c>
    </row>
    <row r="69" spans="1:20">
      <c r="A69" t="s">
        <v>93</v>
      </c>
      <c r="B69" t="s">
        <v>25</v>
      </c>
      <c r="C69" s="1">
        <v>40759.517361111109</v>
      </c>
      <c r="D69">
        <v>80</v>
      </c>
      <c r="E69" t="s">
        <v>41</v>
      </c>
      <c r="F69">
        <v>2.5</v>
      </c>
      <c r="G69" t="s">
        <v>42</v>
      </c>
      <c r="H69" t="s">
        <v>43</v>
      </c>
      <c r="I69" t="s">
        <v>35</v>
      </c>
      <c r="J69">
        <v>1369349</v>
      </c>
      <c r="K69" s="1">
        <v>40760.605555555558</v>
      </c>
      <c r="L69" t="s">
        <v>44</v>
      </c>
      <c r="M69">
        <v>2.5</v>
      </c>
      <c r="N69">
        <v>6</v>
      </c>
      <c r="O69" t="s">
        <v>45</v>
      </c>
      <c r="P69" t="s">
        <v>28</v>
      </c>
      <c r="Q69" t="s">
        <v>30</v>
      </c>
      <c r="R69" t="s">
        <v>31</v>
      </c>
      <c r="S69">
        <v>9743</v>
      </c>
      <c r="T69" t="s">
        <v>99</v>
      </c>
    </row>
    <row r="70" spans="1:20">
      <c r="A70" t="s">
        <v>98</v>
      </c>
      <c r="B70" t="s">
        <v>25</v>
      </c>
      <c r="C70" s="1">
        <v>40737.577777777777</v>
      </c>
      <c r="D70">
        <v>80</v>
      </c>
      <c r="E70" t="s">
        <v>41</v>
      </c>
      <c r="F70">
        <v>2</v>
      </c>
      <c r="G70" t="s">
        <v>42</v>
      </c>
      <c r="H70" t="s">
        <v>43</v>
      </c>
      <c r="I70" t="s">
        <v>35</v>
      </c>
      <c r="J70">
        <v>1363936</v>
      </c>
      <c r="K70" s="1">
        <v>40738.699305555558</v>
      </c>
      <c r="L70" t="s">
        <v>44</v>
      </c>
      <c r="M70">
        <v>2</v>
      </c>
      <c r="N70">
        <v>6</v>
      </c>
      <c r="O70" t="s">
        <v>45</v>
      </c>
      <c r="P70" t="s">
        <v>28</v>
      </c>
      <c r="Q70" t="s">
        <v>104</v>
      </c>
      <c r="R70" t="s">
        <v>31</v>
      </c>
      <c r="S70">
        <v>11371</v>
      </c>
      <c r="T70" t="s">
        <v>105</v>
      </c>
    </row>
    <row r="71" spans="1:20">
      <c r="A71" t="s">
        <v>103</v>
      </c>
      <c r="B71" t="s">
        <v>25</v>
      </c>
      <c r="C71" s="1">
        <v>40807.570833333331</v>
      </c>
      <c r="D71">
        <v>80</v>
      </c>
      <c r="E71" t="s">
        <v>41</v>
      </c>
      <c r="F71">
        <v>2.5</v>
      </c>
      <c r="G71" t="s">
        <v>42</v>
      </c>
      <c r="H71" t="s">
        <v>43</v>
      </c>
      <c r="I71" t="s">
        <v>35</v>
      </c>
      <c r="J71">
        <v>1378699</v>
      </c>
      <c r="K71" s="1">
        <v>40808.615972222222</v>
      </c>
      <c r="L71" t="s">
        <v>44</v>
      </c>
      <c r="M71">
        <v>2.5</v>
      </c>
      <c r="N71">
        <v>6</v>
      </c>
      <c r="O71" t="s">
        <v>45</v>
      </c>
      <c r="P71" t="s">
        <v>28</v>
      </c>
      <c r="Q71" t="s">
        <v>30</v>
      </c>
      <c r="R71" t="s">
        <v>31</v>
      </c>
      <c r="S71">
        <v>11390</v>
      </c>
      <c r="T71" t="s">
        <v>109</v>
      </c>
    </row>
    <row r="72" spans="1:20">
      <c r="A72" t="s">
        <v>108</v>
      </c>
      <c r="B72" t="s">
        <v>25</v>
      </c>
      <c r="C72" s="1">
        <v>40766.645138888889</v>
      </c>
      <c r="D72">
        <v>80</v>
      </c>
      <c r="E72" t="s">
        <v>41</v>
      </c>
      <c r="F72">
        <v>2.5</v>
      </c>
      <c r="G72" t="s">
        <v>42</v>
      </c>
      <c r="H72" t="s">
        <v>43</v>
      </c>
      <c r="I72" t="s">
        <v>35</v>
      </c>
      <c r="J72">
        <v>1370740</v>
      </c>
      <c r="K72" s="1">
        <v>40767.695138888892</v>
      </c>
      <c r="L72" t="s">
        <v>44</v>
      </c>
      <c r="M72">
        <v>2.5</v>
      </c>
      <c r="N72">
        <v>6</v>
      </c>
      <c r="O72" t="s">
        <v>45</v>
      </c>
      <c r="P72" t="s">
        <v>28</v>
      </c>
      <c r="Q72" t="s">
        <v>30</v>
      </c>
      <c r="R72" t="s">
        <v>31</v>
      </c>
      <c r="S72">
        <v>9677</v>
      </c>
      <c r="T72" t="s">
        <v>112</v>
      </c>
    </row>
    <row r="73" spans="1:20">
      <c r="A73" t="s">
        <v>111</v>
      </c>
      <c r="B73" t="s">
        <v>25</v>
      </c>
      <c r="C73" s="1">
        <v>40738.530555555553</v>
      </c>
      <c r="D73">
        <v>80</v>
      </c>
      <c r="E73" t="s">
        <v>41</v>
      </c>
      <c r="F73">
        <v>2.5</v>
      </c>
      <c r="G73" t="s">
        <v>42</v>
      </c>
      <c r="H73" t="s">
        <v>43</v>
      </c>
      <c r="I73" t="s">
        <v>35</v>
      </c>
      <c r="J73">
        <v>1364481</v>
      </c>
      <c r="K73" s="1">
        <v>40739.798611111109</v>
      </c>
      <c r="L73" t="s">
        <v>44</v>
      </c>
      <c r="M73">
        <v>2.5</v>
      </c>
      <c r="N73">
        <v>6</v>
      </c>
      <c r="O73" t="s">
        <v>45</v>
      </c>
      <c r="P73" t="s">
        <v>28</v>
      </c>
      <c r="Q73" t="s">
        <v>115</v>
      </c>
      <c r="R73" t="s">
        <v>31</v>
      </c>
      <c r="S73">
        <v>9739</v>
      </c>
      <c r="T73" t="s">
        <v>116</v>
      </c>
    </row>
    <row r="74" spans="1:20">
      <c r="A74" t="s">
        <v>114</v>
      </c>
      <c r="B74" t="s">
        <v>25</v>
      </c>
      <c r="C74" s="1">
        <v>40807.489583333336</v>
      </c>
      <c r="D74">
        <v>80</v>
      </c>
      <c r="E74" t="s">
        <v>41</v>
      </c>
      <c r="F74">
        <v>2.5</v>
      </c>
      <c r="G74" t="s">
        <v>42</v>
      </c>
      <c r="H74" t="s">
        <v>43</v>
      </c>
      <c r="I74" t="s">
        <v>35</v>
      </c>
      <c r="J74">
        <v>1378698</v>
      </c>
      <c r="K74" s="1">
        <v>40808.615277777775</v>
      </c>
      <c r="L74" t="s">
        <v>44</v>
      </c>
      <c r="M74">
        <v>2.5</v>
      </c>
      <c r="N74">
        <v>6</v>
      </c>
      <c r="O74" t="s">
        <v>45</v>
      </c>
      <c r="P74" t="s">
        <v>28</v>
      </c>
      <c r="Q74" t="s">
        <v>30</v>
      </c>
      <c r="R74" t="s">
        <v>31</v>
      </c>
      <c r="S74">
        <v>9713</v>
      </c>
      <c r="T74" t="s">
        <v>119</v>
      </c>
    </row>
    <row r="75" spans="1:20">
      <c r="A75" t="s">
        <v>118</v>
      </c>
      <c r="B75" t="s">
        <v>25</v>
      </c>
      <c r="C75" s="1">
        <v>40737.620138888888</v>
      </c>
      <c r="D75">
        <v>80</v>
      </c>
      <c r="E75" t="s">
        <v>41</v>
      </c>
      <c r="F75">
        <v>2</v>
      </c>
      <c r="G75" t="s">
        <v>42</v>
      </c>
      <c r="H75" t="s">
        <v>43</v>
      </c>
      <c r="I75" t="s">
        <v>35</v>
      </c>
      <c r="J75">
        <v>1363937</v>
      </c>
      <c r="K75" s="1">
        <v>40738.699999999997</v>
      </c>
      <c r="L75" t="s">
        <v>44</v>
      </c>
      <c r="M75">
        <v>2</v>
      </c>
      <c r="N75">
        <v>6</v>
      </c>
      <c r="O75" t="s">
        <v>45</v>
      </c>
      <c r="P75" t="s">
        <v>28</v>
      </c>
      <c r="Q75" t="s">
        <v>30</v>
      </c>
      <c r="R75" t="s">
        <v>31</v>
      </c>
      <c r="S75">
        <v>11463</v>
      </c>
      <c r="T75" t="s">
        <v>122</v>
      </c>
    </row>
    <row r="76" spans="1:20">
      <c r="A76" t="s">
        <v>121</v>
      </c>
      <c r="B76" t="s">
        <v>25</v>
      </c>
      <c r="C76" s="1">
        <v>40793.594444444447</v>
      </c>
      <c r="D76">
        <v>80</v>
      </c>
      <c r="E76" t="s">
        <v>41</v>
      </c>
      <c r="F76">
        <v>2.5</v>
      </c>
      <c r="G76" t="s">
        <v>42</v>
      </c>
      <c r="H76" t="s">
        <v>43</v>
      </c>
      <c r="I76" t="s">
        <v>35</v>
      </c>
      <c r="J76">
        <v>1375512</v>
      </c>
      <c r="K76" s="1">
        <v>40794.654861111114</v>
      </c>
      <c r="L76" t="s">
        <v>44</v>
      </c>
      <c r="M76">
        <v>2.5</v>
      </c>
      <c r="N76">
        <v>6</v>
      </c>
      <c r="O76" t="s">
        <v>45</v>
      </c>
      <c r="P76" t="s">
        <v>28</v>
      </c>
      <c r="Q76" t="s">
        <v>30</v>
      </c>
      <c r="R76" t="s">
        <v>31</v>
      </c>
      <c r="S76">
        <v>10786</v>
      </c>
      <c r="T76" t="s">
        <v>125</v>
      </c>
    </row>
    <row r="77" spans="1:20">
      <c r="A77" t="s">
        <v>124</v>
      </c>
      <c r="B77" t="s">
        <v>25</v>
      </c>
      <c r="C77" s="1">
        <v>40737.479861111111</v>
      </c>
      <c r="D77">
        <v>80</v>
      </c>
      <c r="E77" t="s">
        <v>41</v>
      </c>
      <c r="F77">
        <v>2</v>
      </c>
      <c r="G77" t="s">
        <v>42</v>
      </c>
      <c r="H77" t="s">
        <v>43</v>
      </c>
      <c r="I77" t="s">
        <v>35</v>
      </c>
      <c r="J77">
        <v>1363934</v>
      </c>
      <c r="K77" s="1">
        <v>40738.697916666664</v>
      </c>
      <c r="L77" t="s">
        <v>44</v>
      </c>
      <c r="M77">
        <v>2</v>
      </c>
      <c r="N77">
        <v>6</v>
      </c>
      <c r="O77" t="s">
        <v>45</v>
      </c>
      <c r="P77" t="s">
        <v>28</v>
      </c>
      <c r="Q77" t="s">
        <v>30</v>
      </c>
      <c r="R77" t="s">
        <v>31</v>
      </c>
      <c r="S77">
        <v>9714</v>
      </c>
      <c r="T77" t="s">
        <v>129</v>
      </c>
    </row>
    <row r="78" spans="1:20">
      <c r="A78" t="s">
        <v>127</v>
      </c>
      <c r="B78" t="s">
        <v>25</v>
      </c>
      <c r="C78" s="1">
        <v>40737.522222222222</v>
      </c>
      <c r="D78">
        <v>80</v>
      </c>
      <c r="E78" t="s">
        <v>41</v>
      </c>
      <c r="F78">
        <v>2</v>
      </c>
      <c r="G78" t="s">
        <v>42</v>
      </c>
      <c r="H78" t="s">
        <v>43</v>
      </c>
      <c r="I78" t="s">
        <v>35</v>
      </c>
      <c r="J78">
        <v>1363935</v>
      </c>
      <c r="K78" s="1">
        <v>40738.698611111111</v>
      </c>
      <c r="L78" t="s">
        <v>44</v>
      </c>
      <c r="M78">
        <v>2</v>
      </c>
      <c r="N78">
        <v>6</v>
      </c>
      <c r="O78" t="s">
        <v>132</v>
      </c>
      <c r="P78" t="s">
        <v>28</v>
      </c>
      <c r="Q78" t="s">
        <v>94</v>
      </c>
      <c r="R78" t="s">
        <v>31</v>
      </c>
      <c r="S78">
        <v>11386</v>
      </c>
      <c r="T78" t="s">
        <v>139</v>
      </c>
    </row>
    <row r="79" spans="1:20">
      <c r="A79" t="s">
        <v>138</v>
      </c>
      <c r="B79" t="s">
        <v>25</v>
      </c>
      <c r="C79" s="1">
        <v>40807.654166666667</v>
      </c>
      <c r="D79">
        <v>80</v>
      </c>
      <c r="E79" t="s">
        <v>41</v>
      </c>
      <c r="F79">
        <v>2.5</v>
      </c>
      <c r="G79" t="s">
        <v>42</v>
      </c>
      <c r="H79" t="s">
        <v>43</v>
      </c>
      <c r="I79" t="s">
        <v>35</v>
      </c>
      <c r="J79">
        <v>1378700</v>
      </c>
      <c r="K79" s="1">
        <v>40808.616666666669</v>
      </c>
      <c r="L79" t="s">
        <v>44</v>
      </c>
      <c r="M79">
        <v>2.5</v>
      </c>
      <c r="N79">
        <v>6</v>
      </c>
      <c r="O79" t="s">
        <v>45</v>
      </c>
      <c r="P79" t="s">
        <v>28</v>
      </c>
      <c r="Q79" t="s">
        <v>30</v>
      </c>
      <c r="R79" t="s">
        <v>31</v>
      </c>
      <c r="S79">
        <v>9721</v>
      </c>
      <c r="T79" t="s">
        <v>142</v>
      </c>
    </row>
    <row r="80" spans="1:20">
      <c r="A80" t="s">
        <v>141</v>
      </c>
      <c r="B80" t="s">
        <v>25</v>
      </c>
      <c r="C80" s="1">
        <v>40787.561805555553</v>
      </c>
      <c r="D80">
        <v>80</v>
      </c>
      <c r="E80" t="s">
        <v>41</v>
      </c>
      <c r="F80">
        <v>2.5</v>
      </c>
      <c r="G80" t="s">
        <v>42</v>
      </c>
      <c r="H80" t="s">
        <v>43</v>
      </c>
      <c r="I80" t="s">
        <v>35</v>
      </c>
      <c r="J80">
        <v>1374904</v>
      </c>
      <c r="K80" s="1">
        <v>40788.613194444442</v>
      </c>
      <c r="L80" t="s">
        <v>44</v>
      </c>
      <c r="M80">
        <v>2.5</v>
      </c>
      <c r="N80">
        <v>6</v>
      </c>
      <c r="O80" t="s">
        <v>45</v>
      </c>
      <c r="P80" t="s">
        <v>28</v>
      </c>
      <c r="Q80" t="s">
        <v>30</v>
      </c>
      <c r="R80" t="s">
        <v>31</v>
      </c>
      <c r="S80">
        <v>11395</v>
      </c>
      <c r="T80" t="s">
        <v>145</v>
      </c>
    </row>
    <row r="81" spans="1:20">
      <c r="A81" t="s">
        <v>144</v>
      </c>
      <c r="B81" t="s">
        <v>25</v>
      </c>
      <c r="C81" s="1">
        <v>40766.440972222219</v>
      </c>
      <c r="D81">
        <v>80</v>
      </c>
      <c r="E81" t="s">
        <v>41</v>
      </c>
      <c r="F81">
        <v>2.5</v>
      </c>
      <c r="G81" t="s">
        <v>42</v>
      </c>
      <c r="H81" t="s">
        <v>43</v>
      </c>
      <c r="I81" t="s">
        <v>35</v>
      </c>
      <c r="J81">
        <v>1370738</v>
      </c>
      <c r="K81" s="1">
        <v>40767.692361111112</v>
      </c>
      <c r="L81" t="s">
        <v>44</v>
      </c>
      <c r="M81">
        <v>2.5</v>
      </c>
      <c r="N81">
        <v>6</v>
      </c>
      <c r="O81" t="s">
        <v>45</v>
      </c>
      <c r="P81" t="s">
        <v>28</v>
      </c>
      <c r="Q81" t="s">
        <v>30</v>
      </c>
      <c r="R81" t="s">
        <v>31</v>
      </c>
      <c r="S81">
        <v>11479</v>
      </c>
      <c r="T81" t="s">
        <v>148</v>
      </c>
    </row>
    <row r="82" spans="1:20">
      <c r="A82" t="s">
        <v>147</v>
      </c>
      <c r="B82" t="s">
        <v>25</v>
      </c>
      <c r="C82" s="1">
        <v>40786.564583333333</v>
      </c>
      <c r="D82">
        <v>80</v>
      </c>
      <c r="E82" t="s">
        <v>41</v>
      </c>
      <c r="F82">
        <v>2.5</v>
      </c>
      <c r="G82" t="s">
        <v>42</v>
      </c>
      <c r="H82" t="s">
        <v>43</v>
      </c>
      <c r="I82" t="s">
        <v>35</v>
      </c>
      <c r="J82">
        <v>1374589</v>
      </c>
      <c r="K82" s="1">
        <v>40787.547222222223</v>
      </c>
      <c r="L82" t="s">
        <v>44</v>
      </c>
      <c r="M82">
        <v>2.5</v>
      </c>
      <c r="N82">
        <v>6</v>
      </c>
      <c r="O82" t="s">
        <v>45</v>
      </c>
      <c r="P82" t="s">
        <v>28</v>
      </c>
      <c r="Q82" t="s">
        <v>30</v>
      </c>
      <c r="R82" t="s">
        <v>31</v>
      </c>
      <c r="S82">
        <v>9687</v>
      </c>
      <c r="T82" t="s">
        <v>151</v>
      </c>
    </row>
    <row r="83" spans="1:20">
      <c r="A83" t="s">
        <v>150</v>
      </c>
      <c r="B83" t="s">
        <v>25</v>
      </c>
      <c r="C83" s="1">
        <v>40793.535416666666</v>
      </c>
      <c r="D83">
        <v>80</v>
      </c>
      <c r="E83" t="s">
        <v>41</v>
      </c>
      <c r="F83">
        <v>2.5</v>
      </c>
      <c r="G83" t="s">
        <v>42</v>
      </c>
      <c r="H83" t="s">
        <v>43</v>
      </c>
      <c r="I83" t="s">
        <v>35</v>
      </c>
      <c r="J83">
        <v>1375507</v>
      </c>
      <c r="K83" s="1">
        <v>40794.654861111114</v>
      </c>
      <c r="L83" t="s">
        <v>44</v>
      </c>
      <c r="M83">
        <v>2.5</v>
      </c>
      <c r="N83">
        <v>6</v>
      </c>
      <c r="O83" t="s">
        <v>45</v>
      </c>
      <c r="P83" t="s">
        <v>28</v>
      </c>
      <c r="Q83" t="s">
        <v>30</v>
      </c>
      <c r="R83" t="s">
        <v>31</v>
      </c>
      <c r="S83">
        <v>9720</v>
      </c>
      <c r="T83" t="s">
        <v>154</v>
      </c>
    </row>
    <row r="84" spans="1:20">
      <c r="A84" t="s">
        <v>153</v>
      </c>
      <c r="B84" t="s">
        <v>25</v>
      </c>
      <c r="C84" s="1">
        <v>40787.595833333333</v>
      </c>
      <c r="D84">
        <v>80</v>
      </c>
      <c r="E84" t="s">
        <v>41</v>
      </c>
      <c r="F84">
        <v>2.5</v>
      </c>
      <c r="G84" t="s">
        <v>42</v>
      </c>
      <c r="H84" t="s">
        <v>43</v>
      </c>
      <c r="I84" t="s">
        <v>35</v>
      </c>
      <c r="J84">
        <v>1374913</v>
      </c>
      <c r="K84" s="1">
        <v>40788.613888888889</v>
      </c>
      <c r="L84" t="s">
        <v>44</v>
      </c>
      <c r="M84">
        <v>2.5</v>
      </c>
      <c r="N84">
        <v>6</v>
      </c>
      <c r="O84" t="s">
        <v>45</v>
      </c>
      <c r="P84" t="s">
        <v>28</v>
      </c>
      <c r="Q84" t="s">
        <v>94</v>
      </c>
      <c r="R84" t="s">
        <v>31</v>
      </c>
      <c r="S84">
        <v>9719</v>
      </c>
      <c r="T84" t="s">
        <v>164</v>
      </c>
    </row>
    <row r="85" spans="1:20">
      <c r="A85" t="s">
        <v>163</v>
      </c>
      <c r="B85" t="s">
        <v>25</v>
      </c>
      <c r="C85" s="1">
        <v>40759.475694444445</v>
      </c>
      <c r="D85">
        <v>80</v>
      </c>
      <c r="E85" t="s">
        <v>41</v>
      </c>
      <c r="F85">
        <v>2.5</v>
      </c>
      <c r="G85" t="s">
        <v>42</v>
      </c>
      <c r="H85" t="s">
        <v>43</v>
      </c>
      <c r="I85" t="s">
        <v>35</v>
      </c>
      <c r="J85">
        <v>1369348</v>
      </c>
      <c r="K85" s="1">
        <v>40760.604861111111</v>
      </c>
      <c r="L85" t="s">
        <v>44</v>
      </c>
      <c r="M85">
        <v>2.5</v>
      </c>
      <c r="N85">
        <v>6</v>
      </c>
      <c r="O85" t="s">
        <v>45</v>
      </c>
      <c r="P85" t="s">
        <v>28</v>
      </c>
      <c r="Q85" t="s">
        <v>171</v>
      </c>
      <c r="R85" t="s">
        <v>31</v>
      </c>
      <c r="S85">
        <v>20383</v>
      </c>
      <c r="T85" t="s">
        <v>172</v>
      </c>
    </row>
    <row r="86" spans="1:20">
      <c r="A86" t="s">
        <v>170</v>
      </c>
      <c r="B86" t="s">
        <v>25</v>
      </c>
      <c r="C86" s="1">
        <v>40835.472222222219</v>
      </c>
      <c r="D86">
        <v>80</v>
      </c>
      <c r="E86" t="s">
        <v>41</v>
      </c>
      <c r="F86">
        <v>2</v>
      </c>
      <c r="G86" t="s">
        <v>42</v>
      </c>
      <c r="H86" t="s">
        <v>43</v>
      </c>
      <c r="I86" t="s">
        <v>35</v>
      </c>
      <c r="J86">
        <v>1385387</v>
      </c>
      <c r="K86" s="1">
        <v>40836.373611111114</v>
      </c>
      <c r="L86" t="s">
        <v>44</v>
      </c>
      <c r="M86">
        <v>2</v>
      </c>
      <c r="N86">
        <v>6</v>
      </c>
      <c r="O86" t="s">
        <v>168</v>
      </c>
      <c r="P86" t="s">
        <v>28</v>
      </c>
      <c r="Q86" t="s">
        <v>94</v>
      </c>
      <c r="R86" t="s">
        <v>31</v>
      </c>
      <c r="S86">
        <v>20385</v>
      </c>
      <c r="T86" t="s">
        <v>167</v>
      </c>
    </row>
    <row r="87" spans="1:20">
      <c r="A87" t="s">
        <v>174</v>
      </c>
      <c r="B87" t="s">
        <v>25</v>
      </c>
      <c r="C87" s="1">
        <v>40835.431944444441</v>
      </c>
      <c r="D87">
        <v>80</v>
      </c>
      <c r="E87" t="s">
        <v>41</v>
      </c>
      <c r="F87">
        <v>2</v>
      </c>
      <c r="G87" t="s">
        <v>42</v>
      </c>
      <c r="H87" t="s">
        <v>43</v>
      </c>
      <c r="I87" t="s">
        <v>35</v>
      </c>
      <c r="J87">
        <v>1385386</v>
      </c>
      <c r="K87" s="1">
        <v>40836.372916666667</v>
      </c>
      <c r="L87" t="s">
        <v>44</v>
      </c>
      <c r="M87">
        <v>2</v>
      </c>
      <c r="N87">
        <v>6</v>
      </c>
      <c r="O87" t="s">
        <v>168</v>
      </c>
      <c r="P87" t="s">
        <v>28</v>
      </c>
      <c r="Q87" t="s">
        <v>30</v>
      </c>
      <c r="R87" t="s">
        <v>31</v>
      </c>
      <c r="S87">
        <v>11403</v>
      </c>
      <c r="T87" t="s">
        <v>177</v>
      </c>
    </row>
    <row r="88" spans="1:20">
      <c r="A88" t="s">
        <v>176</v>
      </c>
      <c r="B88" t="s">
        <v>25</v>
      </c>
      <c r="C88" s="1">
        <v>40765.640972222223</v>
      </c>
      <c r="D88">
        <v>80</v>
      </c>
      <c r="E88" t="s">
        <v>41</v>
      </c>
      <c r="F88">
        <v>2.5</v>
      </c>
      <c r="G88" t="s">
        <v>42</v>
      </c>
      <c r="H88" t="s">
        <v>43</v>
      </c>
      <c r="I88" t="s">
        <v>35</v>
      </c>
      <c r="J88">
        <v>1370124</v>
      </c>
      <c r="K88" s="1">
        <v>40766.68472222222</v>
      </c>
      <c r="L88" t="s">
        <v>44</v>
      </c>
      <c r="M88">
        <v>2.5</v>
      </c>
      <c r="N88">
        <v>6</v>
      </c>
      <c r="O88" t="s">
        <v>45</v>
      </c>
      <c r="P88" t="s">
        <v>28</v>
      </c>
      <c r="Q88" t="s">
        <v>30</v>
      </c>
      <c r="R88" t="s">
        <v>31</v>
      </c>
      <c r="S88">
        <v>11390</v>
      </c>
      <c r="T88" t="s">
        <v>109</v>
      </c>
    </row>
    <row r="89" spans="1:20">
      <c r="A89" t="s">
        <v>108</v>
      </c>
      <c r="B89" t="s">
        <v>25</v>
      </c>
      <c r="C89" s="1">
        <v>40766.645138888889</v>
      </c>
      <c r="D89">
        <v>680</v>
      </c>
      <c r="E89" t="s">
        <v>71</v>
      </c>
      <c r="F89">
        <v>1.4</v>
      </c>
      <c r="G89" t="s">
        <v>60</v>
      </c>
      <c r="H89" t="s">
        <v>50</v>
      </c>
      <c r="I89" t="s">
        <v>35</v>
      </c>
      <c r="J89">
        <v>1370743</v>
      </c>
      <c r="K89" s="1">
        <v>40780.057638888888</v>
      </c>
      <c r="L89" t="s">
        <v>72</v>
      </c>
      <c r="M89">
        <v>1</v>
      </c>
      <c r="N89">
        <v>5</v>
      </c>
      <c r="P89" t="s">
        <v>28</v>
      </c>
      <c r="Q89" t="s">
        <v>30</v>
      </c>
      <c r="R89" t="s">
        <v>31</v>
      </c>
      <c r="S89">
        <v>9673</v>
      </c>
      <c r="T89" t="s">
        <v>159</v>
      </c>
    </row>
    <row r="90" spans="1:20">
      <c r="A90" t="s">
        <v>157</v>
      </c>
      <c r="B90" t="s">
        <v>25</v>
      </c>
      <c r="C90" s="1">
        <v>40766.537499999999</v>
      </c>
      <c r="D90">
        <v>680</v>
      </c>
      <c r="E90" t="s">
        <v>71</v>
      </c>
      <c r="F90">
        <v>2</v>
      </c>
      <c r="G90" t="s">
        <v>60</v>
      </c>
      <c r="H90" t="s">
        <v>50</v>
      </c>
      <c r="I90" t="s">
        <v>35</v>
      </c>
      <c r="J90">
        <v>1370742</v>
      </c>
      <c r="K90" s="1">
        <v>40780.047222222223</v>
      </c>
      <c r="L90" t="s">
        <v>72</v>
      </c>
      <c r="M90">
        <v>1</v>
      </c>
      <c r="N90">
        <v>5</v>
      </c>
      <c r="O90" t="s">
        <v>158</v>
      </c>
      <c r="P90" t="s">
        <v>28</v>
      </c>
      <c r="Q90" t="s">
        <v>30</v>
      </c>
      <c r="R90" t="s">
        <v>31</v>
      </c>
      <c r="S90">
        <v>11403</v>
      </c>
      <c r="T90" t="s">
        <v>177</v>
      </c>
    </row>
    <row r="91" spans="1:20">
      <c r="A91" t="s">
        <v>176</v>
      </c>
      <c r="B91" t="s">
        <v>25</v>
      </c>
      <c r="C91" s="1">
        <v>40765.640972222223</v>
      </c>
      <c r="D91">
        <v>680</v>
      </c>
      <c r="E91" t="s">
        <v>71</v>
      </c>
      <c r="F91">
        <v>1.5</v>
      </c>
      <c r="G91" t="s">
        <v>60</v>
      </c>
      <c r="H91" t="s">
        <v>50</v>
      </c>
      <c r="I91" t="s">
        <v>35</v>
      </c>
      <c r="J91">
        <v>1370126</v>
      </c>
      <c r="K91" s="1">
        <v>40779.070833333331</v>
      </c>
      <c r="L91" t="s">
        <v>72</v>
      </c>
      <c r="M91">
        <v>1</v>
      </c>
      <c r="N91">
        <v>5</v>
      </c>
      <c r="P91" t="s">
        <v>28</v>
      </c>
      <c r="Q91" t="s">
        <v>30</v>
      </c>
      <c r="R91" t="s">
        <v>31</v>
      </c>
      <c r="S91">
        <v>9670</v>
      </c>
      <c r="T91" t="s">
        <v>32</v>
      </c>
    </row>
    <row r="92" spans="1:20">
      <c r="A92" t="s">
        <v>24</v>
      </c>
      <c r="B92" t="s">
        <v>25</v>
      </c>
      <c r="C92" s="1">
        <v>40786.637499999997</v>
      </c>
      <c r="D92">
        <v>680</v>
      </c>
      <c r="E92" t="s">
        <v>71</v>
      </c>
      <c r="F92">
        <v>1</v>
      </c>
      <c r="G92" t="s">
        <v>42</v>
      </c>
      <c r="H92" t="s">
        <v>50</v>
      </c>
      <c r="I92" t="s">
        <v>35</v>
      </c>
      <c r="J92">
        <v>1374593</v>
      </c>
      <c r="K92" s="1">
        <v>40798.987500000003</v>
      </c>
      <c r="L92" t="s">
        <v>72</v>
      </c>
      <c r="M92">
        <v>1</v>
      </c>
      <c r="N92">
        <v>5</v>
      </c>
      <c r="P92" t="s">
        <v>28</v>
      </c>
      <c r="Q92" t="s">
        <v>30</v>
      </c>
      <c r="R92" t="s">
        <v>31</v>
      </c>
      <c r="S92">
        <v>6989</v>
      </c>
      <c r="T92" t="s">
        <v>90</v>
      </c>
    </row>
    <row r="93" spans="1:20">
      <c r="A93" t="s">
        <v>89</v>
      </c>
      <c r="B93" t="s">
        <v>25</v>
      </c>
      <c r="C93" s="1">
        <v>40765.53125</v>
      </c>
      <c r="D93">
        <v>680</v>
      </c>
      <c r="E93" t="s">
        <v>71</v>
      </c>
      <c r="F93">
        <v>1</v>
      </c>
      <c r="G93" t="s">
        <v>42</v>
      </c>
      <c r="H93" t="s">
        <v>50</v>
      </c>
      <c r="I93" t="s">
        <v>35</v>
      </c>
      <c r="J93">
        <v>1370125</v>
      </c>
      <c r="K93" s="1">
        <v>40779.063194444447</v>
      </c>
      <c r="L93" t="s">
        <v>72</v>
      </c>
      <c r="M93">
        <v>1</v>
      </c>
      <c r="N93">
        <v>5</v>
      </c>
      <c r="P93" t="s">
        <v>28</v>
      </c>
      <c r="Q93" t="s">
        <v>94</v>
      </c>
      <c r="R93" t="s">
        <v>31</v>
      </c>
      <c r="S93">
        <v>9717</v>
      </c>
      <c r="T93" t="s">
        <v>95</v>
      </c>
    </row>
    <row r="94" spans="1:20">
      <c r="A94" t="s">
        <v>93</v>
      </c>
      <c r="B94" t="s">
        <v>25</v>
      </c>
      <c r="C94" s="1">
        <v>40759.517361111109</v>
      </c>
      <c r="D94">
        <v>680</v>
      </c>
      <c r="E94" t="s">
        <v>71</v>
      </c>
      <c r="F94">
        <v>1</v>
      </c>
      <c r="G94" t="s">
        <v>42</v>
      </c>
      <c r="H94" t="s">
        <v>50</v>
      </c>
      <c r="I94" t="s">
        <v>35</v>
      </c>
      <c r="J94">
        <v>1369351</v>
      </c>
      <c r="K94" s="1">
        <v>40774.874305555553</v>
      </c>
      <c r="L94" t="s">
        <v>72</v>
      </c>
      <c r="M94">
        <v>1</v>
      </c>
      <c r="N94">
        <v>5</v>
      </c>
      <c r="P94" t="s">
        <v>28</v>
      </c>
      <c r="Q94" t="s">
        <v>30</v>
      </c>
      <c r="R94" t="s">
        <v>31</v>
      </c>
      <c r="S94">
        <v>9743</v>
      </c>
      <c r="T94" t="s">
        <v>99</v>
      </c>
    </row>
    <row r="95" spans="1:20">
      <c r="A95" t="s">
        <v>98</v>
      </c>
      <c r="B95" t="s">
        <v>25</v>
      </c>
      <c r="C95" s="1">
        <v>40737.577777777777</v>
      </c>
      <c r="D95">
        <v>680</v>
      </c>
      <c r="E95" t="s">
        <v>71</v>
      </c>
      <c r="F95">
        <v>1</v>
      </c>
      <c r="G95" t="s">
        <v>42</v>
      </c>
      <c r="H95" t="s">
        <v>50</v>
      </c>
      <c r="I95" t="s">
        <v>35</v>
      </c>
      <c r="J95">
        <v>1363940</v>
      </c>
      <c r="K95" s="1">
        <v>40751.848611111112</v>
      </c>
      <c r="L95" t="s">
        <v>72</v>
      </c>
      <c r="M95">
        <v>1</v>
      </c>
      <c r="N95">
        <v>5</v>
      </c>
      <c r="P95" t="s">
        <v>28</v>
      </c>
      <c r="Q95" t="s">
        <v>104</v>
      </c>
      <c r="R95" t="s">
        <v>31</v>
      </c>
      <c r="S95">
        <v>11371</v>
      </c>
      <c r="T95" t="s">
        <v>105</v>
      </c>
    </row>
    <row r="96" spans="1:20">
      <c r="A96" t="s">
        <v>103</v>
      </c>
      <c r="B96" t="s">
        <v>25</v>
      </c>
      <c r="C96" s="1">
        <v>40807.570833333331</v>
      </c>
      <c r="D96">
        <v>680</v>
      </c>
      <c r="E96" t="s">
        <v>71</v>
      </c>
      <c r="F96">
        <v>1</v>
      </c>
      <c r="G96" t="s">
        <v>42</v>
      </c>
      <c r="H96" t="s">
        <v>50</v>
      </c>
      <c r="I96" t="s">
        <v>35</v>
      </c>
      <c r="J96">
        <v>1378702</v>
      </c>
      <c r="K96" s="1">
        <v>40809.304166666669</v>
      </c>
      <c r="L96" t="s">
        <v>72</v>
      </c>
      <c r="M96">
        <v>1</v>
      </c>
      <c r="N96">
        <v>5</v>
      </c>
      <c r="P96" t="s">
        <v>28</v>
      </c>
      <c r="Q96" t="s">
        <v>30</v>
      </c>
      <c r="R96" t="s">
        <v>31</v>
      </c>
      <c r="S96">
        <v>9677</v>
      </c>
      <c r="T96" t="s">
        <v>112</v>
      </c>
    </row>
    <row r="97" spans="1:20">
      <c r="A97" t="s">
        <v>111</v>
      </c>
      <c r="B97" t="s">
        <v>25</v>
      </c>
      <c r="C97" s="1">
        <v>40738.530555555553</v>
      </c>
      <c r="D97">
        <v>680</v>
      </c>
      <c r="E97" t="s">
        <v>71</v>
      </c>
      <c r="F97">
        <v>1</v>
      </c>
      <c r="G97" t="s">
        <v>42</v>
      </c>
      <c r="H97" t="s">
        <v>50</v>
      </c>
      <c r="I97" t="s">
        <v>35</v>
      </c>
      <c r="J97">
        <v>1364483</v>
      </c>
      <c r="K97" s="1">
        <v>40752.840277777781</v>
      </c>
      <c r="L97" t="s">
        <v>72</v>
      </c>
      <c r="M97">
        <v>1</v>
      </c>
      <c r="N97">
        <v>5</v>
      </c>
      <c r="P97" t="s">
        <v>28</v>
      </c>
      <c r="Q97" t="s">
        <v>115</v>
      </c>
      <c r="R97" t="s">
        <v>31</v>
      </c>
      <c r="S97">
        <v>9739</v>
      </c>
      <c r="T97" t="s">
        <v>116</v>
      </c>
    </row>
    <row r="98" spans="1:20">
      <c r="A98" t="s">
        <v>114</v>
      </c>
      <c r="B98" t="s">
        <v>25</v>
      </c>
      <c r="C98" s="1">
        <v>40807.489583333336</v>
      </c>
      <c r="D98">
        <v>680</v>
      </c>
      <c r="E98" t="s">
        <v>71</v>
      </c>
      <c r="F98">
        <v>1</v>
      </c>
      <c r="G98" t="s">
        <v>42</v>
      </c>
      <c r="H98" t="s">
        <v>50</v>
      </c>
      <c r="I98" t="s">
        <v>35</v>
      </c>
      <c r="J98">
        <v>1378701</v>
      </c>
      <c r="K98" s="1">
        <v>40809.296527777777</v>
      </c>
      <c r="L98" t="s">
        <v>72</v>
      </c>
      <c r="M98">
        <v>1</v>
      </c>
      <c r="N98">
        <v>5</v>
      </c>
      <c r="P98" t="s">
        <v>28</v>
      </c>
      <c r="Q98" t="s">
        <v>30</v>
      </c>
      <c r="R98" t="s">
        <v>31</v>
      </c>
      <c r="S98">
        <v>9713</v>
      </c>
      <c r="T98" t="s">
        <v>119</v>
      </c>
    </row>
    <row r="99" spans="1:20">
      <c r="A99" t="s">
        <v>118</v>
      </c>
      <c r="B99" t="s">
        <v>25</v>
      </c>
      <c r="C99" s="1">
        <v>40737.620138888888</v>
      </c>
      <c r="D99">
        <v>680</v>
      </c>
      <c r="E99" t="s">
        <v>71</v>
      </c>
      <c r="F99">
        <v>1</v>
      </c>
      <c r="G99" t="s">
        <v>42</v>
      </c>
      <c r="H99" t="s">
        <v>50</v>
      </c>
      <c r="I99" t="s">
        <v>35</v>
      </c>
      <c r="J99">
        <v>1363941</v>
      </c>
      <c r="K99" s="1">
        <v>40751.856944444444</v>
      </c>
      <c r="L99" t="s">
        <v>72</v>
      </c>
      <c r="M99">
        <v>1</v>
      </c>
      <c r="N99">
        <v>5</v>
      </c>
      <c r="P99" t="s">
        <v>28</v>
      </c>
      <c r="Q99" t="s">
        <v>30</v>
      </c>
      <c r="R99" t="s">
        <v>31</v>
      </c>
      <c r="S99">
        <v>11463</v>
      </c>
      <c r="T99" t="s">
        <v>122</v>
      </c>
    </row>
    <row r="100" spans="1:20">
      <c r="A100" t="s">
        <v>121</v>
      </c>
      <c r="B100" t="s">
        <v>25</v>
      </c>
      <c r="C100" s="1">
        <v>40793.594444444447</v>
      </c>
      <c r="D100">
        <v>680</v>
      </c>
      <c r="E100" t="s">
        <v>71</v>
      </c>
      <c r="F100">
        <v>1</v>
      </c>
      <c r="G100" t="s">
        <v>42</v>
      </c>
      <c r="H100" t="s">
        <v>50</v>
      </c>
      <c r="I100" t="s">
        <v>35</v>
      </c>
      <c r="J100">
        <v>1375513</v>
      </c>
      <c r="K100" s="1">
        <v>40796.138888888891</v>
      </c>
      <c r="L100" t="s">
        <v>72</v>
      </c>
      <c r="M100">
        <v>1</v>
      </c>
      <c r="N100">
        <v>5</v>
      </c>
      <c r="P100" t="s">
        <v>28</v>
      </c>
      <c r="Q100" t="s">
        <v>30</v>
      </c>
      <c r="R100" t="s">
        <v>31</v>
      </c>
      <c r="S100">
        <v>10786</v>
      </c>
      <c r="T100" t="s">
        <v>125</v>
      </c>
    </row>
    <row r="101" spans="1:20">
      <c r="A101" t="s">
        <v>124</v>
      </c>
      <c r="B101" t="s">
        <v>25</v>
      </c>
      <c r="C101" s="1">
        <v>40737.479861111111</v>
      </c>
      <c r="D101">
        <v>680</v>
      </c>
      <c r="E101" t="s">
        <v>71</v>
      </c>
      <c r="F101">
        <v>1</v>
      </c>
      <c r="G101" t="s">
        <v>42</v>
      </c>
      <c r="H101" t="s">
        <v>50</v>
      </c>
      <c r="I101" t="s">
        <v>35</v>
      </c>
      <c r="J101">
        <v>1363938</v>
      </c>
      <c r="K101" s="1">
        <v>40751.70208333333</v>
      </c>
      <c r="L101" t="s">
        <v>72</v>
      </c>
      <c r="M101">
        <v>1</v>
      </c>
      <c r="N101">
        <v>5</v>
      </c>
      <c r="P101" t="s">
        <v>28</v>
      </c>
      <c r="Q101" t="s">
        <v>30</v>
      </c>
      <c r="R101" t="s">
        <v>31</v>
      </c>
      <c r="S101">
        <v>9714</v>
      </c>
      <c r="T101" t="s">
        <v>129</v>
      </c>
    </row>
    <row r="102" spans="1:20">
      <c r="A102" t="s">
        <v>127</v>
      </c>
      <c r="B102" t="s">
        <v>25</v>
      </c>
      <c r="C102" s="1">
        <v>40737.522222222222</v>
      </c>
      <c r="D102">
        <v>680</v>
      </c>
      <c r="E102" t="s">
        <v>71</v>
      </c>
      <c r="F102">
        <v>1</v>
      </c>
      <c r="G102" t="s">
        <v>42</v>
      </c>
      <c r="H102" t="s">
        <v>50</v>
      </c>
      <c r="I102" t="s">
        <v>35</v>
      </c>
      <c r="J102">
        <v>1363939</v>
      </c>
      <c r="K102" s="1">
        <v>40751.840277777781</v>
      </c>
      <c r="L102" t="s">
        <v>72</v>
      </c>
      <c r="M102">
        <v>1</v>
      </c>
      <c r="N102">
        <v>5</v>
      </c>
      <c r="O102" t="s">
        <v>128</v>
      </c>
      <c r="P102" t="s">
        <v>28</v>
      </c>
      <c r="Q102" t="s">
        <v>94</v>
      </c>
      <c r="R102" t="s">
        <v>31</v>
      </c>
      <c r="S102">
        <v>11386</v>
      </c>
      <c r="T102" t="s">
        <v>139</v>
      </c>
    </row>
    <row r="103" spans="1:20">
      <c r="A103" t="s">
        <v>138</v>
      </c>
      <c r="B103" t="s">
        <v>25</v>
      </c>
      <c r="C103" s="1">
        <v>40807.654166666667</v>
      </c>
      <c r="D103">
        <v>680</v>
      </c>
      <c r="E103" t="s">
        <v>71</v>
      </c>
      <c r="F103">
        <v>1</v>
      </c>
      <c r="G103" t="s">
        <v>42</v>
      </c>
      <c r="H103" t="s">
        <v>50</v>
      </c>
      <c r="I103" t="s">
        <v>35</v>
      </c>
      <c r="J103">
        <v>1378703</v>
      </c>
      <c r="K103" s="1">
        <v>40809.314583333333</v>
      </c>
      <c r="L103" t="s">
        <v>72</v>
      </c>
      <c r="M103">
        <v>1</v>
      </c>
      <c r="N103">
        <v>5</v>
      </c>
      <c r="P103" t="s">
        <v>28</v>
      </c>
      <c r="Q103" t="s">
        <v>30</v>
      </c>
      <c r="R103" t="s">
        <v>31</v>
      </c>
      <c r="S103">
        <v>9721</v>
      </c>
      <c r="T103" t="s">
        <v>142</v>
      </c>
    </row>
    <row r="104" spans="1:20">
      <c r="A104" t="s">
        <v>141</v>
      </c>
      <c r="B104" t="s">
        <v>25</v>
      </c>
      <c r="C104" s="1">
        <v>40787.561805555553</v>
      </c>
      <c r="D104">
        <v>680</v>
      </c>
      <c r="E104" t="s">
        <v>71</v>
      </c>
      <c r="F104">
        <v>1</v>
      </c>
      <c r="G104" t="s">
        <v>42</v>
      </c>
      <c r="H104" t="s">
        <v>50</v>
      </c>
      <c r="I104" t="s">
        <v>35</v>
      </c>
      <c r="J104">
        <v>1374905</v>
      </c>
      <c r="K104" s="1">
        <v>40799.208333333336</v>
      </c>
      <c r="L104" t="s">
        <v>72</v>
      </c>
      <c r="M104">
        <v>1</v>
      </c>
      <c r="N104">
        <v>5</v>
      </c>
      <c r="P104" t="s">
        <v>28</v>
      </c>
      <c r="Q104" t="s">
        <v>30</v>
      </c>
      <c r="R104" t="s">
        <v>31</v>
      </c>
      <c r="S104">
        <v>11395</v>
      </c>
      <c r="T104" t="s">
        <v>145</v>
      </c>
    </row>
    <row r="105" spans="1:20">
      <c r="A105" t="s">
        <v>144</v>
      </c>
      <c r="B105" t="s">
        <v>25</v>
      </c>
      <c r="C105" s="1">
        <v>40766.440972222219</v>
      </c>
      <c r="D105">
        <v>680</v>
      </c>
      <c r="E105" t="s">
        <v>71</v>
      </c>
      <c r="F105">
        <v>1</v>
      </c>
      <c r="G105" t="s">
        <v>42</v>
      </c>
      <c r="H105" t="s">
        <v>50</v>
      </c>
      <c r="I105" t="s">
        <v>35</v>
      </c>
      <c r="J105">
        <v>1370741</v>
      </c>
      <c r="K105" s="1">
        <v>40780.038888888892</v>
      </c>
      <c r="L105" t="s">
        <v>72</v>
      </c>
      <c r="M105">
        <v>1</v>
      </c>
      <c r="N105">
        <v>5</v>
      </c>
      <c r="P105" t="s">
        <v>28</v>
      </c>
      <c r="Q105" t="s">
        <v>30</v>
      </c>
      <c r="R105" t="s">
        <v>31</v>
      </c>
      <c r="S105">
        <v>11479</v>
      </c>
      <c r="T105" t="s">
        <v>148</v>
      </c>
    </row>
    <row r="106" spans="1:20">
      <c r="A106" t="s">
        <v>147</v>
      </c>
      <c r="B106" t="s">
        <v>25</v>
      </c>
      <c r="C106" s="1">
        <v>40786.564583333333</v>
      </c>
      <c r="D106">
        <v>680</v>
      </c>
      <c r="E106" t="s">
        <v>71</v>
      </c>
      <c r="F106">
        <v>1</v>
      </c>
      <c r="G106" t="s">
        <v>42</v>
      </c>
      <c r="H106" t="s">
        <v>50</v>
      </c>
      <c r="I106" t="s">
        <v>35</v>
      </c>
      <c r="J106">
        <v>1374592</v>
      </c>
      <c r="K106" s="1">
        <v>40798.979166666664</v>
      </c>
      <c r="L106" t="s">
        <v>72</v>
      </c>
      <c r="M106">
        <v>1</v>
      </c>
      <c r="N106">
        <v>5</v>
      </c>
      <c r="P106" t="s">
        <v>28</v>
      </c>
      <c r="Q106" t="s">
        <v>30</v>
      </c>
      <c r="R106" t="s">
        <v>31</v>
      </c>
      <c r="S106">
        <v>9687</v>
      </c>
      <c r="T106" t="s">
        <v>151</v>
      </c>
    </row>
    <row r="107" spans="1:20">
      <c r="A107" t="s">
        <v>150</v>
      </c>
      <c r="B107" t="s">
        <v>25</v>
      </c>
      <c r="C107" s="1">
        <v>40793.535416666666</v>
      </c>
      <c r="D107">
        <v>680</v>
      </c>
      <c r="E107" t="s">
        <v>71</v>
      </c>
      <c r="F107">
        <v>1</v>
      </c>
      <c r="G107" t="s">
        <v>42</v>
      </c>
      <c r="H107" t="s">
        <v>50</v>
      </c>
      <c r="I107" t="s">
        <v>35</v>
      </c>
      <c r="J107">
        <v>1375508</v>
      </c>
      <c r="K107" s="1">
        <v>40796.130555555559</v>
      </c>
      <c r="L107" t="s">
        <v>72</v>
      </c>
      <c r="M107">
        <v>1</v>
      </c>
      <c r="N107">
        <v>5</v>
      </c>
      <c r="P107" t="s">
        <v>28</v>
      </c>
      <c r="Q107" t="s">
        <v>30</v>
      </c>
      <c r="R107" t="s">
        <v>31</v>
      </c>
      <c r="S107">
        <v>9720</v>
      </c>
      <c r="T107" t="s">
        <v>154</v>
      </c>
    </row>
    <row r="108" spans="1:20">
      <c r="A108" t="s">
        <v>153</v>
      </c>
      <c r="B108" t="s">
        <v>25</v>
      </c>
      <c r="C108" s="1">
        <v>40787.595833333333</v>
      </c>
      <c r="D108">
        <v>680</v>
      </c>
      <c r="E108" t="s">
        <v>71</v>
      </c>
      <c r="F108">
        <v>1</v>
      </c>
      <c r="G108" t="s">
        <v>42</v>
      </c>
      <c r="H108" t="s">
        <v>50</v>
      </c>
      <c r="I108" t="s">
        <v>35</v>
      </c>
      <c r="J108">
        <v>1374914</v>
      </c>
      <c r="K108" s="1">
        <v>40799.216666666667</v>
      </c>
      <c r="L108" t="s">
        <v>72</v>
      </c>
      <c r="M108">
        <v>1</v>
      </c>
      <c r="N108">
        <v>5</v>
      </c>
      <c r="P108" t="s">
        <v>28</v>
      </c>
      <c r="Q108" t="s">
        <v>94</v>
      </c>
      <c r="R108" t="s">
        <v>31</v>
      </c>
      <c r="S108">
        <v>9719</v>
      </c>
      <c r="T108" t="s">
        <v>164</v>
      </c>
    </row>
    <row r="109" spans="1:20">
      <c r="A109" t="s">
        <v>163</v>
      </c>
      <c r="B109" t="s">
        <v>25</v>
      </c>
      <c r="C109" s="1">
        <v>40759.475694444445</v>
      </c>
      <c r="D109">
        <v>680</v>
      </c>
      <c r="E109" t="s">
        <v>71</v>
      </c>
      <c r="F109">
        <v>1</v>
      </c>
      <c r="G109" t="s">
        <v>42</v>
      </c>
      <c r="H109" t="s">
        <v>50</v>
      </c>
      <c r="I109" t="s">
        <v>35</v>
      </c>
      <c r="J109">
        <v>1369350</v>
      </c>
      <c r="K109" s="1">
        <v>40778.875694444447</v>
      </c>
      <c r="L109" t="s">
        <v>72</v>
      </c>
      <c r="M109">
        <v>1</v>
      </c>
      <c r="N109">
        <v>5</v>
      </c>
      <c r="P109" t="s">
        <v>28</v>
      </c>
      <c r="Q109" t="s">
        <v>94</v>
      </c>
      <c r="R109" t="s">
        <v>31</v>
      </c>
      <c r="S109">
        <v>9695</v>
      </c>
      <c r="T109" t="s">
        <v>167</v>
      </c>
    </row>
    <row r="110" spans="1:20">
      <c r="A110" t="s">
        <v>166</v>
      </c>
      <c r="B110" t="s">
        <v>25</v>
      </c>
      <c r="C110" s="1">
        <v>40835.505555555559</v>
      </c>
      <c r="D110">
        <v>680</v>
      </c>
      <c r="E110" t="s">
        <v>71</v>
      </c>
      <c r="F110">
        <v>1</v>
      </c>
      <c r="G110" t="s">
        <v>42</v>
      </c>
      <c r="H110" t="s">
        <v>50</v>
      </c>
      <c r="I110" t="s">
        <v>35</v>
      </c>
      <c r="J110">
        <v>1385391</v>
      </c>
      <c r="K110" s="1">
        <v>40840.756249999999</v>
      </c>
      <c r="L110" t="s">
        <v>72</v>
      </c>
      <c r="M110">
        <v>1</v>
      </c>
      <c r="N110">
        <v>5</v>
      </c>
      <c r="P110" t="s">
        <v>28</v>
      </c>
      <c r="Q110" t="s">
        <v>171</v>
      </c>
      <c r="R110" t="s">
        <v>31</v>
      </c>
      <c r="S110">
        <v>20383</v>
      </c>
      <c r="T110" t="s">
        <v>172</v>
      </c>
    </row>
    <row r="111" spans="1:20">
      <c r="A111" t="s">
        <v>170</v>
      </c>
      <c r="B111" t="s">
        <v>25</v>
      </c>
      <c r="C111" s="1">
        <v>40835.472222222219</v>
      </c>
      <c r="D111">
        <v>680</v>
      </c>
      <c r="E111" t="s">
        <v>71</v>
      </c>
      <c r="F111">
        <v>1</v>
      </c>
      <c r="G111" t="s">
        <v>42</v>
      </c>
      <c r="H111" t="s">
        <v>50</v>
      </c>
      <c r="I111" t="s">
        <v>35</v>
      </c>
      <c r="J111">
        <v>1385390</v>
      </c>
      <c r="K111" s="1">
        <v>40840.739583333336</v>
      </c>
      <c r="L111" t="s">
        <v>72</v>
      </c>
      <c r="M111">
        <v>1</v>
      </c>
      <c r="N111">
        <v>5</v>
      </c>
      <c r="P111" t="s">
        <v>28</v>
      </c>
      <c r="Q111" t="s">
        <v>94</v>
      </c>
      <c r="R111" t="s">
        <v>31</v>
      </c>
      <c r="S111">
        <v>20385</v>
      </c>
      <c r="T111" t="s">
        <v>167</v>
      </c>
    </row>
    <row r="112" spans="1:20">
      <c r="A112" t="s">
        <v>174</v>
      </c>
      <c r="B112" t="s">
        <v>25</v>
      </c>
      <c r="C112" s="1">
        <v>40835.431944444441</v>
      </c>
      <c r="D112">
        <v>680</v>
      </c>
      <c r="E112" t="s">
        <v>71</v>
      </c>
      <c r="F112">
        <v>1</v>
      </c>
      <c r="G112" t="s">
        <v>42</v>
      </c>
      <c r="H112" t="s">
        <v>50</v>
      </c>
      <c r="I112" t="s">
        <v>35</v>
      </c>
      <c r="J112">
        <v>1385389</v>
      </c>
      <c r="K112" s="1">
        <v>40840.70208333333</v>
      </c>
      <c r="L112" t="s">
        <v>72</v>
      </c>
      <c r="M112">
        <v>1</v>
      </c>
      <c r="N112">
        <v>5</v>
      </c>
      <c r="P112" t="s">
        <v>17</v>
      </c>
      <c r="Q112" t="s">
        <v>18</v>
      </c>
      <c r="R112" t="s">
        <v>19</v>
      </c>
      <c r="S112" t="s">
        <v>20</v>
      </c>
      <c r="T112" t="s">
        <v>21</v>
      </c>
    </row>
    <row r="113" spans="1:20">
      <c r="A113" t="s">
        <v>93</v>
      </c>
      <c r="B113" t="s">
        <v>25</v>
      </c>
      <c r="C113" s="1">
        <v>40759.517361111109</v>
      </c>
      <c r="D113">
        <v>937</v>
      </c>
      <c r="E113" t="s">
        <v>78</v>
      </c>
      <c r="F113">
        <v>0.48</v>
      </c>
      <c r="G113" t="s">
        <v>60</v>
      </c>
      <c r="H113" t="s">
        <v>50</v>
      </c>
      <c r="I113" t="s">
        <v>35</v>
      </c>
      <c r="J113">
        <v>1369355</v>
      </c>
      <c r="K113" s="1">
        <v>40771.920138888891</v>
      </c>
      <c r="L113" t="s">
        <v>74</v>
      </c>
      <c r="M113">
        <v>0.3</v>
      </c>
      <c r="N113">
        <v>1.2</v>
      </c>
      <c r="P113" t="s">
        <v>28</v>
      </c>
      <c r="Q113" t="s">
        <v>94</v>
      </c>
      <c r="R113" t="s">
        <v>31</v>
      </c>
      <c r="S113">
        <v>9717</v>
      </c>
      <c r="T113" t="s">
        <v>95</v>
      </c>
    </row>
    <row r="114" spans="1:20">
      <c r="A114" t="s">
        <v>98</v>
      </c>
      <c r="B114" t="s">
        <v>25</v>
      </c>
      <c r="C114" s="1">
        <v>40737.577777777777</v>
      </c>
      <c r="D114">
        <v>937</v>
      </c>
      <c r="E114" t="s">
        <v>78</v>
      </c>
      <c r="F114">
        <v>0.42</v>
      </c>
      <c r="G114" t="s">
        <v>60</v>
      </c>
      <c r="H114" t="s">
        <v>50</v>
      </c>
      <c r="I114" t="s">
        <v>35</v>
      </c>
      <c r="J114">
        <v>1363948</v>
      </c>
      <c r="K114" s="1">
        <v>40753.006944444445</v>
      </c>
      <c r="L114" t="s">
        <v>74</v>
      </c>
      <c r="M114">
        <v>0.3</v>
      </c>
      <c r="N114">
        <v>1.2</v>
      </c>
      <c r="P114" t="s">
        <v>28</v>
      </c>
      <c r="Q114" t="s">
        <v>30</v>
      </c>
      <c r="R114" t="s">
        <v>31</v>
      </c>
      <c r="S114">
        <v>9743</v>
      </c>
      <c r="T114" t="s">
        <v>99</v>
      </c>
    </row>
    <row r="115" spans="1:20">
      <c r="A115" t="s">
        <v>103</v>
      </c>
      <c r="B115" t="s">
        <v>25</v>
      </c>
      <c r="C115" s="1">
        <v>40807.570833333331</v>
      </c>
      <c r="D115">
        <v>937</v>
      </c>
      <c r="E115" t="s">
        <v>78</v>
      </c>
      <c r="F115">
        <v>0.35</v>
      </c>
      <c r="G115" t="s">
        <v>60</v>
      </c>
      <c r="H115" t="s">
        <v>50</v>
      </c>
      <c r="I115" t="s">
        <v>35</v>
      </c>
      <c r="J115">
        <v>1378708</v>
      </c>
      <c r="K115" s="1">
        <v>40823.676388888889</v>
      </c>
      <c r="L115" t="s">
        <v>74</v>
      </c>
      <c r="M115">
        <v>0.3</v>
      </c>
      <c r="N115">
        <v>1.2</v>
      </c>
      <c r="P115" t="s">
        <v>28</v>
      </c>
      <c r="Q115" t="s">
        <v>104</v>
      </c>
      <c r="R115" t="s">
        <v>31</v>
      </c>
      <c r="S115">
        <v>11371</v>
      </c>
      <c r="T115" t="s">
        <v>105</v>
      </c>
    </row>
    <row r="116" spans="1:20">
      <c r="A116" t="s">
        <v>111</v>
      </c>
      <c r="B116" t="s">
        <v>25</v>
      </c>
      <c r="C116" s="1">
        <v>40738.530555555553</v>
      </c>
      <c r="D116">
        <v>937</v>
      </c>
      <c r="E116" t="s">
        <v>78</v>
      </c>
      <c r="F116">
        <v>0.57999999999999996</v>
      </c>
      <c r="G116" t="s">
        <v>60</v>
      </c>
      <c r="H116" t="s">
        <v>50</v>
      </c>
      <c r="I116" t="s">
        <v>35</v>
      </c>
      <c r="J116">
        <v>1364487</v>
      </c>
      <c r="K116" s="1">
        <v>40753.015972222223</v>
      </c>
      <c r="L116" t="s">
        <v>74</v>
      </c>
      <c r="M116">
        <v>0.3</v>
      </c>
      <c r="N116">
        <v>1.2</v>
      </c>
      <c r="P116" t="s">
        <v>28</v>
      </c>
      <c r="Q116" t="s">
        <v>30</v>
      </c>
      <c r="R116" t="s">
        <v>31</v>
      </c>
      <c r="S116">
        <v>9677</v>
      </c>
      <c r="T116" t="s">
        <v>112</v>
      </c>
    </row>
    <row r="117" spans="1:20">
      <c r="A117" t="s">
        <v>124</v>
      </c>
      <c r="B117" t="s">
        <v>25</v>
      </c>
      <c r="C117" s="1">
        <v>40737.479861111111</v>
      </c>
      <c r="D117">
        <v>937</v>
      </c>
      <c r="E117" t="s">
        <v>78</v>
      </c>
      <c r="F117">
        <v>0.69</v>
      </c>
      <c r="G117" t="s">
        <v>60</v>
      </c>
      <c r="H117" t="s">
        <v>50</v>
      </c>
      <c r="I117" t="s">
        <v>35</v>
      </c>
      <c r="J117">
        <v>1363946</v>
      </c>
      <c r="K117" s="1">
        <v>40752.981944444444</v>
      </c>
      <c r="L117" t="s">
        <v>74</v>
      </c>
      <c r="M117">
        <v>0.3</v>
      </c>
      <c r="N117">
        <v>1.2</v>
      </c>
      <c r="P117" t="s">
        <v>28</v>
      </c>
      <c r="Q117" t="s">
        <v>30</v>
      </c>
      <c r="R117" t="s">
        <v>31</v>
      </c>
      <c r="S117">
        <v>10786</v>
      </c>
      <c r="T117" t="s">
        <v>125</v>
      </c>
    </row>
    <row r="118" spans="1:20">
      <c r="A118" t="s">
        <v>127</v>
      </c>
      <c r="B118" t="s">
        <v>25</v>
      </c>
      <c r="C118" s="1">
        <v>40737.522222222222</v>
      </c>
      <c r="D118">
        <v>937</v>
      </c>
      <c r="E118" t="s">
        <v>78</v>
      </c>
      <c r="F118">
        <v>0.56000000000000005</v>
      </c>
      <c r="G118" t="s">
        <v>60</v>
      </c>
      <c r="H118" t="s">
        <v>50</v>
      </c>
      <c r="I118" t="s">
        <v>35</v>
      </c>
      <c r="J118">
        <v>1363947</v>
      </c>
      <c r="K118" s="1">
        <v>40752.990972222222</v>
      </c>
      <c r="L118" t="s">
        <v>74</v>
      </c>
      <c r="M118">
        <v>0.3</v>
      </c>
      <c r="N118">
        <v>1.2</v>
      </c>
      <c r="O118" t="s">
        <v>128</v>
      </c>
      <c r="P118" t="s">
        <v>28</v>
      </c>
      <c r="Q118" t="s">
        <v>30</v>
      </c>
      <c r="R118" t="s">
        <v>31</v>
      </c>
      <c r="S118">
        <v>9714</v>
      </c>
      <c r="T118" t="s">
        <v>129</v>
      </c>
    </row>
    <row r="119" spans="1:20">
      <c r="A119" t="s">
        <v>138</v>
      </c>
      <c r="B119" t="s">
        <v>25</v>
      </c>
      <c r="C119" s="1">
        <v>40807.654166666667</v>
      </c>
      <c r="D119">
        <v>937</v>
      </c>
      <c r="E119" t="s">
        <v>78</v>
      </c>
      <c r="F119">
        <v>0.51</v>
      </c>
      <c r="G119" t="s">
        <v>60</v>
      </c>
      <c r="H119" t="s">
        <v>50</v>
      </c>
      <c r="I119" t="s">
        <v>35</v>
      </c>
      <c r="J119">
        <v>1378709</v>
      </c>
      <c r="K119" s="1">
        <v>40823.690972222219</v>
      </c>
      <c r="L119" t="s">
        <v>74</v>
      </c>
      <c r="M119">
        <v>0.3</v>
      </c>
      <c r="N119">
        <v>1.2</v>
      </c>
      <c r="P119" t="s">
        <v>28</v>
      </c>
      <c r="Q119" t="s">
        <v>94</v>
      </c>
      <c r="R119" t="s">
        <v>31</v>
      </c>
      <c r="S119">
        <v>11386</v>
      </c>
      <c r="T119" t="s">
        <v>139</v>
      </c>
    </row>
    <row r="120" spans="1:20">
      <c r="A120" t="s">
        <v>141</v>
      </c>
      <c r="B120" t="s">
        <v>25</v>
      </c>
      <c r="C120" s="1">
        <v>40787.561805555553</v>
      </c>
      <c r="D120">
        <v>937</v>
      </c>
      <c r="E120" t="s">
        <v>78</v>
      </c>
      <c r="F120">
        <v>0.88</v>
      </c>
      <c r="G120" t="s">
        <v>60</v>
      </c>
      <c r="H120" t="s">
        <v>50</v>
      </c>
      <c r="I120" t="s">
        <v>35</v>
      </c>
      <c r="J120">
        <v>1374907</v>
      </c>
      <c r="K120" s="1">
        <v>40802.6875</v>
      </c>
      <c r="L120" t="s">
        <v>74</v>
      </c>
      <c r="M120">
        <v>0.3</v>
      </c>
      <c r="N120">
        <v>1.2</v>
      </c>
      <c r="P120" t="s">
        <v>28</v>
      </c>
      <c r="Q120" t="s">
        <v>30</v>
      </c>
      <c r="R120" t="s">
        <v>31</v>
      </c>
      <c r="S120">
        <v>9721</v>
      </c>
      <c r="T120" t="s">
        <v>142</v>
      </c>
    </row>
    <row r="121" spans="1:20">
      <c r="A121" t="s">
        <v>153</v>
      </c>
      <c r="B121" t="s">
        <v>25</v>
      </c>
      <c r="C121" s="1">
        <v>40787.595833333333</v>
      </c>
      <c r="D121">
        <v>937</v>
      </c>
      <c r="E121" t="s">
        <v>78</v>
      </c>
      <c r="F121">
        <v>0.8</v>
      </c>
      <c r="G121" t="s">
        <v>60</v>
      </c>
      <c r="H121" t="s">
        <v>50</v>
      </c>
      <c r="I121" t="s">
        <v>35</v>
      </c>
      <c r="J121">
        <v>1374916</v>
      </c>
      <c r="K121" s="1">
        <v>40802.692361111112</v>
      </c>
      <c r="L121" t="s">
        <v>74</v>
      </c>
      <c r="M121">
        <v>0.3</v>
      </c>
      <c r="N121">
        <v>1.2</v>
      </c>
      <c r="P121" t="s">
        <v>28</v>
      </c>
      <c r="Q121" t="s">
        <v>30</v>
      </c>
      <c r="R121" t="s">
        <v>31</v>
      </c>
      <c r="S121">
        <v>9720</v>
      </c>
      <c r="T121" t="s">
        <v>154</v>
      </c>
    </row>
    <row r="122" spans="1:20">
      <c r="A122" t="s">
        <v>163</v>
      </c>
      <c r="B122" t="s">
        <v>25</v>
      </c>
      <c r="C122" s="1">
        <v>40759.475694444445</v>
      </c>
      <c r="D122">
        <v>937</v>
      </c>
      <c r="E122" t="s">
        <v>78</v>
      </c>
      <c r="F122">
        <v>0.45</v>
      </c>
      <c r="G122" t="s">
        <v>60</v>
      </c>
      <c r="H122" t="s">
        <v>50</v>
      </c>
      <c r="I122" t="s">
        <v>35</v>
      </c>
      <c r="J122">
        <v>1369354</v>
      </c>
      <c r="K122" s="1">
        <v>40771.900694444441</v>
      </c>
      <c r="L122" t="s">
        <v>74</v>
      </c>
      <c r="M122">
        <v>0.3</v>
      </c>
      <c r="N122">
        <v>1.2</v>
      </c>
      <c r="P122" t="s">
        <v>28</v>
      </c>
      <c r="Q122" t="s">
        <v>94</v>
      </c>
      <c r="R122" t="s">
        <v>31</v>
      </c>
      <c r="S122">
        <v>9719</v>
      </c>
      <c r="T122" t="s">
        <v>164</v>
      </c>
    </row>
    <row r="123" spans="1:20">
      <c r="A123" t="s">
        <v>170</v>
      </c>
      <c r="B123" t="s">
        <v>25</v>
      </c>
      <c r="C123" s="1">
        <v>40835.472222222219</v>
      </c>
      <c r="D123">
        <v>937</v>
      </c>
      <c r="E123" t="s">
        <v>78</v>
      </c>
      <c r="F123">
        <v>0.71</v>
      </c>
      <c r="G123" t="s">
        <v>60</v>
      </c>
      <c r="H123" t="s">
        <v>50</v>
      </c>
      <c r="I123" t="s">
        <v>35</v>
      </c>
      <c r="J123">
        <v>1385396</v>
      </c>
      <c r="K123" s="1">
        <v>40840.864583333336</v>
      </c>
      <c r="L123" t="s">
        <v>74</v>
      </c>
      <c r="M123">
        <v>0.3</v>
      </c>
      <c r="N123">
        <v>1.2</v>
      </c>
      <c r="P123" t="s">
        <v>28</v>
      </c>
      <c r="Q123" t="s">
        <v>171</v>
      </c>
      <c r="R123" t="s">
        <v>31</v>
      </c>
      <c r="S123">
        <v>20383</v>
      </c>
      <c r="T123" t="s">
        <v>172</v>
      </c>
    </row>
    <row r="124" spans="1:20">
      <c r="A124" t="s">
        <v>174</v>
      </c>
      <c r="B124" t="s">
        <v>25</v>
      </c>
      <c r="C124" s="1">
        <v>40835.431944444441</v>
      </c>
      <c r="D124">
        <v>937</v>
      </c>
      <c r="E124" t="s">
        <v>78</v>
      </c>
      <c r="F124">
        <v>0.96</v>
      </c>
      <c r="G124" t="s">
        <v>60</v>
      </c>
      <c r="H124" t="s">
        <v>50</v>
      </c>
      <c r="I124" t="s">
        <v>35</v>
      </c>
      <c r="J124">
        <v>1385395</v>
      </c>
      <c r="K124" s="1">
        <v>40840.852083333331</v>
      </c>
      <c r="L124" t="s">
        <v>74</v>
      </c>
      <c r="M124">
        <v>0.3</v>
      </c>
      <c r="N124">
        <v>1.2</v>
      </c>
      <c r="P124" t="s">
        <v>28</v>
      </c>
      <c r="Q124" t="s">
        <v>94</v>
      </c>
      <c r="R124" t="s">
        <v>31</v>
      </c>
      <c r="S124">
        <v>20385</v>
      </c>
      <c r="T124" t="s">
        <v>167</v>
      </c>
    </row>
    <row r="125" spans="1:20">
      <c r="A125" t="s">
        <v>114</v>
      </c>
      <c r="B125" t="s">
        <v>25</v>
      </c>
      <c r="C125" s="1">
        <v>40807.489583333336</v>
      </c>
      <c r="D125">
        <v>937</v>
      </c>
      <c r="E125" t="s">
        <v>78</v>
      </c>
      <c r="F125">
        <v>0.3</v>
      </c>
      <c r="G125" t="s">
        <v>42</v>
      </c>
      <c r="H125" t="s">
        <v>50</v>
      </c>
      <c r="I125" t="s">
        <v>35</v>
      </c>
      <c r="J125">
        <v>1378707</v>
      </c>
      <c r="K125" s="1">
        <v>40823.67083333333</v>
      </c>
      <c r="L125" t="s">
        <v>74</v>
      </c>
      <c r="M125">
        <v>0.3</v>
      </c>
      <c r="N125">
        <v>1.2</v>
      </c>
      <c r="P125" t="s">
        <v>28</v>
      </c>
      <c r="Q125" t="s">
        <v>115</v>
      </c>
      <c r="R125" t="s">
        <v>31</v>
      </c>
      <c r="S125">
        <v>9739</v>
      </c>
      <c r="T125" t="s">
        <v>116</v>
      </c>
    </row>
    <row r="126" spans="1:20">
      <c r="A126" t="s">
        <v>118</v>
      </c>
      <c r="B126" t="s">
        <v>25</v>
      </c>
      <c r="C126" s="1">
        <v>40737.620138888888</v>
      </c>
      <c r="D126">
        <v>937</v>
      </c>
      <c r="E126" t="s">
        <v>78</v>
      </c>
      <c r="F126">
        <v>0.3</v>
      </c>
      <c r="G126" t="s">
        <v>42</v>
      </c>
      <c r="H126" t="s">
        <v>50</v>
      </c>
      <c r="I126" t="s">
        <v>35</v>
      </c>
      <c r="J126">
        <v>1363949</v>
      </c>
      <c r="K126" s="1">
        <v>40753.011805555558</v>
      </c>
      <c r="L126" t="s">
        <v>74</v>
      </c>
      <c r="M126">
        <v>0.3</v>
      </c>
      <c r="N126">
        <v>1.2</v>
      </c>
      <c r="P126" t="s">
        <v>28</v>
      </c>
      <c r="Q126" t="s">
        <v>30</v>
      </c>
      <c r="R126" t="s">
        <v>31</v>
      </c>
      <c r="S126">
        <v>9713</v>
      </c>
      <c r="T126" t="s">
        <v>119</v>
      </c>
    </row>
    <row r="127" spans="1:20">
      <c r="A127" t="s">
        <v>121</v>
      </c>
      <c r="B127" t="s">
        <v>25</v>
      </c>
      <c r="C127" s="1">
        <v>40793.594444444447</v>
      </c>
      <c r="D127">
        <v>937</v>
      </c>
      <c r="E127" t="s">
        <v>78</v>
      </c>
      <c r="F127">
        <v>0.3</v>
      </c>
      <c r="G127" t="s">
        <v>42</v>
      </c>
      <c r="H127" t="s">
        <v>50</v>
      </c>
      <c r="I127" t="s">
        <v>35</v>
      </c>
      <c r="J127">
        <v>1375515</v>
      </c>
      <c r="K127" s="1">
        <v>40802.715277777781</v>
      </c>
      <c r="L127" t="s">
        <v>74</v>
      </c>
      <c r="M127">
        <v>0.3</v>
      </c>
      <c r="N127">
        <v>1.2</v>
      </c>
      <c r="P127" t="s">
        <v>28</v>
      </c>
      <c r="Q127" t="s">
        <v>30</v>
      </c>
      <c r="R127" t="s">
        <v>31</v>
      </c>
      <c r="S127">
        <v>11463</v>
      </c>
      <c r="T127" t="s">
        <v>122</v>
      </c>
    </row>
    <row r="128" spans="1:20">
      <c r="A128" t="s">
        <v>114</v>
      </c>
      <c r="B128" t="s">
        <v>25</v>
      </c>
      <c r="C128" s="1">
        <v>40807.489583333336</v>
      </c>
      <c r="D128">
        <v>929</v>
      </c>
      <c r="E128" t="s">
        <v>77</v>
      </c>
      <c r="F128">
        <v>1.9</v>
      </c>
      <c r="G128" t="s">
        <v>60</v>
      </c>
      <c r="H128" t="s">
        <v>50</v>
      </c>
      <c r="I128" t="s">
        <v>35</v>
      </c>
      <c r="J128">
        <v>1378707</v>
      </c>
      <c r="K128" s="1">
        <v>40823.67083333333</v>
      </c>
      <c r="L128" t="s">
        <v>74</v>
      </c>
      <c r="M128">
        <v>0.5</v>
      </c>
      <c r="N128">
        <v>2</v>
      </c>
      <c r="P128" t="s">
        <v>28</v>
      </c>
      <c r="Q128" t="s">
        <v>115</v>
      </c>
      <c r="R128" t="s">
        <v>31</v>
      </c>
      <c r="S128">
        <v>9739</v>
      </c>
      <c r="T128" t="s">
        <v>116</v>
      </c>
    </row>
    <row r="129" spans="1:20">
      <c r="A129" t="s">
        <v>138</v>
      </c>
      <c r="B129" t="s">
        <v>25</v>
      </c>
      <c r="C129" s="1">
        <v>40807.654166666667</v>
      </c>
      <c r="D129">
        <v>929</v>
      </c>
      <c r="E129" t="s">
        <v>77</v>
      </c>
      <c r="F129">
        <v>2</v>
      </c>
      <c r="G129" t="s">
        <v>60</v>
      </c>
      <c r="H129" t="s">
        <v>50</v>
      </c>
      <c r="I129" t="s">
        <v>35</v>
      </c>
      <c r="J129">
        <v>1378709</v>
      </c>
      <c r="K129" s="1">
        <v>40823.690972222219</v>
      </c>
      <c r="L129" t="s">
        <v>74</v>
      </c>
      <c r="M129">
        <v>0.5</v>
      </c>
      <c r="N129">
        <v>2</v>
      </c>
      <c r="P129" t="s">
        <v>28</v>
      </c>
      <c r="Q129" t="s">
        <v>94</v>
      </c>
      <c r="R129" t="s">
        <v>31</v>
      </c>
      <c r="S129">
        <v>11386</v>
      </c>
      <c r="T129" t="s">
        <v>139</v>
      </c>
    </row>
    <row r="130" spans="1:20">
      <c r="A130" t="s">
        <v>24</v>
      </c>
      <c r="B130" t="s">
        <v>25</v>
      </c>
      <c r="C130" s="1">
        <v>40786.637499999997</v>
      </c>
      <c r="D130">
        <v>78</v>
      </c>
      <c r="E130" t="s">
        <v>37</v>
      </c>
      <c r="F130">
        <v>7.61</v>
      </c>
      <c r="G130" t="s">
        <v>38</v>
      </c>
      <c r="H130" t="s">
        <v>39</v>
      </c>
      <c r="I130" t="s">
        <v>28</v>
      </c>
      <c r="K130" s="1">
        <v>40786.637499999997</v>
      </c>
      <c r="O130" t="s">
        <v>40</v>
      </c>
      <c r="P130" t="s">
        <v>28</v>
      </c>
      <c r="Q130" t="s">
        <v>30</v>
      </c>
      <c r="R130" t="s">
        <v>31</v>
      </c>
      <c r="S130">
        <v>9670</v>
      </c>
      <c r="T130" t="s">
        <v>32</v>
      </c>
    </row>
    <row r="131" spans="1:20">
      <c r="A131" t="s">
        <v>98</v>
      </c>
      <c r="B131" t="s">
        <v>25</v>
      </c>
      <c r="C131" s="1">
        <v>40737.577777777777</v>
      </c>
      <c r="D131">
        <v>78</v>
      </c>
      <c r="E131" t="s">
        <v>37</v>
      </c>
      <c r="F131">
        <v>11.4</v>
      </c>
      <c r="G131" t="s">
        <v>38</v>
      </c>
      <c r="H131" t="s">
        <v>39</v>
      </c>
      <c r="I131" t="s">
        <v>28</v>
      </c>
      <c r="K131" s="1">
        <v>40737.577777777777</v>
      </c>
      <c r="O131" t="s">
        <v>40</v>
      </c>
      <c r="P131" t="s">
        <v>28</v>
      </c>
      <c r="Q131" t="s">
        <v>30</v>
      </c>
      <c r="R131" t="s">
        <v>31</v>
      </c>
      <c r="S131">
        <v>9743</v>
      </c>
      <c r="T131" t="s">
        <v>99</v>
      </c>
    </row>
    <row r="132" spans="1:20">
      <c r="A132" t="s">
        <v>108</v>
      </c>
      <c r="B132" t="s">
        <v>25</v>
      </c>
      <c r="C132" s="1">
        <v>40766.645138888889</v>
      </c>
      <c r="D132">
        <v>78</v>
      </c>
      <c r="E132" t="s">
        <v>37</v>
      </c>
      <c r="F132">
        <v>8.3000000000000007</v>
      </c>
      <c r="G132" t="s">
        <v>38</v>
      </c>
      <c r="H132" t="s">
        <v>39</v>
      </c>
      <c r="I132" t="s">
        <v>28</v>
      </c>
      <c r="K132" s="1">
        <v>40766.645138888889</v>
      </c>
      <c r="O132" t="s">
        <v>40</v>
      </c>
      <c r="P132" t="s">
        <v>28</v>
      </c>
      <c r="Q132" t="s">
        <v>30</v>
      </c>
      <c r="R132" t="s">
        <v>31</v>
      </c>
      <c r="S132">
        <v>11390</v>
      </c>
      <c r="T132" t="s">
        <v>109</v>
      </c>
    </row>
    <row r="133" spans="1:20">
      <c r="A133" t="s">
        <v>111</v>
      </c>
      <c r="B133" t="s">
        <v>25</v>
      </c>
      <c r="C133" s="1">
        <v>40738.530555555553</v>
      </c>
      <c r="D133">
        <v>78</v>
      </c>
      <c r="E133" t="s">
        <v>37</v>
      </c>
      <c r="F133">
        <v>9.1</v>
      </c>
      <c r="G133" t="s">
        <v>38</v>
      </c>
      <c r="H133" t="s">
        <v>39</v>
      </c>
      <c r="I133" t="s">
        <v>28</v>
      </c>
      <c r="K133" s="1">
        <v>40738.530555555553</v>
      </c>
      <c r="O133" t="s">
        <v>40</v>
      </c>
      <c r="P133" t="s">
        <v>28</v>
      </c>
      <c r="Q133" t="s">
        <v>30</v>
      </c>
      <c r="R133" t="s">
        <v>31</v>
      </c>
      <c r="S133">
        <v>9677</v>
      </c>
      <c r="T133" t="s">
        <v>112</v>
      </c>
    </row>
    <row r="134" spans="1:20">
      <c r="A134" t="s">
        <v>118</v>
      </c>
      <c r="B134" t="s">
        <v>25</v>
      </c>
      <c r="C134" s="1">
        <v>40737.620138888888</v>
      </c>
      <c r="D134">
        <v>78</v>
      </c>
      <c r="E134" t="s">
        <v>37</v>
      </c>
      <c r="F134">
        <v>6.4</v>
      </c>
      <c r="G134" t="s">
        <v>38</v>
      </c>
      <c r="H134" t="s">
        <v>39</v>
      </c>
      <c r="I134" t="s">
        <v>28</v>
      </c>
      <c r="K134" s="1">
        <v>40737.620138888888</v>
      </c>
      <c r="O134" t="s">
        <v>40</v>
      </c>
      <c r="P134" t="s">
        <v>28</v>
      </c>
      <c r="Q134" t="s">
        <v>30</v>
      </c>
      <c r="R134" t="s">
        <v>31</v>
      </c>
      <c r="S134">
        <v>9713</v>
      </c>
      <c r="T134" t="s">
        <v>119</v>
      </c>
    </row>
    <row r="135" spans="1:20">
      <c r="A135" t="s">
        <v>121</v>
      </c>
      <c r="B135" t="s">
        <v>25</v>
      </c>
      <c r="C135" s="1">
        <v>40793.594444444447</v>
      </c>
      <c r="D135">
        <v>78</v>
      </c>
      <c r="E135" t="s">
        <v>37</v>
      </c>
      <c r="F135">
        <v>4.4000000000000004</v>
      </c>
      <c r="G135" t="s">
        <v>38</v>
      </c>
      <c r="H135" t="s">
        <v>39</v>
      </c>
      <c r="I135" t="s">
        <v>28</v>
      </c>
      <c r="K135" s="1">
        <v>40793.594444444447</v>
      </c>
      <c r="O135" t="s">
        <v>40</v>
      </c>
      <c r="P135" t="s">
        <v>28</v>
      </c>
      <c r="Q135" t="s">
        <v>30</v>
      </c>
      <c r="R135" t="s">
        <v>31</v>
      </c>
      <c r="S135">
        <v>11463</v>
      </c>
      <c r="T135" t="s">
        <v>122</v>
      </c>
    </row>
    <row r="136" spans="1:20">
      <c r="A136" t="s">
        <v>124</v>
      </c>
      <c r="B136" t="s">
        <v>25</v>
      </c>
      <c r="C136" s="1">
        <v>40737.479861111111</v>
      </c>
      <c r="D136">
        <v>78</v>
      </c>
      <c r="E136" t="s">
        <v>37</v>
      </c>
      <c r="F136">
        <v>1</v>
      </c>
      <c r="G136" t="s">
        <v>38</v>
      </c>
      <c r="H136" t="s">
        <v>39</v>
      </c>
      <c r="I136" t="s">
        <v>28</v>
      </c>
      <c r="K136" s="1">
        <v>40737.479861111111</v>
      </c>
      <c r="O136" t="s">
        <v>40</v>
      </c>
      <c r="P136" t="s">
        <v>28</v>
      </c>
      <c r="Q136" t="s">
        <v>30</v>
      </c>
      <c r="R136" t="s">
        <v>31</v>
      </c>
      <c r="S136">
        <v>10786</v>
      </c>
      <c r="T136" t="s">
        <v>125</v>
      </c>
    </row>
    <row r="137" spans="1:20">
      <c r="A137" t="s">
        <v>141</v>
      </c>
      <c r="B137" t="s">
        <v>25</v>
      </c>
      <c r="C137" s="1">
        <v>40787.561805555553</v>
      </c>
      <c r="D137">
        <v>78</v>
      </c>
      <c r="E137" t="s">
        <v>37</v>
      </c>
      <c r="F137">
        <v>5.5</v>
      </c>
      <c r="G137" t="s">
        <v>38</v>
      </c>
      <c r="H137" t="s">
        <v>39</v>
      </c>
      <c r="I137" t="s">
        <v>28</v>
      </c>
      <c r="K137" s="1">
        <v>40787.561805555553</v>
      </c>
      <c r="O137" t="s">
        <v>40</v>
      </c>
      <c r="P137" t="s">
        <v>28</v>
      </c>
      <c r="Q137" t="s">
        <v>30</v>
      </c>
      <c r="R137" t="s">
        <v>31</v>
      </c>
      <c r="S137">
        <v>9721</v>
      </c>
      <c r="T137" t="s">
        <v>142</v>
      </c>
    </row>
    <row r="138" spans="1:20">
      <c r="A138" t="s">
        <v>144</v>
      </c>
      <c r="B138" t="s">
        <v>25</v>
      </c>
      <c r="C138" s="1">
        <v>40766.440972222219</v>
      </c>
      <c r="D138">
        <v>78</v>
      </c>
      <c r="E138" t="s">
        <v>37</v>
      </c>
      <c r="F138">
        <v>1.3</v>
      </c>
      <c r="G138" t="s">
        <v>38</v>
      </c>
      <c r="H138" t="s">
        <v>39</v>
      </c>
      <c r="I138" t="s">
        <v>28</v>
      </c>
      <c r="K138" s="1">
        <v>40766.440972222219</v>
      </c>
      <c r="O138" t="s">
        <v>40</v>
      </c>
      <c r="P138" t="s">
        <v>28</v>
      </c>
      <c r="Q138" t="s">
        <v>30</v>
      </c>
      <c r="R138" t="s">
        <v>31</v>
      </c>
      <c r="S138">
        <v>11395</v>
      </c>
      <c r="T138" t="s">
        <v>145</v>
      </c>
    </row>
    <row r="139" spans="1:20">
      <c r="A139" t="s">
        <v>147</v>
      </c>
      <c r="B139" t="s">
        <v>25</v>
      </c>
      <c r="C139" s="1">
        <v>40786.564583333333</v>
      </c>
      <c r="D139">
        <v>78</v>
      </c>
      <c r="E139" t="s">
        <v>37</v>
      </c>
      <c r="F139">
        <v>4.5</v>
      </c>
      <c r="G139" t="s">
        <v>38</v>
      </c>
      <c r="H139" t="s">
        <v>39</v>
      </c>
      <c r="I139" t="s">
        <v>28</v>
      </c>
      <c r="K139" s="1">
        <v>40786.564583333333</v>
      </c>
      <c r="O139" t="s">
        <v>40</v>
      </c>
      <c r="P139" t="s">
        <v>28</v>
      </c>
      <c r="Q139" t="s">
        <v>30</v>
      </c>
      <c r="R139" t="s">
        <v>31</v>
      </c>
      <c r="S139">
        <v>11479</v>
      </c>
      <c r="T139" t="s">
        <v>148</v>
      </c>
    </row>
    <row r="140" spans="1:20">
      <c r="A140" t="s">
        <v>150</v>
      </c>
      <c r="B140" t="s">
        <v>25</v>
      </c>
      <c r="C140" s="1">
        <v>40793.535416666666</v>
      </c>
      <c r="D140">
        <v>78</v>
      </c>
      <c r="E140" t="s">
        <v>37</v>
      </c>
      <c r="F140">
        <v>4.7</v>
      </c>
      <c r="G140" t="s">
        <v>38</v>
      </c>
      <c r="H140" t="s">
        <v>39</v>
      </c>
      <c r="I140" t="s">
        <v>28</v>
      </c>
      <c r="K140" s="1">
        <v>40793.535416666666</v>
      </c>
      <c r="O140" t="s">
        <v>40</v>
      </c>
      <c r="P140" t="s">
        <v>28</v>
      </c>
      <c r="Q140" t="s">
        <v>30</v>
      </c>
      <c r="R140" t="s">
        <v>31</v>
      </c>
      <c r="S140">
        <v>9687</v>
      </c>
      <c r="T140" t="s">
        <v>151</v>
      </c>
    </row>
    <row r="141" spans="1:20">
      <c r="A141" t="s">
        <v>153</v>
      </c>
      <c r="B141" t="s">
        <v>25</v>
      </c>
      <c r="C141" s="1">
        <v>40787.595833333333</v>
      </c>
      <c r="D141">
        <v>78</v>
      </c>
      <c r="E141" t="s">
        <v>37</v>
      </c>
      <c r="F141">
        <v>9.5</v>
      </c>
      <c r="G141" t="s">
        <v>38</v>
      </c>
      <c r="H141" t="s">
        <v>39</v>
      </c>
      <c r="I141" t="s">
        <v>28</v>
      </c>
      <c r="K141" s="1">
        <v>40787.595833333333</v>
      </c>
      <c r="O141" t="s">
        <v>40</v>
      </c>
      <c r="P141" t="s">
        <v>28</v>
      </c>
      <c r="Q141" t="s">
        <v>30</v>
      </c>
      <c r="R141" t="s">
        <v>31</v>
      </c>
      <c r="S141">
        <v>9720</v>
      </c>
      <c r="T141" t="s">
        <v>154</v>
      </c>
    </row>
    <row r="142" spans="1:20">
      <c r="A142" t="s">
        <v>157</v>
      </c>
      <c r="B142" t="s">
        <v>25</v>
      </c>
      <c r="C142" s="1">
        <v>40766.537499999999</v>
      </c>
      <c r="D142">
        <v>78</v>
      </c>
      <c r="E142" t="s">
        <v>37</v>
      </c>
      <c r="F142">
        <v>8.5</v>
      </c>
      <c r="G142" t="s">
        <v>38</v>
      </c>
      <c r="H142" t="s">
        <v>39</v>
      </c>
      <c r="I142" t="s">
        <v>28</v>
      </c>
      <c r="K142" s="1">
        <v>40766.537499999999</v>
      </c>
      <c r="O142" t="s">
        <v>160</v>
      </c>
      <c r="P142" t="s">
        <v>28</v>
      </c>
      <c r="Q142" t="s">
        <v>30</v>
      </c>
      <c r="R142" t="s">
        <v>31</v>
      </c>
      <c r="S142">
        <v>9673</v>
      </c>
      <c r="T142" t="s">
        <v>159</v>
      </c>
    </row>
    <row r="143" spans="1:20">
      <c r="A143" t="s">
        <v>176</v>
      </c>
      <c r="B143" t="s">
        <v>25</v>
      </c>
      <c r="C143" s="1">
        <v>40765.640972222223</v>
      </c>
      <c r="D143">
        <v>78</v>
      </c>
      <c r="E143" t="s">
        <v>37</v>
      </c>
      <c r="F143">
        <v>5.3</v>
      </c>
      <c r="G143" t="s">
        <v>38</v>
      </c>
      <c r="H143" t="s">
        <v>39</v>
      </c>
      <c r="I143" t="s">
        <v>28</v>
      </c>
      <c r="K143" s="1">
        <v>40765.640972222223</v>
      </c>
      <c r="O143" t="s">
        <v>40</v>
      </c>
      <c r="P143" t="s">
        <v>28</v>
      </c>
      <c r="Q143" t="s">
        <v>30</v>
      </c>
      <c r="R143" t="s">
        <v>31</v>
      </c>
      <c r="S143">
        <v>11403</v>
      </c>
      <c r="T143" t="s">
        <v>177</v>
      </c>
    </row>
  </sheetData>
  <sortState ref="A1:T144">
    <sortCondition ref="E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Qualifers</vt:lpstr>
      <vt:lpstr>Summary</vt:lpstr>
      <vt:lpstr>MDL-PQL</vt:lpstr>
      <vt:lpstr>Station ID</vt:lpstr>
      <vt:lpstr>SPRG1107</vt:lpstr>
      <vt:lpstr>Qualified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2013-05-14T12:03:30Z</dcterms:modified>
</cp:coreProperties>
</file>