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L16" i="3" a="1"/>
  <c r="L16" s="1"/>
  <c r="L26" a="1"/>
  <c r="L26" s="1"/>
  <c r="L27" a="1"/>
  <c r="L27" s="1"/>
  <c r="L28" a="1"/>
  <c r="L28" s="1"/>
  <c r="B2" i="2" l="1"/>
  <c r="E29" l="1" a="1"/>
  <c r="E29" s="1"/>
  <c r="C28" i="8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C28" i="7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U29" a="1"/>
  <c r="U29" s="1"/>
  <c r="V29" a="1"/>
  <c r="V29" s="1"/>
  <c r="K28" i="3" a="1"/>
  <c r="K28" s="1"/>
  <c r="M28" a="1"/>
  <c r="M28" s="1"/>
  <c r="M29" a="1"/>
  <c r="M29" s="1"/>
  <c r="D28" i="2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W28" a="1"/>
  <c r="W28" s="1"/>
  <c r="X28" a="1"/>
  <c r="X28" s="1"/>
  <c r="Y28" a="1"/>
  <c r="Y28" s="1"/>
  <c r="Z28" a="1"/>
  <c r="Z28" s="1"/>
  <c r="AA28" a="1"/>
  <c r="AA28" s="1"/>
  <c r="AB28" a="1"/>
  <c r="AB28" s="1"/>
  <c r="AC28" a="1"/>
  <c r="AC28" s="1"/>
  <c r="AD28" a="1"/>
  <c r="AD28" s="1"/>
  <c r="AE28" a="1"/>
  <c r="AE28" s="1"/>
  <c r="D29" a="1"/>
  <c r="D29" s="1"/>
  <c r="F29" a="1"/>
  <c r="F29" s="1"/>
  <c r="G29" a="1"/>
  <c r="G29" s="1"/>
  <c r="H29" a="1"/>
  <c r="H29" s="1"/>
  <c r="I29" a="1"/>
  <c r="I29" s="1"/>
  <c r="J29" a="1"/>
  <c r="J29" s="1"/>
  <c r="K29" a="1"/>
  <c r="K29" s="1"/>
  <c r="L29" i="3" s="1" a="1"/>
  <c r="L29" s="1"/>
  <c r="L29" i="2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W29" a="1"/>
  <c r="W29" s="1"/>
  <c r="X29" a="1"/>
  <c r="X29" s="1"/>
  <c r="Y29" a="1"/>
  <c r="Y29" s="1"/>
  <c r="Z29" a="1"/>
  <c r="Z29" s="1"/>
  <c r="AA29" a="1"/>
  <c r="AA29" s="1"/>
  <c r="AB29" a="1"/>
  <c r="AB29" s="1"/>
  <c r="AC29" a="1"/>
  <c r="AC29" s="1"/>
  <c r="AD29" a="1"/>
  <c r="AD29" s="1"/>
  <c r="AE29" a="1"/>
  <c r="AE29" s="1"/>
  <c r="C29" l="1"/>
  <c r="BR29" i="3"/>
  <c r="BP29"/>
  <c r="BN29"/>
  <c r="BL29"/>
  <c r="BJ29"/>
  <c r="BH29"/>
  <c r="BF29"/>
  <c r="BD29"/>
  <c r="BB29"/>
  <c r="AZ29"/>
  <c r="BQ28"/>
  <c r="BO28"/>
  <c r="BM28"/>
  <c r="BK28"/>
  <c r="BI28"/>
  <c r="BG28"/>
  <c r="BE28"/>
  <c r="BC28"/>
  <c r="BA28"/>
  <c r="C28" i="2"/>
  <c r="E28" i="3" s="1"/>
  <c r="BQ29"/>
  <c r="BO29"/>
  <c r="BM29"/>
  <c r="BK29"/>
  <c r="BI29"/>
  <c r="BG29"/>
  <c r="BE29"/>
  <c r="BC29"/>
  <c r="BA29"/>
  <c r="BR28"/>
  <c r="BP28"/>
  <c r="BN28"/>
  <c r="BL28"/>
  <c r="BJ28"/>
  <c r="BH28"/>
  <c r="BF28"/>
  <c r="BD28"/>
  <c r="BB28"/>
  <c r="AZ28"/>
  <c r="E29"/>
  <c r="D4" i="2"/>
  <c r="D5" a="1"/>
  <c r="D5" s="1"/>
  <c r="D6" a="1"/>
  <c r="D6" s="1"/>
  <c r="D7" a="1"/>
  <c r="D7" s="1"/>
  <c r="D8" a="1"/>
  <c r="D8" s="1"/>
  <c r="D9" a="1"/>
  <c r="D9" s="1"/>
  <c r="D10" a="1"/>
  <c r="D10" s="1"/>
  <c r="D11" a="1"/>
  <c r="D11" s="1"/>
  <c r="D12" a="1"/>
  <c r="D12" s="1"/>
  <c r="D13" a="1"/>
  <c r="D13" s="1"/>
  <c r="D14" a="1"/>
  <c r="D14" s="1"/>
  <c r="D15" a="1"/>
  <c r="D15" s="1"/>
  <c r="D16" a="1"/>
  <c r="D16" s="1"/>
  <c r="D17" a="1"/>
  <c r="D17" s="1"/>
  <c r="D18" a="1"/>
  <c r="D18" s="1"/>
  <c r="D19" a="1"/>
  <c r="D19" s="1"/>
  <c r="D20" a="1"/>
  <c r="D20" s="1"/>
  <c r="D21" a="1"/>
  <c r="D21" s="1"/>
  <c r="D22" a="1"/>
  <c r="D22" s="1"/>
  <c r="D23" a="1"/>
  <c r="D23" s="1"/>
  <c r="D24" a="1"/>
  <c r="D24" s="1"/>
  <c r="D25" a="1"/>
  <c r="D25" s="1"/>
  <c r="D26" a="1"/>
  <c r="D26" s="1"/>
  <c r="D27" a="1"/>
  <c r="D27" s="1"/>
  <c r="E4" a="1"/>
  <c r="E4" s="1"/>
  <c r="D4" i="8" l="1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C18" a="1"/>
  <c r="C18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G4" i="2" a="1"/>
  <c r="G4" s="1"/>
  <c r="AD4" a="1"/>
  <c r="AD4" s="1"/>
  <c r="BQ4" i="3" s="1"/>
  <c r="AD5" i="2" a="1"/>
  <c r="AD5" s="1"/>
  <c r="BQ5" i="3" s="1"/>
  <c r="AE5" i="2" a="1"/>
  <c r="AE5" s="1"/>
  <c r="BR5" i="3" s="1"/>
  <c r="AD6" i="2" a="1"/>
  <c r="AD6" s="1"/>
  <c r="BQ6" i="3" s="1"/>
  <c r="AE6" i="2" a="1"/>
  <c r="AE6" s="1"/>
  <c r="BR6" i="3" s="1"/>
  <c r="AD7" i="2" a="1"/>
  <c r="AD7" s="1"/>
  <c r="BQ7" i="3" s="1"/>
  <c r="AE7" i="2" a="1"/>
  <c r="AE7" s="1"/>
  <c r="BR7" i="3" s="1"/>
  <c r="AD8" i="2" a="1"/>
  <c r="AD8" s="1"/>
  <c r="BQ8" i="3" s="1"/>
  <c r="AE8" i="2" a="1"/>
  <c r="AE8" s="1"/>
  <c r="BR8" i="3" s="1"/>
  <c r="AD9" i="2" a="1"/>
  <c r="AD9" s="1"/>
  <c r="BQ9" i="3" s="1"/>
  <c r="AE9" i="2" a="1"/>
  <c r="AE9" s="1"/>
  <c r="BR9" i="3" s="1"/>
  <c r="AD10" i="2" a="1"/>
  <c r="AD10" s="1"/>
  <c r="BQ10" i="3" s="1"/>
  <c r="AE10" i="2" a="1"/>
  <c r="AE10" s="1"/>
  <c r="BR10" i="3" s="1"/>
  <c r="AD11" i="2" a="1"/>
  <c r="AD11" s="1"/>
  <c r="BQ11" i="3" s="1"/>
  <c r="AE11" i="2" a="1"/>
  <c r="AE11" s="1"/>
  <c r="BR11" i="3" s="1"/>
  <c r="AD12" i="2" a="1"/>
  <c r="AD12" s="1"/>
  <c r="BQ12" i="3" s="1"/>
  <c r="AE12" i="2" a="1"/>
  <c r="AE12" s="1"/>
  <c r="BR12" i="3" s="1"/>
  <c r="AD13" i="2" a="1"/>
  <c r="AD13" s="1"/>
  <c r="BQ13" i="3" s="1"/>
  <c r="AE13" i="2" a="1"/>
  <c r="AE13" s="1"/>
  <c r="BR13" i="3" s="1"/>
  <c r="AD14" i="2" a="1"/>
  <c r="AD14" s="1"/>
  <c r="BQ14" i="3" s="1"/>
  <c r="AE14" i="2" a="1"/>
  <c r="AE14" s="1"/>
  <c r="BR14" i="3" s="1"/>
  <c r="AD15" i="2" a="1"/>
  <c r="AD15" s="1"/>
  <c r="BQ15" i="3" s="1"/>
  <c r="AE15" i="2" a="1"/>
  <c r="AE15" s="1"/>
  <c r="BR15" i="3" s="1"/>
  <c r="AD16" i="2" a="1"/>
  <c r="AD16" s="1"/>
  <c r="BQ16" i="3" s="1"/>
  <c r="AE16" i="2" a="1"/>
  <c r="AE16" s="1"/>
  <c r="BR16" i="3" s="1"/>
  <c r="AD17" i="2" a="1"/>
  <c r="AD17" s="1"/>
  <c r="BQ17" i="3" s="1"/>
  <c r="AE17" i="2" a="1"/>
  <c r="AE17" s="1"/>
  <c r="BR17" i="3" s="1"/>
  <c r="AD18" i="2" a="1"/>
  <c r="AD18" s="1"/>
  <c r="BQ18" i="3" s="1"/>
  <c r="AE18" i="2" a="1"/>
  <c r="AE18" s="1"/>
  <c r="BR18" i="3" s="1"/>
  <c r="AD19" i="2" a="1"/>
  <c r="AD19" s="1"/>
  <c r="BQ19" i="3" s="1"/>
  <c r="AE19" i="2" a="1"/>
  <c r="AE19" s="1"/>
  <c r="BR19" i="3" s="1"/>
  <c r="AD20" i="2" a="1"/>
  <c r="AD20" s="1"/>
  <c r="BQ20" i="3" s="1"/>
  <c r="AE20" i="2" a="1"/>
  <c r="AE20" s="1"/>
  <c r="BR20" i="3" s="1"/>
  <c r="AD21" i="2" a="1"/>
  <c r="AD21" s="1"/>
  <c r="BQ21" i="3" s="1"/>
  <c r="AE21" i="2" a="1"/>
  <c r="AE21" s="1"/>
  <c r="BR21" i="3" s="1"/>
  <c r="AD22" i="2" a="1"/>
  <c r="AD22" s="1"/>
  <c r="BQ22" i="3" s="1"/>
  <c r="AE22" i="2" a="1"/>
  <c r="AE22" s="1"/>
  <c r="BR22" i="3" s="1"/>
  <c r="AD23" i="2" a="1"/>
  <c r="AD23" s="1"/>
  <c r="BQ23" i="3" s="1"/>
  <c r="AE23" i="2" a="1"/>
  <c r="AE23" s="1"/>
  <c r="BR23" i="3" s="1"/>
  <c r="AD24" i="2" a="1"/>
  <c r="AD24" s="1"/>
  <c r="BQ24" i="3" s="1"/>
  <c r="AE24" i="2" a="1"/>
  <c r="AE24" s="1"/>
  <c r="BR24" i="3" s="1"/>
  <c r="AD25" i="2" a="1"/>
  <c r="AD25" s="1"/>
  <c r="BQ25" i="3" s="1"/>
  <c r="AE25" i="2" a="1"/>
  <c r="AE25" s="1"/>
  <c r="BR25" i="3" s="1"/>
  <c r="AD26" i="2" a="1"/>
  <c r="AD26" s="1"/>
  <c r="AE26" a="1"/>
  <c r="AE26" s="1"/>
  <c r="BR26" i="3" s="1"/>
  <c r="AD27" i="2" a="1"/>
  <c r="AD27" s="1"/>
  <c r="AE27" a="1"/>
  <c r="AE27" s="1"/>
  <c r="BR27" i="3" s="1"/>
  <c r="AE4" i="2" a="1"/>
  <c r="AE4" s="1"/>
  <c r="BR4" i="3" s="1"/>
  <c r="F24" i="2" a="1"/>
  <c r="F24" s="1"/>
  <c r="B4" i="3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B4" i="3" s="1"/>
  <c r="O4" i="2" a="1"/>
  <c r="O4" s="1"/>
  <c r="BC4" i="3" s="1"/>
  <c r="P4" i="2" a="1"/>
  <c r="P4" s="1"/>
  <c r="BD4" i="3" s="1"/>
  <c r="Q4" i="2" a="1"/>
  <c r="Q4" s="1"/>
  <c r="BE4" i="3" s="1"/>
  <c r="R4" i="2" a="1"/>
  <c r="R4" s="1"/>
  <c r="BF4" i="3" s="1"/>
  <c r="S4" i="2" a="1"/>
  <c r="S4" s="1"/>
  <c r="BG4" i="3" s="1"/>
  <c r="T4" i="2" a="1"/>
  <c r="T4" s="1"/>
  <c r="BH4" i="3" s="1"/>
  <c r="U4" i="2" a="1"/>
  <c r="U4" s="1"/>
  <c r="BI4" i="3" s="1"/>
  <c r="V4" i="2" a="1"/>
  <c r="V4" s="1"/>
  <c r="BJ4" i="3" s="1"/>
  <c r="W4" i="2" a="1"/>
  <c r="W4" s="1"/>
  <c r="BK4" i="3" s="1"/>
  <c r="X4" i="2" a="1"/>
  <c r="X4" s="1"/>
  <c r="BL4" i="3" s="1"/>
  <c r="Y4" i="2" a="1"/>
  <c r="Y4" s="1"/>
  <c r="BM4" i="3" s="1"/>
  <c r="Z4" i="2" a="1"/>
  <c r="Z4" s="1"/>
  <c r="BN4" i="3" s="1"/>
  <c r="AA4" i="2" a="1"/>
  <c r="AA4" s="1"/>
  <c r="BO4" i="3" s="1"/>
  <c r="AB4" i="2" a="1"/>
  <c r="AB4" s="1"/>
  <c r="BP4" i="3" s="1"/>
  <c r="AC4" i="2" a="1"/>
  <c r="AC4" s="1"/>
  <c r="N5" a="1"/>
  <c r="N5" s="1"/>
  <c r="BB5" i="3" s="1"/>
  <c r="O5" i="2" a="1"/>
  <c r="O5" s="1"/>
  <c r="BC5" i="3" s="1"/>
  <c r="P5" i="2" a="1"/>
  <c r="P5" s="1"/>
  <c r="BD5" i="3" s="1"/>
  <c r="Q5" i="2" a="1"/>
  <c r="Q5" s="1"/>
  <c r="BE5" i="3" s="1"/>
  <c r="R5" i="2" a="1"/>
  <c r="R5" s="1"/>
  <c r="BF5" i="3" s="1"/>
  <c r="S5" i="2" a="1"/>
  <c r="S5" s="1"/>
  <c r="BG5" i="3" s="1"/>
  <c r="T5" i="2" a="1"/>
  <c r="T5" s="1"/>
  <c r="BH5" i="3" s="1"/>
  <c r="U5" i="2" a="1"/>
  <c r="U5" s="1"/>
  <c r="BI5" i="3" s="1"/>
  <c r="V5" i="2" a="1"/>
  <c r="V5" s="1"/>
  <c r="BJ5" i="3" s="1"/>
  <c r="W5" i="2" a="1"/>
  <c r="W5" s="1"/>
  <c r="BK5" i="3" s="1"/>
  <c r="X5" i="2" a="1"/>
  <c r="X5" s="1"/>
  <c r="BL5" i="3" s="1"/>
  <c r="Y5" i="2" a="1"/>
  <c r="Y5" s="1"/>
  <c r="BM5" i="3" s="1"/>
  <c r="Z5" i="2" a="1"/>
  <c r="Z5" s="1"/>
  <c r="BN5" i="3" s="1"/>
  <c r="AA5" i="2" a="1"/>
  <c r="AA5" s="1"/>
  <c r="BO5" i="3" s="1"/>
  <c r="AB5" i="2" a="1"/>
  <c r="AB5" s="1"/>
  <c r="BP5" i="3" s="1"/>
  <c r="AC5" i="2" a="1"/>
  <c r="AC5" s="1"/>
  <c r="N6" a="1"/>
  <c r="N6" s="1"/>
  <c r="BB6" i="3" s="1"/>
  <c r="O6" i="2" a="1"/>
  <c r="O6" s="1"/>
  <c r="BC6" i="3" s="1"/>
  <c r="P6" i="2" a="1"/>
  <c r="P6" s="1"/>
  <c r="BD6" i="3" s="1"/>
  <c r="Q6" i="2" a="1"/>
  <c r="Q6" s="1"/>
  <c r="BE6" i="3" s="1"/>
  <c r="R6" i="2" a="1"/>
  <c r="R6" s="1"/>
  <c r="BF6" i="3" s="1"/>
  <c r="S6" i="2" a="1"/>
  <c r="S6" s="1"/>
  <c r="BG6" i="3" s="1"/>
  <c r="T6" i="2" a="1"/>
  <c r="T6" s="1"/>
  <c r="BH6" i="3" s="1"/>
  <c r="U6" i="2" a="1"/>
  <c r="U6" s="1"/>
  <c r="BI6" i="3" s="1"/>
  <c r="V6" i="2" a="1"/>
  <c r="V6" s="1"/>
  <c r="BJ6" i="3" s="1"/>
  <c r="W6" i="2" a="1"/>
  <c r="W6" s="1"/>
  <c r="BK6" i="3" s="1"/>
  <c r="X6" i="2" a="1"/>
  <c r="X6" s="1"/>
  <c r="BL6" i="3" s="1"/>
  <c r="Y6" i="2" a="1"/>
  <c r="Y6" s="1"/>
  <c r="BM6" i="3" s="1"/>
  <c r="Z6" i="2" a="1"/>
  <c r="Z6" s="1"/>
  <c r="BN6" i="3" s="1"/>
  <c r="AA6" i="2" a="1"/>
  <c r="AA6" s="1"/>
  <c r="BO6" i="3" s="1"/>
  <c r="AB6" i="2" a="1"/>
  <c r="AB6" s="1"/>
  <c r="BP6" i="3" s="1"/>
  <c r="AC6" i="2" a="1"/>
  <c r="AC6" s="1"/>
  <c r="N7" a="1"/>
  <c r="N7" s="1"/>
  <c r="BB7" i="3" s="1"/>
  <c r="O7" i="2" a="1"/>
  <c r="O7" s="1"/>
  <c r="BC7" i="3" s="1"/>
  <c r="P7" i="2" a="1"/>
  <c r="P7" s="1"/>
  <c r="BD7" i="3" s="1"/>
  <c r="Q7" i="2" a="1"/>
  <c r="Q7" s="1"/>
  <c r="BE7" i="3" s="1"/>
  <c r="R7" i="2" a="1"/>
  <c r="R7" s="1"/>
  <c r="BF7" i="3" s="1"/>
  <c r="S7" i="2" a="1"/>
  <c r="S7" s="1"/>
  <c r="BG7" i="3" s="1"/>
  <c r="T7" i="2" a="1"/>
  <c r="T7" s="1"/>
  <c r="BH7" i="3" s="1"/>
  <c r="U7" i="2" a="1"/>
  <c r="U7" s="1"/>
  <c r="BI7" i="3" s="1"/>
  <c r="V7" i="2" a="1"/>
  <c r="V7" s="1"/>
  <c r="BJ7" i="3" s="1"/>
  <c r="W7" i="2" a="1"/>
  <c r="W7" s="1"/>
  <c r="BK7" i="3" s="1"/>
  <c r="X7" i="2" a="1"/>
  <c r="X7" s="1"/>
  <c r="BL7" i="3" s="1"/>
  <c r="Y7" i="2" a="1"/>
  <c r="Y7" s="1"/>
  <c r="BM7" i="3" s="1"/>
  <c r="Z7" i="2" a="1"/>
  <c r="Z7" s="1"/>
  <c r="BN7" i="3" s="1"/>
  <c r="AA7" i="2" a="1"/>
  <c r="AA7" s="1"/>
  <c r="BO7" i="3" s="1"/>
  <c r="AB7" i="2" a="1"/>
  <c r="AB7" s="1"/>
  <c r="BP7" i="3" s="1"/>
  <c r="AC7" i="2" a="1"/>
  <c r="AC7" s="1"/>
  <c r="N8" a="1"/>
  <c r="N8" s="1"/>
  <c r="BB8" i="3" s="1"/>
  <c r="O8" i="2" a="1"/>
  <c r="O8" s="1"/>
  <c r="BC8" i="3" s="1"/>
  <c r="P8" i="2" a="1"/>
  <c r="P8" s="1"/>
  <c r="BD8" i="3" s="1"/>
  <c r="Q8" i="2" a="1"/>
  <c r="Q8" s="1"/>
  <c r="BE8" i="3" s="1"/>
  <c r="R8" i="2" a="1"/>
  <c r="R8" s="1"/>
  <c r="BF8" i="3" s="1"/>
  <c r="S8" i="2" a="1"/>
  <c r="S8" s="1"/>
  <c r="BG8" i="3" s="1"/>
  <c r="T8" i="2" a="1"/>
  <c r="T8" s="1"/>
  <c r="BH8" i="3" s="1"/>
  <c r="U8" i="2" a="1"/>
  <c r="U8" s="1"/>
  <c r="BI8" i="3" s="1"/>
  <c r="V8" i="2" a="1"/>
  <c r="V8" s="1"/>
  <c r="BJ8" i="3" s="1"/>
  <c r="W8" i="2" a="1"/>
  <c r="W8" s="1"/>
  <c r="BK8" i="3" s="1"/>
  <c r="X8" i="2" a="1"/>
  <c r="X8" s="1"/>
  <c r="BL8" i="3" s="1"/>
  <c r="Y8" i="2" a="1"/>
  <c r="Y8" s="1"/>
  <c r="BM8" i="3" s="1"/>
  <c r="Z8" i="2" a="1"/>
  <c r="Z8" s="1"/>
  <c r="BN8" i="3" s="1"/>
  <c r="AA8" i="2" a="1"/>
  <c r="AA8" s="1"/>
  <c r="BO8" i="3" s="1"/>
  <c r="AB8" i="2" a="1"/>
  <c r="AB8" s="1"/>
  <c r="BP8" i="3" s="1"/>
  <c r="AC8" i="2" a="1"/>
  <c r="AC8" s="1"/>
  <c r="N9" a="1"/>
  <c r="N9" s="1"/>
  <c r="BB9" i="3" s="1"/>
  <c r="O9" i="2" a="1"/>
  <c r="O9" s="1"/>
  <c r="BC9" i="3" s="1"/>
  <c r="P9" i="2" a="1"/>
  <c r="P9" s="1"/>
  <c r="BD9" i="3" s="1"/>
  <c r="Q9" i="2" a="1"/>
  <c r="Q9" s="1"/>
  <c r="BE9" i="3" s="1"/>
  <c r="R9" i="2" a="1"/>
  <c r="R9" s="1"/>
  <c r="BF9" i="3" s="1"/>
  <c r="S9" i="2" a="1"/>
  <c r="S9" s="1"/>
  <c r="BG9" i="3" s="1"/>
  <c r="T9" i="2" a="1"/>
  <c r="T9" s="1"/>
  <c r="BH9" i="3" s="1"/>
  <c r="U9" i="2" a="1"/>
  <c r="U9" s="1"/>
  <c r="BI9" i="3" s="1"/>
  <c r="V9" i="2" a="1"/>
  <c r="V9" s="1"/>
  <c r="BJ9" i="3" s="1"/>
  <c r="W9" i="2" a="1"/>
  <c r="W9" s="1"/>
  <c r="BK9" i="3" s="1"/>
  <c r="X9" i="2" a="1"/>
  <c r="X9" s="1"/>
  <c r="BL9" i="3" s="1"/>
  <c r="Y9" i="2" a="1"/>
  <c r="Y9" s="1"/>
  <c r="BM9" i="3" s="1"/>
  <c r="Z9" i="2" a="1"/>
  <c r="Z9" s="1"/>
  <c r="BN9" i="3" s="1"/>
  <c r="AA9" i="2" a="1"/>
  <c r="AA9" s="1"/>
  <c r="BO9" i="3" s="1"/>
  <c r="AB9" i="2" a="1"/>
  <c r="AB9" s="1"/>
  <c r="BP9" i="3" s="1"/>
  <c r="AC9" i="2" a="1"/>
  <c r="AC9" s="1"/>
  <c r="N10" a="1"/>
  <c r="N10" s="1"/>
  <c r="BB10" i="3" s="1"/>
  <c r="O10" i="2" a="1"/>
  <c r="O10" s="1"/>
  <c r="BC10" i="3" s="1"/>
  <c r="P10" i="2" a="1"/>
  <c r="P10" s="1"/>
  <c r="BD10" i="3" s="1"/>
  <c r="Q10" i="2" a="1"/>
  <c r="Q10" s="1"/>
  <c r="BE10" i="3" s="1"/>
  <c r="R10" i="2" a="1"/>
  <c r="R10" s="1"/>
  <c r="BF10" i="3" s="1"/>
  <c r="S10" i="2" a="1"/>
  <c r="S10" s="1"/>
  <c r="BG10" i="3" s="1"/>
  <c r="T10" i="2" a="1"/>
  <c r="T10" s="1"/>
  <c r="BH10" i="3" s="1"/>
  <c r="U10" i="2" a="1"/>
  <c r="U10" s="1"/>
  <c r="BI10" i="3" s="1"/>
  <c r="V10" i="2" a="1"/>
  <c r="V10" s="1"/>
  <c r="BJ10" i="3" s="1"/>
  <c r="W10" i="2" a="1"/>
  <c r="W10" s="1"/>
  <c r="BK10" i="3" s="1"/>
  <c r="X10" i="2" a="1"/>
  <c r="X10" s="1"/>
  <c r="BL10" i="3" s="1"/>
  <c r="Y10" i="2" a="1"/>
  <c r="Y10" s="1"/>
  <c r="BM10" i="3" s="1"/>
  <c r="Z10" i="2" a="1"/>
  <c r="Z10" s="1"/>
  <c r="BN10" i="3" s="1"/>
  <c r="AA10" i="2" a="1"/>
  <c r="AA10" s="1"/>
  <c r="BO10" i="3" s="1"/>
  <c r="AB10" i="2" a="1"/>
  <c r="AB10" s="1"/>
  <c r="BP10" i="3" s="1"/>
  <c r="AC10" i="2" a="1"/>
  <c r="AC10" s="1"/>
  <c r="N11" a="1"/>
  <c r="N11" s="1"/>
  <c r="BB11" i="3" s="1"/>
  <c r="O11" i="2" a="1"/>
  <c r="O11" s="1"/>
  <c r="BC11" i="3" s="1"/>
  <c r="P11" i="2" a="1"/>
  <c r="P11" s="1"/>
  <c r="BD11" i="3" s="1"/>
  <c r="Q11" i="2" a="1"/>
  <c r="Q11" s="1"/>
  <c r="BE11" i="3" s="1"/>
  <c r="R11" i="2" a="1"/>
  <c r="R11" s="1"/>
  <c r="BF11" i="3" s="1"/>
  <c r="S11" i="2" a="1"/>
  <c r="S11" s="1"/>
  <c r="BG11" i="3" s="1"/>
  <c r="T11" i="2" a="1"/>
  <c r="T11" s="1"/>
  <c r="BH11" i="3" s="1"/>
  <c r="U11" i="2" a="1"/>
  <c r="U11" s="1"/>
  <c r="BI11" i="3" s="1"/>
  <c r="V11" i="2" a="1"/>
  <c r="V11" s="1"/>
  <c r="BJ11" i="3" s="1"/>
  <c r="W11" i="2" a="1"/>
  <c r="W11" s="1"/>
  <c r="BK11" i="3" s="1"/>
  <c r="X11" i="2" a="1"/>
  <c r="X11" s="1"/>
  <c r="BL11" i="3" s="1"/>
  <c r="Y11" i="2" a="1"/>
  <c r="Y11" s="1"/>
  <c r="BM11" i="3" s="1"/>
  <c r="Z11" i="2" a="1"/>
  <c r="Z11" s="1"/>
  <c r="BN11" i="3" s="1"/>
  <c r="AA11" i="2" a="1"/>
  <c r="AA11" s="1"/>
  <c r="BO11" i="3" s="1"/>
  <c r="AB11" i="2" a="1"/>
  <c r="AB11" s="1"/>
  <c r="BP11" i="3" s="1"/>
  <c r="AC11" i="2" a="1"/>
  <c r="AC11" s="1"/>
  <c r="N12" a="1"/>
  <c r="N12" s="1"/>
  <c r="BB12" i="3" s="1"/>
  <c r="O12" i="2" a="1"/>
  <c r="O12" s="1"/>
  <c r="BC12" i="3" s="1"/>
  <c r="P12" i="2" a="1"/>
  <c r="P12" s="1"/>
  <c r="BD12" i="3" s="1"/>
  <c r="Q12" i="2" a="1"/>
  <c r="Q12" s="1"/>
  <c r="BE12" i="3" s="1"/>
  <c r="R12" i="2" a="1"/>
  <c r="R12" s="1"/>
  <c r="BF12" i="3" s="1"/>
  <c r="S12" i="2" a="1"/>
  <c r="S12" s="1"/>
  <c r="BG12" i="3" s="1"/>
  <c r="T12" i="2" a="1"/>
  <c r="T12" s="1"/>
  <c r="BH12" i="3" s="1"/>
  <c r="U12" i="2" a="1"/>
  <c r="U12" s="1"/>
  <c r="BI12" i="3" s="1"/>
  <c r="V12" i="2" a="1"/>
  <c r="V12" s="1"/>
  <c r="BJ12" i="3" s="1"/>
  <c r="W12" i="2" a="1"/>
  <c r="W12" s="1"/>
  <c r="BK12" i="3" s="1"/>
  <c r="X12" i="2" a="1"/>
  <c r="X12" s="1"/>
  <c r="BL12" i="3" s="1"/>
  <c r="Y12" i="2" a="1"/>
  <c r="Y12" s="1"/>
  <c r="BM12" i="3" s="1"/>
  <c r="Z12" i="2" a="1"/>
  <c r="Z12" s="1"/>
  <c r="BN12" i="3" s="1"/>
  <c r="AA12" i="2" a="1"/>
  <c r="AA12" s="1"/>
  <c r="BO12" i="3" s="1"/>
  <c r="AB12" i="2" a="1"/>
  <c r="AB12" s="1"/>
  <c r="BP12" i="3" s="1"/>
  <c r="AC12" i="2" a="1"/>
  <c r="AC12" s="1"/>
  <c r="N13" a="1"/>
  <c r="N13" s="1"/>
  <c r="BB13" i="3" s="1"/>
  <c r="O13" i="2" a="1"/>
  <c r="O13" s="1"/>
  <c r="BC13" i="3" s="1"/>
  <c r="P13" i="2" a="1"/>
  <c r="P13" s="1"/>
  <c r="BD13" i="3" s="1"/>
  <c r="Q13" i="2" a="1"/>
  <c r="Q13" s="1"/>
  <c r="BE13" i="3" s="1"/>
  <c r="R13" i="2" a="1"/>
  <c r="R13" s="1"/>
  <c r="BF13" i="3" s="1"/>
  <c r="S13" i="2" a="1"/>
  <c r="S13" s="1"/>
  <c r="BG13" i="3" s="1"/>
  <c r="T13" i="2" a="1"/>
  <c r="T13" s="1"/>
  <c r="BH13" i="3" s="1"/>
  <c r="U13" i="2" a="1"/>
  <c r="U13" s="1"/>
  <c r="BI13" i="3" s="1"/>
  <c r="V13" i="2" a="1"/>
  <c r="V13" s="1"/>
  <c r="BJ13" i="3" s="1"/>
  <c r="W13" i="2" a="1"/>
  <c r="W13" s="1"/>
  <c r="BK13" i="3" s="1"/>
  <c r="X13" i="2" a="1"/>
  <c r="X13" s="1"/>
  <c r="BL13" i="3" s="1"/>
  <c r="Y13" i="2" a="1"/>
  <c r="Y13" s="1"/>
  <c r="BM13" i="3" s="1"/>
  <c r="Z13" i="2" a="1"/>
  <c r="Z13" s="1"/>
  <c r="BN13" i="3" s="1"/>
  <c r="AA13" i="2" a="1"/>
  <c r="AA13" s="1"/>
  <c r="BO13" i="3" s="1"/>
  <c r="AB13" i="2" a="1"/>
  <c r="AB13" s="1"/>
  <c r="BP13" i="3" s="1"/>
  <c r="AC13" i="2" a="1"/>
  <c r="AC13" s="1"/>
  <c r="N14" a="1"/>
  <c r="N14" s="1"/>
  <c r="BB14" i="3" s="1"/>
  <c r="O14" i="2" a="1"/>
  <c r="O14" s="1"/>
  <c r="BC14" i="3" s="1"/>
  <c r="P14" i="2" a="1"/>
  <c r="P14" s="1"/>
  <c r="BD14" i="3" s="1"/>
  <c r="Q14" i="2" a="1"/>
  <c r="Q14" s="1"/>
  <c r="BE14" i="3" s="1"/>
  <c r="R14" i="2" a="1"/>
  <c r="R14" s="1"/>
  <c r="BF14" i="3" s="1"/>
  <c r="S14" i="2" a="1"/>
  <c r="S14" s="1"/>
  <c r="BG14" i="3" s="1"/>
  <c r="T14" i="2" a="1"/>
  <c r="T14" s="1"/>
  <c r="BH14" i="3" s="1"/>
  <c r="U14" i="2" a="1"/>
  <c r="U14" s="1"/>
  <c r="BI14" i="3" s="1"/>
  <c r="V14" i="2" a="1"/>
  <c r="V14" s="1"/>
  <c r="BJ14" i="3" s="1"/>
  <c r="W14" i="2" a="1"/>
  <c r="W14" s="1"/>
  <c r="BK14" i="3" s="1"/>
  <c r="X14" i="2" a="1"/>
  <c r="X14" s="1"/>
  <c r="BL14" i="3" s="1"/>
  <c r="Y14" i="2" a="1"/>
  <c r="Y14" s="1"/>
  <c r="BM14" i="3" s="1"/>
  <c r="Z14" i="2" a="1"/>
  <c r="Z14" s="1"/>
  <c r="BN14" i="3" s="1"/>
  <c r="AA14" i="2" a="1"/>
  <c r="AA14" s="1"/>
  <c r="BO14" i="3" s="1"/>
  <c r="AB14" i="2" a="1"/>
  <c r="AB14" s="1"/>
  <c r="BP14" i="3" s="1"/>
  <c r="AC14" i="2" a="1"/>
  <c r="AC14" s="1"/>
  <c r="N15" a="1"/>
  <c r="N15" s="1"/>
  <c r="BB15" i="3" s="1"/>
  <c r="O15" i="2" a="1"/>
  <c r="O15" s="1"/>
  <c r="BC15" i="3" s="1"/>
  <c r="P15" i="2" a="1"/>
  <c r="P15" s="1"/>
  <c r="BD15" i="3" s="1"/>
  <c r="Q15" i="2" a="1"/>
  <c r="Q15" s="1"/>
  <c r="BE15" i="3" s="1"/>
  <c r="R15" i="2" a="1"/>
  <c r="R15" s="1"/>
  <c r="BF15" i="3" s="1"/>
  <c r="S15" i="2" a="1"/>
  <c r="S15" s="1"/>
  <c r="BG15" i="3" s="1"/>
  <c r="T15" i="2" a="1"/>
  <c r="T15" s="1"/>
  <c r="BH15" i="3" s="1"/>
  <c r="U15" i="2" a="1"/>
  <c r="U15" s="1"/>
  <c r="BI15" i="3" s="1"/>
  <c r="V15" i="2" a="1"/>
  <c r="V15" s="1"/>
  <c r="BJ15" i="3" s="1"/>
  <c r="W15" i="2" a="1"/>
  <c r="W15" s="1"/>
  <c r="BK15" i="3" s="1"/>
  <c r="X15" i="2" a="1"/>
  <c r="X15" s="1"/>
  <c r="BL15" i="3" s="1"/>
  <c r="Y15" i="2" a="1"/>
  <c r="Y15" s="1"/>
  <c r="BM15" i="3" s="1"/>
  <c r="Z15" i="2" a="1"/>
  <c r="Z15" s="1"/>
  <c r="BN15" i="3" s="1"/>
  <c r="AA15" i="2" a="1"/>
  <c r="AA15" s="1"/>
  <c r="BO15" i="3" s="1"/>
  <c r="AB15" i="2" a="1"/>
  <c r="AB15" s="1"/>
  <c r="BP15" i="3" s="1"/>
  <c r="AC15" i="2" a="1"/>
  <c r="AC15" s="1"/>
  <c r="N16" a="1"/>
  <c r="N16" s="1"/>
  <c r="BB16" i="3" s="1"/>
  <c r="O16" i="2" a="1"/>
  <c r="O16" s="1"/>
  <c r="BC16" i="3" s="1"/>
  <c r="P16" i="2" a="1"/>
  <c r="P16" s="1"/>
  <c r="BD16" i="3" s="1"/>
  <c r="Q16" i="2" a="1"/>
  <c r="Q16" s="1"/>
  <c r="BE16" i="3" s="1"/>
  <c r="R16" i="2" a="1"/>
  <c r="R16" s="1"/>
  <c r="BF16" i="3" s="1"/>
  <c r="S16" i="2" a="1"/>
  <c r="S16" s="1"/>
  <c r="BG16" i="3" s="1"/>
  <c r="T16" i="2" a="1"/>
  <c r="T16" s="1"/>
  <c r="BH16" i="3" s="1"/>
  <c r="U16" i="2" a="1"/>
  <c r="U16" s="1"/>
  <c r="BI16" i="3" s="1"/>
  <c r="V16" i="2" a="1"/>
  <c r="V16" s="1"/>
  <c r="BJ16" i="3" s="1"/>
  <c r="W16" i="2" a="1"/>
  <c r="W16" s="1"/>
  <c r="BK16" i="3" s="1"/>
  <c r="X16" i="2" a="1"/>
  <c r="X16" s="1"/>
  <c r="BL16" i="3" s="1"/>
  <c r="Y16" i="2" a="1"/>
  <c r="Y16" s="1"/>
  <c r="BM16" i="3" s="1"/>
  <c r="Z16" i="2" a="1"/>
  <c r="Z16" s="1"/>
  <c r="BN16" i="3" s="1"/>
  <c r="AA16" i="2" a="1"/>
  <c r="AA16" s="1"/>
  <c r="BO16" i="3" s="1"/>
  <c r="AB16" i="2" a="1"/>
  <c r="AB16" s="1"/>
  <c r="BP16" i="3" s="1"/>
  <c r="AC16" i="2" a="1"/>
  <c r="AC16" s="1"/>
  <c r="N17" a="1"/>
  <c r="N17" s="1"/>
  <c r="BB17" i="3" s="1"/>
  <c r="O17" i="2" a="1"/>
  <c r="O17" s="1"/>
  <c r="BC17" i="3" s="1"/>
  <c r="P17" i="2" a="1"/>
  <c r="P17" s="1"/>
  <c r="BD17" i="3" s="1"/>
  <c r="Q17" i="2" a="1"/>
  <c r="Q17" s="1"/>
  <c r="BE17" i="3" s="1"/>
  <c r="R17" i="2" a="1"/>
  <c r="R17" s="1"/>
  <c r="BF17" i="3" s="1"/>
  <c r="S17" i="2" a="1"/>
  <c r="S17" s="1"/>
  <c r="BG17" i="3" s="1"/>
  <c r="T17" i="2" a="1"/>
  <c r="T17" s="1"/>
  <c r="BH17" i="3" s="1"/>
  <c r="U17" i="2" a="1"/>
  <c r="U17" s="1"/>
  <c r="BI17" i="3" s="1"/>
  <c r="V17" i="2" a="1"/>
  <c r="V17" s="1"/>
  <c r="BJ17" i="3" s="1"/>
  <c r="W17" i="2" a="1"/>
  <c r="W17" s="1"/>
  <c r="BK17" i="3" s="1"/>
  <c r="X17" i="2" a="1"/>
  <c r="X17" s="1"/>
  <c r="BL17" i="3" s="1"/>
  <c r="Y17" i="2" a="1"/>
  <c r="Y17" s="1"/>
  <c r="BM17" i="3" s="1"/>
  <c r="Z17" i="2" a="1"/>
  <c r="Z17" s="1"/>
  <c r="BN17" i="3" s="1"/>
  <c r="AA17" i="2" a="1"/>
  <c r="AA17" s="1"/>
  <c r="BO17" i="3" s="1"/>
  <c r="AB17" i="2" a="1"/>
  <c r="AB17" s="1"/>
  <c r="BP17" i="3" s="1"/>
  <c r="AC17" i="2" a="1"/>
  <c r="AC17" s="1"/>
  <c r="N18" a="1"/>
  <c r="N18" s="1"/>
  <c r="BB18" i="3" s="1"/>
  <c r="O18" i="2" a="1"/>
  <c r="O18" s="1"/>
  <c r="BC18" i="3" s="1"/>
  <c r="P18" i="2" a="1"/>
  <c r="P18" s="1"/>
  <c r="BD18" i="3" s="1"/>
  <c r="Q18" i="2" a="1"/>
  <c r="Q18" s="1"/>
  <c r="BE18" i="3" s="1"/>
  <c r="R18" i="2" a="1"/>
  <c r="R18" s="1"/>
  <c r="BF18" i="3" s="1"/>
  <c r="S18" i="2" a="1"/>
  <c r="S18" s="1"/>
  <c r="BG18" i="3" s="1"/>
  <c r="T18" i="2" a="1"/>
  <c r="T18" s="1"/>
  <c r="BH18" i="3" s="1"/>
  <c r="U18" i="2" a="1"/>
  <c r="U18" s="1"/>
  <c r="BI18" i="3" s="1"/>
  <c r="V18" i="2" a="1"/>
  <c r="V18" s="1"/>
  <c r="BJ18" i="3" s="1"/>
  <c r="W18" i="2" a="1"/>
  <c r="W18" s="1"/>
  <c r="BK18" i="3" s="1"/>
  <c r="X18" i="2" a="1"/>
  <c r="X18" s="1"/>
  <c r="BL18" i="3" s="1"/>
  <c r="Y18" i="2" a="1"/>
  <c r="Y18" s="1"/>
  <c r="BM18" i="3" s="1"/>
  <c r="Z18" i="2" a="1"/>
  <c r="Z18" s="1"/>
  <c r="BN18" i="3" s="1"/>
  <c r="AA18" i="2" a="1"/>
  <c r="AA18" s="1"/>
  <c r="BO18" i="3" s="1"/>
  <c r="AB18" i="2" a="1"/>
  <c r="AB18" s="1"/>
  <c r="BP18" i="3" s="1"/>
  <c r="AC18" i="2" a="1"/>
  <c r="AC18" s="1"/>
  <c r="N19" a="1"/>
  <c r="N19" s="1"/>
  <c r="BB19" i="3" s="1"/>
  <c r="O19" i="2" a="1"/>
  <c r="O19" s="1"/>
  <c r="BC19" i="3" s="1"/>
  <c r="P19" i="2" a="1"/>
  <c r="P19" s="1"/>
  <c r="BD19" i="3" s="1"/>
  <c r="Q19" i="2" a="1"/>
  <c r="Q19" s="1"/>
  <c r="BE19" i="3" s="1"/>
  <c r="R19" i="2" a="1"/>
  <c r="R19" s="1"/>
  <c r="BF19" i="3" s="1"/>
  <c r="S19" i="2" a="1"/>
  <c r="S19" s="1"/>
  <c r="BG19" i="3" s="1"/>
  <c r="T19" i="2" a="1"/>
  <c r="T19" s="1"/>
  <c r="BH19" i="3" s="1"/>
  <c r="U19" i="2" a="1"/>
  <c r="U19" s="1"/>
  <c r="BI19" i="3" s="1"/>
  <c r="V19" i="2" a="1"/>
  <c r="V19" s="1"/>
  <c r="BJ19" i="3" s="1"/>
  <c r="W19" i="2" a="1"/>
  <c r="W19" s="1"/>
  <c r="BK19" i="3" s="1"/>
  <c r="X19" i="2" a="1"/>
  <c r="X19" s="1"/>
  <c r="BL19" i="3" s="1"/>
  <c r="Y19" i="2" a="1"/>
  <c r="Y19" s="1"/>
  <c r="BM19" i="3" s="1"/>
  <c r="Z19" i="2" a="1"/>
  <c r="Z19" s="1"/>
  <c r="BN19" i="3" s="1"/>
  <c r="AA19" i="2" a="1"/>
  <c r="AA19" s="1"/>
  <c r="BO19" i="3" s="1"/>
  <c r="AB19" i="2" a="1"/>
  <c r="AB19" s="1"/>
  <c r="BP19" i="3" s="1"/>
  <c r="AC19" i="2" a="1"/>
  <c r="AC19" s="1"/>
  <c r="N20" a="1"/>
  <c r="N20" s="1"/>
  <c r="BB20" i="3" s="1"/>
  <c r="O20" i="2" a="1"/>
  <c r="O20" s="1"/>
  <c r="BC20" i="3" s="1"/>
  <c r="P20" i="2" a="1"/>
  <c r="P20" s="1"/>
  <c r="BD20" i="3" s="1"/>
  <c r="Q20" i="2" a="1"/>
  <c r="Q20" s="1"/>
  <c r="BE20" i="3" s="1"/>
  <c r="R20" i="2" a="1"/>
  <c r="R20" s="1"/>
  <c r="BF20" i="3" s="1"/>
  <c r="S20" i="2" a="1"/>
  <c r="S20" s="1"/>
  <c r="BG20" i="3" s="1"/>
  <c r="T20" i="2" a="1"/>
  <c r="T20" s="1"/>
  <c r="BH20" i="3" s="1"/>
  <c r="U20" i="2" a="1"/>
  <c r="U20" s="1"/>
  <c r="BI20" i="3" s="1"/>
  <c r="V20" i="2" a="1"/>
  <c r="V20" s="1"/>
  <c r="BJ20" i="3" s="1"/>
  <c r="W20" i="2" a="1"/>
  <c r="W20" s="1"/>
  <c r="BK20" i="3" s="1"/>
  <c r="X20" i="2" a="1"/>
  <c r="X20" s="1"/>
  <c r="BL20" i="3" s="1"/>
  <c r="Y20" i="2" a="1"/>
  <c r="Y20" s="1"/>
  <c r="BM20" i="3" s="1"/>
  <c r="Z20" i="2" a="1"/>
  <c r="Z20" s="1"/>
  <c r="BN20" i="3" s="1"/>
  <c r="AA20" i="2" a="1"/>
  <c r="AA20" s="1"/>
  <c r="BO20" i="3" s="1"/>
  <c r="AB20" i="2" a="1"/>
  <c r="AB20" s="1"/>
  <c r="BP20" i="3" s="1"/>
  <c r="AC20" i="2" a="1"/>
  <c r="AC20" s="1"/>
  <c r="N21" a="1"/>
  <c r="N21" s="1"/>
  <c r="BB21" i="3" s="1"/>
  <c r="O21" i="2" a="1"/>
  <c r="O21" s="1"/>
  <c r="BC21" i="3" s="1"/>
  <c r="P21" i="2" a="1"/>
  <c r="P21" s="1"/>
  <c r="BD21" i="3" s="1"/>
  <c r="Q21" i="2" a="1"/>
  <c r="Q21" s="1"/>
  <c r="BE21" i="3" s="1"/>
  <c r="R21" i="2" a="1"/>
  <c r="R21" s="1"/>
  <c r="BF21" i="3" s="1"/>
  <c r="S21" i="2" a="1"/>
  <c r="S21" s="1"/>
  <c r="BG21" i="3" s="1"/>
  <c r="T21" i="2" a="1"/>
  <c r="T21" s="1"/>
  <c r="BH21" i="3" s="1"/>
  <c r="U21" i="2" a="1"/>
  <c r="U21" s="1"/>
  <c r="BI21" i="3" s="1"/>
  <c r="V21" i="2" a="1"/>
  <c r="V21" s="1"/>
  <c r="BJ21" i="3" s="1"/>
  <c r="W21" i="2" a="1"/>
  <c r="W21" s="1"/>
  <c r="BK21" i="3" s="1"/>
  <c r="X21" i="2" a="1"/>
  <c r="X21" s="1"/>
  <c r="BL21" i="3" s="1"/>
  <c r="Y21" i="2" a="1"/>
  <c r="Y21" s="1"/>
  <c r="BM21" i="3" s="1"/>
  <c r="Z21" i="2" a="1"/>
  <c r="Z21" s="1"/>
  <c r="BN21" i="3" s="1"/>
  <c r="AA21" i="2" a="1"/>
  <c r="AA21" s="1"/>
  <c r="BO21" i="3" s="1"/>
  <c r="AB21" i="2" a="1"/>
  <c r="AB21" s="1"/>
  <c r="BP21" i="3" s="1"/>
  <c r="AC21" i="2" a="1"/>
  <c r="AC21" s="1"/>
  <c r="N22" a="1"/>
  <c r="N22" s="1"/>
  <c r="BB22" i="3" s="1"/>
  <c r="O22" i="2" a="1"/>
  <c r="O22" s="1"/>
  <c r="BC22" i="3" s="1"/>
  <c r="P22" i="2" a="1"/>
  <c r="P22" s="1"/>
  <c r="BD22" i="3" s="1"/>
  <c r="Q22" i="2" a="1"/>
  <c r="Q22" s="1"/>
  <c r="BE22" i="3" s="1"/>
  <c r="R22" i="2" a="1"/>
  <c r="R22" s="1"/>
  <c r="BF22" i="3" s="1"/>
  <c r="S22" i="2" a="1"/>
  <c r="S22" s="1"/>
  <c r="BG22" i="3" s="1"/>
  <c r="T22" i="2" a="1"/>
  <c r="T22" s="1"/>
  <c r="BH22" i="3" s="1"/>
  <c r="U22" i="2" a="1"/>
  <c r="U22" s="1"/>
  <c r="BI22" i="3" s="1"/>
  <c r="V22" i="2" a="1"/>
  <c r="V22" s="1"/>
  <c r="BJ22" i="3" s="1"/>
  <c r="W22" i="2" a="1"/>
  <c r="W22" s="1"/>
  <c r="BK22" i="3" s="1"/>
  <c r="X22" i="2" a="1"/>
  <c r="X22" s="1"/>
  <c r="BL22" i="3" s="1"/>
  <c r="Y22" i="2" a="1"/>
  <c r="Y22" s="1"/>
  <c r="BM22" i="3" s="1"/>
  <c r="Z22" i="2" a="1"/>
  <c r="Z22" s="1"/>
  <c r="BN22" i="3" s="1"/>
  <c r="AA22" i="2" a="1"/>
  <c r="AA22" s="1"/>
  <c r="BO22" i="3" s="1"/>
  <c r="AB22" i="2" a="1"/>
  <c r="AB22" s="1"/>
  <c r="BP22" i="3" s="1"/>
  <c r="AC22" i="2" a="1"/>
  <c r="AC22" s="1"/>
  <c r="N23" a="1"/>
  <c r="N23" s="1"/>
  <c r="BB23" i="3" s="1"/>
  <c r="O23" i="2" a="1"/>
  <c r="O23" s="1"/>
  <c r="BC23" i="3" s="1"/>
  <c r="P23" i="2" a="1"/>
  <c r="P23" s="1"/>
  <c r="BD23" i="3" s="1"/>
  <c r="Q23" i="2" a="1"/>
  <c r="Q23" s="1"/>
  <c r="BE23" i="3" s="1"/>
  <c r="R23" i="2" a="1"/>
  <c r="R23" s="1"/>
  <c r="BF23" i="3" s="1"/>
  <c r="S23" i="2" a="1"/>
  <c r="S23" s="1"/>
  <c r="BG23" i="3" s="1"/>
  <c r="T23" i="2" a="1"/>
  <c r="T23" s="1"/>
  <c r="BH23" i="3" s="1"/>
  <c r="U23" i="2" a="1"/>
  <c r="U23" s="1"/>
  <c r="BI23" i="3" s="1"/>
  <c r="V23" i="2" a="1"/>
  <c r="V23" s="1"/>
  <c r="BJ23" i="3" s="1"/>
  <c r="W23" i="2" a="1"/>
  <c r="W23" s="1"/>
  <c r="BK23" i="3" s="1"/>
  <c r="X23" i="2" a="1"/>
  <c r="X23" s="1"/>
  <c r="BL23" i="3" s="1"/>
  <c r="Y23" i="2" a="1"/>
  <c r="Y23" s="1"/>
  <c r="BM23" i="3" s="1"/>
  <c r="Z23" i="2" a="1"/>
  <c r="Z23" s="1"/>
  <c r="BN23" i="3" s="1"/>
  <c r="AA23" i="2" a="1"/>
  <c r="AA23" s="1"/>
  <c r="BO23" i="3" s="1"/>
  <c r="AB23" i="2" a="1"/>
  <c r="AB23" s="1"/>
  <c r="BP23" i="3" s="1"/>
  <c r="AC23" i="2" a="1"/>
  <c r="AC23" s="1"/>
  <c r="N24" a="1"/>
  <c r="N24" s="1"/>
  <c r="BB24" i="3" s="1"/>
  <c r="O24" i="2" a="1"/>
  <c r="O24" s="1"/>
  <c r="BC24" i="3" s="1"/>
  <c r="P24" i="2" a="1"/>
  <c r="P24" s="1"/>
  <c r="BD24" i="3" s="1"/>
  <c r="Q24" i="2" a="1"/>
  <c r="Q24" s="1"/>
  <c r="BE24" i="3" s="1"/>
  <c r="R24" i="2" a="1"/>
  <c r="R24" s="1"/>
  <c r="BF24" i="3" s="1"/>
  <c r="S24" i="2" a="1"/>
  <c r="S24" s="1"/>
  <c r="BG24" i="3" s="1"/>
  <c r="T24" i="2" a="1"/>
  <c r="T24" s="1"/>
  <c r="BH24" i="3" s="1"/>
  <c r="U24" i="2" a="1"/>
  <c r="U24" s="1"/>
  <c r="BI24" i="3" s="1"/>
  <c r="V24" i="2" a="1"/>
  <c r="V24" s="1"/>
  <c r="BJ24" i="3" s="1"/>
  <c r="W24" i="2" a="1"/>
  <c r="W24" s="1"/>
  <c r="BK24" i="3" s="1"/>
  <c r="X24" i="2" a="1"/>
  <c r="X24" s="1"/>
  <c r="BL24" i="3" s="1"/>
  <c r="Y24" i="2" a="1"/>
  <c r="Y24" s="1"/>
  <c r="BM24" i="3" s="1"/>
  <c r="Z24" i="2" a="1"/>
  <c r="Z24" s="1"/>
  <c r="BN24" i="3" s="1"/>
  <c r="AA24" i="2" a="1"/>
  <c r="AA24" s="1"/>
  <c r="BO24" i="3" s="1"/>
  <c r="AB24" i="2" a="1"/>
  <c r="AB24" s="1"/>
  <c r="BP24" i="3" s="1"/>
  <c r="AC24" i="2" a="1"/>
  <c r="AC24" s="1"/>
  <c r="N25" a="1"/>
  <c r="N25" s="1"/>
  <c r="BB25" i="3" s="1"/>
  <c r="O25" i="2" a="1"/>
  <c r="O25" s="1"/>
  <c r="BC25" i="3" s="1"/>
  <c r="P25" i="2" a="1"/>
  <c r="P25" s="1"/>
  <c r="BD25" i="3" s="1"/>
  <c r="Q25" i="2" a="1"/>
  <c r="Q25" s="1"/>
  <c r="BE25" i="3" s="1"/>
  <c r="R25" i="2" a="1"/>
  <c r="R25" s="1"/>
  <c r="BF25" i="3" s="1"/>
  <c r="S25" i="2" a="1"/>
  <c r="S25" s="1"/>
  <c r="BG25" i="3" s="1"/>
  <c r="T25" i="2" a="1"/>
  <c r="T25" s="1"/>
  <c r="BH25" i="3" s="1"/>
  <c r="U25" i="2" a="1"/>
  <c r="U25" s="1"/>
  <c r="BI25" i="3" s="1"/>
  <c r="V25" i="2" a="1"/>
  <c r="V25" s="1"/>
  <c r="BJ25" i="3" s="1"/>
  <c r="W25" i="2" a="1"/>
  <c r="W25" s="1"/>
  <c r="BK25" i="3" s="1"/>
  <c r="X25" i="2" a="1"/>
  <c r="X25" s="1"/>
  <c r="BL25" i="3" s="1"/>
  <c r="Y25" i="2" a="1"/>
  <c r="Y25" s="1"/>
  <c r="BM25" i="3" s="1"/>
  <c r="Z25" i="2" a="1"/>
  <c r="Z25" s="1"/>
  <c r="BN25" i="3" s="1"/>
  <c r="AA25" i="2" a="1"/>
  <c r="AA25" s="1"/>
  <c r="BO25" i="3" s="1"/>
  <c r="AB25" i="2" a="1"/>
  <c r="AB25" s="1"/>
  <c r="BP25" i="3" s="1"/>
  <c r="AC25" i="2" a="1"/>
  <c r="AC25" s="1"/>
  <c r="N26" a="1"/>
  <c r="N26" s="1"/>
  <c r="BB26" i="3" s="1"/>
  <c r="O26" i="2" a="1"/>
  <c r="O26" s="1"/>
  <c r="BC26" i="3" s="1"/>
  <c r="P26" i="2" a="1"/>
  <c r="P26" s="1"/>
  <c r="BD26" i="3" s="1"/>
  <c r="Q26" i="2" a="1"/>
  <c r="Q26" s="1"/>
  <c r="BE26" i="3" s="1"/>
  <c r="R26" i="2" a="1"/>
  <c r="R26" s="1"/>
  <c r="BF26" i="3" s="1"/>
  <c r="S26" i="2" a="1"/>
  <c r="S26" s="1"/>
  <c r="BG26" i="3" s="1"/>
  <c r="T26" i="2" a="1"/>
  <c r="T26" s="1"/>
  <c r="BH26" i="3" s="1"/>
  <c r="U26" i="2" a="1"/>
  <c r="U26" s="1"/>
  <c r="BI26" i="3" s="1"/>
  <c r="V26" i="2" a="1"/>
  <c r="V26" s="1"/>
  <c r="BJ26" i="3" s="1"/>
  <c r="W26" i="2" a="1"/>
  <c r="W26" s="1"/>
  <c r="BK26" i="3" s="1"/>
  <c r="X26" i="2" a="1"/>
  <c r="X26" s="1"/>
  <c r="BL26" i="3" s="1"/>
  <c r="Y26" i="2" a="1"/>
  <c r="Y26" s="1"/>
  <c r="BM26" i="3" s="1"/>
  <c r="Z26" i="2" a="1"/>
  <c r="Z26" s="1"/>
  <c r="BN26" i="3" s="1"/>
  <c r="AA26" i="2" a="1"/>
  <c r="AA26" s="1"/>
  <c r="BO26" i="3" s="1"/>
  <c r="AB26" i="2" a="1"/>
  <c r="AB26" s="1"/>
  <c r="BP26" i="3" s="1"/>
  <c r="AC26" i="2" a="1"/>
  <c r="AC26" s="1"/>
  <c r="N27" a="1"/>
  <c r="N27" s="1"/>
  <c r="BB27" i="3" s="1"/>
  <c r="O27" i="2" a="1"/>
  <c r="O27" s="1"/>
  <c r="BC27" i="3" s="1"/>
  <c r="P27" i="2" a="1"/>
  <c r="P27" s="1"/>
  <c r="BD27" i="3" s="1"/>
  <c r="Q27" i="2" a="1"/>
  <c r="Q27" s="1"/>
  <c r="BE27" i="3" s="1"/>
  <c r="R27" i="2" a="1"/>
  <c r="R27" s="1"/>
  <c r="BF27" i="3" s="1"/>
  <c r="S27" i="2" a="1"/>
  <c r="S27" s="1"/>
  <c r="BG27" i="3" s="1"/>
  <c r="T27" i="2" a="1"/>
  <c r="T27" s="1"/>
  <c r="BH27" i="3" s="1"/>
  <c r="U27" i="2" a="1"/>
  <c r="U27" s="1"/>
  <c r="BI27" i="3" s="1"/>
  <c r="V27" i="2" a="1"/>
  <c r="V27" s="1"/>
  <c r="BJ27" i="3" s="1"/>
  <c r="W27" i="2" a="1"/>
  <c r="W27" s="1"/>
  <c r="BK27" i="3" s="1"/>
  <c r="X27" i="2" a="1"/>
  <c r="X27" s="1"/>
  <c r="BL27" i="3" s="1"/>
  <c r="Y27" i="2" a="1"/>
  <c r="Y27" s="1"/>
  <c r="BM27" i="3" s="1"/>
  <c r="Z27" i="2" a="1"/>
  <c r="Z27" s="1"/>
  <c r="BN27" i="3" s="1"/>
  <c r="AA27" i="2" a="1"/>
  <c r="AA27" s="1"/>
  <c r="BO27" i="3" s="1"/>
  <c r="AB27" i="2" a="1"/>
  <c r="AB27" s="1"/>
  <c r="BP27" i="3" s="1"/>
  <c r="AC27" i="2" a="1"/>
  <c r="AC27" s="1"/>
  <c r="H4" a="1"/>
  <c r="H4" s="1"/>
  <c r="I4" a="1"/>
  <c r="I4" s="1"/>
  <c r="J4" a="1"/>
  <c r="J4" s="1"/>
  <c r="K4" a="1"/>
  <c r="K4" s="1"/>
  <c r="L4" i="3" s="1" a="1"/>
  <c r="L4" s="1"/>
  <c r="G5" i="2" a="1"/>
  <c r="G5" s="1"/>
  <c r="H5" a="1"/>
  <c r="H5" s="1"/>
  <c r="I5" a="1"/>
  <c r="I5" s="1"/>
  <c r="J5" a="1"/>
  <c r="J5" s="1"/>
  <c r="K5" a="1"/>
  <c r="K5" s="1"/>
  <c r="L5" i="3" s="1" a="1"/>
  <c r="L5" s="1"/>
  <c r="G6" i="2" a="1"/>
  <c r="G6" s="1"/>
  <c r="H6" a="1"/>
  <c r="H6" s="1"/>
  <c r="I6" a="1"/>
  <c r="I6" s="1"/>
  <c r="J6" a="1"/>
  <c r="J6" s="1"/>
  <c r="K6" a="1"/>
  <c r="K6" s="1"/>
  <c r="L6" i="3" s="1" a="1"/>
  <c r="L6" s="1"/>
  <c r="G7" i="2" a="1"/>
  <c r="G7" s="1"/>
  <c r="H7" a="1"/>
  <c r="H7" s="1"/>
  <c r="I7" a="1"/>
  <c r="I7" s="1"/>
  <c r="J7" a="1"/>
  <c r="J7" s="1"/>
  <c r="K7" a="1"/>
  <c r="K7" s="1"/>
  <c r="L7" i="3" s="1" a="1"/>
  <c r="L7" s="1"/>
  <c r="G8" i="2" a="1"/>
  <c r="G8" s="1"/>
  <c r="H8" a="1"/>
  <c r="H8" s="1"/>
  <c r="I8" a="1"/>
  <c r="I8" s="1"/>
  <c r="J8" a="1"/>
  <c r="J8" s="1"/>
  <c r="K8" a="1"/>
  <c r="K8" s="1"/>
  <c r="L8" i="3" s="1" a="1"/>
  <c r="L8" s="1"/>
  <c r="G9" i="2" a="1"/>
  <c r="G9" s="1"/>
  <c r="H9" a="1"/>
  <c r="H9" s="1"/>
  <c r="I9" a="1"/>
  <c r="I9" s="1"/>
  <c r="J9" a="1"/>
  <c r="J9" s="1"/>
  <c r="K9" a="1"/>
  <c r="K9" s="1"/>
  <c r="L9" i="3" s="1" a="1"/>
  <c r="L9" s="1"/>
  <c r="G10" i="2" a="1"/>
  <c r="G10" s="1"/>
  <c r="H10" a="1"/>
  <c r="H10" s="1"/>
  <c r="I10" a="1"/>
  <c r="I10" s="1"/>
  <c r="J10" a="1"/>
  <c r="J10" s="1"/>
  <c r="K10" a="1"/>
  <c r="K10" s="1"/>
  <c r="L10" i="3" s="1" a="1"/>
  <c r="L10" s="1"/>
  <c r="G11" i="2" a="1"/>
  <c r="G11" s="1"/>
  <c r="H11" a="1"/>
  <c r="H11" s="1"/>
  <c r="I11" a="1"/>
  <c r="I11" s="1"/>
  <c r="J11" a="1"/>
  <c r="J11" s="1"/>
  <c r="K11" a="1"/>
  <c r="K11" s="1"/>
  <c r="L11" i="3" s="1" a="1"/>
  <c r="L11" s="1"/>
  <c r="G12" i="2" a="1"/>
  <c r="G12" s="1"/>
  <c r="H12" a="1"/>
  <c r="H12" s="1"/>
  <c r="I12" a="1"/>
  <c r="I12" s="1"/>
  <c r="J12" a="1"/>
  <c r="J12" s="1"/>
  <c r="K12" a="1"/>
  <c r="K12" s="1"/>
  <c r="L12" i="3" s="1" a="1"/>
  <c r="L12" s="1"/>
  <c r="G13" i="2" a="1"/>
  <c r="G13" s="1"/>
  <c r="H13" a="1"/>
  <c r="H13" s="1"/>
  <c r="I13" a="1"/>
  <c r="I13" s="1"/>
  <c r="J13" a="1"/>
  <c r="J13" s="1"/>
  <c r="K13" a="1"/>
  <c r="K13" s="1"/>
  <c r="L13" i="3" s="1" a="1"/>
  <c r="L13" s="1"/>
  <c r="G14" i="2" a="1"/>
  <c r="G14" s="1"/>
  <c r="H14" a="1"/>
  <c r="H14" s="1"/>
  <c r="I14" a="1"/>
  <c r="I14" s="1"/>
  <c r="J14" a="1"/>
  <c r="J14" s="1"/>
  <c r="K14" a="1"/>
  <c r="K14" s="1"/>
  <c r="L14" i="3" s="1" a="1"/>
  <c r="L14" s="1"/>
  <c r="G15" i="2" a="1"/>
  <c r="G15" s="1"/>
  <c r="H15" a="1"/>
  <c r="H15" s="1"/>
  <c r="I15" a="1"/>
  <c r="I15" s="1"/>
  <c r="J15" a="1"/>
  <c r="J15" s="1"/>
  <c r="K15" a="1"/>
  <c r="K15" s="1"/>
  <c r="L15" i="3" s="1" a="1"/>
  <c r="L15" s="1"/>
  <c r="G16" i="2" a="1"/>
  <c r="G16" s="1"/>
  <c r="H16" a="1"/>
  <c r="H16" s="1"/>
  <c r="I16" a="1"/>
  <c r="I16" s="1"/>
  <c r="J16" a="1"/>
  <c r="J16" s="1"/>
  <c r="K16" a="1"/>
  <c r="K16" s="1"/>
  <c r="G17" a="1"/>
  <c r="G17" s="1"/>
  <c r="H17" a="1"/>
  <c r="H17" s="1"/>
  <c r="I17" a="1"/>
  <c r="I17" s="1"/>
  <c r="J17" a="1"/>
  <c r="J17" s="1"/>
  <c r="K17" a="1"/>
  <c r="K17" s="1"/>
  <c r="L17" i="3" s="1" a="1"/>
  <c r="L17" s="1"/>
  <c r="G18" i="2" a="1"/>
  <c r="G18" s="1"/>
  <c r="H18" a="1"/>
  <c r="H18" s="1"/>
  <c r="I18" a="1"/>
  <c r="I18" s="1"/>
  <c r="J18" a="1"/>
  <c r="J18" s="1"/>
  <c r="K18" a="1"/>
  <c r="K18" s="1"/>
  <c r="L18" i="3" s="1" a="1"/>
  <c r="L18" s="1"/>
  <c r="G19" i="2" a="1"/>
  <c r="G19" s="1"/>
  <c r="H19" a="1"/>
  <c r="H19" s="1"/>
  <c r="I19" a="1"/>
  <c r="I19" s="1"/>
  <c r="J19" a="1"/>
  <c r="J19" s="1"/>
  <c r="K19" a="1"/>
  <c r="K19" s="1"/>
  <c r="L19" i="3" s="1" a="1"/>
  <c r="L19" s="1"/>
  <c r="G20" i="2" a="1"/>
  <c r="G20" s="1"/>
  <c r="H20" a="1"/>
  <c r="H20" s="1"/>
  <c r="I20" a="1"/>
  <c r="I20" s="1"/>
  <c r="J20" a="1"/>
  <c r="J20" s="1"/>
  <c r="K20" a="1"/>
  <c r="K20" s="1"/>
  <c r="L20" i="3" s="1" a="1"/>
  <c r="L20" s="1"/>
  <c r="G21" i="2" a="1"/>
  <c r="G21" s="1"/>
  <c r="H21" a="1"/>
  <c r="H21" s="1"/>
  <c r="I21" a="1"/>
  <c r="I21" s="1"/>
  <c r="J21" a="1"/>
  <c r="J21" s="1"/>
  <c r="K21" a="1"/>
  <c r="K21" s="1"/>
  <c r="L21" i="3" s="1" a="1"/>
  <c r="L21" s="1"/>
  <c r="G22" i="2" a="1"/>
  <c r="G22" s="1"/>
  <c r="H22" a="1"/>
  <c r="H22" s="1"/>
  <c r="I22" a="1"/>
  <c r="I22" s="1"/>
  <c r="J22" a="1"/>
  <c r="J22" s="1"/>
  <c r="K22" a="1"/>
  <c r="K22" s="1"/>
  <c r="L22" i="3" s="1" a="1"/>
  <c r="L22" s="1"/>
  <c r="G23" i="2" a="1"/>
  <c r="G23" s="1"/>
  <c r="H23" a="1"/>
  <c r="H23" s="1"/>
  <c r="I23" a="1"/>
  <c r="I23" s="1"/>
  <c r="J23" a="1"/>
  <c r="J23" s="1"/>
  <c r="K23" a="1"/>
  <c r="K23" s="1"/>
  <c r="L23" i="3" s="1" a="1"/>
  <c r="L23" s="1"/>
  <c r="G24" i="2" a="1"/>
  <c r="G24" s="1"/>
  <c r="H24" a="1"/>
  <c r="H24" s="1"/>
  <c r="I24" a="1"/>
  <c r="I24" s="1"/>
  <c r="J24" a="1"/>
  <c r="J24" s="1"/>
  <c r="K24" a="1"/>
  <c r="K24" s="1"/>
  <c r="L24" i="3" s="1" a="1"/>
  <c r="L24" s="1"/>
  <c r="G25" i="2" a="1"/>
  <c r="G25" s="1"/>
  <c r="H25" a="1"/>
  <c r="H25" s="1"/>
  <c r="I25" a="1"/>
  <c r="I25" s="1"/>
  <c r="J25" a="1"/>
  <c r="J25" s="1"/>
  <c r="K25" a="1"/>
  <c r="K25" s="1"/>
  <c r="L25" i="3" s="1" a="1"/>
  <c r="L25" s="1"/>
  <c r="G26" i="2" a="1"/>
  <c r="G26" s="1"/>
  <c r="H26" a="1"/>
  <c r="H26" s="1"/>
  <c r="I26" a="1"/>
  <c r="I26" s="1"/>
  <c r="J26" a="1"/>
  <c r="J26" s="1"/>
  <c r="K26" a="1"/>
  <c r="K26" s="1"/>
  <c r="G27" a="1"/>
  <c r="G27" s="1"/>
  <c r="H27" a="1"/>
  <c r="H27" s="1"/>
  <c r="I27" a="1"/>
  <c r="I27" s="1"/>
  <c r="J27" a="1"/>
  <c r="J27" s="1"/>
  <c r="K27" a="1"/>
  <c r="K27" s="1"/>
  <c r="F27" a="1"/>
  <c r="F27" s="1"/>
  <c r="E27" a="1"/>
  <c r="E27" s="1"/>
  <c r="F26" a="1"/>
  <c r="F26" s="1"/>
  <c r="E26" a="1"/>
  <c r="E26" s="1"/>
  <c r="F25" a="1"/>
  <c r="F25" s="1"/>
  <c r="E25" a="1"/>
  <c r="E25" s="1"/>
  <c r="E24" a="1"/>
  <c r="E24" s="1"/>
  <c r="F23" a="1"/>
  <c r="F23" s="1"/>
  <c r="E23" a="1"/>
  <c r="E23" s="1"/>
  <c r="F22" a="1"/>
  <c r="F22" s="1"/>
  <c r="E22" a="1"/>
  <c r="E22" s="1"/>
  <c r="F21" a="1"/>
  <c r="F21" s="1"/>
  <c r="E21" a="1"/>
  <c r="E21" s="1"/>
  <c r="F20" a="1"/>
  <c r="F20" s="1"/>
  <c r="E20" a="1"/>
  <c r="E20" s="1"/>
  <c r="F19" a="1"/>
  <c r="F19" s="1"/>
  <c r="E19" a="1"/>
  <c r="E19" s="1"/>
  <c r="F18" a="1"/>
  <c r="F18" s="1"/>
  <c r="E18" a="1"/>
  <c r="E18" s="1"/>
  <c r="F17" a="1"/>
  <c r="F17" s="1"/>
  <c r="E17" a="1"/>
  <c r="E17" s="1"/>
  <c r="F16" a="1"/>
  <c r="F16" s="1"/>
  <c r="E16" a="1"/>
  <c r="E16" s="1"/>
  <c r="F15" a="1"/>
  <c r="F15" s="1"/>
  <c r="E15" a="1"/>
  <c r="E15" s="1"/>
  <c r="F14" a="1"/>
  <c r="F14" s="1"/>
  <c r="E14" a="1"/>
  <c r="E14" s="1"/>
  <c r="F13" a="1"/>
  <c r="F13" s="1"/>
  <c r="E13" a="1"/>
  <c r="E13" s="1"/>
  <c r="F12" a="1"/>
  <c r="F12" s="1"/>
  <c r="E12" a="1"/>
  <c r="E12" s="1"/>
  <c r="F11" a="1"/>
  <c r="F11" s="1"/>
  <c r="E11" a="1"/>
  <c r="E11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A4" i="3" s="1"/>
  <c r="M5" i="2" a="1"/>
  <c r="M5" s="1"/>
  <c r="BA5" i="3" s="1"/>
  <c r="M6" i="2" a="1"/>
  <c r="M6" s="1"/>
  <c r="BA6" i="3" s="1"/>
  <c r="M7" i="2" a="1"/>
  <c r="M7" s="1"/>
  <c r="BA7" i="3" s="1"/>
  <c r="M8" i="2" a="1"/>
  <c r="M8" s="1"/>
  <c r="BA8" i="3" s="1"/>
  <c r="M9" i="2" a="1"/>
  <c r="M9" s="1"/>
  <c r="BA9" i="3" s="1"/>
  <c r="M10" i="2" a="1"/>
  <c r="M10" s="1"/>
  <c r="BA10" i="3" s="1"/>
  <c r="M11" i="2" a="1"/>
  <c r="M11" s="1"/>
  <c r="BA11" i="3" s="1"/>
  <c r="M12" i="2" a="1"/>
  <c r="M12" s="1"/>
  <c r="BA12" i="3" s="1"/>
  <c r="M13" i="2" a="1"/>
  <c r="M13" s="1"/>
  <c r="BA13" i="3" s="1"/>
  <c r="M14" i="2" a="1"/>
  <c r="M14" s="1"/>
  <c r="BA14" i="3" s="1"/>
  <c r="M15" i="2" a="1"/>
  <c r="M15" s="1"/>
  <c r="BA15" i="3" s="1"/>
  <c r="M16" i="2" a="1"/>
  <c r="M16" s="1"/>
  <c r="BA16" i="3" s="1"/>
  <c r="M17" i="2" a="1"/>
  <c r="M17" s="1"/>
  <c r="BA17" i="3" s="1"/>
  <c r="M18" i="2" a="1"/>
  <c r="M18" s="1"/>
  <c r="BA18" i="3" s="1"/>
  <c r="M19" i="2" a="1"/>
  <c r="M19" s="1"/>
  <c r="BA19" i="3" s="1"/>
  <c r="M20" i="2" a="1"/>
  <c r="M20" s="1"/>
  <c r="BA20" i="3" s="1"/>
  <c r="M21" i="2" a="1"/>
  <c r="M21" s="1"/>
  <c r="BA21" i="3" s="1"/>
  <c r="M22" i="2" a="1"/>
  <c r="M22" s="1"/>
  <c r="BA22" i="3" s="1"/>
  <c r="M23" i="2" a="1"/>
  <c r="M23" s="1"/>
  <c r="BA23" i="3" s="1"/>
  <c r="M24" i="2" a="1"/>
  <c r="M24" s="1"/>
  <c r="BA24" i="3" s="1"/>
  <c r="M25" i="2" a="1"/>
  <c r="M25" s="1"/>
  <c r="BA25" i="3" s="1"/>
  <c r="M26" i="2" a="1"/>
  <c r="M26" s="1"/>
  <c r="BA26" i="3" s="1"/>
  <c r="M27" i="2" a="1"/>
  <c r="M27" s="1"/>
  <c r="BA27" i="3" s="1"/>
  <c r="L7" i="2" a="1"/>
  <c r="L7" s="1"/>
  <c r="AZ7" i="3" s="1"/>
  <c r="L8" i="2" a="1"/>
  <c r="L8" s="1"/>
  <c r="AZ8" i="3" s="1"/>
  <c r="L9" i="2" a="1"/>
  <c r="L9" s="1"/>
  <c r="AZ9" i="3" s="1"/>
  <c r="L10" i="2" a="1"/>
  <c r="L10" s="1"/>
  <c r="AZ10" i="3" s="1"/>
  <c r="L11" i="2" a="1"/>
  <c r="L11" s="1"/>
  <c r="AZ11" i="3" s="1"/>
  <c r="L12" i="2" a="1"/>
  <c r="L12" s="1"/>
  <c r="AZ12" i="3" s="1"/>
  <c r="L13" i="2" a="1"/>
  <c r="L13" s="1"/>
  <c r="AZ13" i="3" s="1"/>
  <c r="L14" i="2" a="1"/>
  <c r="L14" s="1"/>
  <c r="AZ14" i="3" s="1"/>
  <c r="L15" i="2" a="1"/>
  <c r="L15" s="1"/>
  <c r="AZ15" i="3" s="1"/>
  <c r="L16" i="2" a="1"/>
  <c r="L16" s="1"/>
  <c r="AZ16" i="3" s="1"/>
  <c r="L17" i="2" a="1"/>
  <c r="L17" s="1"/>
  <c r="AZ17" i="3" s="1"/>
  <c r="L18" i="2" a="1"/>
  <c r="L18" s="1"/>
  <c r="AZ18" i="3" s="1"/>
  <c r="L19" i="2" a="1"/>
  <c r="L19" s="1"/>
  <c r="AZ19" i="3" s="1"/>
  <c r="L20" i="2" a="1"/>
  <c r="L20" s="1"/>
  <c r="AZ20" i="3" s="1"/>
  <c r="L21" i="2" a="1"/>
  <c r="L21" s="1"/>
  <c r="AZ21" i="3" s="1"/>
  <c r="L22" i="2" a="1"/>
  <c r="L22" s="1"/>
  <c r="AZ22" i="3" s="1"/>
  <c r="L23" i="2" a="1"/>
  <c r="L23" s="1"/>
  <c r="AZ23" i="3" s="1"/>
  <c r="L24" i="2" a="1"/>
  <c r="L24" s="1"/>
  <c r="AZ24" i="3" s="1"/>
  <c r="L25" i="2" a="1"/>
  <c r="L25" s="1"/>
  <c r="AZ25" i="3" s="1"/>
  <c r="L26" i="2" a="1"/>
  <c r="L26" s="1"/>
  <c r="AZ26" i="3" s="1"/>
  <c r="L27" i="2" a="1"/>
  <c r="L27" s="1"/>
  <c r="L5" a="1"/>
  <c r="L5" s="1"/>
  <c r="AZ5" i="3" s="1"/>
  <c r="L6" i="2" a="1"/>
  <c r="L6" s="1"/>
  <c r="AZ6" i="3" s="1"/>
  <c r="L4" i="2" a="1"/>
  <c r="L4" s="1"/>
  <c r="AZ4" i="3" s="1"/>
  <c r="BQ26" l="1"/>
  <c r="AJ28" a="1"/>
  <c r="AJ28" s="1"/>
  <c r="Q28" s="1" a="1"/>
  <c r="Q28" s="1"/>
  <c r="AK28" a="1"/>
  <c r="AK28" s="1"/>
  <c r="R28" s="1" a="1"/>
  <c r="R28" s="1"/>
  <c r="AL28" a="1"/>
  <c r="AL28" s="1"/>
  <c r="S28" s="1" a="1"/>
  <c r="S28" s="1"/>
  <c r="AM28" a="1"/>
  <c r="AM28" s="1"/>
  <c r="T28" s="1" a="1"/>
  <c r="T28" s="1"/>
  <c r="AN28" a="1"/>
  <c r="AN28" s="1"/>
  <c r="U28" s="1" a="1"/>
  <c r="U28" s="1"/>
  <c r="AO28" a="1"/>
  <c r="AO28" s="1"/>
  <c r="V28" s="1" a="1"/>
  <c r="V28" s="1"/>
  <c r="AP28" a="1"/>
  <c r="AP28" s="1"/>
  <c r="W28" s="1" a="1"/>
  <c r="W28" s="1"/>
  <c r="AQ28" a="1"/>
  <c r="AQ28" s="1"/>
  <c r="X28" s="1" a="1"/>
  <c r="X28" s="1"/>
  <c r="AR28" a="1"/>
  <c r="AR28" s="1"/>
  <c r="Y28" s="1" a="1"/>
  <c r="Y28" s="1"/>
  <c r="AS28" a="1"/>
  <c r="AS28" s="1"/>
  <c r="Z28" s="1" a="1"/>
  <c r="Z28" s="1"/>
  <c r="AT28" a="1"/>
  <c r="AT28" s="1"/>
  <c r="AA28" s="1" a="1"/>
  <c r="AA28" s="1"/>
  <c r="AU28" a="1"/>
  <c r="AU28" s="1"/>
  <c r="AB28" s="1" a="1"/>
  <c r="AB28" s="1"/>
  <c r="AY28" a="1"/>
  <c r="AY28" s="1"/>
  <c r="AF28" s="1" a="1"/>
  <c r="AF28" s="1"/>
  <c r="AX28" a="1"/>
  <c r="AX28" s="1"/>
  <c r="AE28" s="1" a="1"/>
  <c r="AE28" s="1"/>
  <c r="AW28" a="1"/>
  <c r="AW28" s="1"/>
  <c r="AD28" s="1" a="1"/>
  <c r="AD28" s="1"/>
  <c r="AG28" a="1"/>
  <c r="AG28" s="1"/>
  <c r="N28" s="1" a="1"/>
  <c r="N28" s="1"/>
  <c r="AH28" a="1"/>
  <c r="AH28" s="1"/>
  <c r="O28" s="1" a="1"/>
  <c r="O28" s="1"/>
  <c r="AI28" a="1"/>
  <c r="AI28" s="1"/>
  <c r="P28" s="1" a="1"/>
  <c r="P28" s="1"/>
  <c r="AV28" a="1"/>
  <c r="AV28" s="1"/>
  <c r="AC28" s="1" a="1"/>
  <c r="AC28" s="1"/>
  <c r="AJ26" a="1"/>
  <c r="AJ26" s="1"/>
  <c r="Q26" s="1" a="1"/>
  <c r="Q26" s="1"/>
  <c r="AK26" a="1"/>
  <c r="AK26" s="1"/>
  <c r="R26" s="1" a="1"/>
  <c r="R26" s="1"/>
  <c r="AL26" a="1"/>
  <c r="AL26" s="1"/>
  <c r="S26" s="1" a="1"/>
  <c r="S26" s="1"/>
  <c r="AM26" a="1"/>
  <c r="AM26" s="1"/>
  <c r="T26" s="1" a="1"/>
  <c r="T26" s="1"/>
  <c r="AN26" a="1"/>
  <c r="AN26" s="1"/>
  <c r="U26" s="1" a="1"/>
  <c r="U26" s="1"/>
  <c r="AO26" a="1"/>
  <c r="AO26" s="1"/>
  <c r="V26" s="1" a="1"/>
  <c r="V26" s="1"/>
  <c r="AP26" a="1"/>
  <c r="AP26" s="1"/>
  <c r="W26" s="1" a="1"/>
  <c r="W26" s="1"/>
  <c r="AQ26" a="1"/>
  <c r="AQ26" s="1"/>
  <c r="X26" s="1" a="1"/>
  <c r="X26" s="1"/>
  <c r="AR26" a="1"/>
  <c r="AR26" s="1"/>
  <c r="Y26" s="1" a="1"/>
  <c r="Y26" s="1"/>
  <c r="AS26" a="1"/>
  <c r="AS26" s="1"/>
  <c r="Z26" s="1" a="1"/>
  <c r="Z26" s="1"/>
  <c r="AT26" a="1"/>
  <c r="AT26" s="1"/>
  <c r="AA26" s="1" a="1"/>
  <c r="AA26" s="1"/>
  <c r="AU26" a="1"/>
  <c r="AU26" s="1"/>
  <c r="AB26" s="1" a="1"/>
  <c r="AB26" s="1"/>
  <c r="AY26" a="1"/>
  <c r="AY26" s="1"/>
  <c r="AF26" s="1" a="1"/>
  <c r="AF26" s="1"/>
  <c r="AX26" a="1"/>
  <c r="AX26" s="1"/>
  <c r="AE26" s="1" a="1"/>
  <c r="AE26" s="1"/>
  <c r="AW26" a="1"/>
  <c r="AW26" s="1"/>
  <c r="AD26" s="1" a="1"/>
  <c r="AD26" s="1"/>
  <c r="AG26" a="1"/>
  <c r="AG26" s="1"/>
  <c r="N26" s="1" a="1"/>
  <c r="N26" s="1"/>
  <c r="AH26" a="1"/>
  <c r="AH26" s="1"/>
  <c r="O26" s="1" a="1"/>
  <c r="O26" s="1"/>
  <c r="AI26" a="1"/>
  <c r="AI26" s="1"/>
  <c r="P26" s="1" a="1"/>
  <c r="P26" s="1"/>
  <c r="AV26" a="1"/>
  <c r="AV26" s="1"/>
  <c r="AC26" s="1" a="1"/>
  <c r="AC26" s="1"/>
  <c r="AJ24" a="1"/>
  <c r="AJ24" s="1"/>
  <c r="Q24" s="1" a="1"/>
  <c r="Q24" s="1"/>
  <c r="AK24" a="1"/>
  <c r="AK24" s="1"/>
  <c r="R24" s="1" a="1"/>
  <c r="R24" s="1"/>
  <c r="AL24" a="1"/>
  <c r="AL24" s="1"/>
  <c r="S24" s="1" a="1"/>
  <c r="S24" s="1"/>
  <c r="AM24" a="1"/>
  <c r="AM24" s="1"/>
  <c r="T24" s="1" a="1"/>
  <c r="T24" s="1"/>
  <c r="AN24" a="1"/>
  <c r="AN24" s="1"/>
  <c r="U24" s="1" a="1"/>
  <c r="U24" s="1"/>
  <c r="AO24" a="1"/>
  <c r="AO24" s="1"/>
  <c r="V24" s="1" a="1"/>
  <c r="V24" s="1"/>
  <c r="AP24" a="1"/>
  <c r="AP24" s="1"/>
  <c r="W24" s="1" a="1"/>
  <c r="W24" s="1"/>
  <c r="AQ24" a="1"/>
  <c r="AQ24" s="1"/>
  <c r="X24" s="1" a="1"/>
  <c r="X24" s="1"/>
  <c r="AR24" a="1"/>
  <c r="AR24" s="1"/>
  <c r="Y24" s="1" a="1"/>
  <c r="Y24" s="1"/>
  <c r="AS24" a="1"/>
  <c r="AS24" s="1"/>
  <c r="Z24" s="1" a="1"/>
  <c r="Z24" s="1"/>
  <c r="AT24" a="1"/>
  <c r="AT24" s="1"/>
  <c r="AA24" s="1" a="1"/>
  <c r="AA24" s="1"/>
  <c r="AU24" a="1"/>
  <c r="AU24" s="1"/>
  <c r="AB24" s="1" a="1"/>
  <c r="AB24" s="1"/>
  <c r="AY24" a="1"/>
  <c r="AY24" s="1"/>
  <c r="AF24" s="1" a="1"/>
  <c r="AF24" s="1"/>
  <c r="AX24" a="1"/>
  <c r="AX24" s="1"/>
  <c r="AE24" s="1" a="1"/>
  <c r="AE24" s="1"/>
  <c r="AW24" a="1"/>
  <c r="AW24" s="1"/>
  <c r="AD24" s="1" a="1"/>
  <c r="AD24" s="1"/>
  <c r="AG24" a="1"/>
  <c r="AG24" s="1"/>
  <c r="N24" s="1" a="1"/>
  <c r="N24" s="1"/>
  <c r="AH24" a="1"/>
  <c r="AH24" s="1"/>
  <c r="O24" s="1" a="1"/>
  <c r="O24" s="1"/>
  <c r="AI24" a="1"/>
  <c r="AI24" s="1"/>
  <c r="P24" s="1" a="1"/>
  <c r="P24" s="1"/>
  <c r="AV24" a="1"/>
  <c r="AV24" s="1"/>
  <c r="AC24" s="1" a="1"/>
  <c r="AC24" s="1"/>
  <c r="AJ22" a="1"/>
  <c r="AJ22" s="1"/>
  <c r="Q22" s="1" a="1"/>
  <c r="Q22" s="1"/>
  <c r="AK22" a="1"/>
  <c r="AK22" s="1"/>
  <c r="R22" s="1" a="1"/>
  <c r="R22" s="1"/>
  <c r="AL22" a="1"/>
  <c r="AL22" s="1"/>
  <c r="S22" s="1" a="1"/>
  <c r="S22" s="1"/>
  <c r="AM22" a="1"/>
  <c r="AM22" s="1"/>
  <c r="T22" s="1" a="1"/>
  <c r="T22" s="1"/>
  <c r="AN22" a="1"/>
  <c r="AN22" s="1"/>
  <c r="U22" s="1" a="1"/>
  <c r="U22" s="1"/>
  <c r="AO22" a="1"/>
  <c r="AO22" s="1"/>
  <c r="V22" s="1" a="1"/>
  <c r="V22" s="1"/>
  <c r="AP22" a="1"/>
  <c r="AP22" s="1"/>
  <c r="W22" s="1" a="1"/>
  <c r="W22" s="1"/>
  <c r="AQ22" a="1"/>
  <c r="AQ22" s="1"/>
  <c r="X22" s="1" a="1"/>
  <c r="X22" s="1"/>
  <c r="AR22" a="1"/>
  <c r="AR22" s="1"/>
  <c r="Y22" s="1" a="1"/>
  <c r="Y22" s="1"/>
  <c r="AS22" a="1"/>
  <c r="AS22" s="1"/>
  <c r="Z22" s="1" a="1"/>
  <c r="Z22" s="1"/>
  <c r="AT22" a="1"/>
  <c r="AT22" s="1"/>
  <c r="AA22" s="1" a="1"/>
  <c r="AA22" s="1"/>
  <c r="AU22" a="1"/>
  <c r="AU22" s="1"/>
  <c r="AB22" s="1" a="1"/>
  <c r="AB22" s="1"/>
  <c r="AY22" a="1"/>
  <c r="AY22" s="1"/>
  <c r="AF22" s="1" a="1"/>
  <c r="AF22" s="1"/>
  <c r="AX22" a="1"/>
  <c r="AX22" s="1"/>
  <c r="AE22" s="1" a="1"/>
  <c r="AE22" s="1"/>
  <c r="AW22" a="1"/>
  <c r="AW22" s="1"/>
  <c r="AD22" s="1" a="1"/>
  <c r="AD22" s="1"/>
  <c r="AG22" a="1"/>
  <c r="AG22" s="1"/>
  <c r="N22" s="1" a="1"/>
  <c r="N22" s="1"/>
  <c r="AH22" a="1"/>
  <c r="AH22" s="1"/>
  <c r="O22" s="1" a="1"/>
  <c r="O22" s="1"/>
  <c r="AI22" a="1"/>
  <c r="AI22" s="1"/>
  <c r="P22" s="1" a="1"/>
  <c r="P22" s="1"/>
  <c r="AV22" a="1"/>
  <c r="AV22" s="1"/>
  <c r="AC22" s="1" a="1"/>
  <c r="AC22" s="1"/>
  <c r="AJ20" a="1"/>
  <c r="AJ20" s="1"/>
  <c r="Q20" s="1" a="1"/>
  <c r="Q20" s="1"/>
  <c r="AK20" a="1"/>
  <c r="AK20" s="1"/>
  <c r="R20" s="1" a="1"/>
  <c r="R20" s="1"/>
  <c r="AL20" a="1"/>
  <c r="AL20" s="1"/>
  <c r="S20" s="1" a="1"/>
  <c r="S20" s="1"/>
  <c r="AM20" a="1"/>
  <c r="AM20" s="1"/>
  <c r="T20" s="1" a="1"/>
  <c r="T20" s="1"/>
  <c r="AN20" a="1"/>
  <c r="AN20" s="1"/>
  <c r="U20" s="1" a="1"/>
  <c r="U20" s="1"/>
  <c r="AO20" a="1"/>
  <c r="AO20" s="1"/>
  <c r="V20" s="1" a="1"/>
  <c r="V20" s="1"/>
  <c r="AP20" a="1"/>
  <c r="AP20" s="1"/>
  <c r="W20" s="1" a="1"/>
  <c r="W20" s="1"/>
  <c r="AQ20" a="1"/>
  <c r="AQ20" s="1"/>
  <c r="X20" s="1" a="1"/>
  <c r="X20" s="1"/>
  <c r="AR20" a="1"/>
  <c r="AR20" s="1"/>
  <c r="Y20" s="1" a="1"/>
  <c r="Y20" s="1"/>
  <c r="AS20" a="1"/>
  <c r="AS20" s="1"/>
  <c r="Z20" s="1" a="1"/>
  <c r="Z20" s="1"/>
  <c r="AT20" a="1"/>
  <c r="AT20" s="1"/>
  <c r="AA20" s="1" a="1"/>
  <c r="AA20" s="1"/>
  <c r="AU20" a="1"/>
  <c r="AU20" s="1"/>
  <c r="AB20" s="1" a="1"/>
  <c r="AB20" s="1"/>
  <c r="AY20" a="1"/>
  <c r="AY20" s="1"/>
  <c r="AF20" s="1" a="1"/>
  <c r="AF20" s="1"/>
  <c r="AX20" a="1"/>
  <c r="AX20" s="1"/>
  <c r="AE20" s="1" a="1"/>
  <c r="AE20" s="1"/>
  <c r="AW20" a="1"/>
  <c r="AW20" s="1"/>
  <c r="AD20" s="1" a="1"/>
  <c r="AD20" s="1"/>
  <c r="AG20" a="1"/>
  <c r="AG20" s="1"/>
  <c r="N20" s="1" a="1"/>
  <c r="N20" s="1"/>
  <c r="AH20" a="1"/>
  <c r="AH20" s="1"/>
  <c r="O20" s="1" a="1"/>
  <c r="O20" s="1"/>
  <c r="AI20" a="1"/>
  <c r="AI20" s="1"/>
  <c r="P20" s="1" a="1"/>
  <c r="P20" s="1"/>
  <c r="AV20" a="1"/>
  <c r="AV20" s="1"/>
  <c r="AC20" s="1" a="1"/>
  <c r="AC20" s="1"/>
  <c r="AJ18" a="1"/>
  <c r="AJ18" s="1"/>
  <c r="Q18" s="1" a="1"/>
  <c r="Q18" s="1"/>
  <c r="AK18" a="1"/>
  <c r="AK18" s="1"/>
  <c r="R18" s="1" a="1"/>
  <c r="R18" s="1"/>
  <c r="AL18" a="1"/>
  <c r="AL18" s="1"/>
  <c r="S18" s="1" a="1"/>
  <c r="S18" s="1"/>
  <c r="AM18" a="1"/>
  <c r="AM18" s="1"/>
  <c r="T18" s="1" a="1"/>
  <c r="T18" s="1"/>
  <c r="AN18" a="1"/>
  <c r="AN18" s="1"/>
  <c r="U18" s="1" a="1"/>
  <c r="U18" s="1"/>
  <c r="AO18" a="1"/>
  <c r="AO18" s="1"/>
  <c r="V18" s="1" a="1"/>
  <c r="V18" s="1"/>
  <c r="AP18" a="1"/>
  <c r="AP18" s="1"/>
  <c r="W18" s="1" a="1"/>
  <c r="W18" s="1"/>
  <c r="AQ18" a="1"/>
  <c r="AQ18" s="1"/>
  <c r="X18" s="1" a="1"/>
  <c r="X18" s="1"/>
  <c r="AR18" a="1"/>
  <c r="AR18" s="1"/>
  <c r="Y18" s="1" a="1"/>
  <c r="Y18" s="1"/>
  <c r="AS18" a="1"/>
  <c r="AS18" s="1"/>
  <c r="Z18" s="1" a="1"/>
  <c r="Z18" s="1"/>
  <c r="AT18" a="1"/>
  <c r="AT18" s="1"/>
  <c r="AA18" s="1" a="1"/>
  <c r="AA18" s="1"/>
  <c r="AU18" a="1"/>
  <c r="AU18" s="1"/>
  <c r="AB18" s="1" a="1"/>
  <c r="AB18" s="1"/>
  <c r="AY18" a="1"/>
  <c r="AY18" s="1"/>
  <c r="AF18" s="1" a="1"/>
  <c r="AF18" s="1"/>
  <c r="AX18" a="1"/>
  <c r="AX18" s="1"/>
  <c r="AE18" s="1" a="1"/>
  <c r="AE18" s="1"/>
  <c r="AW18" a="1"/>
  <c r="AW18" s="1"/>
  <c r="AD18" s="1" a="1"/>
  <c r="AD18" s="1"/>
  <c r="AG18" a="1"/>
  <c r="AG18" s="1"/>
  <c r="N18" s="1" a="1"/>
  <c r="N18" s="1"/>
  <c r="AH18" a="1"/>
  <c r="AH18" s="1"/>
  <c r="O18" s="1" a="1"/>
  <c r="O18" s="1"/>
  <c r="AI18" a="1"/>
  <c r="AI18" s="1"/>
  <c r="P18" s="1" a="1"/>
  <c r="P18" s="1"/>
  <c r="AV18" a="1"/>
  <c r="AV18" s="1"/>
  <c r="AC18" s="1" a="1"/>
  <c r="AC18" s="1"/>
  <c r="AJ16" a="1"/>
  <c r="AJ16" s="1"/>
  <c r="Q16" s="1" a="1"/>
  <c r="Q16" s="1"/>
  <c r="AK16" a="1"/>
  <c r="AK16" s="1"/>
  <c r="R16" s="1" a="1"/>
  <c r="R16" s="1"/>
  <c r="AL16" a="1"/>
  <c r="AL16" s="1"/>
  <c r="S16" s="1" a="1"/>
  <c r="S16" s="1"/>
  <c r="AM16" a="1"/>
  <c r="AM16" s="1"/>
  <c r="T16" s="1" a="1"/>
  <c r="T16" s="1"/>
  <c r="AN16" a="1"/>
  <c r="AN16" s="1"/>
  <c r="U16" s="1" a="1"/>
  <c r="U16" s="1"/>
  <c r="AO16" a="1"/>
  <c r="AO16" s="1"/>
  <c r="V16" s="1" a="1"/>
  <c r="V16" s="1"/>
  <c r="AP16" a="1"/>
  <c r="AP16" s="1"/>
  <c r="W16" s="1" a="1"/>
  <c r="W16" s="1"/>
  <c r="AQ16" a="1"/>
  <c r="AQ16" s="1"/>
  <c r="X16" s="1" a="1"/>
  <c r="X16" s="1"/>
  <c r="AR16" a="1"/>
  <c r="AR16" s="1"/>
  <c r="Y16" s="1" a="1"/>
  <c r="Y16" s="1"/>
  <c r="AS16" a="1"/>
  <c r="AS16" s="1"/>
  <c r="Z16" s="1" a="1"/>
  <c r="Z16" s="1"/>
  <c r="AT16" a="1"/>
  <c r="AT16" s="1"/>
  <c r="AA16" s="1" a="1"/>
  <c r="AA16" s="1"/>
  <c r="AU16" a="1"/>
  <c r="AU16" s="1"/>
  <c r="AB16" s="1" a="1"/>
  <c r="AB16" s="1"/>
  <c r="AY16" a="1"/>
  <c r="AY16" s="1"/>
  <c r="AF16" s="1" a="1"/>
  <c r="AF16" s="1"/>
  <c r="AX16" a="1"/>
  <c r="AX16" s="1"/>
  <c r="AE16" s="1" a="1"/>
  <c r="AE16" s="1"/>
  <c r="AW16" a="1"/>
  <c r="AW16" s="1"/>
  <c r="AD16" s="1" a="1"/>
  <c r="AD16" s="1"/>
  <c r="AG16" a="1"/>
  <c r="AG16" s="1"/>
  <c r="N16" s="1" a="1"/>
  <c r="N16" s="1"/>
  <c r="AH16" a="1"/>
  <c r="AH16" s="1"/>
  <c r="O16" s="1" a="1"/>
  <c r="O16" s="1"/>
  <c r="AI16" a="1"/>
  <c r="AI16" s="1"/>
  <c r="P16" s="1" a="1"/>
  <c r="P16" s="1"/>
  <c r="AV16" a="1"/>
  <c r="AV16" s="1"/>
  <c r="AC16" s="1" a="1"/>
  <c r="AC16" s="1"/>
  <c r="AJ14" a="1"/>
  <c r="AJ14" s="1"/>
  <c r="Q14" s="1" a="1"/>
  <c r="Q14" s="1"/>
  <c r="AK14" a="1"/>
  <c r="AK14" s="1"/>
  <c r="R14" s="1" a="1"/>
  <c r="R14" s="1"/>
  <c r="AL14" a="1"/>
  <c r="AL14" s="1"/>
  <c r="S14" s="1" a="1"/>
  <c r="S14" s="1"/>
  <c r="AM14" a="1"/>
  <c r="AM14" s="1"/>
  <c r="T14" s="1" a="1"/>
  <c r="T14" s="1"/>
  <c r="AN14" a="1"/>
  <c r="AN14" s="1"/>
  <c r="U14" s="1" a="1"/>
  <c r="U14" s="1"/>
  <c r="AO14" a="1"/>
  <c r="AO14" s="1"/>
  <c r="V14" s="1" a="1"/>
  <c r="V14" s="1"/>
  <c r="AP14" a="1"/>
  <c r="AP14" s="1"/>
  <c r="W14" s="1" a="1"/>
  <c r="W14" s="1"/>
  <c r="AQ14" a="1"/>
  <c r="AQ14" s="1"/>
  <c r="X14" s="1" a="1"/>
  <c r="X14" s="1"/>
  <c r="AR14" a="1"/>
  <c r="AR14" s="1"/>
  <c r="Y14" s="1" a="1"/>
  <c r="Y14" s="1"/>
  <c r="AS14" a="1"/>
  <c r="AS14" s="1"/>
  <c r="Z14" s="1" a="1"/>
  <c r="Z14" s="1"/>
  <c r="AT14" a="1"/>
  <c r="AT14" s="1"/>
  <c r="AA14" s="1" a="1"/>
  <c r="AA14" s="1"/>
  <c r="AU14" a="1"/>
  <c r="AU14" s="1"/>
  <c r="AB14" s="1" a="1"/>
  <c r="AB14" s="1"/>
  <c r="AY14" a="1"/>
  <c r="AY14" s="1"/>
  <c r="AF14" s="1" a="1"/>
  <c r="AF14" s="1"/>
  <c r="AX14" a="1"/>
  <c r="AX14" s="1"/>
  <c r="AE14" s="1" a="1"/>
  <c r="AE14" s="1"/>
  <c r="AW14" a="1"/>
  <c r="AW14" s="1"/>
  <c r="AD14" s="1" a="1"/>
  <c r="AD14" s="1"/>
  <c r="AG14" a="1"/>
  <c r="AG14" s="1"/>
  <c r="N14" s="1" a="1"/>
  <c r="N14" s="1"/>
  <c r="AH14" a="1"/>
  <c r="AH14" s="1"/>
  <c r="O14" s="1" a="1"/>
  <c r="O14" s="1"/>
  <c r="AI14" a="1"/>
  <c r="AI14" s="1"/>
  <c r="P14" s="1" a="1"/>
  <c r="P14" s="1"/>
  <c r="AV14" a="1"/>
  <c r="AV14" s="1"/>
  <c r="AC14" s="1" a="1"/>
  <c r="AC14" s="1"/>
  <c r="AJ12" a="1"/>
  <c r="AJ12" s="1"/>
  <c r="Q12" s="1" a="1"/>
  <c r="Q12" s="1"/>
  <c r="AK12" a="1"/>
  <c r="AK12" s="1"/>
  <c r="R12" s="1" a="1"/>
  <c r="R12" s="1"/>
  <c r="AL12" a="1"/>
  <c r="AL12" s="1"/>
  <c r="S12" s="1" a="1"/>
  <c r="S12" s="1"/>
  <c r="AM12" a="1"/>
  <c r="AM12" s="1"/>
  <c r="T12" s="1" a="1"/>
  <c r="T12" s="1"/>
  <c r="AN12" a="1"/>
  <c r="AN12" s="1"/>
  <c r="U12" s="1" a="1"/>
  <c r="U12" s="1"/>
  <c r="AO12" a="1"/>
  <c r="AO12" s="1"/>
  <c r="V12" s="1" a="1"/>
  <c r="V12" s="1"/>
  <c r="AP12" a="1"/>
  <c r="AP12" s="1"/>
  <c r="W12" s="1" a="1"/>
  <c r="W12" s="1"/>
  <c r="AQ12" a="1"/>
  <c r="AQ12" s="1"/>
  <c r="X12" s="1" a="1"/>
  <c r="X12" s="1"/>
  <c r="AR12" a="1"/>
  <c r="AR12" s="1"/>
  <c r="Y12" s="1" a="1"/>
  <c r="Y12" s="1"/>
  <c r="AS12" a="1"/>
  <c r="AS12" s="1"/>
  <c r="Z12" s="1" a="1"/>
  <c r="Z12" s="1"/>
  <c r="AT12" a="1"/>
  <c r="AT12" s="1"/>
  <c r="AA12" s="1" a="1"/>
  <c r="AA12" s="1"/>
  <c r="AU12" a="1"/>
  <c r="AU12" s="1"/>
  <c r="AB12" s="1" a="1"/>
  <c r="AB12" s="1"/>
  <c r="AY12" a="1"/>
  <c r="AY12" s="1"/>
  <c r="AF12" s="1" a="1"/>
  <c r="AF12" s="1"/>
  <c r="AX12" a="1"/>
  <c r="AX12" s="1"/>
  <c r="AE12" s="1" a="1"/>
  <c r="AE12" s="1"/>
  <c r="AW12" a="1"/>
  <c r="AW12" s="1"/>
  <c r="AD12" s="1" a="1"/>
  <c r="AD12" s="1"/>
  <c r="AG12" a="1"/>
  <c r="AG12" s="1"/>
  <c r="N12" s="1" a="1"/>
  <c r="N12" s="1"/>
  <c r="AH12" a="1"/>
  <c r="AH12" s="1"/>
  <c r="O12" s="1" a="1"/>
  <c r="O12" s="1"/>
  <c r="AI12" a="1"/>
  <c r="AI12" s="1"/>
  <c r="P12" s="1" a="1"/>
  <c r="P12" s="1"/>
  <c r="AV12" a="1"/>
  <c r="AV12" s="1"/>
  <c r="AC12" s="1" a="1"/>
  <c r="AC12" s="1"/>
  <c r="AJ10" a="1"/>
  <c r="AJ10" s="1"/>
  <c r="Q10" s="1" a="1"/>
  <c r="Q10" s="1"/>
  <c r="AK10" a="1"/>
  <c r="AK10" s="1"/>
  <c r="R10" s="1" a="1"/>
  <c r="R10" s="1"/>
  <c r="AL10" a="1"/>
  <c r="AL10" s="1"/>
  <c r="S10" s="1" a="1"/>
  <c r="S10" s="1"/>
  <c r="AM10" a="1"/>
  <c r="AM10" s="1"/>
  <c r="T10" s="1" a="1"/>
  <c r="T10" s="1"/>
  <c r="AN10" a="1"/>
  <c r="AN10" s="1"/>
  <c r="U10" s="1" a="1"/>
  <c r="U10" s="1"/>
  <c r="AO10" a="1"/>
  <c r="AO10" s="1"/>
  <c r="V10" s="1" a="1"/>
  <c r="V10" s="1"/>
  <c r="AP10" a="1"/>
  <c r="AP10" s="1"/>
  <c r="W10" s="1" a="1"/>
  <c r="W10" s="1"/>
  <c r="AQ10" a="1"/>
  <c r="AQ10" s="1"/>
  <c r="X10" s="1" a="1"/>
  <c r="X10" s="1"/>
  <c r="AR10" a="1"/>
  <c r="AR10" s="1"/>
  <c r="Y10" s="1" a="1"/>
  <c r="Y10" s="1"/>
  <c r="AS10" a="1"/>
  <c r="AS10" s="1"/>
  <c r="Z10" s="1" a="1"/>
  <c r="Z10" s="1"/>
  <c r="AT10" a="1"/>
  <c r="AT10" s="1"/>
  <c r="AA10" s="1" a="1"/>
  <c r="AA10" s="1"/>
  <c r="AU10" a="1"/>
  <c r="AU10" s="1"/>
  <c r="AB10" s="1" a="1"/>
  <c r="AB10" s="1"/>
  <c r="AY10" a="1"/>
  <c r="AY10" s="1"/>
  <c r="AF10" s="1" a="1"/>
  <c r="AF10" s="1"/>
  <c r="AX10" a="1"/>
  <c r="AX10" s="1"/>
  <c r="AE10" s="1" a="1"/>
  <c r="AE10" s="1"/>
  <c r="AW10" a="1"/>
  <c r="AW10" s="1"/>
  <c r="AD10" s="1" a="1"/>
  <c r="AD10" s="1"/>
  <c r="AG10" a="1"/>
  <c r="AG10" s="1"/>
  <c r="N10" s="1" a="1"/>
  <c r="N10" s="1"/>
  <c r="AH10" a="1"/>
  <c r="AH10" s="1"/>
  <c r="O10" s="1" a="1"/>
  <c r="O10" s="1"/>
  <c r="AI10" a="1"/>
  <c r="AI10" s="1"/>
  <c r="P10" s="1" a="1"/>
  <c r="P10" s="1"/>
  <c r="AV10" a="1"/>
  <c r="AV10" s="1"/>
  <c r="AC10" s="1" a="1"/>
  <c r="AC10" s="1"/>
  <c r="AJ8" a="1"/>
  <c r="AJ8" s="1"/>
  <c r="Q8" s="1" a="1"/>
  <c r="Q8" s="1"/>
  <c r="AK8" a="1"/>
  <c r="AK8" s="1"/>
  <c r="R8" s="1" a="1"/>
  <c r="R8" s="1"/>
  <c r="AL8" a="1"/>
  <c r="AL8" s="1"/>
  <c r="S8" s="1" a="1"/>
  <c r="S8" s="1"/>
  <c r="AM8" a="1"/>
  <c r="AM8" s="1"/>
  <c r="T8" s="1" a="1"/>
  <c r="T8" s="1"/>
  <c r="AN8" a="1"/>
  <c r="AN8" s="1"/>
  <c r="U8" s="1" a="1"/>
  <c r="U8" s="1"/>
  <c r="AO8" a="1"/>
  <c r="AO8" s="1"/>
  <c r="V8" s="1" a="1"/>
  <c r="V8" s="1"/>
  <c r="AP8" a="1"/>
  <c r="AP8" s="1"/>
  <c r="W8" s="1" a="1"/>
  <c r="W8" s="1"/>
  <c r="AQ8" a="1"/>
  <c r="AQ8" s="1"/>
  <c r="X8" s="1" a="1"/>
  <c r="X8" s="1"/>
  <c r="AR8" a="1"/>
  <c r="AR8" s="1"/>
  <c r="Y8" s="1" a="1"/>
  <c r="Y8" s="1"/>
  <c r="AS8" a="1"/>
  <c r="AS8" s="1"/>
  <c r="Z8" s="1" a="1"/>
  <c r="Z8" s="1"/>
  <c r="AT8" a="1"/>
  <c r="AT8" s="1"/>
  <c r="AA8" s="1" a="1"/>
  <c r="AA8" s="1"/>
  <c r="AU8" a="1"/>
  <c r="AU8" s="1"/>
  <c r="AB8" s="1" a="1"/>
  <c r="AB8" s="1"/>
  <c r="AY8" a="1"/>
  <c r="AY8" s="1"/>
  <c r="AF8" s="1" a="1"/>
  <c r="AF8" s="1"/>
  <c r="AX8" a="1"/>
  <c r="AX8" s="1"/>
  <c r="AE8" s="1" a="1"/>
  <c r="AE8" s="1"/>
  <c r="AW8" a="1"/>
  <c r="AW8" s="1"/>
  <c r="AD8" s="1" a="1"/>
  <c r="AD8" s="1"/>
  <c r="AG8" a="1"/>
  <c r="AG8" s="1"/>
  <c r="N8" s="1" a="1"/>
  <c r="N8" s="1"/>
  <c r="AH8" a="1"/>
  <c r="AH8" s="1"/>
  <c r="O8" s="1" a="1"/>
  <c r="O8" s="1"/>
  <c r="AI8" a="1"/>
  <c r="AI8" s="1"/>
  <c r="P8" s="1" a="1"/>
  <c r="P8" s="1"/>
  <c r="AV8" a="1"/>
  <c r="AV8" s="1"/>
  <c r="AC8" s="1" a="1"/>
  <c r="AC8" s="1"/>
  <c r="AJ6" a="1"/>
  <c r="AJ6" s="1"/>
  <c r="Q6" s="1" a="1"/>
  <c r="Q6" s="1"/>
  <c r="AK6" a="1"/>
  <c r="AK6" s="1"/>
  <c r="R6" s="1" a="1"/>
  <c r="R6" s="1"/>
  <c r="AL6" a="1"/>
  <c r="AL6" s="1"/>
  <c r="S6" s="1" a="1"/>
  <c r="S6" s="1"/>
  <c r="AM6" a="1"/>
  <c r="AM6" s="1"/>
  <c r="T6" s="1" a="1"/>
  <c r="T6" s="1"/>
  <c r="AN6" a="1"/>
  <c r="AN6" s="1"/>
  <c r="U6" s="1" a="1"/>
  <c r="U6" s="1"/>
  <c r="AO6" a="1"/>
  <c r="AO6" s="1"/>
  <c r="V6" s="1" a="1"/>
  <c r="V6" s="1"/>
  <c r="AP6" a="1"/>
  <c r="AP6" s="1"/>
  <c r="W6" s="1" a="1"/>
  <c r="W6" s="1"/>
  <c r="AQ6" a="1"/>
  <c r="AQ6" s="1"/>
  <c r="X6" s="1" a="1"/>
  <c r="X6" s="1"/>
  <c r="AR6" a="1"/>
  <c r="AR6" s="1"/>
  <c r="Y6" s="1" a="1"/>
  <c r="Y6" s="1"/>
  <c r="AS6" a="1"/>
  <c r="AS6" s="1"/>
  <c r="Z6" s="1" a="1"/>
  <c r="Z6" s="1"/>
  <c r="AT6" a="1"/>
  <c r="AT6" s="1"/>
  <c r="AA6" s="1" a="1"/>
  <c r="AA6" s="1"/>
  <c r="AU6" a="1"/>
  <c r="AU6" s="1"/>
  <c r="AB6" s="1" a="1"/>
  <c r="AB6" s="1"/>
  <c r="AY6" a="1"/>
  <c r="AY6" s="1"/>
  <c r="AF6" s="1" a="1"/>
  <c r="AF6" s="1"/>
  <c r="AX6" a="1"/>
  <c r="AX6" s="1"/>
  <c r="AE6" s="1" a="1"/>
  <c r="AE6" s="1"/>
  <c r="AW6" a="1"/>
  <c r="AW6" s="1"/>
  <c r="AD6" s="1" a="1"/>
  <c r="AD6" s="1"/>
  <c r="AG6" a="1"/>
  <c r="AG6" s="1"/>
  <c r="N6" s="1" a="1"/>
  <c r="N6" s="1"/>
  <c r="AH6" a="1"/>
  <c r="AH6" s="1"/>
  <c r="O6" s="1" a="1"/>
  <c r="O6" s="1"/>
  <c r="AI6" a="1"/>
  <c r="AI6" s="1"/>
  <c r="P6" s="1" a="1"/>
  <c r="P6" s="1"/>
  <c r="AV6" a="1"/>
  <c r="AV6" s="1"/>
  <c r="AC6" s="1" a="1"/>
  <c r="AC6" s="1"/>
  <c r="C25" i="2"/>
  <c r="E25" i="3" s="1"/>
  <c r="AG29" a="1"/>
  <c r="AG29" s="1"/>
  <c r="AH29" a="1"/>
  <c r="AH29" s="1"/>
  <c r="O29" s="1" a="1"/>
  <c r="O29" s="1"/>
  <c r="AI29" a="1"/>
  <c r="AI29" s="1"/>
  <c r="P29" s="1" a="1"/>
  <c r="P29" s="1"/>
  <c r="AV29" a="1"/>
  <c r="AV29" s="1"/>
  <c r="AC29" s="1" a="1"/>
  <c r="AC29" s="1"/>
  <c r="N29" a="1"/>
  <c r="N29" s="1"/>
  <c r="AJ29" a="1"/>
  <c r="AJ29" s="1"/>
  <c r="Q29" s="1" a="1"/>
  <c r="Q29" s="1"/>
  <c r="AK29" a="1"/>
  <c r="AK29" s="1"/>
  <c r="R29" s="1" a="1"/>
  <c r="R29" s="1"/>
  <c r="AL29" a="1"/>
  <c r="AL29" s="1"/>
  <c r="S29" s="1" a="1"/>
  <c r="S29" s="1"/>
  <c r="AM29" a="1"/>
  <c r="AM29" s="1"/>
  <c r="T29" s="1" a="1"/>
  <c r="T29" s="1"/>
  <c r="AN29" a="1"/>
  <c r="AN29" s="1"/>
  <c r="U29" s="1" a="1"/>
  <c r="U29" s="1"/>
  <c r="AO29" a="1"/>
  <c r="AO29" s="1"/>
  <c r="V29" s="1" a="1"/>
  <c r="V29" s="1"/>
  <c r="AP29" a="1"/>
  <c r="AP29" s="1"/>
  <c r="W29" s="1" a="1"/>
  <c r="W29" s="1"/>
  <c r="AQ29" a="1"/>
  <c r="AQ29" s="1"/>
  <c r="X29" s="1" a="1"/>
  <c r="X29" s="1"/>
  <c r="AR29" a="1"/>
  <c r="AR29" s="1"/>
  <c r="Y29" s="1" a="1"/>
  <c r="Y29" s="1"/>
  <c r="AS29" a="1"/>
  <c r="AS29" s="1"/>
  <c r="Z29" s="1" a="1"/>
  <c r="Z29" s="1"/>
  <c r="AT29" a="1"/>
  <c r="AT29" s="1"/>
  <c r="AA29" s="1" a="1"/>
  <c r="AA29" s="1"/>
  <c r="AU29" a="1"/>
  <c r="AU29" s="1"/>
  <c r="AB29" s="1" a="1"/>
  <c r="AB29" s="1"/>
  <c r="AY29" a="1"/>
  <c r="AY29" s="1"/>
  <c r="AF29" s="1" a="1"/>
  <c r="AF29" s="1"/>
  <c r="AX29" a="1"/>
  <c r="AX29" s="1"/>
  <c r="AE29" s="1" a="1"/>
  <c r="AE29" s="1"/>
  <c r="AW29" a="1"/>
  <c r="AW29" s="1"/>
  <c r="AD29" s="1" a="1"/>
  <c r="AD29" s="1"/>
  <c r="AG27" a="1"/>
  <c r="AG27" s="1"/>
  <c r="AH27" a="1"/>
  <c r="AH27" s="1"/>
  <c r="O27" s="1" a="1"/>
  <c r="O27" s="1"/>
  <c r="AI27" a="1"/>
  <c r="AI27" s="1"/>
  <c r="P27" s="1" a="1"/>
  <c r="P27" s="1"/>
  <c r="AV27" a="1"/>
  <c r="AV27" s="1"/>
  <c r="AC27" s="1" a="1"/>
  <c r="AC27" s="1"/>
  <c r="AJ27" a="1"/>
  <c r="AJ27" s="1"/>
  <c r="Q27" s="1" a="1"/>
  <c r="Q27" s="1"/>
  <c r="AK27" a="1"/>
  <c r="AK27" s="1"/>
  <c r="R27" s="1" a="1"/>
  <c r="R27" s="1"/>
  <c r="AL27" a="1"/>
  <c r="AL27" s="1"/>
  <c r="S27" s="1" a="1"/>
  <c r="S27" s="1"/>
  <c r="AM27" a="1"/>
  <c r="AM27" s="1"/>
  <c r="T27" s="1" a="1"/>
  <c r="T27" s="1"/>
  <c r="AN27" a="1"/>
  <c r="AN27" s="1"/>
  <c r="U27" s="1" a="1"/>
  <c r="U27" s="1"/>
  <c r="AO27" a="1"/>
  <c r="AO27" s="1"/>
  <c r="V27" s="1" a="1"/>
  <c r="V27" s="1"/>
  <c r="AP27" a="1"/>
  <c r="AP27" s="1"/>
  <c r="W27" s="1" a="1"/>
  <c r="W27" s="1"/>
  <c r="AQ27" a="1"/>
  <c r="AQ27" s="1"/>
  <c r="X27" s="1" a="1"/>
  <c r="X27" s="1"/>
  <c r="AR27" a="1"/>
  <c r="AR27" s="1"/>
  <c r="Y27" s="1" a="1"/>
  <c r="Y27" s="1"/>
  <c r="AS27" a="1"/>
  <c r="AS27" s="1"/>
  <c r="Z27" s="1" a="1"/>
  <c r="Z27" s="1"/>
  <c r="AT27" a="1"/>
  <c r="AT27" s="1"/>
  <c r="AA27" s="1" a="1"/>
  <c r="AA27" s="1"/>
  <c r="AU27" a="1"/>
  <c r="AU27" s="1"/>
  <c r="AB27" s="1" a="1"/>
  <c r="AB27" s="1"/>
  <c r="AY27" a="1"/>
  <c r="AY27" s="1"/>
  <c r="AF27" s="1" a="1"/>
  <c r="AF27" s="1"/>
  <c r="AX27" a="1"/>
  <c r="AX27" s="1"/>
  <c r="AW27" a="1"/>
  <c r="AW27" s="1"/>
  <c r="AD27" s="1" a="1"/>
  <c r="AD27" s="1"/>
  <c r="AG25" a="1"/>
  <c r="AG25" s="1"/>
  <c r="AH25" a="1"/>
  <c r="AH25" s="1"/>
  <c r="O25" s="1" a="1"/>
  <c r="O25" s="1"/>
  <c r="AI25" a="1"/>
  <c r="AI25" s="1"/>
  <c r="P25" s="1" a="1"/>
  <c r="P25" s="1"/>
  <c r="AV25" a="1"/>
  <c r="AV25" s="1"/>
  <c r="AC25" s="1" a="1"/>
  <c r="AC25" s="1"/>
  <c r="N25" a="1"/>
  <c r="N25" s="1"/>
  <c r="AJ25" a="1"/>
  <c r="AJ25" s="1"/>
  <c r="Q25" s="1" a="1"/>
  <c r="Q25" s="1"/>
  <c r="AK25" a="1"/>
  <c r="AK25" s="1"/>
  <c r="R25" s="1" a="1"/>
  <c r="R25" s="1"/>
  <c r="AL25" a="1"/>
  <c r="AL25" s="1"/>
  <c r="S25" s="1" a="1"/>
  <c r="S25" s="1"/>
  <c r="AM25" a="1"/>
  <c r="AM25" s="1"/>
  <c r="T25" s="1" a="1"/>
  <c r="T25" s="1"/>
  <c r="AN25" a="1"/>
  <c r="AN25" s="1"/>
  <c r="U25" s="1" a="1"/>
  <c r="U25" s="1"/>
  <c r="AO25" a="1"/>
  <c r="AO25" s="1"/>
  <c r="V25" s="1" a="1"/>
  <c r="V25" s="1"/>
  <c r="AP25" a="1"/>
  <c r="AP25" s="1"/>
  <c r="W25" s="1" a="1"/>
  <c r="W25" s="1"/>
  <c r="AQ25" a="1"/>
  <c r="AQ25" s="1"/>
  <c r="X25" s="1" a="1"/>
  <c r="X25" s="1"/>
  <c r="AR25" a="1"/>
  <c r="AR25" s="1"/>
  <c r="Y25" s="1" a="1"/>
  <c r="Y25" s="1"/>
  <c r="AS25" a="1"/>
  <c r="AS25" s="1"/>
  <c r="Z25" s="1" a="1"/>
  <c r="Z25" s="1"/>
  <c r="AT25" a="1"/>
  <c r="AT25" s="1"/>
  <c r="AA25" s="1" a="1"/>
  <c r="AA25" s="1"/>
  <c r="AU25" a="1"/>
  <c r="AU25" s="1"/>
  <c r="AB25" s="1" a="1"/>
  <c r="AB25" s="1"/>
  <c r="AY25" a="1"/>
  <c r="AY25" s="1"/>
  <c r="AF25" s="1" a="1"/>
  <c r="AF25" s="1"/>
  <c r="AX25" a="1"/>
  <c r="AX25" s="1"/>
  <c r="AE25" s="1" a="1"/>
  <c r="AE25" s="1"/>
  <c r="AW25" a="1"/>
  <c r="AW25" s="1"/>
  <c r="AD25" s="1" a="1"/>
  <c r="AD25" s="1"/>
  <c r="AG23" a="1"/>
  <c r="AG23" s="1"/>
  <c r="AH23" a="1"/>
  <c r="AH23" s="1"/>
  <c r="O23" s="1" a="1"/>
  <c r="O23" s="1"/>
  <c r="AI23" a="1"/>
  <c r="AI23" s="1"/>
  <c r="P23" s="1" a="1"/>
  <c r="P23" s="1"/>
  <c r="AV23" a="1"/>
  <c r="AV23" s="1"/>
  <c r="AC23" s="1" a="1"/>
  <c r="AC23" s="1"/>
  <c r="N23" a="1"/>
  <c r="N23" s="1"/>
  <c r="AJ23" a="1"/>
  <c r="AJ23" s="1"/>
  <c r="Q23" s="1" a="1"/>
  <c r="Q23" s="1"/>
  <c r="AK23" a="1"/>
  <c r="AK23" s="1"/>
  <c r="R23" s="1" a="1"/>
  <c r="R23" s="1"/>
  <c r="AL23" a="1"/>
  <c r="AL23" s="1"/>
  <c r="S23" s="1" a="1"/>
  <c r="S23" s="1"/>
  <c r="AM23" a="1"/>
  <c r="AM23" s="1"/>
  <c r="T23" s="1" a="1"/>
  <c r="T23" s="1"/>
  <c r="AN23" a="1"/>
  <c r="AN23" s="1"/>
  <c r="U23" s="1" a="1"/>
  <c r="U23" s="1"/>
  <c r="AO23" a="1"/>
  <c r="AO23" s="1"/>
  <c r="V23" s="1" a="1"/>
  <c r="V23" s="1"/>
  <c r="AP23" a="1"/>
  <c r="AP23" s="1"/>
  <c r="W23" s="1" a="1"/>
  <c r="W23" s="1"/>
  <c r="AQ23" a="1"/>
  <c r="AQ23" s="1"/>
  <c r="X23" s="1" a="1"/>
  <c r="X23" s="1"/>
  <c r="AR23" a="1"/>
  <c r="AR23" s="1"/>
  <c r="Y23" s="1" a="1"/>
  <c r="Y23" s="1"/>
  <c r="AS23" a="1"/>
  <c r="AS23" s="1"/>
  <c r="Z23" s="1" a="1"/>
  <c r="Z23" s="1"/>
  <c r="AT23" a="1"/>
  <c r="AT23" s="1"/>
  <c r="AA23" s="1" a="1"/>
  <c r="AA23" s="1"/>
  <c r="AU23" a="1"/>
  <c r="AU23" s="1"/>
  <c r="AB23" s="1" a="1"/>
  <c r="AB23" s="1"/>
  <c r="AY23" a="1"/>
  <c r="AY23" s="1"/>
  <c r="AF23" s="1" a="1"/>
  <c r="AF23" s="1"/>
  <c r="AX23" a="1"/>
  <c r="AX23" s="1"/>
  <c r="AE23" s="1" a="1"/>
  <c r="AE23" s="1"/>
  <c r="AW23" a="1"/>
  <c r="AW23" s="1"/>
  <c r="AD23" s="1" a="1"/>
  <c r="AD23" s="1"/>
  <c r="AG21" a="1"/>
  <c r="AG21" s="1"/>
  <c r="AH21" a="1"/>
  <c r="AH21" s="1"/>
  <c r="O21" s="1" a="1"/>
  <c r="O21" s="1"/>
  <c r="AI21" a="1"/>
  <c r="AI21" s="1"/>
  <c r="P21" s="1" a="1"/>
  <c r="P21" s="1"/>
  <c r="AV21" a="1"/>
  <c r="AV21" s="1"/>
  <c r="AC21" s="1" a="1"/>
  <c r="AC21" s="1"/>
  <c r="N21" a="1"/>
  <c r="N21" s="1"/>
  <c r="AJ21" a="1"/>
  <c r="AJ21" s="1"/>
  <c r="Q21" s="1" a="1"/>
  <c r="Q21" s="1"/>
  <c r="AK21" a="1"/>
  <c r="AK21" s="1"/>
  <c r="R21" s="1" a="1"/>
  <c r="R21" s="1"/>
  <c r="AL21" a="1"/>
  <c r="AL21" s="1"/>
  <c r="S21" s="1" a="1"/>
  <c r="S21" s="1"/>
  <c r="AM21" a="1"/>
  <c r="AM21" s="1"/>
  <c r="T21" s="1" a="1"/>
  <c r="T21" s="1"/>
  <c r="AN21" a="1"/>
  <c r="AN21" s="1"/>
  <c r="U21" s="1" a="1"/>
  <c r="U21" s="1"/>
  <c r="AO21" a="1"/>
  <c r="AO21" s="1"/>
  <c r="V21" s="1" a="1"/>
  <c r="V21" s="1"/>
  <c r="AP21" a="1"/>
  <c r="AP21" s="1"/>
  <c r="W21" s="1" a="1"/>
  <c r="W21" s="1"/>
  <c r="AQ21" a="1"/>
  <c r="AQ21" s="1"/>
  <c r="X21" s="1" a="1"/>
  <c r="X21" s="1"/>
  <c r="AR21" a="1"/>
  <c r="AR21" s="1"/>
  <c r="Y21" s="1" a="1"/>
  <c r="Y21" s="1"/>
  <c r="AS21" a="1"/>
  <c r="AS21" s="1"/>
  <c r="Z21" s="1" a="1"/>
  <c r="Z21" s="1"/>
  <c r="AT21" a="1"/>
  <c r="AT21" s="1"/>
  <c r="AA21" s="1" a="1"/>
  <c r="AA21" s="1"/>
  <c r="AU21" a="1"/>
  <c r="AU21" s="1"/>
  <c r="AB21" s="1" a="1"/>
  <c r="AB21" s="1"/>
  <c r="AY21" a="1"/>
  <c r="AY21" s="1"/>
  <c r="AF21" s="1" a="1"/>
  <c r="AF21" s="1"/>
  <c r="AX21" a="1"/>
  <c r="AX21" s="1"/>
  <c r="AE21" s="1" a="1"/>
  <c r="AE21" s="1"/>
  <c r="AW21" a="1"/>
  <c r="AW21" s="1"/>
  <c r="AD21" s="1" a="1"/>
  <c r="AD21" s="1"/>
  <c r="AG19" a="1"/>
  <c r="AG19" s="1"/>
  <c r="AH19" a="1"/>
  <c r="AH19" s="1"/>
  <c r="O19" s="1" a="1"/>
  <c r="O19" s="1"/>
  <c r="AI19" a="1"/>
  <c r="AI19" s="1"/>
  <c r="P19" s="1" a="1"/>
  <c r="P19" s="1"/>
  <c r="AV19" a="1"/>
  <c r="AV19" s="1"/>
  <c r="AC19" s="1" a="1"/>
  <c r="AC19" s="1"/>
  <c r="N19" a="1"/>
  <c r="N19" s="1"/>
  <c r="AJ19" a="1"/>
  <c r="AJ19" s="1"/>
  <c r="Q19" s="1" a="1"/>
  <c r="Q19" s="1"/>
  <c r="AK19" a="1"/>
  <c r="AK19" s="1"/>
  <c r="R19" s="1" a="1"/>
  <c r="R19" s="1"/>
  <c r="AL19" a="1"/>
  <c r="AL19" s="1"/>
  <c r="S19" s="1" a="1"/>
  <c r="S19" s="1"/>
  <c r="AM19" a="1"/>
  <c r="AM19" s="1"/>
  <c r="T19" s="1" a="1"/>
  <c r="T19" s="1"/>
  <c r="AN19" a="1"/>
  <c r="AN19" s="1"/>
  <c r="U19" s="1" a="1"/>
  <c r="U19" s="1"/>
  <c r="AO19" a="1"/>
  <c r="AO19" s="1"/>
  <c r="V19" s="1" a="1"/>
  <c r="V19" s="1"/>
  <c r="AP19" a="1"/>
  <c r="AP19" s="1"/>
  <c r="W19" s="1" a="1"/>
  <c r="W19" s="1"/>
  <c r="AQ19" a="1"/>
  <c r="AQ19" s="1"/>
  <c r="X19" s="1" a="1"/>
  <c r="X19" s="1"/>
  <c r="AR19" a="1"/>
  <c r="AR19" s="1"/>
  <c r="Y19" s="1" a="1"/>
  <c r="Y19" s="1"/>
  <c r="AS19" a="1"/>
  <c r="AS19" s="1"/>
  <c r="Z19" s="1" a="1"/>
  <c r="Z19" s="1"/>
  <c r="AT19" a="1"/>
  <c r="AT19" s="1"/>
  <c r="AA19" s="1" a="1"/>
  <c r="AA19" s="1"/>
  <c r="AU19" a="1"/>
  <c r="AU19" s="1"/>
  <c r="AB19" s="1" a="1"/>
  <c r="AB19" s="1"/>
  <c r="AY19" a="1"/>
  <c r="AY19" s="1"/>
  <c r="AF19" s="1" a="1"/>
  <c r="AF19" s="1"/>
  <c r="AX19" a="1"/>
  <c r="AX19" s="1"/>
  <c r="AE19" s="1" a="1"/>
  <c r="AE19" s="1"/>
  <c r="AW19" a="1"/>
  <c r="AW19" s="1"/>
  <c r="AD19" s="1" a="1"/>
  <c r="AD19" s="1"/>
  <c r="AG17" a="1"/>
  <c r="AG17" s="1"/>
  <c r="N17" s="1" a="1"/>
  <c r="N17" s="1"/>
  <c r="AH17" a="1"/>
  <c r="AH17" s="1"/>
  <c r="O17" s="1" a="1"/>
  <c r="O17" s="1"/>
  <c r="AI17" a="1"/>
  <c r="AI17" s="1"/>
  <c r="P17" s="1" a="1"/>
  <c r="P17" s="1"/>
  <c r="AV17" a="1"/>
  <c r="AV17" s="1"/>
  <c r="AC17" s="1" a="1"/>
  <c r="AC17" s="1"/>
  <c r="AJ17" a="1"/>
  <c r="AJ17" s="1"/>
  <c r="Q17" s="1" a="1"/>
  <c r="Q17" s="1"/>
  <c r="AK17" a="1"/>
  <c r="AK17" s="1"/>
  <c r="R17" s="1" a="1"/>
  <c r="R17" s="1"/>
  <c r="AL17" a="1"/>
  <c r="AL17" s="1"/>
  <c r="S17" s="1" a="1"/>
  <c r="S17" s="1"/>
  <c r="AM17" a="1"/>
  <c r="AM17" s="1"/>
  <c r="T17" s="1" a="1"/>
  <c r="T17" s="1"/>
  <c r="AN17" a="1"/>
  <c r="AN17" s="1"/>
  <c r="U17" s="1" a="1"/>
  <c r="U17" s="1"/>
  <c r="AO17" a="1"/>
  <c r="AO17" s="1"/>
  <c r="V17" s="1" a="1"/>
  <c r="V17" s="1"/>
  <c r="AP17" a="1"/>
  <c r="AP17" s="1"/>
  <c r="W17" s="1" a="1"/>
  <c r="W17" s="1"/>
  <c r="AQ17" a="1"/>
  <c r="AQ17" s="1"/>
  <c r="X17" s="1" a="1"/>
  <c r="X17" s="1"/>
  <c r="AR17" a="1"/>
  <c r="AR17" s="1"/>
  <c r="Y17" s="1" a="1"/>
  <c r="Y17" s="1"/>
  <c r="AS17" a="1"/>
  <c r="AS17" s="1"/>
  <c r="Z17" s="1" a="1"/>
  <c r="Z17" s="1"/>
  <c r="AT17" a="1"/>
  <c r="AT17" s="1"/>
  <c r="AA17" s="1" a="1"/>
  <c r="AA17" s="1"/>
  <c r="AU17" a="1"/>
  <c r="AU17" s="1"/>
  <c r="AB17" s="1" a="1"/>
  <c r="AB17" s="1"/>
  <c r="AY17" a="1"/>
  <c r="AY17" s="1"/>
  <c r="AF17" s="1" a="1"/>
  <c r="AF17" s="1"/>
  <c r="AX17" a="1"/>
  <c r="AX17" s="1"/>
  <c r="AE17" s="1" a="1"/>
  <c r="AE17" s="1"/>
  <c r="AW17" a="1"/>
  <c r="AW17" s="1"/>
  <c r="AD17" s="1" a="1"/>
  <c r="AD17" s="1"/>
  <c r="AG15" a="1"/>
  <c r="AG15" s="1"/>
  <c r="N15" s="1" a="1"/>
  <c r="N15" s="1"/>
  <c r="AH15" a="1"/>
  <c r="AH15" s="1"/>
  <c r="O15" s="1" a="1"/>
  <c r="O15" s="1"/>
  <c r="AI15" a="1"/>
  <c r="AI15" s="1"/>
  <c r="P15" s="1" a="1"/>
  <c r="P15" s="1"/>
  <c r="AV15" a="1"/>
  <c r="AV15" s="1"/>
  <c r="AC15" s="1" a="1"/>
  <c r="AC15" s="1"/>
  <c r="AJ15" a="1"/>
  <c r="AJ15" s="1"/>
  <c r="Q15" s="1" a="1"/>
  <c r="Q15" s="1"/>
  <c r="AK15" a="1"/>
  <c r="AK15" s="1"/>
  <c r="R15" s="1" a="1"/>
  <c r="R15" s="1"/>
  <c r="AL15" a="1"/>
  <c r="AL15" s="1"/>
  <c r="S15" s="1" a="1"/>
  <c r="S15" s="1"/>
  <c r="AM15" a="1"/>
  <c r="AM15" s="1"/>
  <c r="T15" s="1" a="1"/>
  <c r="T15" s="1"/>
  <c r="AN15" a="1"/>
  <c r="AN15" s="1"/>
  <c r="U15" s="1" a="1"/>
  <c r="U15" s="1"/>
  <c r="AO15" a="1"/>
  <c r="AO15" s="1"/>
  <c r="V15" s="1" a="1"/>
  <c r="V15" s="1"/>
  <c r="AP15" a="1"/>
  <c r="AP15" s="1"/>
  <c r="W15" s="1" a="1"/>
  <c r="W15" s="1"/>
  <c r="AQ15" a="1"/>
  <c r="AQ15" s="1"/>
  <c r="X15" s="1" a="1"/>
  <c r="X15" s="1"/>
  <c r="AR15" a="1"/>
  <c r="AR15" s="1"/>
  <c r="Y15" s="1" a="1"/>
  <c r="Y15" s="1"/>
  <c r="AS15" a="1"/>
  <c r="AS15" s="1"/>
  <c r="Z15" s="1" a="1"/>
  <c r="Z15" s="1"/>
  <c r="AT15" a="1"/>
  <c r="AT15" s="1"/>
  <c r="AA15" s="1" a="1"/>
  <c r="AA15" s="1"/>
  <c r="AU15" a="1"/>
  <c r="AU15" s="1"/>
  <c r="AB15" s="1" a="1"/>
  <c r="AB15" s="1"/>
  <c r="AY15" a="1"/>
  <c r="AY15" s="1"/>
  <c r="AF15" s="1" a="1"/>
  <c r="AF15" s="1"/>
  <c r="AX15" a="1"/>
  <c r="AX15" s="1"/>
  <c r="AE15" s="1" a="1"/>
  <c r="AE15" s="1"/>
  <c r="AW15" a="1"/>
  <c r="AW15" s="1"/>
  <c r="AD15" s="1" a="1"/>
  <c r="AD15" s="1"/>
  <c r="AG13" a="1"/>
  <c r="AG13" s="1"/>
  <c r="N13" s="1" a="1"/>
  <c r="N13" s="1"/>
  <c r="AH13" a="1"/>
  <c r="AH13" s="1"/>
  <c r="O13" s="1" a="1"/>
  <c r="O13" s="1"/>
  <c r="AI13" a="1"/>
  <c r="AI13" s="1"/>
  <c r="P13" s="1" a="1"/>
  <c r="P13" s="1"/>
  <c r="AV13" a="1"/>
  <c r="AV13" s="1"/>
  <c r="AC13" s="1" a="1"/>
  <c r="AC13" s="1"/>
  <c r="AJ13" a="1"/>
  <c r="AJ13" s="1"/>
  <c r="Q13" s="1" a="1"/>
  <c r="Q13" s="1"/>
  <c r="AK13" a="1"/>
  <c r="AK13" s="1"/>
  <c r="R13" s="1" a="1"/>
  <c r="R13" s="1"/>
  <c r="AL13" a="1"/>
  <c r="AL13" s="1"/>
  <c r="S13" s="1" a="1"/>
  <c r="S13" s="1"/>
  <c r="AM13" a="1"/>
  <c r="AM13" s="1"/>
  <c r="T13" s="1" a="1"/>
  <c r="T13" s="1"/>
  <c r="AN13" a="1"/>
  <c r="AN13" s="1"/>
  <c r="U13" s="1" a="1"/>
  <c r="U13" s="1"/>
  <c r="AO13" a="1"/>
  <c r="AO13" s="1"/>
  <c r="V13" s="1" a="1"/>
  <c r="V13" s="1"/>
  <c r="AP13" a="1"/>
  <c r="AP13" s="1"/>
  <c r="W13" s="1" a="1"/>
  <c r="W13" s="1"/>
  <c r="AQ13" a="1"/>
  <c r="AQ13" s="1"/>
  <c r="X13" s="1" a="1"/>
  <c r="X13" s="1"/>
  <c r="AR13" a="1"/>
  <c r="AR13" s="1"/>
  <c r="Y13" s="1" a="1"/>
  <c r="Y13" s="1"/>
  <c r="AS13" a="1"/>
  <c r="AS13" s="1"/>
  <c r="Z13" s="1" a="1"/>
  <c r="Z13" s="1"/>
  <c r="AT13" a="1"/>
  <c r="AT13" s="1"/>
  <c r="AA13" s="1" a="1"/>
  <c r="AA13" s="1"/>
  <c r="AU13" a="1"/>
  <c r="AU13" s="1"/>
  <c r="AB13" s="1" a="1"/>
  <c r="AB13" s="1"/>
  <c r="AY13" a="1"/>
  <c r="AY13" s="1"/>
  <c r="AF13" s="1" a="1"/>
  <c r="AF13" s="1"/>
  <c r="AX13" a="1"/>
  <c r="AX13" s="1"/>
  <c r="AE13" s="1" a="1"/>
  <c r="AE13" s="1"/>
  <c r="AW13" a="1"/>
  <c r="AW13" s="1"/>
  <c r="AD13" s="1" a="1"/>
  <c r="AD13" s="1"/>
  <c r="AG11" a="1"/>
  <c r="AG11" s="1"/>
  <c r="N11" s="1" a="1"/>
  <c r="N11" s="1"/>
  <c r="AH11" a="1"/>
  <c r="AH11" s="1"/>
  <c r="O11" s="1" a="1"/>
  <c r="O11" s="1"/>
  <c r="AI11" a="1"/>
  <c r="AI11" s="1"/>
  <c r="P11" s="1" a="1"/>
  <c r="P11" s="1"/>
  <c r="AV11" a="1"/>
  <c r="AV11" s="1"/>
  <c r="AC11" s="1" a="1"/>
  <c r="AC11" s="1"/>
  <c r="AJ11" a="1"/>
  <c r="AJ11" s="1"/>
  <c r="Q11" s="1" a="1"/>
  <c r="Q11" s="1"/>
  <c r="AK11" a="1"/>
  <c r="AK11" s="1"/>
  <c r="R11" s="1" a="1"/>
  <c r="R11" s="1"/>
  <c r="AL11" a="1"/>
  <c r="AL11" s="1"/>
  <c r="S11" s="1" a="1"/>
  <c r="S11" s="1"/>
  <c r="AM11" a="1"/>
  <c r="AM11" s="1"/>
  <c r="T11" s="1" a="1"/>
  <c r="T11" s="1"/>
  <c r="AN11" a="1"/>
  <c r="AN11" s="1"/>
  <c r="U11" s="1" a="1"/>
  <c r="U11" s="1"/>
  <c r="AO11" a="1"/>
  <c r="AO11" s="1"/>
  <c r="V11" s="1" a="1"/>
  <c r="V11" s="1"/>
  <c r="AP11" a="1"/>
  <c r="AP11" s="1"/>
  <c r="W11" s="1" a="1"/>
  <c r="W11" s="1"/>
  <c r="AQ11" a="1"/>
  <c r="AQ11" s="1"/>
  <c r="X11" s="1" a="1"/>
  <c r="X11" s="1"/>
  <c r="AR11" a="1"/>
  <c r="AR11" s="1"/>
  <c r="Y11" s="1" a="1"/>
  <c r="Y11" s="1"/>
  <c r="AS11" a="1"/>
  <c r="AS11" s="1"/>
  <c r="Z11" s="1" a="1"/>
  <c r="Z11" s="1"/>
  <c r="AT11" a="1"/>
  <c r="AT11" s="1"/>
  <c r="AA11" s="1" a="1"/>
  <c r="AA11" s="1"/>
  <c r="AU11" a="1"/>
  <c r="AU11" s="1"/>
  <c r="AB11" s="1" a="1"/>
  <c r="AB11" s="1"/>
  <c r="AY11" a="1"/>
  <c r="AY11" s="1"/>
  <c r="AF11" s="1" a="1"/>
  <c r="AF11" s="1"/>
  <c r="AX11" a="1"/>
  <c r="AX11" s="1"/>
  <c r="AE11" s="1" a="1"/>
  <c r="AE11" s="1"/>
  <c r="AW11" a="1"/>
  <c r="AW11" s="1"/>
  <c r="AD11" s="1" a="1"/>
  <c r="AD11" s="1"/>
  <c r="AG9" a="1"/>
  <c r="AG9" s="1"/>
  <c r="N9" s="1" a="1"/>
  <c r="N9" s="1"/>
  <c r="AH9" a="1"/>
  <c r="AH9" s="1"/>
  <c r="O9" s="1" a="1"/>
  <c r="O9" s="1"/>
  <c r="AI9" a="1"/>
  <c r="AI9" s="1"/>
  <c r="P9" s="1" a="1"/>
  <c r="P9" s="1"/>
  <c r="AV9" a="1"/>
  <c r="AV9" s="1"/>
  <c r="AC9" s="1" a="1"/>
  <c r="AC9" s="1"/>
  <c r="AJ9" a="1"/>
  <c r="AJ9" s="1"/>
  <c r="Q9" s="1" a="1"/>
  <c r="Q9" s="1"/>
  <c r="AK9" a="1"/>
  <c r="AK9" s="1"/>
  <c r="R9" s="1" a="1"/>
  <c r="R9" s="1"/>
  <c r="AL9" a="1"/>
  <c r="AL9" s="1"/>
  <c r="S9" s="1" a="1"/>
  <c r="S9" s="1"/>
  <c r="AM9" a="1"/>
  <c r="AM9" s="1"/>
  <c r="T9" s="1" a="1"/>
  <c r="T9" s="1"/>
  <c r="AN9" a="1"/>
  <c r="AN9" s="1"/>
  <c r="U9" s="1" a="1"/>
  <c r="U9" s="1"/>
  <c r="AO9" a="1"/>
  <c r="AO9" s="1"/>
  <c r="V9" s="1" a="1"/>
  <c r="V9" s="1"/>
  <c r="AP9" a="1"/>
  <c r="AP9" s="1"/>
  <c r="W9" s="1" a="1"/>
  <c r="W9" s="1"/>
  <c r="AQ9" a="1"/>
  <c r="AQ9" s="1"/>
  <c r="X9" s="1" a="1"/>
  <c r="X9" s="1"/>
  <c r="AR9" a="1"/>
  <c r="AR9" s="1"/>
  <c r="Y9" s="1" a="1"/>
  <c r="Y9" s="1"/>
  <c r="AS9" a="1"/>
  <c r="AS9" s="1"/>
  <c r="Z9" s="1" a="1"/>
  <c r="Z9" s="1"/>
  <c r="AT9" a="1"/>
  <c r="AT9" s="1"/>
  <c r="AA9" s="1" a="1"/>
  <c r="AA9" s="1"/>
  <c r="AU9" a="1"/>
  <c r="AU9" s="1"/>
  <c r="AB9" s="1" a="1"/>
  <c r="AB9" s="1"/>
  <c r="AY9" a="1"/>
  <c r="AY9" s="1"/>
  <c r="AF9" s="1" a="1"/>
  <c r="AF9" s="1"/>
  <c r="AX9" a="1"/>
  <c r="AX9" s="1"/>
  <c r="AE9" s="1" a="1"/>
  <c r="AE9" s="1"/>
  <c r="AW9" a="1"/>
  <c r="AW9" s="1"/>
  <c r="AD9" s="1" a="1"/>
  <c r="AD9" s="1"/>
  <c r="AG7" a="1"/>
  <c r="AG7" s="1"/>
  <c r="N7" s="1" a="1"/>
  <c r="N7" s="1"/>
  <c r="AH7" a="1"/>
  <c r="AH7" s="1"/>
  <c r="O7" s="1" a="1"/>
  <c r="O7" s="1"/>
  <c r="AI7" a="1"/>
  <c r="AI7" s="1"/>
  <c r="P7" s="1" a="1"/>
  <c r="P7" s="1"/>
  <c r="AV7" a="1"/>
  <c r="AV7" s="1"/>
  <c r="AC7" s="1" a="1"/>
  <c r="AC7" s="1"/>
  <c r="AJ7" a="1"/>
  <c r="AJ7" s="1"/>
  <c r="Q7" s="1" a="1"/>
  <c r="Q7" s="1"/>
  <c r="AK7" a="1"/>
  <c r="AK7" s="1"/>
  <c r="R7" s="1" a="1"/>
  <c r="R7" s="1"/>
  <c r="AL7" a="1"/>
  <c r="AL7" s="1"/>
  <c r="S7" s="1" a="1"/>
  <c r="S7" s="1"/>
  <c r="AM7" a="1"/>
  <c r="AM7" s="1"/>
  <c r="T7" s="1" a="1"/>
  <c r="T7" s="1"/>
  <c r="AN7" a="1"/>
  <c r="AN7" s="1"/>
  <c r="U7" s="1" a="1"/>
  <c r="U7" s="1"/>
  <c r="AO7" a="1"/>
  <c r="AO7" s="1"/>
  <c r="V7" s="1" a="1"/>
  <c r="V7" s="1"/>
  <c r="AP7" a="1"/>
  <c r="AP7" s="1"/>
  <c r="W7" s="1" a="1"/>
  <c r="W7" s="1"/>
  <c r="AQ7" a="1"/>
  <c r="AQ7" s="1"/>
  <c r="X7" s="1" a="1"/>
  <c r="X7" s="1"/>
  <c r="AR7" a="1"/>
  <c r="AR7" s="1"/>
  <c r="Y7" s="1" a="1"/>
  <c r="Y7" s="1"/>
  <c r="AS7" a="1"/>
  <c r="AS7" s="1"/>
  <c r="Z7" s="1" a="1"/>
  <c r="Z7" s="1"/>
  <c r="AT7" a="1"/>
  <c r="AT7" s="1"/>
  <c r="AA7" s="1" a="1"/>
  <c r="AA7" s="1"/>
  <c r="AU7" a="1"/>
  <c r="AU7" s="1"/>
  <c r="AB7" s="1" a="1"/>
  <c r="AB7" s="1"/>
  <c r="AY7" a="1"/>
  <c r="AY7" s="1"/>
  <c r="AF7" s="1" a="1"/>
  <c r="AF7" s="1"/>
  <c r="AX7" a="1"/>
  <c r="AX7" s="1"/>
  <c r="AE7" s="1" a="1"/>
  <c r="AE7" s="1"/>
  <c r="AW7" a="1"/>
  <c r="AW7" s="1"/>
  <c r="AD7" s="1" a="1"/>
  <c r="AD7" s="1"/>
  <c r="AG5" a="1"/>
  <c r="AG5" s="1"/>
  <c r="N5" s="1" a="1"/>
  <c r="N5" s="1"/>
  <c r="AH5" a="1"/>
  <c r="AH5" s="1"/>
  <c r="O5" s="1" a="1"/>
  <c r="O5" s="1"/>
  <c r="AI5" a="1"/>
  <c r="AI5" s="1"/>
  <c r="P5" s="1" a="1"/>
  <c r="P5" s="1"/>
  <c r="AV5" a="1"/>
  <c r="AV5" s="1"/>
  <c r="AC5" s="1" a="1"/>
  <c r="AC5" s="1"/>
  <c r="AJ5" a="1"/>
  <c r="AJ5" s="1"/>
  <c r="Q5" s="1" a="1"/>
  <c r="Q5" s="1"/>
  <c r="AK5" a="1"/>
  <c r="AK5" s="1"/>
  <c r="R5" s="1" a="1"/>
  <c r="R5" s="1"/>
  <c r="AL5" a="1"/>
  <c r="AL5" s="1"/>
  <c r="S5" s="1" a="1"/>
  <c r="S5" s="1"/>
  <c r="AM5" a="1"/>
  <c r="AM5" s="1"/>
  <c r="T5" s="1" a="1"/>
  <c r="T5" s="1"/>
  <c r="AN5" a="1"/>
  <c r="AN5" s="1"/>
  <c r="U5" s="1" a="1"/>
  <c r="U5" s="1"/>
  <c r="AO5" a="1"/>
  <c r="AO5" s="1"/>
  <c r="V5" s="1" a="1"/>
  <c r="V5" s="1"/>
  <c r="AP5" a="1"/>
  <c r="AP5" s="1"/>
  <c r="W5" s="1" a="1"/>
  <c r="W5" s="1"/>
  <c r="AQ5" a="1"/>
  <c r="AQ5" s="1"/>
  <c r="X5" s="1" a="1"/>
  <c r="X5" s="1"/>
  <c r="AR5" a="1"/>
  <c r="AR5" s="1"/>
  <c r="Y5" s="1" a="1"/>
  <c r="Y5" s="1"/>
  <c r="AS5" a="1"/>
  <c r="AS5" s="1"/>
  <c r="Z5" s="1" a="1"/>
  <c r="Z5" s="1"/>
  <c r="AT5" a="1"/>
  <c r="AT5" s="1"/>
  <c r="AA5" s="1" a="1"/>
  <c r="AA5" s="1"/>
  <c r="AU5" a="1"/>
  <c r="AU5" s="1"/>
  <c r="AB5" s="1" a="1"/>
  <c r="AB5" s="1"/>
  <c r="AY5" a="1"/>
  <c r="AY5" s="1"/>
  <c r="AF5" s="1" a="1"/>
  <c r="AF5" s="1"/>
  <c r="AX5" a="1"/>
  <c r="AX5" s="1"/>
  <c r="AE5" s="1" a="1"/>
  <c r="AE5" s="1"/>
  <c r="AW5" a="1"/>
  <c r="AW5" s="1"/>
  <c r="AD5" s="1" a="1"/>
  <c r="AD5" s="1"/>
  <c r="AJ4" a="1"/>
  <c r="AJ4" s="1"/>
  <c r="Q4" s="1" a="1"/>
  <c r="Q4" s="1"/>
  <c r="AK4" a="1"/>
  <c r="AK4" s="1"/>
  <c r="R4" s="1" a="1"/>
  <c r="R4" s="1"/>
  <c r="AL4" a="1"/>
  <c r="AL4" s="1"/>
  <c r="S4" s="1" a="1"/>
  <c r="S4" s="1"/>
  <c r="AM4" a="1"/>
  <c r="AM4" s="1"/>
  <c r="T4" s="1" a="1"/>
  <c r="T4" s="1"/>
  <c r="AN4" a="1"/>
  <c r="AN4" s="1"/>
  <c r="U4" s="1" a="1"/>
  <c r="U4" s="1"/>
  <c r="AO4" a="1"/>
  <c r="AO4" s="1"/>
  <c r="V4" s="1" a="1"/>
  <c r="V4" s="1"/>
  <c r="AP4" a="1"/>
  <c r="AP4" s="1"/>
  <c r="W4" s="1" a="1"/>
  <c r="W4" s="1"/>
  <c r="AQ4" a="1"/>
  <c r="AQ4" s="1"/>
  <c r="X4" s="1" a="1"/>
  <c r="X4" s="1"/>
  <c r="AR4" a="1"/>
  <c r="AR4" s="1"/>
  <c r="Y4" s="1" a="1"/>
  <c r="Y4" s="1"/>
  <c r="AS4" a="1"/>
  <c r="AS4" s="1"/>
  <c r="Z4" s="1" a="1"/>
  <c r="Z4" s="1"/>
  <c r="AT4" a="1"/>
  <c r="AT4" s="1"/>
  <c r="AA4" s="1" a="1"/>
  <c r="AA4" s="1"/>
  <c r="AU4" a="1"/>
  <c r="AU4" s="1"/>
  <c r="AB4" s="1" a="1"/>
  <c r="AB4" s="1"/>
  <c r="AY4" a="1"/>
  <c r="AY4" s="1"/>
  <c r="AF4" s="1" a="1"/>
  <c r="AF4" s="1"/>
  <c r="AX4" a="1"/>
  <c r="AX4" s="1"/>
  <c r="AE4" s="1" a="1"/>
  <c r="AE4" s="1"/>
  <c r="AW4" a="1"/>
  <c r="AW4" s="1"/>
  <c r="AD4" s="1" a="1"/>
  <c r="AD4" s="1"/>
  <c r="AI4" a="1"/>
  <c r="AI4" s="1"/>
  <c r="P4" s="1" a="1"/>
  <c r="P4" s="1"/>
  <c r="AG4" a="1"/>
  <c r="AG4" s="1"/>
  <c r="N4" s="1" a="1"/>
  <c r="N4" s="1"/>
  <c r="AH4" a="1"/>
  <c r="AH4" s="1"/>
  <c r="O4" s="1" a="1"/>
  <c r="O4" s="1"/>
  <c r="AV4" a="1"/>
  <c r="AV4" s="1"/>
  <c r="AC4" s="1" a="1"/>
  <c r="AC4" s="1"/>
  <c r="C8" i="2"/>
  <c r="E8" i="3" s="1"/>
  <c r="F28" a="1"/>
  <c r="F28" s="1"/>
  <c r="H28" a="1"/>
  <c r="H28" s="1"/>
  <c r="J28" a="1"/>
  <c r="J28" s="1"/>
  <c r="D28"/>
  <c r="G28" a="1"/>
  <c r="G28" s="1"/>
  <c r="I28" a="1"/>
  <c r="I28" s="1"/>
  <c r="G29" a="1"/>
  <c r="G29" s="1"/>
  <c r="I29" a="1"/>
  <c r="I29" s="1"/>
  <c r="K29" a="1"/>
  <c r="K29" s="1"/>
  <c r="D29"/>
  <c r="H29" a="1"/>
  <c r="H29" s="1"/>
  <c r="J29" a="1"/>
  <c r="J29" s="1"/>
  <c r="F29" a="1"/>
  <c r="F29" s="1"/>
  <c r="AZ27"/>
  <c r="N27" s="1" a="1"/>
  <c r="N27" s="1"/>
  <c r="BQ27"/>
  <c r="G27" a="1"/>
  <c r="G27" s="1"/>
  <c r="I27" a="1"/>
  <c r="I27" s="1"/>
  <c r="F27" a="1"/>
  <c r="F27" s="1"/>
  <c r="H27" a="1"/>
  <c r="H27" s="1"/>
  <c r="J27" a="1"/>
  <c r="J27" s="1"/>
  <c r="G25" a="1"/>
  <c r="G25" s="1"/>
  <c r="I25" a="1"/>
  <c r="I25" s="1"/>
  <c r="F25" a="1"/>
  <c r="F25" s="1"/>
  <c r="H25" a="1"/>
  <c r="H25" s="1"/>
  <c r="J25" a="1"/>
  <c r="J25" s="1"/>
  <c r="G23" a="1"/>
  <c r="G23" s="1"/>
  <c r="I23" a="1"/>
  <c r="I23" s="1"/>
  <c r="F23" a="1"/>
  <c r="F23" s="1"/>
  <c r="H23" a="1"/>
  <c r="H23" s="1"/>
  <c r="J23" a="1"/>
  <c r="J23" s="1"/>
  <c r="G21" a="1"/>
  <c r="G21" s="1"/>
  <c r="I21" a="1"/>
  <c r="I21" s="1"/>
  <c r="F21" a="1"/>
  <c r="F21" s="1"/>
  <c r="H21" a="1"/>
  <c r="H21" s="1"/>
  <c r="J21" a="1"/>
  <c r="J21" s="1"/>
  <c r="G19" a="1"/>
  <c r="G19" s="1"/>
  <c r="I19" a="1"/>
  <c r="I19" s="1"/>
  <c r="F19" a="1"/>
  <c r="F19" s="1"/>
  <c r="H19" a="1"/>
  <c r="H19" s="1"/>
  <c r="J19" a="1"/>
  <c r="J19" s="1"/>
  <c r="G17" a="1"/>
  <c r="G17" s="1"/>
  <c r="I17" a="1"/>
  <c r="I17" s="1"/>
  <c r="F17" a="1"/>
  <c r="F17" s="1"/>
  <c r="H17" a="1"/>
  <c r="H17" s="1"/>
  <c r="J17" a="1"/>
  <c r="J17" s="1"/>
  <c r="G15" a="1"/>
  <c r="G15" s="1"/>
  <c r="I15" a="1"/>
  <c r="I15" s="1"/>
  <c r="F15" a="1"/>
  <c r="F15" s="1"/>
  <c r="H15" a="1"/>
  <c r="H15" s="1"/>
  <c r="J15" a="1"/>
  <c r="J15" s="1"/>
  <c r="G13" a="1"/>
  <c r="G13" s="1"/>
  <c r="I13" a="1"/>
  <c r="I13" s="1"/>
  <c r="F13" a="1"/>
  <c r="F13" s="1"/>
  <c r="H13" a="1"/>
  <c r="H13" s="1"/>
  <c r="J13" a="1"/>
  <c r="J13" s="1"/>
  <c r="G11" a="1"/>
  <c r="G11" s="1"/>
  <c r="I11" a="1"/>
  <c r="I11" s="1"/>
  <c r="F11" a="1"/>
  <c r="F11" s="1"/>
  <c r="H11" a="1"/>
  <c r="H11" s="1"/>
  <c r="J11" a="1"/>
  <c r="J11" s="1"/>
  <c r="G9" a="1"/>
  <c r="G9" s="1"/>
  <c r="I9" a="1"/>
  <c r="I9" s="1"/>
  <c r="F9" a="1"/>
  <c r="F9" s="1"/>
  <c r="H9" a="1"/>
  <c r="H9" s="1"/>
  <c r="J9" a="1"/>
  <c r="J9" s="1"/>
  <c r="G7" a="1"/>
  <c r="G7" s="1"/>
  <c r="I7" a="1"/>
  <c r="I7" s="1"/>
  <c r="F7" a="1"/>
  <c r="F7" s="1"/>
  <c r="H7" a="1"/>
  <c r="H7" s="1"/>
  <c r="J7" a="1"/>
  <c r="J7" s="1"/>
  <c r="D5"/>
  <c r="G5" a="1"/>
  <c r="G5" s="1"/>
  <c r="I5" a="1"/>
  <c r="I5" s="1"/>
  <c r="F5" a="1"/>
  <c r="F5" s="1"/>
  <c r="H5" a="1"/>
  <c r="H5" s="1"/>
  <c r="J5" a="1"/>
  <c r="J5" s="1"/>
  <c r="D4"/>
  <c r="I4" a="1"/>
  <c r="I4" s="1"/>
  <c r="G4" a="1"/>
  <c r="G4" s="1"/>
  <c r="J4" a="1"/>
  <c r="J4" s="1"/>
  <c r="H4" a="1"/>
  <c r="H4" s="1"/>
  <c r="C24" i="2"/>
  <c r="E24" i="3" s="1"/>
  <c r="F4" a="1"/>
  <c r="F4" s="1"/>
  <c r="F26" a="1"/>
  <c r="F26" s="1"/>
  <c r="H26" a="1"/>
  <c r="H26" s="1"/>
  <c r="J26" a="1"/>
  <c r="J26" s="1"/>
  <c r="G26" a="1"/>
  <c r="G26" s="1"/>
  <c r="I26" a="1"/>
  <c r="I26" s="1"/>
  <c r="F24" a="1"/>
  <c r="F24" s="1"/>
  <c r="H24" a="1"/>
  <c r="H24" s="1"/>
  <c r="J24" a="1"/>
  <c r="J24" s="1"/>
  <c r="G24" a="1"/>
  <c r="G24" s="1"/>
  <c r="I24" a="1"/>
  <c r="I24" s="1"/>
  <c r="F22" a="1"/>
  <c r="F22" s="1"/>
  <c r="H22" a="1"/>
  <c r="H22" s="1"/>
  <c r="J22" a="1"/>
  <c r="J22" s="1"/>
  <c r="G22" a="1"/>
  <c r="G22" s="1"/>
  <c r="I22" a="1"/>
  <c r="I22" s="1"/>
  <c r="F20" a="1"/>
  <c r="F20" s="1"/>
  <c r="H20" a="1"/>
  <c r="H20" s="1"/>
  <c r="J20" a="1"/>
  <c r="J20" s="1"/>
  <c r="G20" a="1"/>
  <c r="G20" s="1"/>
  <c r="I20" a="1"/>
  <c r="I20" s="1"/>
  <c r="F18" a="1"/>
  <c r="F18" s="1"/>
  <c r="H18" a="1"/>
  <c r="H18" s="1"/>
  <c r="J18" a="1"/>
  <c r="J18" s="1"/>
  <c r="G18" a="1"/>
  <c r="G18" s="1"/>
  <c r="I18" a="1"/>
  <c r="I18" s="1"/>
  <c r="F16" a="1"/>
  <c r="F16" s="1"/>
  <c r="H16" a="1"/>
  <c r="H16" s="1"/>
  <c r="J16" a="1"/>
  <c r="J16" s="1"/>
  <c r="G16" a="1"/>
  <c r="G16" s="1"/>
  <c r="I16" a="1"/>
  <c r="I16" s="1"/>
  <c r="F14" a="1"/>
  <c r="F14" s="1"/>
  <c r="H14" a="1"/>
  <c r="H14" s="1"/>
  <c r="J14" a="1"/>
  <c r="J14" s="1"/>
  <c r="G14" a="1"/>
  <c r="G14" s="1"/>
  <c r="I14" a="1"/>
  <c r="I14" s="1"/>
  <c r="F12" a="1"/>
  <c r="F12" s="1"/>
  <c r="H12" a="1"/>
  <c r="H12" s="1"/>
  <c r="J12" a="1"/>
  <c r="J12" s="1"/>
  <c r="G12" a="1"/>
  <c r="G12" s="1"/>
  <c r="I12" a="1"/>
  <c r="I12" s="1"/>
  <c r="F10" a="1"/>
  <c r="F10" s="1"/>
  <c r="H10" a="1"/>
  <c r="H10" s="1"/>
  <c r="J10" a="1"/>
  <c r="J10" s="1"/>
  <c r="G10" a="1"/>
  <c r="G10" s="1"/>
  <c r="I10" a="1"/>
  <c r="I10" s="1"/>
  <c r="F8" a="1"/>
  <c r="F8" s="1"/>
  <c r="H8" a="1"/>
  <c r="H8" s="1"/>
  <c r="J8" a="1"/>
  <c r="J8" s="1"/>
  <c r="G8" a="1"/>
  <c r="G8" s="1"/>
  <c r="I8" a="1"/>
  <c r="I8" s="1"/>
  <c r="F6" a="1"/>
  <c r="F6" s="1"/>
  <c r="H6" a="1"/>
  <c r="H6" s="1"/>
  <c r="J6" a="1"/>
  <c r="J6" s="1"/>
  <c r="G6" a="1"/>
  <c r="G6" s="1"/>
  <c r="I6" a="1"/>
  <c r="I6" s="1"/>
  <c r="C11" i="2"/>
  <c r="E11" i="3" s="1"/>
  <c r="C4" i="2"/>
  <c r="E4" i="3" s="1"/>
  <c r="C26" i="2"/>
  <c r="E26" i="3" s="1"/>
  <c r="C27" i="2"/>
  <c r="E27" i="3" s="1"/>
  <c r="C5" i="2"/>
  <c r="E5" i="3" s="1"/>
  <c r="C6" i="2"/>
  <c r="E6" i="3" s="1"/>
  <c r="C7" i="2"/>
  <c r="E7" i="3" s="1"/>
  <c r="C9" i="2"/>
  <c r="E9" i="3" s="1"/>
  <c r="C10" i="2"/>
  <c r="E10" i="3" s="1"/>
  <c r="C12" i="2"/>
  <c r="E12" i="3" s="1"/>
  <c r="C13" i="2"/>
  <c r="E13" i="3" s="1"/>
  <c r="C14" i="2"/>
  <c r="E14" i="3" s="1"/>
  <c r="C15" i="2"/>
  <c r="E15" i="3" s="1"/>
  <c r="C16" i="2"/>
  <c r="E16" i="3" s="1"/>
  <c r="C17" i="2"/>
  <c r="E17" i="3" s="1"/>
  <c r="C18" i="2"/>
  <c r="E18" i="3" s="1"/>
  <c r="C19" i="2"/>
  <c r="E19" i="3" s="1"/>
  <c r="C20" i="2"/>
  <c r="E20" i="3" s="1"/>
  <c r="C21" i="2"/>
  <c r="E21" i="3" s="1"/>
  <c r="C22" i="2"/>
  <c r="E22" i="3" s="1"/>
  <c r="C23" i="2"/>
  <c r="E23" i="3" s="1"/>
  <c r="M27" a="1"/>
  <c r="M27" s="1"/>
  <c r="M25" a="1"/>
  <c r="M25" s="1"/>
  <c r="M23" a="1"/>
  <c r="M23" s="1"/>
  <c r="M21" a="1"/>
  <c r="M21" s="1"/>
  <c r="M19" a="1"/>
  <c r="M19" s="1"/>
  <c r="M17" a="1"/>
  <c r="M17" s="1"/>
  <c r="M15" a="1"/>
  <c r="M15" s="1"/>
  <c r="M13" a="1"/>
  <c r="M13" s="1"/>
  <c r="M11" a="1"/>
  <c r="M11" s="1"/>
  <c r="M9" a="1"/>
  <c r="M9" s="1"/>
  <c r="K4" a="1"/>
  <c r="K4" s="1"/>
  <c r="D26"/>
  <c r="D24"/>
  <c r="D22"/>
  <c r="D20"/>
  <c r="D18"/>
  <c r="D16"/>
  <c r="D14"/>
  <c r="D12"/>
  <c r="D10"/>
  <c r="D8"/>
  <c r="D6"/>
  <c r="D27"/>
  <c r="D25"/>
  <c r="D23"/>
  <c r="D21"/>
  <c r="D19"/>
  <c r="D17"/>
  <c r="D15"/>
  <c r="D13"/>
  <c r="D11"/>
  <c r="D9"/>
  <c r="D7"/>
  <c r="AE27" l="1" a="1"/>
  <c r="AE27" s="1"/>
  <c r="K6" a="1"/>
  <c r="K6" s="1"/>
  <c r="K10" a="1"/>
  <c r="K10" s="1"/>
  <c r="K14" a="1"/>
  <c r="K14" s="1"/>
  <c r="K18" a="1"/>
  <c r="K18" s="1"/>
  <c r="K22" a="1"/>
  <c r="K22" s="1"/>
  <c r="K26" a="1"/>
  <c r="K26" s="1"/>
  <c r="K7" a="1"/>
  <c r="K7" s="1"/>
  <c r="M7" a="1"/>
  <c r="M7" s="1"/>
  <c r="K9" a="1"/>
  <c r="K9" s="1"/>
  <c r="K11" a="1"/>
  <c r="K11" s="1"/>
  <c r="K13" a="1"/>
  <c r="K13" s="1"/>
  <c r="K15" a="1"/>
  <c r="K15" s="1"/>
  <c r="K17" a="1"/>
  <c r="K17" s="1"/>
  <c r="K19" a="1"/>
  <c r="K19" s="1"/>
  <c r="K21" a="1"/>
  <c r="K21" s="1"/>
  <c r="K23" a="1"/>
  <c r="K23" s="1"/>
  <c r="K25" a="1"/>
  <c r="K25" s="1"/>
  <c r="K27" a="1"/>
  <c r="K27" s="1"/>
  <c r="K8" a="1"/>
  <c r="K8" s="1"/>
  <c r="K12" a="1"/>
  <c r="K12" s="1"/>
  <c r="K16" a="1"/>
  <c r="K16" s="1"/>
  <c r="K20" a="1"/>
  <c r="K20" s="1"/>
  <c r="K24" a="1"/>
  <c r="K24" s="1"/>
  <c r="K5" a="1"/>
  <c r="K5" s="1"/>
  <c r="M6" a="1"/>
  <c r="M6" s="1"/>
  <c r="M10" a="1"/>
  <c r="M10" s="1"/>
  <c r="M14" a="1"/>
  <c r="M14" s="1"/>
  <c r="M18" a="1"/>
  <c r="M18" s="1"/>
  <c r="M22" a="1"/>
  <c r="M22" s="1"/>
  <c r="M26" a="1"/>
  <c r="M26" s="1"/>
  <c r="M5" a="1"/>
  <c r="M5" s="1"/>
  <c r="M8" a="1"/>
  <c r="M8" s="1"/>
  <c r="M12" a="1"/>
  <c r="M12" s="1"/>
  <c r="M16" a="1"/>
  <c r="M16" s="1"/>
  <c r="M20" a="1"/>
  <c r="M20" s="1"/>
  <c r="M24" a="1"/>
  <c r="M24" s="1"/>
  <c r="M4" a="1"/>
  <c r="M4" s="1"/>
</calcChain>
</file>

<file path=xl/sharedStrings.xml><?xml version="1.0" encoding="utf-8"?>
<sst xmlns="http://schemas.openxmlformats.org/spreadsheetml/2006/main" count="6710" uniqueCount="189">
  <si>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</si>
  <si>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</si>
  <si>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</si>
  <si>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</si>
  <si>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</si>
  <si>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</si>
  <si>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</si>
  <si>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</si>
  <si>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</si>
  <si>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</si>
  <si>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</si>
  <si>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</si>
  <si>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</si>
  <si>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</si>
  <si>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</si>
  <si>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</si>
  <si>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</si>
  <si>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</si>
  <si>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</si>
  <si>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</si>
  <si>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</si>
  <si>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</si>
  <si>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</si>
  <si>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ALEXANDER SPRING SIPQ</t>
  </si>
  <si>
    <t>PRIMARY</t>
  </si>
  <si>
    <t>Water Temperature</t>
  </si>
  <si>
    <t>degrees C</t>
  </si>
  <si>
    <t>DEP GW PROTECTION SECTION</t>
  </si>
  <si>
    <t>EPA 170.1</t>
  </si>
  <si>
    <t>ALEXANDER SPRING</t>
  </si>
  <si>
    <t>Turbidity</t>
  </si>
  <si>
    <t>ntu</t>
  </si>
  <si>
    <t>DEP CENTRAL LAB</t>
  </si>
  <si>
    <t>EPA 180.1 Rev. 2.0</t>
  </si>
  <si>
    <t>Transparency (Secchi Depth)</t>
  </si>
  <si>
    <t>meters</t>
  </si>
  <si>
    <t>Color (true)</t>
  </si>
  <si>
    <t>U</t>
  </si>
  <si>
    <t>PCU</t>
  </si>
  <si>
    <t>SM 2120 B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</si>
  <si>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</si>
  <si>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</si>
  <si>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</si>
  <si>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</si>
  <si>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</si>
  <si>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</si>
  <si>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</si>
  <si>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</si>
  <si>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</si>
  <si>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</si>
  <si>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</si>
  <si>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</si>
  <si>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</si>
  <si>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</si>
  <si>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I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</si>
  <si>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</si>
  <si>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</si>
  <si>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</si>
  <si>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</si>
  <si>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</si>
  <si>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</si>
  <si>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</si>
  <si>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</si>
  <si>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</si>
  <si>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</si>
  <si>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</si>
  <si>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</si>
  <si>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</si>
  <si>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</si>
  <si>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</si>
  <si>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</si>
  <si>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</si>
  <si>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</si>
  <si>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</si>
  <si>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</si>
  <si>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</si>
  <si>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Total Dissolved Solids (TDS measured)</t>
  </si>
  <si>
    <t>SM 2540 C-97</t>
  </si>
  <si>
    <t>Sample Depth</t>
  </si>
  <si>
    <t>APOPKA SPRING SIPQ</t>
  </si>
  <si>
    <t>APOPKA SPRING</t>
  </si>
  <si>
    <t>BIG SPRING (BIG BLUE SPRING) (JEFFERSON) SIPQ</t>
  </si>
  <si>
    <t>A</t>
  </si>
  <si>
    <t>BLUE HOLE SPRING (COLUMBIA) SIPQ</t>
  </si>
  <si>
    <t>BLUE HOLE SPRING (COLUMBIA)</t>
  </si>
  <si>
    <t>CYPRESS SPRING SIPQ</t>
  </si>
  <si>
    <t>CYPRESS SPRING</t>
  </si>
  <si>
    <t>DELEON SPRING (VOLUSIA) SIPQ</t>
  </si>
  <si>
    <t>DELEON SPRING (VOLUSIA)</t>
  </si>
  <si>
    <t>DEVILS EAR SPRING (GILCHRIST) SIPQ</t>
  </si>
  <si>
    <t>DEVILS EAR SPRING (GILCHRIST)</t>
  </si>
  <si>
    <t>GAINER SPRING #1C SIPQ</t>
  </si>
  <si>
    <t>GAINER SPRING #1C</t>
  </si>
  <si>
    <t>ICHETUCKNEE HEAD SPRING (SUWANNEE) SIPQ</t>
  </si>
  <si>
    <t>ICHETUCKNEE HEAD SPRING (SUWANNEE)</t>
  </si>
  <si>
    <t>JUNIPER SPRINGS SIPQ</t>
  </si>
  <si>
    <t>JUNIPER SPRINGS</t>
  </si>
  <si>
    <t>MILL POND SPRINGS (COLUMBIA) SIPQ</t>
  </si>
  <si>
    <t>MILL POND SPRINGS (COLUMBIA)</t>
  </si>
  <si>
    <t>MISSION SPRINGS SIPQ</t>
  </si>
  <si>
    <t>MISSION SPRINGS</t>
  </si>
  <si>
    <t>Stream Stage</t>
  </si>
  <si>
    <t>MORRISON SPRING SIPQ</t>
  </si>
  <si>
    <t>MORRISON SPRING</t>
  </si>
  <si>
    <t>RECEPTION HALL SPRING SIPQ</t>
  </si>
  <si>
    <t>RECEPTION HALL SPRING</t>
  </si>
  <si>
    <t>ROCK SPRINGS (ORANGE) SIPQ</t>
  </si>
  <si>
    <t>ROCK SPRINGS (ORANGE)</t>
  </si>
  <si>
    <t>SALT SPRINGS (MARION) SIPQ</t>
  </si>
  <si>
    <t>SALT SPRINGS (MARION)</t>
  </si>
  <si>
    <t>SILVER GLEN SPRINGS SIPQ</t>
  </si>
  <si>
    <t>SILVER GLEN SPRINGS</t>
  </si>
  <si>
    <t>SILVER SPRING MAIN SIPQ</t>
  </si>
  <si>
    <t>SILVER SPRING MAIN</t>
  </si>
  <si>
    <t>VOLUSIA BLUE SPRING SIPQ</t>
  </si>
  <si>
    <t>VOLUSIA BLUE SPRING</t>
  </si>
  <si>
    <t>WACISSA SPRING #2 SIPQ</t>
  </si>
  <si>
    <t>WACISSA SPRING #2</t>
  </si>
  <si>
    <t>WAKULLA SPRING SIPQ</t>
  </si>
  <si>
    <t>WAKULLA SPRING</t>
  </si>
  <si>
    <t>WAKULLA TUBING B TUNNEL SIPQ</t>
  </si>
  <si>
    <t>WAKULLA TUBING C TUNNEL SIPQ</t>
  </si>
  <si>
    <t>WEKIWA SPRING (ORANGE) SIPQ</t>
  </si>
  <si>
    <t>WEKIWA SPRING (ORANGE)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</si>
  <si>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</si>
  <si>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</si>
  <si>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</si>
  <si>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</si>
  <si>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</si>
  <si>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</si>
  <si>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</si>
  <si>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FERN HAMMOCK SPRINGS</t>
  </si>
  <si>
    <t xml:space="preserve">PONCE DE LEON SPRING (HOLMES) SIP                  </t>
  </si>
  <si>
    <t>Station</t>
  </si>
  <si>
    <t>Sample ID</t>
  </si>
  <si>
    <t>Fluoride, Total</t>
  </si>
  <si>
    <t>Sucralose</t>
  </si>
  <si>
    <t>DEP SOP: LC-001-2 (based on EPA 8321B)</t>
  </si>
  <si>
    <t>Missing Parameters</t>
  </si>
  <si>
    <t>SPRG1204-24</t>
  </si>
  <si>
    <t>EDGAR WADE/MIKE NASH</t>
  </si>
  <si>
    <t>SPRG1204</t>
  </si>
  <si>
    <t>Sulfate:  One of the matrix spike recoveries is unavailable due to high analyte concentration in the QC sample.</t>
  </si>
  <si>
    <t>SPRG1204-6</t>
  </si>
  <si>
    <t>Used WMD YSI and readings--</t>
  </si>
  <si>
    <t>Edgar Wade/Mike Nash</t>
  </si>
  <si>
    <t>AQ</t>
  </si>
  <si>
    <t>Used WMD YSI and readings--Sample expired  upon receipt.</t>
  </si>
  <si>
    <t>UQ</t>
  </si>
  <si>
    <t>Used WMD YSI and readings--Sample expired prior to or upon receipt.</t>
  </si>
  <si>
    <t>Q</t>
  </si>
  <si>
    <t>Used WMD YSI and readings--O-Phosphate-P:  The sample expired upon receipt.</t>
  </si>
  <si>
    <t>Used WMD YSI and readings--Sulfate:  One of the matrix spike recoveries is unavailable due to high analyte concentration in the QC sample.</t>
  </si>
  <si>
    <t>Used WMD YSI and readings--Sucralose result confirmed in re-extraction.</t>
  </si>
  <si>
    <t>SPRG1204-23</t>
  </si>
  <si>
    <t>GARY MADDOX/EDGAR G . WADE</t>
  </si>
  <si>
    <t>BIG BLUE SPRING (JEFFERSON)</t>
  </si>
  <si>
    <t>The precision data is unavailable due to the low analyte concentration in the QC sample.</t>
  </si>
  <si>
    <t>SPRG1204-2</t>
  </si>
  <si>
    <t>Edgar Wade/Gary Maddox</t>
  </si>
  <si>
    <t>SPRG1204-14</t>
  </si>
  <si>
    <t>Edgar Wade</t>
  </si>
  <si>
    <t>SPRG1204-9</t>
  </si>
  <si>
    <t>Sucralose result confirmed in re-extraction.</t>
  </si>
  <si>
    <t>SPRG1204-4</t>
  </si>
  <si>
    <t>SPRG1204-13</t>
  </si>
  <si>
    <t>SPRG1204-1</t>
  </si>
  <si>
    <t>SPRG1204-7</t>
  </si>
  <si>
    <t>SPRG1204-21</t>
  </si>
  <si>
    <t>SPRG1204-3</t>
  </si>
  <si>
    <t>SPRG1204-15</t>
  </si>
  <si>
    <t>SPRG1204-18</t>
  </si>
  <si>
    <t>O-Phosphate-P:  The sample was reanalyzed out of holding time due to analytical difficulties.</t>
  </si>
  <si>
    <t>Chloride:  One of the matrix spike recoveries is unavailable due to high analyte concentration in the QC sample.</t>
  </si>
  <si>
    <t>SPRG1204-11</t>
  </si>
  <si>
    <t>Results confirmed in re-extraction. Matrix spike accuracy for sucralose could not be assessed due to high concentration of parameter in the spiked sample.</t>
  </si>
  <si>
    <t>SPRG1204-16</t>
  </si>
  <si>
    <t>SPRG1204-8</t>
  </si>
  <si>
    <t>SPRG1204-17</t>
  </si>
  <si>
    <t>SPRG1204-10</t>
  </si>
  <si>
    <t>Edar Wade/Mike Nash</t>
  </si>
  <si>
    <t>Matrix spike accuracy for sucralose could not be assessed due to high concentration of parameter in the spiked sample.</t>
  </si>
  <si>
    <t>SPRG1204-5</t>
  </si>
  <si>
    <t>SPRG1204-19</t>
  </si>
  <si>
    <t>EDGAR WADE</t>
  </si>
  <si>
    <t>SPRG1204-25</t>
  </si>
  <si>
    <t>WAKULLA TUNNEL B</t>
  </si>
  <si>
    <t>SPRG1204-20</t>
  </si>
  <si>
    <t>SPRG1204-22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</si>
</sst>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18" fillId="0" borderId="11" xfId="0" applyFont="1" applyBorder="1"/>
    <xf numFmtId="0" fontId="0" fillId="0" borderId="0" xfId="0"/>
    <xf numFmtId="0" fontId="0" fillId="0" borderId="0" xfId="0"/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2" fillId="0" borderId="0" xfId="0" applyFont="1"/>
    <xf numFmtId="0" fontId="23" fillId="0" borderId="1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2" fillId="0" borderId="10" xfId="0" applyFont="1" applyBorder="1"/>
    <xf numFmtId="0" fontId="22" fillId="0" borderId="0" xfId="0" applyFont="1" applyBorder="1"/>
    <xf numFmtId="2" fontId="22" fillId="0" borderId="10" xfId="0" applyNumberFormat="1" applyFont="1" applyBorder="1"/>
    <xf numFmtId="2" fontId="22" fillId="0" borderId="0" xfId="0" applyNumberFormat="1" applyFont="1" applyBorder="1"/>
    <xf numFmtId="0" fontId="22" fillId="0" borderId="12" xfId="0" applyFont="1" applyBorder="1"/>
    <xf numFmtId="0" fontId="20" fillId="0" borderId="0" xfId="42" applyFont="1" applyFill="1" applyBorder="1" applyAlignment="1">
      <alignment horizontal="left"/>
    </xf>
    <xf numFmtId="0" fontId="0" fillId="0" borderId="0" xfId="0" applyBorder="1" applyAlignment="1">
      <alignment horizontal="left" wrapText="1"/>
    </xf>
    <xf numFmtId="0" fontId="21" fillId="0" borderId="0" xfId="42" applyFont="1" applyFill="1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20" fillId="0" borderId="0" xfId="0" applyFont="1" applyFill="1" applyBorder="1" applyAlignment="1">
      <alignment horizontal="left"/>
    </xf>
    <xf numFmtId="0" fontId="0" fillId="0" borderId="0" xfId="0" applyBorder="1"/>
    <xf numFmtId="0" fontId="24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0" xfId="0"/>
    <xf numFmtId="22" fontId="0" fillId="0" borderId="0" xfId="0" applyNumberFormat="1"/>
    <xf numFmtId="11" fontId="0" fillId="0" borderId="0" xfId="0" applyNumberFormat="1"/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0" fillId="0" borderId="0" xfId="0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R100"/>
  <sheetViews>
    <sheetView tabSelected="1" workbookViewId="0">
      <pane xSplit="5" ySplit="3" topLeftCell="AD4" activePane="bottomRight" state="frozen"/>
      <selection pane="topRight" activeCell="F1" sqref="F1"/>
      <selection pane="bottomLeft" activeCell="A4" sqref="A4"/>
      <selection pane="bottomRight" activeCell="C13" activeCellId="2" sqref="C5:D5 C7:D7 C13:D13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4.140625" style="39" customWidth="1"/>
    <col min="6" max="6" width="13.28515625" customWidth="1"/>
    <col min="7" max="7" width="11" style="9" customWidth="1"/>
    <col min="8" max="11" width="13.28515625" customWidth="1"/>
    <col min="12" max="12" width="18.140625" customWidth="1"/>
    <col min="13" max="32" width="12.85546875" style="5" customWidth="1"/>
    <col min="33" max="33" width="11.5703125" bestFit="1" customWidth="1"/>
    <col min="50" max="51" width="9.140625" style="16"/>
    <col min="59" max="59" width="11.140625" customWidth="1"/>
  </cols>
  <sheetData>
    <row r="1" spans="2:70" ht="15" customHeight="1">
      <c r="B1" s="49" t="s">
        <v>2</v>
      </c>
      <c r="C1" s="49" t="s">
        <v>133</v>
      </c>
      <c r="D1" s="49" t="s">
        <v>134</v>
      </c>
      <c r="E1" s="54" t="s">
        <v>138</v>
      </c>
      <c r="F1" s="1"/>
      <c r="H1" s="1"/>
      <c r="I1" s="1"/>
      <c r="J1" s="1"/>
      <c r="K1" s="1"/>
      <c r="L1" s="1" t="s">
        <v>130</v>
      </c>
      <c r="N1" s="50" t="s">
        <v>129</v>
      </c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2"/>
      <c r="AG1" s="47" t="s">
        <v>127</v>
      </c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53"/>
      <c r="AZ1" s="47" t="s">
        <v>128</v>
      </c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21"/>
      <c r="BR1" s="21"/>
    </row>
    <row r="2" spans="2:70" ht="37.5" customHeight="1">
      <c r="B2" s="49"/>
      <c r="C2" s="49"/>
      <c r="D2" s="49"/>
      <c r="E2" s="54"/>
      <c r="F2" s="40" t="s">
        <v>48</v>
      </c>
      <c r="G2" s="40" t="s">
        <v>43</v>
      </c>
      <c r="H2" s="40" t="s">
        <v>46</v>
      </c>
      <c r="I2" s="40" t="s">
        <v>25</v>
      </c>
      <c r="J2" s="40" t="s">
        <v>40</v>
      </c>
      <c r="K2" s="40" t="s">
        <v>34</v>
      </c>
      <c r="L2" s="40" t="s">
        <v>78</v>
      </c>
      <c r="M2" s="4" t="s">
        <v>101</v>
      </c>
      <c r="N2" s="6" t="s">
        <v>30</v>
      </c>
      <c r="O2" s="7" t="s">
        <v>36</v>
      </c>
      <c r="P2" s="7" t="s">
        <v>51</v>
      </c>
      <c r="Q2" s="7" t="s">
        <v>53</v>
      </c>
      <c r="R2" s="7" t="s">
        <v>56</v>
      </c>
      <c r="S2" s="7" t="s">
        <v>59</v>
      </c>
      <c r="T2" s="7" t="s">
        <v>61</v>
      </c>
      <c r="U2" s="7" t="s">
        <v>63</v>
      </c>
      <c r="V2" s="7" t="s">
        <v>64</v>
      </c>
      <c r="W2" s="7" t="s">
        <v>66</v>
      </c>
      <c r="X2" s="7" t="s">
        <v>68</v>
      </c>
      <c r="Y2" s="7" t="s">
        <v>69</v>
      </c>
      <c r="Z2" s="7" t="s">
        <v>70</v>
      </c>
      <c r="AA2" s="7" t="s">
        <v>71</v>
      </c>
      <c r="AB2" s="7" t="s">
        <v>73</v>
      </c>
      <c r="AC2" s="7" t="s">
        <v>74</v>
      </c>
      <c r="AD2" s="7" t="s">
        <v>76</v>
      </c>
      <c r="AE2" s="7" t="s">
        <v>135</v>
      </c>
      <c r="AF2" s="14" t="s">
        <v>136</v>
      </c>
      <c r="AG2" s="22" t="s">
        <v>30</v>
      </c>
      <c r="AH2" s="23" t="s">
        <v>36</v>
      </c>
      <c r="AI2" s="23" t="s">
        <v>51</v>
      </c>
      <c r="AJ2" s="23" t="s">
        <v>53</v>
      </c>
      <c r="AK2" s="23" t="s">
        <v>56</v>
      </c>
      <c r="AL2" s="23" t="s">
        <v>59</v>
      </c>
      <c r="AM2" s="23" t="s">
        <v>61</v>
      </c>
      <c r="AN2" s="23" t="s">
        <v>63</v>
      </c>
      <c r="AO2" s="23" t="s">
        <v>64</v>
      </c>
      <c r="AP2" s="23" t="s">
        <v>66</v>
      </c>
      <c r="AQ2" s="23" t="s">
        <v>68</v>
      </c>
      <c r="AR2" s="23" t="s">
        <v>69</v>
      </c>
      <c r="AS2" s="23" t="s">
        <v>70</v>
      </c>
      <c r="AT2" s="23" t="s">
        <v>71</v>
      </c>
      <c r="AU2" s="23" t="s">
        <v>73</v>
      </c>
      <c r="AV2" s="23" t="s">
        <v>74</v>
      </c>
      <c r="AW2" s="23" t="s">
        <v>76</v>
      </c>
      <c r="AX2" s="24" t="s">
        <v>135</v>
      </c>
      <c r="AY2" s="25" t="s">
        <v>136</v>
      </c>
      <c r="AZ2" s="22" t="s">
        <v>30</v>
      </c>
      <c r="BA2" s="23" t="s">
        <v>36</v>
      </c>
      <c r="BB2" s="23" t="s">
        <v>51</v>
      </c>
      <c r="BC2" s="23" t="s">
        <v>53</v>
      </c>
      <c r="BD2" s="23" t="s">
        <v>56</v>
      </c>
      <c r="BE2" s="23" t="s">
        <v>59</v>
      </c>
      <c r="BF2" s="23" t="s">
        <v>61</v>
      </c>
      <c r="BG2" s="23" t="s">
        <v>63</v>
      </c>
      <c r="BH2" s="23" t="s">
        <v>64</v>
      </c>
      <c r="BI2" s="23" t="s">
        <v>66</v>
      </c>
      <c r="BJ2" s="23" t="s">
        <v>68</v>
      </c>
      <c r="BK2" s="23" t="s">
        <v>69</v>
      </c>
      <c r="BL2" s="23" t="s">
        <v>70</v>
      </c>
      <c r="BM2" s="23" t="s">
        <v>71</v>
      </c>
      <c r="BN2" s="23" t="s">
        <v>73</v>
      </c>
      <c r="BO2" s="23" t="s">
        <v>74</v>
      </c>
      <c r="BP2" s="23" t="s">
        <v>76</v>
      </c>
      <c r="BQ2" s="24" t="s">
        <v>135</v>
      </c>
      <c r="BR2" s="25" t="s">
        <v>136</v>
      </c>
    </row>
    <row r="3" spans="2:70">
      <c r="F3">
        <v>406</v>
      </c>
      <c r="G3" s="9">
        <v>299</v>
      </c>
      <c r="H3" s="9">
        <v>301</v>
      </c>
      <c r="I3" s="9">
        <v>10</v>
      </c>
      <c r="J3" s="9">
        <v>94</v>
      </c>
      <c r="K3" s="9">
        <v>78</v>
      </c>
      <c r="L3" s="9">
        <v>90068</v>
      </c>
      <c r="M3" s="20">
        <v>65</v>
      </c>
      <c r="N3" s="9">
        <v>76</v>
      </c>
      <c r="O3" s="9">
        <v>80</v>
      </c>
      <c r="P3" s="9">
        <v>410</v>
      </c>
      <c r="Q3" s="9">
        <v>610</v>
      </c>
      <c r="R3" s="9">
        <v>625</v>
      </c>
      <c r="S3" s="9">
        <v>630</v>
      </c>
      <c r="T3" s="9">
        <v>665</v>
      </c>
      <c r="U3" s="9">
        <v>671</v>
      </c>
      <c r="V3" s="9">
        <v>680</v>
      </c>
      <c r="W3" s="9">
        <v>916</v>
      </c>
      <c r="X3" s="9">
        <v>927</v>
      </c>
      <c r="Y3" s="9">
        <v>929</v>
      </c>
      <c r="Z3" s="9">
        <v>937</v>
      </c>
      <c r="AA3" s="9">
        <v>940</v>
      </c>
      <c r="AB3" s="9">
        <v>945</v>
      </c>
      <c r="AC3" s="9">
        <v>1022</v>
      </c>
      <c r="AD3" s="9">
        <v>70300</v>
      </c>
      <c r="AE3" s="9">
        <v>951</v>
      </c>
      <c r="AF3" s="9">
        <v>99937</v>
      </c>
      <c r="AG3" s="26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6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1"/>
      <c r="BR3" s="21"/>
    </row>
    <row r="4" spans="2:70">
      <c r="B4" t="str">
        <f>IF(ISBLANK(Summary!B4),"",Summary!B4)</f>
        <v>ALEXANDER SPRING SIPQ</v>
      </c>
      <c r="C4">
        <v>9670</v>
      </c>
      <c r="D4" t="str">
        <f>IF(ISERROR(INDEX('Full Data'!A:A,MATCH(B4,'Full Data'!C:C,0))),"",INDEX('Full Data'!A:A,MATCH(B4,'Full Data'!C:C,0)))</f>
        <v>SPRG1204-24</v>
      </c>
      <c r="E4" s="39">
        <f>IF((7+COUNT(Summary!AD4:AE4,Summary!L4:AB4))=Summary!C4,"",((7+COUNT(Summary!AD4:AE4,Summary!L4:AB4))-Summary!C4))</f>
        <v>2</v>
      </c>
      <c r="F4" t="str">
        <f t="array" ref="F4">IF(AND((IF(AND(ISTEXT((INDEX('Full Data'!$I:$I,MATCH($B4,IF('Full Data'!$G:$G=F$2,'Full Data'!$C:$C),0)))),ISNUMBER(Summary!E4)),"bad qualifer","O"))="O",IFERROR(Summary!E4,"O")="O"),"O","")</f>
        <v/>
      </c>
      <c r="G4" s="8" t="str">
        <f t="array" ref="G4">IF(AND((IF(AND(ISTEXT((INDEX('Full Data'!$I:$I,MATCH($B4,IF('Full Data'!$G:$G=G$2,'Full Data'!$C:$C),0)))),ISNUMBER(Summary!F4)),"bad qualifer","O"))="O",IFERROR(Summary!F4,"O")="O"),"O","")</f>
        <v/>
      </c>
      <c r="H4" t="str">
        <f t="array" ref="H4">IF(AND((IF(AND(ISTEXT((INDEX('Full Data'!$I:$I,MATCH($B4,IF('Full Data'!$G:$G=H$2,'Full Data'!$C:$C),0)))),ISNUMBER(Summary!G4)),"bad qualifer","O"))="O",IFERROR(Summary!G4,"O")="O"),"O","")</f>
        <v/>
      </c>
      <c r="I4" t="str">
        <f t="array" ref="I4">IF(AND((IF(AND(ISTEXT((INDEX('Full Data'!$I:$I,MATCH($B4,IF('Full Data'!$G:$G=I$2,'Full Data'!$C:$C),0)))),ISNUMBER(Summary!H4)),"bad qualifer","O"))="O",IFERROR(Summary!H4,"O")="O"),"O","")</f>
        <v/>
      </c>
      <c r="J4" t="str">
        <f t="array" ref="J4">IF(AND((IF(AND(ISTEXT((INDEX('Full Data'!$I:$I,MATCH($B4,IF('Full Data'!$G:$G=J$2,'Full Data'!$C:$C),0)))),ISNUMBER(Summary!I4)),"bad qualifer","O"))="O",IFERROR(Summary!I4,"O")="O"),"O","")</f>
        <v/>
      </c>
      <c r="K4" s="10" t="str">
        <f t="array" ref="K4">IF(OR(C4=9695,C4=20383,C4=20385,C4=9714,C4=9717,C4=11371,C4=11456,C4=9739,C4=11386,C4=9719),"",(IFERROR(CONCATENATE((INDEX('Full Data'!$I:$I,MATCH($B4,IF('Full Data'!$G:$G=K$2,'Full Data'!$C:$C),0))),"  |  ",(IFERROR(IF(Summary!J4=Summary!K4,"L",Summary!J4-Summary!K4),"O"))),"O")))</f>
        <v>O</v>
      </c>
      <c r="L4" s="39" t="str">
        <f t="array" ref="L4">IF(OR(C4=9695,C4=20383,C4=20385,C4=9714),"",(IF(AND((IF(AND(ISTEXT((INDEX('Full Data'!$I:$I,MATCH($B4,IF('Full Data'!$G:$G=L$2,'Full Data'!$C:$C),0)))),ISNUMBER(Summary!K4)),"bad qualifer","O"))="O",IFERROR(Summary!K4,"O")="O"),"O","")))</f>
        <v>O</v>
      </c>
      <c r="M4" t="str">
        <f t="array" ref="M4">(IF(OR(C4=9743,C4=11456,C4=9713,C4=10786,C4=9714),(IF(AND((IF(AND(ISTEXT((INDEX('Full Data'!$I:$I,MATCH($B4,IF('Full Data'!$G:$G=M$2,'Full Data'!$C:$C),0)))),ISNUMBER(Summary!AC4)),"bad qualifer","O"))="O",IFERROR(Summary!AC4,"O")="O"),"O","")),""))</f>
        <v/>
      </c>
      <c r="N4" s="12" t="str">
        <f t="array" ref="N4">IF((INDEX('Full Data'!$I:$I,MATCH($B4,IF('Full Data'!$G:$G=AG$2,'Full Data'!$C:$C),0)))=CONCATENATE(LEFT(AG4),AZ4),"",CONCATENATE((INDEX('Full Data'!$I:$I,MATCH($B4,IF('Full Data'!$G:$G=AG$2,'Full Data'!$C:$C),0))),"  |  ",CONCATENATE(AG4,AZ4)))</f>
        <v/>
      </c>
      <c r="O4" s="42" t="str">
        <f t="array" ref="O4">IF((INDEX('Full Data'!$I:$I,MATCH($B4,IF('Full Data'!$G:$G=AH$2,'Full Data'!$C:$C),0)))=CONCATENATE(LEFT(AH4),BA4),"",CONCATENATE((INDEX('Full Data'!$I:$I,MATCH($B4,IF('Full Data'!$G:$G=AH$2,'Full Data'!$C:$C),0))),"  |  ",CONCATENATE(AH4,BA4)))</f>
        <v/>
      </c>
      <c r="P4" s="42" t="str">
        <f t="array" ref="P4">IF((INDEX('Full Data'!$I:$I,MATCH($B4,IF('Full Data'!$G:$G=AI$2,'Full Data'!$C:$C),0)))=CONCATENATE(LEFT(AI4),BB4),"",CONCATENATE((INDEX('Full Data'!$I:$I,MATCH($B4,IF('Full Data'!$G:$G=AI$2,'Full Data'!$C:$C),0))),"  |  ",CONCATENATE(AI4,BB4)))</f>
        <v/>
      </c>
      <c r="Q4" s="42" t="str">
        <f t="array" ref="Q4">IF((INDEX('Full Data'!$I:$I,MATCH($B4,IF('Full Data'!$G:$G=AJ$2,'Full Data'!$C:$C),0)))=CONCATENATE(LEFT(AJ4),BC4),"",CONCATENATE((INDEX('Full Data'!$I:$I,MATCH($B4,IF('Full Data'!$G:$G=AJ$2,'Full Data'!$C:$C),0))),"  |  ",CONCATENATE(AJ4,BC4)))</f>
        <v/>
      </c>
      <c r="R4" s="42" t="str">
        <f t="array" ref="R4">IF((INDEX('Full Data'!$I:$I,MATCH($B4,IF('Full Data'!$G:$G=AK$2,'Full Data'!$C:$C),0)))=CONCATENATE(LEFT(AK4),BD4),"",CONCATENATE((INDEX('Full Data'!$I:$I,MATCH($B4,IF('Full Data'!$G:$G=AK$2,'Full Data'!$C:$C),0))),"  |  ",CONCATENATE(AK4,BD4)))</f>
        <v/>
      </c>
      <c r="S4" s="42" t="str">
        <f t="array" ref="S4">IF((INDEX('Full Data'!$I:$I,MATCH($B4,IF('Full Data'!$G:$G=AL$2,'Full Data'!$C:$C),0)))=CONCATENATE(LEFT(AL4),BE4),"",CONCATENATE((INDEX('Full Data'!$I:$I,MATCH($B4,IF('Full Data'!$G:$G=AL$2,'Full Data'!$C:$C),0))),"  |  ",CONCATENATE(AL4,BE4)))</f>
        <v/>
      </c>
      <c r="T4" s="42" t="str">
        <f t="array" ref="T4">IF((INDEX('Full Data'!$I:$I,MATCH($B4,IF('Full Data'!$G:$G=AM$2,'Full Data'!$C:$C),0)))=CONCATENATE(LEFT(AM4),BF4),"",CONCATENATE((INDEX('Full Data'!$I:$I,MATCH($B4,IF('Full Data'!$G:$G=AM$2,'Full Data'!$C:$C),0))),"  |  ",CONCATENATE(AM4,BF4)))</f>
        <v/>
      </c>
      <c r="U4" s="42" t="str">
        <f t="array" ref="U4">IF((INDEX('Full Data'!$I:$I,MATCH($B4,IF('Full Data'!$G:$G=AN$2,'Full Data'!$C:$C),0)))=CONCATENATE(LEFT(AN4),BG4),"",CONCATENATE((INDEX('Full Data'!$I:$I,MATCH($B4,IF('Full Data'!$G:$G=AN$2,'Full Data'!$C:$C),0))),"  |  ",CONCATENATE(AN4,BG4)))</f>
        <v/>
      </c>
      <c r="V4" s="42" t="str">
        <f t="array" ref="V4">IF((INDEX('Full Data'!$I:$I,MATCH($B4,IF('Full Data'!$G:$G=AO$2,'Full Data'!$C:$C),0)))=CONCATENATE(LEFT(AO4),BH4),"",CONCATENATE((INDEX('Full Data'!$I:$I,MATCH($B4,IF('Full Data'!$G:$G=AO$2,'Full Data'!$C:$C),0))),"  |  ",CONCATENATE(AO4,BH4)))</f>
        <v/>
      </c>
      <c r="W4" s="42" t="str">
        <f t="array" ref="W4">IF((INDEX('Full Data'!$I:$I,MATCH($B4,IF('Full Data'!$G:$G=AP$2,'Full Data'!$C:$C),0)))=CONCATENATE(LEFT(AP4),BI4),"",CONCATENATE((INDEX('Full Data'!$I:$I,MATCH($B4,IF('Full Data'!$G:$G=AP$2,'Full Data'!$C:$C),0))),"  |  ",CONCATENATE(AP4,BI4)))</f>
        <v/>
      </c>
      <c r="X4" s="42" t="str">
        <f t="array" ref="X4">IF((INDEX('Full Data'!$I:$I,MATCH($B4,IF('Full Data'!$G:$G=AQ$2,'Full Data'!$C:$C),0)))=CONCATENATE(LEFT(AQ4),BJ4),"",CONCATENATE((INDEX('Full Data'!$I:$I,MATCH($B4,IF('Full Data'!$G:$G=AQ$2,'Full Data'!$C:$C),0))),"  |  ",CONCATENATE(AQ4,BJ4)))</f>
        <v/>
      </c>
      <c r="Y4" s="42" t="str">
        <f t="array" ref="Y4">IF((INDEX('Full Data'!$I:$I,MATCH($B4,IF('Full Data'!$G:$G=AR$2,'Full Data'!$C:$C),0)))=CONCATENATE(LEFT(AR4),BK4),"",CONCATENATE((INDEX('Full Data'!$I:$I,MATCH($B4,IF('Full Data'!$G:$G=AR$2,'Full Data'!$C:$C),0))),"  |  ",CONCATENATE(AR4,BK4)))</f>
        <v/>
      </c>
      <c r="Z4" s="42" t="str">
        <f t="array" ref="Z4">IF((INDEX('Full Data'!$I:$I,MATCH($B4,IF('Full Data'!$G:$G=AS$2,'Full Data'!$C:$C),0)))=CONCATENATE(LEFT(AS4),BL4),"",CONCATENATE((INDEX('Full Data'!$I:$I,MATCH($B4,IF('Full Data'!$G:$G=AS$2,'Full Data'!$C:$C),0))),"  |  ",CONCATENATE(AS4,BL4)))</f>
        <v/>
      </c>
      <c r="AA4" s="42" t="str">
        <f t="array" ref="AA4">IF((INDEX('Full Data'!$I:$I,MATCH($B4,IF('Full Data'!$G:$G=AT$2,'Full Data'!$C:$C),0)))=CONCATENATE(LEFT(AT4),BM4),"",CONCATENATE((INDEX('Full Data'!$I:$I,MATCH($B4,IF('Full Data'!$G:$G=AT$2,'Full Data'!$C:$C),0))),"  |  ",CONCATENATE(AT4,BM4)))</f>
        <v/>
      </c>
      <c r="AB4" s="42" t="str">
        <f t="array" ref="AB4">IF((INDEX('Full Data'!$I:$I,MATCH($B4,IF('Full Data'!$G:$G=AU$2,'Full Data'!$C:$C),0)))=CONCATENATE(LEFT(AU4),BN4),"",CONCATENATE((INDEX('Full Data'!$I:$I,MATCH($B4,IF('Full Data'!$G:$G=AU$2,'Full Data'!$C:$C),0))),"  |  ",CONCATENATE(AU4,BN4)))</f>
        <v/>
      </c>
      <c r="AC4" s="42" t="str">
        <f t="array" ref="AC4">IF((INDEX('Full Data'!$I:$I,MATCH($B4,IF('Full Data'!$G:$G=AV$2,'Full Data'!$C:$C),0)))=CONCATENATE(LEFT(AV4),BO4),"",CONCATENATE((INDEX('Full Data'!$I:$I,MATCH($B4,IF('Full Data'!$G:$G=AV$2,'Full Data'!$C:$C),0))),"  |  ",CONCATENATE(AV4,BO4)))</f>
        <v/>
      </c>
      <c r="AD4" s="42" t="str">
        <f t="array" ref="AD4">IF((INDEX('Full Data'!$I:$I,MATCH($B4,IF('Full Data'!$G:$G=AW$2,'Full Data'!$C:$C),0)))=CONCATENATE(LEFT(AW4),BP4),"",CONCATENATE((INDEX('Full Data'!$I:$I,MATCH($B4,IF('Full Data'!$G:$G=AW$2,'Full Data'!$C:$C),0))),"  |  ",CONCATENATE(AW4,BP4)))</f>
        <v/>
      </c>
      <c r="AE4" s="42" t="e">
        <f t="array" ref="AE4">IF((INDEX('Full Data'!$I:$I,MATCH($B4,IF('Full Data'!$G:$G=AX$2,'Full Data'!$C:$C),0)))=CONCATENATE(LEFT(AX4),BQ4),"",CONCATENATE((INDEX('Full Data'!$I:$I,MATCH($B4,IF('Full Data'!$G:$G=AX$2,'Full Data'!$C:$C),0))),"  |  ",CONCATENATE(AX4,BQ4)))</f>
        <v>#N/A</v>
      </c>
      <c r="AF4" s="42" t="str">
        <f t="array" ref="AF4">IF((INDEX('Full Data'!$I:$I,MATCH($B4,IF('Full Data'!$G:$G=AY$2,'Full Data'!$C:$C),0)))=CONCATENATE(LEFT(AY4),BR4),"",CONCATENATE((INDEX('Full Data'!$I:$I,MATCH($B4,IF('Full Data'!$G:$G=AY$2,'Full Data'!$C:$C),0))),"  |  ",CONCATENATE(AY4,BR4)))</f>
        <v/>
      </c>
      <c r="AG4" s="28" t="str">
        <f t="array" ref="AG4">IF((INDEX('Full Data'!$M:$M,MATCH($B4,IF('Full Data'!$G:$G=AG$2,'Full Data'!$C:$C),0)))-(INDEX('Full Data'!$E:$E,MATCH($B4,IF('Full Data'!$G:$G=AG$2,'Full Data'!$C:$C),0)))&gt;2,"Q, "&amp;(INDEX('Full Data'!$M:$M,MATCH($B4,IF('Full Data'!$G:$G=AG$2,'Full Data'!$C:$C),0)))-(INDEX('Full Data'!$E:$E,MATCH($B4,IF('Full Data'!$G:$G=AG$2,'Full Data'!$C:$C),0)))-2,"")</f>
        <v/>
      </c>
      <c r="AH4" s="29" t="str">
        <f t="array" ref="AH4">IF((INDEX('Full Data'!$M:$M,MATCH($B4,IF('Full Data'!$G:$G=AH$2,'Full Data'!$C:$C),0)))-(INDEX('Full Data'!$E:$E,MATCH($B4,IF('Full Data'!$G:$G=AH$2,'Full Data'!$C:$C),0)))&gt;2,"Q, "&amp;(INDEX('Full Data'!$M:$M,MATCH($B4,IF('Full Data'!$G:$G=AH$2,'Full Data'!$C:$C),0)))-(INDEX('Full Data'!$E:$E,MATCH($B4,IF('Full Data'!$G:$G=AH$2,'Full Data'!$C:$C),0)))-2,"")</f>
        <v/>
      </c>
      <c r="AI4" s="29" t="str">
        <f t="array" ref="AI4">IF((INDEX('Full Data'!$M:$M,MATCH($B4,IF('Full Data'!$G:$G=AI$2,'Full Data'!$C:$C),0)))-(INDEX('Full Data'!$E:$E,MATCH($B4,IF('Full Data'!$G:$G=AI$2,'Full Data'!$C:$C),0)))&gt;14,"Q, "&amp;(INDEX('Full Data'!$M:$M,MATCH($B4,IF('Full Data'!$G:$G=AI$2,'Full Data'!$C:$C),0)))-(INDEX('Full Data'!$E:$E,MATCH($B4,IF('Full Data'!$G:$G=AI$2,'Full Data'!$C:$C),0)))-14,"")</f>
        <v/>
      </c>
      <c r="AJ4" s="29" t="str">
        <f t="array" ref="AJ4">IF((INDEX('Full Data'!$M:$M,MATCH($B4,IF('Full Data'!$G:$G=AJ$2,'Full Data'!$C:$C),0)))-(INDEX('Full Data'!$E:$E,MATCH($B4,IF('Full Data'!$G:$G=AJ$2,'Full Data'!$C:$C),0)))&gt;28,"Q, "&amp;(INDEX('Full Data'!$M:$M,MATCH($B4,IF('Full Data'!$G:$G=AJ$2,'Full Data'!$C:$C),0)))-(INDEX('Full Data'!$E:$E,MATCH($B4,IF('Full Data'!$G:$G=AJ$2,'Full Data'!$C:$C),0)))-28,"")</f>
        <v/>
      </c>
      <c r="AK4" s="29" t="str">
        <f t="array" ref="AK4">IF((INDEX('Full Data'!$M:$M,MATCH($B4,IF('Full Data'!$G:$G=AK$2,'Full Data'!$C:$C),0)))-(INDEX('Full Data'!$E:$E,MATCH($B4,IF('Full Data'!$G:$G=AK$2,'Full Data'!$C:$C),0)))&gt;28,"Q, "&amp;(INDEX('Full Data'!$M:$M,MATCH($B4,IF('Full Data'!$G:$G=AK$2,'Full Data'!$C:$C),0)))-(INDEX('Full Data'!$E:$E,MATCH($B4,IF('Full Data'!$G:$G=AK$2,'Full Data'!$C:$C),0)))-28,"")</f>
        <v/>
      </c>
      <c r="AL4" s="29" t="str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/>
      </c>
      <c r="AM4" s="29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9" t="str">
        <f t="array" ref="AN4">IF((INDEX('Full Data'!$M:$M,MATCH($B4,IF('Full Data'!$G:$G=AN$2,'Full Data'!$C:$C),0)))-(INDEX('Full Data'!$E:$E,MATCH($B4,IF('Full Data'!$G:$G=AN$2,'Full Data'!$C:$C),0)))&gt;2,"Q, "&amp;(INDEX('Full Data'!$M:$M,MATCH($B4,IF('Full Data'!$G:$G=AN$2,'Full Data'!$C:$C),0)))-(INDEX('Full Data'!$E:$E,MATCH($B4,IF('Full Data'!$G:$G=AN$2,'Full Data'!$C:$C),0)))-2,"")</f>
        <v/>
      </c>
      <c r="AO4" s="29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9" t="str">
        <f t="array" ref="AP4">IF((INDEX('Full Data'!$M:$M,MATCH($B4,IF('Full Data'!$G:$G=AP$2,'Full Data'!$C:$C),0)))-(INDEX('Full Data'!$E:$E,MATCH($B4,IF('Full Data'!$G:$G=AP$2,'Full Data'!$C:$C),0)))&gt;180,"Q, "&amp;(INDEX('Full Data'!$M:$M,MATCH($B4,IF('Full Data'!$G:$G=AP$2,'Full Data'!$C:$C),0)))-(INDEX('Full Data'!$E:$E,MATCH($B4,IF('Full Data'!$G:$G=AP$2,'Full Data'!$C:$C),0)))-180,"")</f>
        <v/>
      </c>
      <c r="AQ4" s="29" t="str">
        <f t="array" ref="AQ4">IF((INDEX('Full Data'!$M:$M,MATCH($B4,IF('Full Data'!$G:$G=AQ$2,'Full Data'!$C:$C),0)))-(INDEX('Full Data'!$E:$E,MATCH($B4,IF('Full Data'!$G:$G=AQ$2,'Full Data'!$C:$C),0)))&gt;180,"Q, "&amp;(INDEX('Full Data'!$M:$M,MATCH($B4,IF('Full Data'!$G:$G=AQ$2,'Full Data'!$C:$C),0)))-(INDEX('Full Data'!$E:$E,MATCH($B4,IF('Full Data'!$G:$G=AQ$2,'Full Data'!$C:$C),0)))-180,"")</f>
        <v/>
      </c>
      <c r="AR4" s="29" t="str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/>
      </c>
      <c r="AS4" s="29" t="str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/>
      </c>
      <c r="AT4" s="29" t="str">
        <f t="array" ref="AT4">IF((INDEX('Full Data'!$M:$M,MATCH($B4,IF('Full Data'!$G:$G=AT$2,'Full Data'!$C:$C),0)))-(INDEX('Full Data'!$E:$E,MATCH($B4,IF('Full Data'!$G:$G=AT$2,'Full Data'!$C:$C),0)))&gt;28,"Q, "&amp;(INDEX('Full Data'!$M:$M,MATCH($B4,IF('Full Data'!$G:$G=AT$2,'Full Data'!$C:$C),0)))-(INDEX('Full Data'!$E:$E,MATCH($B4,IF('Full Data'!$G:$G=AT$2,'Full Data'!$C:$C),0)))-28,"")</f>
        <v/>
      </c>
      <c r="AU4" s="29" t="str">
        <f t="array" ref="AU4">IF((INDEX('Full Data'!$M:$M,MATCH($B4,IF('Full Data'!$G:$G=AU$2,'Full Data'!$C:$C),0)))-(INDEX('Full Data'!$E:$E,MATCH($B4,IF('Full Data'!$G:$G=AU$2,'Full Data'!$C:$C),0)))&gt;28,"Q, "&amp;(INDEX('Full Data'!$M:$M,MATCH($B4,IF('Full Data'!$G:$G=AU$2,'Full Data'!$C:$C),0)))-(INDEX('Full Data'!$E:$E,MATCH($B4,IF('Full Data'!$G:$G=AU$2,'Full Data'!$C:$C),0)))-28,"")</f>
        <v/>
      </c>
      <c r="AV4" s="29" t="str">
        <f t="array" ref="AV4">IF((INDEX('Full Data'!$M:$M,MATCH($B4,IF('Full Data'!$G:$G=AV$2,'Full Data'!$C:$C),0)))-(INDEX('Full Data'!$E:$E,MATCH($B4,IF('Full Data'!$G:$G=AV$2,'Full Data'!$C:$C),0)))&gt;180,"Q, "&amp;(INDEX('Full Data'!$M:$M,MATCH($B4,IF('Full Data'!$G:$G=AV$2,'Full Data'!$C:$C),0)))-(INDEX('Full Data'!$E:$E,MATCH($B4,IF('Full Data'!$G:$G=AV$2,'Full Data'!$C:$C),0)))-180,"")</f>
        <v/>
      </c>
      <c r="AW4" s="29" t="str">
        <f t="array" ref="AW4">IF((INDEX('Full Data'!$M:$M,MATCH($B4,IF('Full Data'!$G:$G=AW$2,'Full Data'!$C:$C),0)))-(INDEX('Full Data'!$E:$E,MATCH($B4,IF('Full Data'!$G:$G=AW$2,'Full Data'!$C:$C),0)))&gt;7,"Q, "&amp;(INDEX('Full Data'!$M:$M,MATCH($B4,IF('Full Data'!$G:$G=AW$2,'Full Data'!$C:$C),0)))-(INDEX('Full Data'!$E:$E,MATCH($B4,IF('Full Data'!$G:$G=AW$2,'Full Data'!$C:$C),0)))-7,"")</f>
        <v/>
      </c>
      <c r="AX4" s="29" t="e">
        <f t="array" ref="AX4">IF((INDEX('Full Data'!$M:$M,MATCH($B4,IF('Full Data'!$G:$G=AX$2,'Full Data'!$C:$C),0)))-(INDEX('Full Data'!$E:$E,MATCH($B4,IF('Full Data'!$G:$G=AX$2,'Full Data'!$C:$C),0)))&gt;28,"Q, "&amp;(INDEX('Full Data'!$M:$M,MATCH($B4,IF('Full Data'!$G:$G=AX$2,'Full Data'!$C:$C),0)))-(INDEX('Full Data'!$E:$E,MATCH($B4,IF('Full Data'!$G:$G=AX$2,'Full Data'!$C:$C),0)))-28,"")</f>
        <v>#N/A</v>
      </c>
      <c r="AY4" s="29" t="str">
        <f t="array" ref="AY4">IF((INDEX('Full Data'!$M:$M,MATCH($B4,IF('Full Data'!$G:$G=AY$2,'Full Data'!$C:$C),0)))-(INDEX('Full Data'!$E:$E,MATCH($B4,IF('Full Data'!$G:$G=AY$2,'Full Data'!$C:$C),0)))&gt;40,"Q, "&amp;(INDEX('Full Data'!$M:$M,MATCH($B4,IF('Full Data'!$G:$G=AY$2,'Full Data'!$C:$C),0)))-(INDEX('Full Data'!$E:$E,MATCH($B4,IF('Full Data'!$G:$G=AY$2,'Full Data'!$C:$C),0)))-40,"")</f>
        <v/>
      </c>
      <c r="AZ4" s="26" t="str">
        <f>IF(Summary!L4&gt;MDL!C4,IF(Summary!L4&lt;PQL!C4,"I",""),"U")</f>
        <v/>
      </c>
      <c r="BA4" s="30" t="str">
        <f>IF(Summary!M4&gt;MDL!D4,IF(Summary!M4&lt;PQL!D4,"I",""),"U")</f>
        <v>U</v>
      </c>
      <c r="BB4" s="30" t="str">
        <f>IF(Summary!N4&gt;MDL!E4,IF(Summary!N4&lt;PQL!E4,"I",""),"U")</f>
        <v/>
      </c>
      <c r="BC4" s="30" t="str">
        <f>IF(Summary!O4&gt;MDL!F4,IF(Summary!O4&lt;PQL!F4,"I",""),"U")</f>
        <v>U</v>
      </c>
      <c r="BD4" s="30" t="str">
        <f>IF(Summary!P4&gt;MDL!G4,IF(Summary!P4&lt;PQL!G4,"I",""),"U")</f>
        <v>I</v>
      </c>
      <c r="BE4" s="30" t="str">
        <f>IF(Summary!Q4&gt;MDL!H4,IF(Summary!Q4&lt;PQL!H4,"I",""),"U")</f>
        <v/>
      </c>
      <c r="BF4" s="30" t="str">
        <f>IF(Summary!R4&gt;MDL!I4,IF(Summary!R4&lt;PQL!I4,"I",""),"U")</f>
        <v/>
      </c>
      <c r="BG4" s="30" t="str">
        <f>IF(Summary!S4&gt;MDL!J4,IF(Summary!S4&lt;PQL!J4,"I",""),"U")</f>
        <v/>
      </c>
      <c r="BH4" s="30" t="str">
        <f>IF(Summary!T4&gt;MDL!K4,IF(Summary!T4&lt;PQL!K4,"I",""),"U")</f>
        <v>U</v>
      </c>
      <c r="BI4" s="30" t="str">
        <f>IF(Summary!U4&gt;MDL!L4,IF(Summary!U4&lt;PQL!L4,"I",""),"U")</f>
        <v/>
      </c>
      <c r="BJ4" s="30" t="str">
        <f>IF(Summary!V4&gt;MDL!M4,IF(Summary!V4&lt;PQL!M4,"I",""),"U")</f>
        <v/>
      </c>
      <c r="BK4" s="30" t="str">
        <f>IF(Summary!W4&gt;MDL!N4,IF(Summary!W4&lt;PQL!N4,"I",""),"U")</f>
        <v/>
      </c>
      <c r="BL4" s="30" t="str">
        <f>IF(Summary!X4&gt;MDL!O4,IF(Summary!X4&lt;PQL!O4,"I",""),"U")</f>
        <v/>
      </c>
      <c r="BM4" s="30" t="str">
        <f>IF(Summary!Y4&gt;MDL!P4,IF(Summary!Y4&lt;PQL!P4,"I",""),"U")</f>
        <v/>
      </c>
      <c r="BN4" s="30" t="str">
        <f>IF(Summary!Z4&gt;MDL!Q4,IF(Summary!Z4&lt;PQL!Q4,"I",""),"U")</f>
        <v/>
      </c>
      <c r="BO4" s="30" t="str">
        <f>IF(Summary!AA4&gt;MDL!R4,IF(Summary!AA4&lt;PQL!R4,"I",""),"U")</f>
        <v>I</v>
      </c>
      <c r="BP4" s="30" t="str">
        <f>IF(Summary!AB4&gt;MDL!S4,IF(Summary!AB4&lt;PQL!S4,"I",""),"U")</f>
        <v/>
      </c>
      <c r="BQ4" s="30" t="e">
        <f>IF(Summary!AD4&gt;MDL!U4,IF(Summary!AD4&lt;PQL!U4,"I",""),"U")</f>
        <v>#N/A</v>
      </c>
      <c r="BR4" s="30" t="str">
        <f>IF(Summary!AE4&gt;MDL!V4,IF(Summary!AE4&lt;PQL!V4,"I",""),"U")</f>
        <v>U</v>
      </c>
    </row>
    <row r="5" spans="2:70">
      <c r="B5" t="str">
        <f>IF(ISBLANK(Summary!B5),"",Summary!B5)</f>
        <v>APOPKA SPRING SIPQ</v>
      </c>
      <c r="C5">
        <v>6989</v>
      </c>
      <c r="D5" t="str">
        <f>IF(ISERROR(INDEX('Full Data'!A:A,MATCH(B5,'Full Data'!C:C,0))),"",INDEX('Full Data'!A:A,MATCH(B5,'Full Data'!C:C,0)))</f>
        <v>SPRG1204-6</v>
      </c>
      <c r="E5" s="39" t="str">
        <f>IF((7+COUNT(Summary!AD5:AE5,Summary!L5:AB5))=Summary!C5,"",((7+COUNT(Summary!AD5:AE5,Summary!L5:AB5))-Summary!C5))</f>
        <v/>
      </c>
      <c r="F5" s="39" t="str">
        <f t="array" ref="F5">IF(AND((IF(AND(ISTEXT((INDEX('Full Data'!$I:$I,MATCH($B5,IF('Full Data'!$G:$G=F$2,'Full Data'!$C:$C),0)))),ISNUMBER(Summary!E5)),"bad qualifer","O"))="O",IFERROR(Summary!E5,"O")="O"),"O","")</f>
        <v/>
      </c>
      <c r="G5" s="8" t="str">
        <f t="array" ref="G5">IF(AND((IF(AND(ISTEXT((INDEX('Full Data'!$I:$I,MATCH($B5,IF('Full Data'!$G:$G=G$2,'Full Data'!$C:$C),0)))),ISNUMBER(Summary!F5)),"bad qualifer","O"))="O",IFERROR(Summary!F5,"O")="O"),"O","")</f>
        <v/>
      </c>
      <c r="H5" s="39" t="str">
        <f t="array" ref="H5">IF(AND((IF(AND(ISTEXT((INDEX('Full Data'!$I:$I,MATCH($B5,IF('Full Data'!$G:$G=H$2,'Full Data'!$C:$C),0)))),ISNUMBER(Summary!G5)),"bad qualifer","O"))="O",IFERROR(Summary!G5,"O")="O"),"O","")</f>
        <v/>
      </c>
      <c r="I5" s="39" t="str">
        <f t="array" ref="I5">IF(AND((IF(AND(ISTEXT((INDEX('Full Data'!$I:$I,MATCH($B5,IF('Full Data'!$G:$G=I$2,'Full Data'!$C:$C),0)))),ISNUMBER(Summary!H5)),"bad qualifer","O"))="O",IFERROR(Summary!H5,"O")="O"),"O","")</f>
        <v/>
      </c>
      <c r="J5" s="39" t="str">
        <f t="array" ref="J5">IF(AND((IF(AND(ISTEXT((INDEX('Full Data'!$I:$I,MATCH($B5,IF('Full Data'!$G:$G=J$2,'Full Data'!$C:$C),0)))),ISNUMBER(Summary!I5)),"bad qualifer","O"))="O",IFERROR(Summary!I5,"O")="O"),"O","")</f>
        <v/>
      </c>
      <c r="K5" s="10" t="str">
        <f t="array" ref="K5">IF(OR(C5=9695,C5=20383,C5=20385,C5=9714,C5=9717,C5=11371,C5=11456,C5=9739,C5=11386,C5=9719),"",(IFERROR(CONCATENATE((INDEX('Full Data'!$I:$I,MATCH($B5,IF('Full Data'!$G:$G=K$2,'Full Data'!$C:$C),0))),"  |  ",(IFERROR(IF(Summary!J5=Summary!K5,"L",Summary!J5-Summary!K5),"O"))),"O")))</f>
        <v xml:space="preserve">  |  -11.51</v>
      </c>
      <c r="L5" s="44" t="str">
        <f t="array" ref="L5">IF(OR(C5=9695,C5=20383,C5=20385,C5=9714),"",(IF(AND((IF(AND(ISTEXT((INDEX('Full Data'!$I:$I,MATCH($B5,IF('Full Data'!$G:$G=L$2,'Full Data'!$C:$C),0)))),ISNUMBER(Summary!K5)),"bad qualifer","O"))="O",IFERROR(Summary!K5,"O")="O"),"O","")))</f>
        <v/>
      </c>
      <c r="M5" s="16" t="str">
        <f t="array" ref="M5">(IF(OR(C5=9743,C5=11456,C5=9713,C5=10786,C5=9714),(IF(AND((IF(AND(ISTEXT((INDEX('Full Data'!$I:$I,MATCH($B5,IF('Full Data'!$G:$G=M$2,'Full Data'!$C:$C),0)))),ISNUMBER(Summary!AC5)),"bad qualifer","O"))="O",IFERROR(Summary!AC5,"O")="O"),"O","")),""))</f>
        <v/>
      </c>
      <c r="N5" s="43" t="str">
        <f t="array" ref="N5">IF((INDEX('Full Data'!$I:$I,MATCH($B5,IF('Full Data'!$G:$G=AG$2,'Full Data'!$C:$C),0)))=CONCATENATE(LEFT(AG5),AZ5),"",CONCATENATE((INDEX('Full Data'!$I:$I,MATCH($B5,IF('Full Data'!$G:$G=AG$2,'Full Data'!$C:$C),0))),"  |  ",CONCATENATE(AG5,AZ5)))</f>
        <v>AQ  |  Q, 0.113194444442343</v>
      </c>
      <c r="O5" s="41" t="str">
        <f t="array" ref="O5">IF((INDEX('Full Data'!$I:$I,MATCH($B5,IF('Full Data'!$G:$G=AH$2,'Full Data'!$C:$C),0)))=CONCATENATE(LEFT(AH5),BA5),"",CONCATENATE((INDEX('Full Data'!$I:$I,MATCH($B5,IF('Full Data'!$G:$G=AH$2,'Full Data'!$C:$C),0))),"  |  ",CONCATENATE(AH5,BA5)))</f>
        <v>UQ  |  Q, 0.122916666667152U</v>
      </c>
      <c r="P5" s="11" t="str">
        <f t="array" ref="P5">IF((INDEX('Full Data'!$I:$I,MATCH($B5,IF('Full Data'!$G:$G=AI$2,'Full Data'!$C:$C),0)))=CONCATENATE(LEFT(AI5),BB5),"",CONCATENATE((INDEX('Full Data'!$I:$I,MATCH($B5,IF('Full Data'!$G:$G=AI$2,'Full Data'!$C:$C),0))),"  |  ",CONCATENATE(AI5,BB5)))</f>
        <v xml:space="preserve">A  |  </v>
      </c>
      <c r="Q5" s="11" t="str">
        <f t="array" ref="Q5">IF((INDEX('Full Data'!$I:$I,MATCH($B5,IF('Full Data'!$G:$G=AJ$2,'Full Data'!$C:$C),0)))=CONCATENATE(LEFT(AJ5),BC5),"",CONCATENATE((INDEX('Full Data'!$I:$I,MATCH($B5,IF('Full Data'!$G:$G=AJ$2,'Full Data'!$C:$C),0))),"  |  ",CONCATENATE(AJ5,BC5)))</f>
        <v/>
      </c>
      <c r="R5" s="11" t="str">
        <f t="array" ref="R5">IF((INDEX('Full Data'!$I:$I,MATCH($B5,IF('Full Data'!$G:$G=AK$2,'Full Data'!$C:$C),0)))=CONCATENATE(LEFT(AK5),BD5),"",CONCATENATE((INDEX('Full Data'!$I:$I,MATCH($B5,IF('Full Data'!$G:$G=AK$2,'Full Data'!$C:$C),0))),"  |  ",CONCATENATE(AK5,BD5)))</f>
        <v/>
      </c>
      <c r="S5" s="11" t="str">
        <f t="array" ref="S5">IF((INDEX('Full Data'!$I:$I,MATCH($B5,IF('Full Data'!$G:$G=AL$2,'Full Data'!$C:$C),0)))=CONCATENATE(LEFT(AL5),BE5),"",CONCATENATE((INDEX('Full Data'!$I:$I,MATCH($B5,IF('Full Data'!$G:$G=AL$2,'Full Data'!$C:$C),0))),"  |  ",CONCATENATE(AL5,BE5)))</f>
        <v/>
      </c>
      <c r="T5" s="11" t="str">
        <f t="array" ref="T5">IF((INDEX('Full Data'!$I:$I,MATCH($B5,IF('Full Data'!$G:$G=AM$2,'Full Data'!$C:$C),0)))=CONCATENATE(LEFT(AM5),BF5),"",CONCATENATE((INDEX('Full Data'!$I:$I,MATCH($B5,IF('Full Data'!$G:$G=AM$2,'Full Data'!$C:$C),0))),"  |  ",CONCATENATE(AM5,BF5)))</f>
        <v/>
      </c>
      <c r="U5" s="11" t="str">
        <f t="array" ref="U5">IF((INDEX('Full Data'!$I:$I,MATCH($B5,IF('Full Data'!$G:$G=AN$2,'Full Data'!$C:$C),0)))=CONCATENATE(LEFT(AN5),BG5),"",CONCATENATE((INDEX('Full Data'!$I:$I,MATCH($B5,IF('Full Data'!$G:$G=AN$2,'Full Data'!$C:$C),0))),"  |  ",CONCATENATE(AN5,BG5)))</f>
        <v/>
      </c>
      <c r="V5" s="11" t="str">
        <f t="array" ref="V5">IF((INDEX('Full Data'!$I:$I,MATCH($B5,IF('Full Data'!$G:$G=AO$2,'Full Data'!$C:$C),0)))=CONCATENATE(LEFT(AO5),BH5),"",CONCATENATE((INDEX('Full Data'!$I:$I,MATCH($B5,IF('Full Data'!$G:$G=AO$2,'Full Data'!$C:$C),0))),"  |  ",CONCATENATE(AO5,BH5)))</f>
        <v/>
      </c>
      <c r="W5" s="11" t="str">
        <f t="array" ref="W5">IF((INDEX('Full Data'!$I:$I,MATCH($B5,IF('Full Data'!$G:$G=AP$2,'Full Data'!$C:$C),0)))=CONCATENATE(LEFT(AP5),BI5),"",CONCATENATE((INDEX('Full Data'!$I:$I,MATCH($B5,IF('Full Data'!$G:$G=AP$2,'Full Data'!$C:$C),0))),"  |  ",CONCATENATE(AP5,BI5)))</f>
        <v/>
      </c>
      <c r="X5" s="11" t="str">
        <f t="array" ref="X5">IF((INDEX('Full Data'!$I:$I,MATCH($B5,IF('Full Data'!$G:$G=AQ$2,'Full Data'!$C:$C),0)))=CONCATENATE(LEFT(AQ5),BJ5),"",CONCATENATE((INDEX('Full Data'!$I:$I,MATCH($B5,IF('Full Data'!$G:$G=AQ$2,'Full Data'!$C:$C),0))),"  |  ",CONCATENATE(AQ5,BJ5)))</f>
        <v/>
      </c>
      <c r="Y5" s="11" t="str">
        <f t="array" ref="Y5">IF((INDEX('Full Data'!$I:$I,MATCH($B5,IF('Full Data'!$G:$G=AR$2,'Full Data'!$C:$C),0)))=CONCATENATE(LEFT(AR5),BK5),"",CONCATENATE((INDEX('Full Data'!$I:$I,MATCH($B5,IF('Full Data'!$G:$G=AR$2,'Full Data'!$C:$C),0))),"  |  ",CONCATENATE(AR5,BK5)))</f>
        <v/>
      </c>
      <c r="Z5" s="11" t="str">
        <f t="array" ref="Z5">IF((INDEX('Full Data'!$I:$I,MATCH($B5,IF('Full Data'!$G:$G=AS$2,'Full Data'!$C:$C),0)))=CONCATENATE(LEFT(AS5),BL5),"",CONCATENATE((INDEX('Full Data'!$I:$I,MATCH($B5,IF('Full Data'!$G:$G=AS$2,'Full Data'!$C:$C),0))),"  |  ",CONCATENATE(AS5,BL5)))</f>
        <v/>
      </c>
      <c r="AA5" s="11" t="str">
        <f t="array" ref="AA5">IF((INDEX('Full Data'!$I:$I,MATCH($B5,IF('Full Data'!$G:$G=AT$2,'Full Data'!$C:$C),0)))=CONCATENATE(LEFT(AT5),BM5),"",CONCATENATE((INDEX('Full Data'!$I:$I,MATCH($B5,IF('Full Data'!$G:$G=AT$2,'Full Data'!$C:$C),0))),"  |  ",CONCATENATE(AT5,BM5)))</f>
        <v/>
      </c>
      <c r="AB5" s="11" t="str">
        <f t="array" ref="AB5">IF((INDEX('Full Data'!$I:$I,MATCH($B5,IF('Full Data'!$G:$G=AU$2,'Full Data'!$C:$C),0)))=CONCATENATE(LEFT(AU5),BN5),"",CONCATENATE((INDEX('Full Data'!$I:$I,MATCH($B5,IF('Full Data'!$G:$G=AU$2,'Full Data'!$C:$C),0))),"  |  ",CONCATENATE(AU5,BN5)))</f>
        <v/>
      </c>
      <c r="AC5" s="11" t="str">
        <f t="array" ref="AC5">IF((INDEX('Full Data'!$I:$I,MATCH($B5,IF('Full Data'!$G:$G=AV$2,'Full Data'!$C:$C),0)))=CONCATENATE(LEFT(AV5),BO5),"",CONCATENATE((INDEX('Full Data'!$I:$I,MATCH($B5,IF('Full Data'!$G:$G=AV$2,'Full Data'!$C:$C),0))),"  |  ",CONCATENATE(AV5,BO5)))</f>
        <v/>
      </c>
      <c r="AD5" s="41" t="str">
        <f t="array" ref="AD5">IF((INDEX('Full Data'!$I:$I,MATCH($B5,IF('Full Data'!$G:$G=AW$2,'Full Data'!$C:$C),0)))=CONCATENATE(LEFT(AW5),BP5),"",CONCATENATE((INDEX('Full Data'!$I:$I,MATCH($B5,IF('Full Data'!$G:$G=AW$2,'Full Data'!$C:$C),0))),"  |  ",CONCATENATE(AW5,BP5)))</f>
        <v xml:space="preserve">  |  Q, 0.0611111111138598</v>
      </c>
      <c r="AE5" s="11" t="e">
        <f t="array" ref="AE5">IF((INDEX('Full Data'!$I:$I,MATCH($B5,IF('Full Data'!$G:$G=AX$2,'Full Data'!$C:$C),0)))=CONCATENATE(LEFT(AX5),BQ5),"",CONCATENATE((INDEX('Full Data'!$I:$I,MATCH($B5,IF('Full Data'!$G:$G=AX$2,'Full Data'!$C:$C),0))),"  |  ",CONCATENATE(AX5,BQ5)))</f>
        <v>#N/A</v>
      </c>
      <c r="AF5" s="11" t="str">
        <f t="array" ref="AF5">IF((INDEX('Full Data'!$I:$I,MATCH($B5,IF('Full Data'!$G:$G=AY$2,'Full Data'!$C:$C),0)))=CONCATENATE(LEFT(AY5),BR5),"",CONCATENATE((INDEX('Full Data'!$I:$I,MATCH($B5,IF('Full Data'!$G:$G=AY$2,'Full Data'!$C:$C),0))),"  |  ",CONCATENATE(AY5,BR5)))</f>
        <v/>
      </c>
      <c r="AG5" s="28" t="str">
        <f t="array" ref="AG5">IF((INDEX('Full Data'!$M:$M,MATCH($B5,IF('Full Data'!$G:$G=AG$2,'Full Data'!$C:$C),0)))-(INDEX('Full Data'!$E:$E,MATCH($B5,IF('Full Data'!$G:$G=AG$2,'Full Data'!$C:$C),0)))&gt;2,"Q, "&amp;(INDEX('Full Data'!$M:$M,MATCH($B5,IF('Full Data'!$G:$G=AG$2,'Full Data'!$C:$C),0)))-(INDEX('Full Data'!$E:$E,MATCH($B5,IF('Full Data'!$G:$G=AG$2,'Full Data'!$C:$C),0)))-2,"")</f>
        <v>Q, 0.113194444442343</v>
      </c>
      <c r="AH5" s="29" t="str">
        <f t="array" ref="AH5">IF((INDEX('Full Data'!$M:$M,MATCH($B5,IF('Full Data'!$G:$G=AH$2,'Full Data'!$C:$C),0)))-(INDEX('Full Data'!$E:$E,MATCH($B5,IF('Full Data'!$G:$G=AH$2,'Full Data'!$C:$C),0)))&gt;2,"Q, "&amp;(INDEX('Full Data'!$M:$M,MATCH($B5,IF('Full Data'!$G:$G=AH$2,'Full Data'!$C:$C),0)))-(INDEX('Full Data'!$E:$E,MATCH($B5,IF('Full Data'!$G:$G=AH$2,'Full Data'!$C:$C),0)))-2,"")</f>
        <v>Q, 0.122916666667152</v>
      </c>
      <c r="AI5" s="29" t="str">
        <f t="array" ref="AI5">IF((INDEX('Full Data'!$M:$M,MATCH($B5,IF('Full Data'!$G:$G=AI$2,'Full Data'!$C:$C),0)))-(INDEX('Full Data'!$E:$E,MATCH($B5,IF('Full Data'!$G:$G=AI$2,'Full Data'!$C:$C),0)))&gt;14,"Q, "&amp;(INDEX('Full Data'!$M:$M,MATCH($B5,IF('Full Data'!$G:$G=AI$2,'Full Data'!$C:$C),0)))-(INDEX('Full Data'!$E:$E,MATCH($B5,IF('Full Data'!$G:$G=AI$2,'Full Data'!$C:$C),0)))-14,"")</f>
        <v/>
      </c>
      <c r="AJ5" s="29" t="str">
        <f t="array" ref="AJ5">IF((INDEX('Full Data'!$M:$M,MATCH($B5,IF('Full Data'!$G:$G=AJ$2,'Full Data'!$C:$C),0)))-(INDEX('Full Data'!$E:$E,MATCH($B5,IF('Full Data'!$G:$G=AJ$2,'Full Data'!$C:$C),0)))&gt;28,"Q, "&amp;(INDEX('Full Data'!$M:$M,MATCH($B5,IF('Full Data'!$G:$G=AJ$2,'Full Data'!$C:$C),0)))-(INDEX('Full Data'!$E:$E,MATCH($B5,IF('Full Data'!$G:$G=AJ$2,'Full Data'!$C:$C),0)))-28,"")</f>
        <v/>
      </c>
      <c r="AK5" s="29" t="str">
        <f t="array" ref="AK5">IF((INDEX('Full Data'!$M:$M,MATCH($B5,IF('Full Data'!$G:$G=AK$2,'Full Data'!$C:$C),0)))-(INDEX('Full Data'!$E:$E,MATCH($B5,IF('Full Data'!$G:$G=AK$2,'Full Data'!$C:$C),0)))&gt;28,"Q, "&amp;(INDEX('Full Data'!$M:$M,MATCH($B5,IF('Full Data'!$G:$G=AK$2,'Full Data'!$C:$C),0)))-(INDEX('Full Data'!$E:$E,MATCH($B5,IF('Full Data'!$G:$G=AK$2,'Full Data'!$C:$C),0)))-28,"")</f>
        <v/>
      </c>
      <c r="AL5" s="29" t="str">
        <f t="array" ref="AL5">IF((INDEX('Full Data'!$M:$M,MATCH($B5,IF('Full Data'!$G:$G=AL$2,'Full Data'!$C:$C),0)))-(INDEX('Full Data'!$E:$E,MATCH($B5,IF('Full Data'!$G:$G=AL$2,'Full Data'!$C:$C),0)))&gt;28,"Q, "&amp;(INDEX('Full Data'!$M:$M,MATCH($B5,IF('Full Data'!$G:$G=AL$2,'Full Data'!$C:$C),0)))-(INDEX('Full Data'!$E:$E,MATCH($B5,IF('Full Data'!$G:$G=AL$2,'Full Data'!$C:$C),0)))-28,"")</f>
        <v/>
      </c>
      <c r="AM5" s="29" t="str">
        <f t="array" ref="AM5">IF((INDEX('Full Data'!$M:$M,MATCH($B5,IF('Full Data'!$G:$G=AM$2,'Full Data'!$C:$C),0)))-(INDEX('Full Data'!$E:$E,MATCH($B5,IF('Full Data'!$G:$G=AM$2,'Full Data'!$C:$C),0)))&gt;28,"Q, "&amp;(INDEX('Full Data'!$M:$M,MATCH($B5,IF('Full Data'!$G:$G=AM$2,'Full Data'!$C:$C),0)))-(INDEX('Full Data'!$E:$E,MATCH($B5,IF('Full Data'!$G:$G=AM$2,'Full Data'!$C:$C),0)))-28,"")</f>
        <v/>
      </c>
      <c r="AN5" s="29" t="str">
        <f t="array" ref="AN5">IF((INDEX('Full Data'!$M:$M,MATCH($B5,IF('Full Data'!$G:$G=AN$2,'Full Data'!$C:$C),0)))-(INDEX('Full Data'!$E:$E,MATCH($B5,IF('Full Data'!$G:$G=AN$2,'Full Data'!$C:$C),0)))&gt;2,"Q, "&amp;(INDEX('Full Data'!$M:$M,MATCH($B5,IF('Full Data'!$G:$G=AN$2,'Full Data'!$C:$C),0)))-(INDEX('Full Data'!$E:$E,MATCH($B5,IF('Full Data'!$G:$G=AN$2,'Full Data'!$C:$C),0)))-2,"")</f>
        <v>Q, 0.140972222223354</v>
      </c>
      <c r="AO5" s="29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9" t="str">
        <f t="array" ref="AP5">IF((INDEX('Full Data'!$M:$M,MATCH($B5,IF('Full Data'!$G:$G=AP$2,'Full Data'!$C:$C),0)))-(INDEX('Full Data'!$E:$E,MATCH($B5,IF('Full Data'!$G:$G=AP$2,'Full Data'!$C:$C),0)))&gt;180,"Q, "&amp;(INDEX('Full Data'!$M:$M,MATCH($B5,IF('Full Data'!$G:$G=AP$2,'Full Data'!$C:$C),0)))-(INDEX('Full Data'!$E:$E,MATCH($B5,IF('Full Data'!$G:$G=AP$2,'Full Data'!$C:$C),0)))-180,"")</f>
        <v/>
      </c>
      <c r="AQ5" s="29" t="str">
        <f t="array" ref="AQ5">IF((INDEX('Full Data'!$M:$M,MATCH($B5,IF('Full Data'!$G:$G=AQ$2,'Full Data'!$C:$C),0)))-(INDEX('Full Data'!$E:$E,MATCH($B5,IF('Full Data'!$G:$G=AQ$2,'Full Data'!$C:$C),0)))&gt;180,"Q, "&amp;(INDEX('Full Data'!$M:$M,MATCH($B5,IF('Full Data'!$G:$G=AQ$2,'Full Data'!$C:$C),0)))-(INDEX('Full Data'!$E:$E,MATCH($B5,IF('Full Data'!$G:$G=AQ$2,'Full Data'!$C:$C),0)))-180,"")</f>
        <v/>
      </c>
      <c r="AR5" s="29" t="str">
        <f t="array" ref="AR5">IF((INDEX('Full Data'!$M:$M,MATCH($B5,IF('Full Data'!$G:$G=AR$2,'Full Data'!$C:$C),0)))-(INDEX('Full Data'!$E:$E,MATCH($B5,IF('Full Data'!$G:$G=AR$2,'Full Data'!$C:$C),0)))&gt;180,"Q, "&amp;(INDEX('Full Data'!$M:$M,MATCH($B5,IF('Full Data'!$G:$G=AR$2,'Full Data'!$C:$C),0)))-(INDEX('Full Data'!$E:$E,MATCH($B5,IF('Full Data'!$G:$G=AR$2,'Full Data'!$C:$C),0)))-180,"")</f>
        <v/>
      </c>
      <c r="AS5" s="29" t="str">
        <f t="array" ref="AS5">IF((INDEX('Full Data'!$M:$M,MATCH($B5,IF('Full Data'!$G:$G=AS$2,'Full Data'!$C:$C),0)))-(INDEX('Full Data'!$E:$E,MATCH($B5,IF('Full Data'!$G:$G=AS$2,'Full Data'!$C:$C),0)))&gt;180,"Q, "&amp;(INDEX('Full Data'!$M:$M,MATCH($B5,IF('Full Data'!$G:$G=AS$2,'Full Data'!$C:$C),0)))-(INDEX('Full Data'!$E:$E,MATCH($B5,IF('Full Data'!$G:$G=AS$2,'Full Data'!$C:$C),0)))-180,"")</f>
        <v/>
      </c>
      <c r="AT5" s="29" t="str">
        <f t="array" ref="AT5">IF((INDEX('Full Data'!$M:$M,MATCH($B5,IF('Full Data'!$G:$G=AT$2,'Full Data'!$C:$C),0)))-(INDEX('Full Data'!$E:$E,MATCH($B5,IF('Full Data'!$G:$G=AT$2,'Full Data'!$C:$C),0)))&gt;28,"Q, "&amp;(INDEX('Full Data'!$M:$M,MATCH($B5,IF('Full Data'!$G:$G=AT$2,'Full Data'!$C:$C),0)))-(INDEX('Full Data'!$E:$E,MATCH($B5,IF('Full Data'!$G:$G=AT$2,'Full Data'!$C:$C),0)))-28,"")</f>
        <v/>
      </c>
      <c r="AU5" s="29" t="str">
        <f t="array" ref="AU5">IF((INDEX('Full Data'!$M:$M,MATCH($B5,IF('Full Data'!$G:$G=AU$2,'Full Data'!$C:$C),0)))-(INDEX('Full Data'!$E:$E,MATCH($B5,IF('Full Data'!$G:$G=AU$2,'Full Data'!$C:$C),0)))&gt;28,"Q, "&amp;(INDEX('Full Data'!$M:$M,MATCH($B5,IF('Full Data'!$G:$G=AU$2,'Full Data'!$C:$C),0)))-(INDEX('Full Data'!$E:$E,MATCH($B5,IF('Full Data'!$G:$G=AU$2,'Full Data'!$C:$C),0)))-28,"")</f>
        <v/>
      </c>
      <c r="AV5" s="29" t="str">
        <f t="array" ref="AV5">IF((INDEX('Full Data'!$M:$M,MATCH($B5,IF('Full Data'!$G:$G=AV$2,'Full Data'!$C:$C),0)))-(INDEX('Full Data'!$E:$E,MATCH($B5,IF('Full Data'!$G:$G=AV$2,'Full Data'!$C:$C),0)))&gt;180,"Q, "&amp;(INDEX('Full Data'!$M:$M,MATCH($B5,IF('Full Data'!$G:$G=AV$2,'Full Data'!$C:$C),0)))-(INDEX('Full Data'!$E:$E,MATCH($B5,IF('Full Data'!$G:$G=AV$2,'Full Data'!$C:$C),0)))-180,"")</f>
        <v/>
      </c>
      <c r="AW5" s="29" t="str">
        <f t="array" ref="AW5">IF((INDEX('Full Data'!$M:$M,MATCH($B5,IF('Full Data'!$G:$G=AW$2,'Full Data'!$C:$C),0)))-(INDEX('Full Data'!$E:$E,MATCH($B5,IF('Full Data'!$G:$G=AW$2,'Full Data'!$C:$C),0)))&gt;7,"Q, "&amp;(INDEX('Full Data'!$M:$M,MATCH($B5,IF('Full Data'!$G:$G=AW$2,'Full Data'!$C:$C),0)))-(INDEX('Full Data'!$E:$E,MATCH($B5,IF('Full Data'!$G:$G=AW$2,'Full Data'!$C:$C),0)))-7,"")</f>
        <v>Q, 0.0611111111138598</v>
      </c>
      <c r="AX5" s="29" t="e">
        <f t="array" ref="AX5">IF((INDEX('Full Data'!$M:$M,MATCH($B5,IF('Full Data'!$G:$G=AX$2,'Full Data'!$C:$C),0)))-(INDEX('Full Data'!$E:$E,MATCH($B5,IF('Full Data'!$G:$G=AX$2,'Full Data'!$C:$C),0)))&gt;28,"Q, "&amp;(INDEX('Full Data'!$M:$M,MATCH($B5,IF('Full Data'!$G:$G=AX$2,'Full Data'!$C:$C),0)))-(INDEX('Full Data'!$E:$E,MATCH($B5,IF('Full Data'!$G:$G=AX$2,'Full Data'!$C:$C),0)))-28,"")</f>
        <v>#N/A</v>
      </c>
      <c r="AY5" s="29" t="str">
        <f t="array" ref="AY5">IF((INDEX('Full Data'!$M:$M,MATCH($B5,IF('Full Data'!$G:$G=AY$2,'Full Data'!$C:$C),0)))-(INDEX('Full Data'!$E:$E,MATCH($B5,IF('Full Data'!$G:$G=AY$2,'Full Data'!$C:$C),0)))&gt;40,"Q, "&amp;(INDEX('Full Data'!$M:$M,MATCH($B5,IF('Full Data'!$G:$G=AY$2,'Full Data'!$C:$C),0)))-(INDEX('Full Data'!$E:$E,MATCH($B5,IF('Full Data'!$G:$G=AY$2,'Full Data'!$C:$C),0)))-40,"")</f>
        <v/>
      </c>
      <c r="AZ5" s="26" t="str">
        <f>IF(Summary!L5&gt;MDL!C5,IF(Summary!L5&lt;PQL!C5,"I",""),"U")</f>
        <v/>
      </c>
      <c r="BA5" s="27" t="str">
        <f>IF(Summary!M5&gt;MDL!D5,IF(Summary!M5&lt;PQL!D5,"I",""),"U")</f>
        <v>U</v>
      </c>
      <c r="BB5" s="27" t="str">
        <f>IF(Summary!N5&gt;MDL!E5,IF(Summary!N5&lt;PQL!E5,"I",""),"U")</f>
        <v/>
      </c>
      <c r="BC5" s="27" t="str">
        <f>IF(Summary!O5&gt;MDL!F5,IF(Summary!O5&lt;PQL!F5,"I",""),"U")</f>
        <v>U</v>
      </c>
      <c r="BD5" s="27" t="str">
        <f>IF(Summary!P5&gt;MDL!G5,IF(Summary!P5&lt;PQL!G5,"I",""),"U")</f>
        <v>U</v>
      </c>
      <c r="BE5" s="27" t="str">
        <f>IF(Summary!Q5&gt;MDL!H5,IF(Summary!Q5&lt;PQL!H5,"I",""),"U")</f>
        <v/>
      </c>
      <c r="BF5" s="27" t="str">
        <f>IF(Summary!R5&gt;MDL!I5,IF(Summary!R5&lt;PQL!I5,"I",""),"U")</f>
        <v/>
      </c>
      <c r="BG5" s="27" t="str">
        <f>IF(Summary!S5&gt;MDL!J5,IF(Summary!S5&lt;PQL!J5,"I",""),"U")</f>
        <v/>
      </c>
      <c r="BH5" s="27" t="str">
        <f>IF(Summary!T5&gt;MDL!K5,IF(Summary!T5&lt;PQL!K5,"I",""),"U")</f>
        <v>U</v>
      </c>
      <c r="BI5" s="27" t="str">
        <f>IF(Summary!U5&gt;MDL!L5,IF(Summary!U5&lt;PQL!L5,"I",""),"U")</f>
        <v/>
      </c>
      <c r="BJ5" s="27" t="str">
        <f>IF(Summary!V5&gt;MDL!M5,IF(Summary!V5&lt;PQL!M5,"I",""),"U")</f>
        <v/>
      </c>
      <c r="BK5" s="27" t="str">
        <f>IF(Summary!W5&gt;MDL!N5,IF(Summary!W5&lt;PQL!N5,"I",""),"U")</f>
        <v/>
      </c>
      <c r="BL5" s="27" t="str">
        <f>IF(Summary!X5&gt;MDL!O5,IF(Summary!X5&lt;PQL!O5,"I",""),"U")</f>
        <v/>
      </c>
      <c r="BM5" s="27" t="str">
        <f>IF(Summary!Y5&gt;MDL!P5,IF(Summary!Y5&lt;PQL!P5,"I",""),"U")</f>
        <v/>
      </c>
      <c r="BN5" s="27" t="str">
        <f>IF(Summary!Z5&gt;MDL!Q5,IF(Summary!Z5&lt;PQL!Q5,"I",""),"U")</f>
        <v/>
      </c>
      <c r="BO5" s="27" t="str">
        <f>IF(Summary!AA5&gt;MDL!R5,IF(Summary!AA5&lt;PQL!R5,"I",""),"U")</f>
        <v>I</v>
      </c>
      <c r="BP5" s="27" t="str">
        <f>IF(Summary!AB5&gt;MDL!S5,IF(Summary!AB5&lt;PQL!S5,"I",""),"U")</f>
        <v/>
      </c>
      <c r="BQ5" s="27" t="e">
        <f>IF(Summary!AD5&gt;MDL!U5,IF(Summary!AD5&lt;PQL!U5,"I",""),"U")</f>
        <v>#N/A</v>
      </c>
      <c r="BR5" s="27" t="str">
        <f>IF(Summary!AE5&gt;MDL!V5,IF(Summary!AE5&lt;PQL!V5,"I",""),"U")</f>
        <v>I</v>
      </c>
    </row>
    <row r="6" spans="2:70">
      <c r="B6" t="str">
        <f>IF(ISBLANK(Summary!B6),"",Summary!B6)</f>
        <v>BIG SPRING (BIG BLUE SPRING) (JEFFERSON) SIPQ</v>
      </c>
      <c r="C6">
        <v>9717</v>
      </c>
      <c r="D6" t="str">
        <f>IF(ISERROR(INDEX('Full Data'!A:A,MATCH(B6,'Full Data'!C:C,0))),"",INDEX('Full Data'!A:A,MATCH(B6,'Full Data'!C:C,0)))</f>
        <v>SPRG1204-23</v>
      </c>
      <c r="E6" s="39">
        <f>IF((6+COUNT(Summary!AD6:AE6,Summary!L6:AB6))=Summary!C6,"",((6+COUNT(Summary!AD6:AE6,Summary!L6:AB6))-Summary!C6))</f>
        <v>1</v>
      </c>
      <c r="F6" s="39" t="str">
        <f t="array" ref="F6">IF(AND((IF(AND(ISTEXT((INDEX('Full Data'!$I:$I,MATCH($B6,IF('Full Data'!$G:$G=F$2,'Full Data'!$C:$C),0)))),ISNUMBER(Summary!E6)),"bad qualifer","O"))="O",IFERROR(Summary!E6,"O")="O"),"O","")</f>
        <v/>
      </c>
      <c r="G6" s="8" t="str">
        <f t="array" ref="G6">IF(AND((IF(AND(ISTEXT((INDEX('Full Data'!$I:$I,MATCH($B6,IF('Full Data'!$G:$G=G$2,'Full Data'!$C:$C),0)))),ISNUMBER(Summary!F6)),"bad qualifer","O"))="O",IFERROR(Summary!F6,"O")="O"),"O","")</f>
        <v/>
      </c>
      <c r="H6" s="39" t="str">
        <f t="array" ref="H6">IF(AND((IF(AND(ISTEXT((INDEX('Full Data'!$I:$I,MATCH($B6,IF('Full Data'!$G:$G=H$2,'Full Data'!$C:$C),0)))),ISNUMBER(Summary!G6)),"bad qualifer","O"))="O",IFERROR(Summary!G6,"O")="O"),"O","")</f>
        <v/>
      </c>
      <c r="I6" s="39" t="str">
        <f t="array" ref="I6">IF(AND((IF(AND(ISTEXT((INDEX('Full Data'!$I:$I,MATCH($B6,IF('Full Data'!$G:$G=I$2,'Full Data'!$C:$C),0)))),ISNUMBER(Summary!H6)),"bad qualifer","O"))="O",IFERROR(Summary!H6,"O")="O"),"O","")</f>
        <v/>
      </c>
      <c r="J6" s="39" t="str">
        <f t="array" ref="J6">IF(AND((IF(AND(ISTEXT((INDEX('Full Data'!$I:$I,MATCH($B6,IF('Full Data'!$G:$G=J$2,'Full Data'!$C:$C),0)))),ISNUMBER(Summary!I6)),"bad qualifer","O"))="O",IFERROR(Summary!I6,"O")="O"),"O","")</f>
        <v/>
      </c>
      <c r="K6" s="10" t="str">
        <f t="array" ref="K6">IF(OR(C6=9695,C6=20383,C6=20385,C6=9714,C6=9717,C6=11371,C6=11456,C6=9739,C6=11386,C6=9719),"",(IFERROR(CONCATENATE((INDEX('Full Data'!$I:$I,MATCH($B6,IF('Full Data'!$G:$G=K$2,'Full Data'!$C:$C),0))),"  |  ",(IFERROR(IF(Summary!J6=Summary!K6,"L",Summary!J6-Summary!K6),"O"))),"O")))</f>
        <v/>
      </c>
      <c r="L6" s="44" t="str">
        <f t="array" ref="L6">IF(OR(C6=9695,C6=20383,C6=20385,C6=9714),"",(IF(AND((IF(AND(ISTEXT((INDEX('Full Data'!$I:$I,MATCH($B6,IF('Full Data'!$G:$G=L$2,'Full Data'!$C:$C),0)))),ISNUMBER(Summary!K6)),"bad qualifer","O"))="O",IFERROR(Summary!K6,"O")="O"),"O","")))</f>
        <v>O</v>
      </c>
      <c r="M6" s="16" t="str">
        <f t="array" ref="M6">(IF(OR(C6=9743,C6=11456,C6=9713,C6=10786,C6=9714),(IF(AND((IF(AND(ISTEXT((INDEX('Full Data'!$I:$I,MATCH($B6,IF('Full Data'!$G:$G=M$2,'Full Data'!$C:$C),0)))),ISNUMBER(Summary!AC6)),"bad qualifer","O"))="O",IFERROR(Summary!AC6,"O")="O"),"O","")),""))</f>
        <v/>
      </c>
      <c r="N6" s="12" t="str">
        <f t="array" ref="N6">IF((INDEX('Full Data'!$I:$I,MATCH($B6,IF('Full Data'!$G:$G=AG$2,'Full Data'!$C:$C),0)))=CONCATENATE(LEFT(AG6),AZ6),"",CONCATENATE((INDEX('Full Data'!$I:$I,MATCH($B6,IF('Full Data'!$G:$G=AG$2,'Full Data'!$C:$C),0))),"  |  ",CONCATENATE(AG6,AZ6)))</f>
        <v/>
      </c>
      <c r="O6" s="11" t="str">
        <f t="array" ref="O6">IF((INDEX('Full Data'!$I:$I,MATCH($B6,IF('Full Data'!$G:$G=AH$2,'Full Data'!$C:$C),0)))=CONCATENATE(LEFT(AH6),BA6),"",CONCATENATE((INDEX('Full Data'!$I:$I,MATCH($B6,IF('Full Data'!$G:$G=AH$2,'Full Data'!$C:$C),0))),"  |  ",CONCATENATE(AH6,BA6)))</f>
        <v/>
      </c>
      <c r="P6" s="11" t="str">
        <f t="array" ref="P6">IF((INDEX('Full Data'!$I:$I,MATCH($B6,IF('Full Data'!$G:$G=AI$2,'Full Data'!$C:$C),0)))=CONCATENATE(LEFT(AI6),BB6),"",CONCATENATE((INDEX('Full Data'!$I:$I,MATCH($B6,IF('Full Data'!$G:$G=AI$2,'Full Data'!$C:$C),0))),"  |  ",CONCATENATE(AI6,BB6)))</f>
        <v/>
      </c>
      <c r="Q6" s="11" t="str">
        <f t="array" ref="Q6">IF((INDEX('Full Data'!$I:$I,MATCH($B6,IF('Full Data'!$G:$G=AJ$2,'Full Data'!$C:$C),0)))=CONCATENATE(LEFT(AJ6),BC6),"",CONCATENATE((INDEX('Full Data'!$I:$I,MATCH($B6,IF('Full Data'!$G:$G=AJ$2,'Full Data'!$C:$C),0))),"  |  ",CONCATENATE(AJ6,BC6)))</f>
        <v/>
      </c>
      <c r="R6" s="11" t="str">
        <f t="array" ref="R6">IF((INDEX('Full Data'!$I:$I,MATCH($B6,IF('Full Data'!$G:$G=AK$2,'Full Data'!$C:$C),0)))=CONCATENATE(LEFT(AK6),BD6),"",CONCATENATE((INDEX('Full Data'!$I:$I,MATCH($B6,IF('Full Data'!$G:$G=AK$2,'Full Data'!$C:$C),0))),"  |  ",CONCATENATE(AK6,BD6)))</f>
        <v/>
      </c>
      <c r="S6" s="11" t="str">
        <f t="array" ref="S6">IF((INDEX('Full Data'!$I:$I,MATCH($B6,IF('Full Data'!$G:$G=AL$2,'Full Data'!$C:$C),0)))=CONCATENATE(LEFT(AL6),BE6),"",CONCATENATE((INDEX('Full Data'!$I:$I,MATCH($B6,IF('Full Data'!$G:$G=AL$2,'Full Data'!$C:$C),0))),"  |  ",CONCATENATE(AL6,BE6)))</f>
        <v/>
      </c>
      <c r="T6" s="11" t="str">
        <f t="array" ref="T6">IF((INDEX('Full Data'!$I:$I,MATCH($B6,IF('Full Data'!$G:$G=AM$2,'Full Data'!$C:$C),0)))=CONCATENATE(LEFT(AM6),BF6),"",CONCATENATE((INDEX('Full Data'!$I:$I,MATCH($B6,IF('Full Data'!$G:$G=AM$2,'Full Data'!$C:$C),0))),"  |  ",CONCATENATE(AM6,BF6)))</f>
        <v/>
      </c>
      <c r="U6" s="11" t="str">
        <f t="array" ref="U6">IF((INDEX('Full Data'!$I:$I,MATCH($B6,IF('Full Data'!$G:$G=AN$2,'Full Data'!$C:$C),0)))=CONCATENATE(LEFT(AN6),BG6),"",CONCATENATE((INDEX('Full Data'!$I:$I,MATCH($B6,IF('Full Data'!$G:$G=AN$2,'Full Data'!$C:$C),0))),"  |  ",CONCATENATE(AN6,BG6)))</f>
        <v/>
      </c>
      <c r="V6" s="11" t="str">
        <f t="array" ref="V6">IF((INDEX('Full Data'!$I:$I,MATCH($B6,IF('Full Data'!$G:$G=AO$2,'Full Data'!$C:$C),0)))=CONCATENATE(LEFT(AO6),BH6),"",CONCATENATE((INDEX('Full Data'!$I:$I,MATCH($B6,IF('Full Data'!$G:$G=AO$2,'Full Data'!$C:$C),0))),"  |  ",CONCATENATE(AO6,BH6)))</f>
        <v/>
      </c>
      <c r="W6" s="11" t="str">
        <f t="array" ref="W6">IF((INDEX('Full Data'!$I:$I,MATCH($B6,IF('Full Data'!$G:$G=AP$2,'Full Data'!$C:$C),0)))=CONCATENATE(LEFT(AP6),BI6),"",CONCATENATE((INDEX('Full Data'!$I:$I,MATCH($B6,IF('Full Data'!$G:$G=AP$2,'Full Data'!$C:$C),0))),"  |  ",CONCATENATE(AP6,BI6)))</f>
        <v/>
      </c>
      <c r="X6" s="11" t="str">
        <f t="array" ref="X6">IF((INDEX('Full Data'!$I:$I,MATCH($B6,IF('Full Data'!$G:$G=AQ$2,'Full Data'!$C:$C),0)))=CONCATENATE(LEFT(AQ6),BJ6),"",CONCATENATE((INDEX('Full Data'!$I:$I,MATCH($B6,IF('Full Data'!$G:$G=AQ$2,'Full Data'!$C:$C),0))),"  |  ",CONCATENATE(AQ6,BJ6)))</f>
        <v/>
      </c>
      <c r="Y6" s="11" t="str">
        <f t="array" ref="Y6">IF((INDEX('Full Data'!$I:$I,MATCH($B6,IF('Full Data'!$G:$G=AR$2,'Full Data'!$C:$C),0)))=CONCATENATE(LEFT(AR6),BK6),"",CONCATENATE((INDEX('Full Data'!$I:$I,MATCH($B6,IF('Full Data'!$G:$G=AR$2,'Full Data'!$C:$C),0))),"  |  ",CONCATENATE(AR6,BK6)))</f>
        <v/>
      </c>
      <c r="Z6" s="11" t="str">
        <f t="array" ref="Z6">IF((INDEX('Full Data'!$I:$I,MATCH($B6,IF('Full Data'!$G:$G=AS$2,'Full Data'!$C:$C),0)))=CONCATENATE(LEFT(AS6),BL6),"",CONCATENATE((INDEX('Full Data'!$I:$I,MATCH($B6,IF('Full Data'!$G:$G=AS$2,'Full Data'!$C:$C),0))),"  |  ",CONCATENATE(AS6,BL6)))</f>
        <v/>
      </c>
      <c r="AA6" s="11" t="str">
        <f t="array" ref="AA6">IF((INDEX('Full Data'!$I:$I,MATCH($B6,IF('Full Data'!$G:$G=AT$2,'Full Data'!$C:$C),0)))=CONCATENATE(LEFT(AT6),BM6),"",CONCATENATE((INDEX('Full Data'!$I:$I,MATCH($B6,IF('Full Data'!$G:$G=AT$2,'Full Data'!$C:$C),0))),"  |  ",CONCATENATE(AT6,BM6)))</f>
        <v/>
      </c>
      <c r="AB6" s="11" t="str">
        <f t="array" ref="AB6">IF((INDEX('Full Data'!$I:$I,MATCH($B6,IF('Full Data'!$G:$G=AU$2,'Full Data'!$C:$C),0)))=CONCATENATE(LEFT(AU6),BN6),"",CONCATENATE((INDEX('Full Data'!$I:$I,MATCH($B6,IF('Full Data'!$G:$G=AU$2,'Full Data'!$C:$C),0))),"  |  ",CONCATENATE(AU6,BN6)))</f>
        <v/>
      </c>
      <c r="AC6" s="11" t="str">
        <f t="array" ref="AC6">IF((INDEX('Full Data'!$I:$I,MATCH($B6,IF('Full Data'!$G:$G=AV$2,'Full Data'!$C:$C),0)))=CONCATENATE(LEFT(AV6),BO6),"",CONCATENATE((INDEX('Full Data'!$I:$I,MATCH($B6,IF('Full Data'!$G:$G=AV$2,'Full Data'!$C:$C),0))),"  |  ",CONCATENATE(AV6,BO6)))</f>
        <v/>
      </c>
      <c r="AD6" s="11" t="str">
        <f t="array" ref="AD6">IF((INDEX('Full Data'!$I:$I,MATCH($B6,IF('Full Data'!$G:$G=AW$2,'Full Data'!$C:$C),0)))=CONCATENATE(LEFT(AW6),BP6),"",CONCATENATE((INDEX('Full Data'!$I:$I,MATCH($B6,IF('Full Data'!$G:$G=AW$2,'Full Data'!$C:$C),0))),"  |  ",CONCATENATE(AW6,BP6)))</f>
        <v/>
      </c>
      <c r="AE6" s="11" t="e">
        <f t="array" ref="AE6">IF((INDEX('Full Data'!$I:$I,MATCH($B6,IF('Full Data'!$G:$G=AX$2,'Full Data'!$C:$C),0)))=CONCATENATE(LEFT(AX6),BQ6),"",CONCATENATE((INDEX('Full Data'!$I:$I,MATCH($B6,IF('Full Data'!$G:$G=AX$2,'Full Data'!$C:$C),0))),"  |  ",CONCATENATE(AX6,BQ6)))</f>
        <v>#N/A</v>
      </c>
      <c r="AF6" s="11" t="str">
        <f t="array" ref="AF6">IF((INDEX('Full Data'!$I:$I,MATCH($B6,IF('Full Data'!$G:$G=AY$2,'Full Data'!$C:$C),0)))=CONCATENATE(LEFT(AY6),BR6),"",CONCATENATE((INDEX('Full Data'!$I:$I,MATCH($B6,IF('Full Data'!$G:$G=AY$2,'Full Data'!$C:$C),0))),"  |  ",CONCATENATE(AY6,BR6)))</f>
        <v/>
      </c>
      <c r="AG6" s="28" t="str">
        <f t="array" ref="AG6">IF((INDEX('Full Data'!$M:$M,MATCH($B6,IF('Full Data'!$G:$G=AG$2,'Full Data'!$C:$C),0)))-(INDEX('Full Data'!$E:$E,MATCH($B6,IF('Full Data'!$G:$G=AG$2,'Full Data'!$C:$C),0)))&gt;2,"Q, "&amp;(INDEX('Full Data'!$M:$M,MATCH($B6,IF('Full Data'!$G:$G=AG$2,'Full Data'!$C:$C),0)))-(INDEX('Full Data'!$E:$E,MATCH($B6,IF('Full Data'!$G:$G=AG$2,'Full Data'!$C:$C),0)))-2,"")</f>
        <v/>
      </c>
      <c r="AH6" s="29" t="str">
        <f t="array" ref="AH6">IF((INDEX('Full Data'!$M:$M,MATCH($B6,IF('Full Data'!$G:$G=AH$2,'Full Data'!$C:$C),0)))-(INDEX('Full Data'!$E:$E,MATCH($B6,IF('Full Data'!$G:$G=AH$2,'Full Data'!$C:$C),0)))&gt;2,"Q, "&amp;(INDEX('Full Data'!$M:$M,MATCH($B6,IF('Full Data'!$G:$G=AH$2,'Full Data'!$C:$C),0)))-(INDEX('Full Data'!$E:$E,MATCH($B6,IF('Full Data'!$G:$G=AH$2,'Full Data'!$C:$C),0)))-2,"")</f>
        <v/>
      </c>
      <c r="AI6" s="29" t="str">
        <f t="array" ref="AI6">IF((INDEX('Full Data'!$M:$M,MATCH($B6,IF('Full Data'!$G:$G=AI$2,'Full Data'!$C:$C),0)))-(INDEX('Full Data'!$E:$E,MATCH($B6,IF('Full Data'!$G:$G=AI$2,'Full Data'!$C:$C),0)))&gt;14,"Q, "&amp;(INDEX('Full Data'!$M:$M,MATCH($B6,IF('Full Data'!$G:$G=AI$2,'Full Data'!$C:$C),0)))-(INDEX('Full Data'!$E:$E,MATCH($B6,IF('Full Data'!$G:$G=AI$2,'Full Data'!$C:$C),0)))-14,"")</f>
        <v/>
      </c>
      <c r="AJ6" s="29" t="str">
        <f t="array" ref="AJ6">IF((INDEX('Full Data'!$M:$M,MATCH($B6,IF('Full Data'!$G:$G=AJ$2,'Full Data'!$C:$C),0)))-(INDEX('Full Data'!$E:$E,MATCH($B6,IF('Full Data'!$G:$G=AJ$2,'Full Data'!$C:$C),0)))&gt;28,"Q, "&amp;(INDEX('Full Data'!$M:$M,MATCH($B6,IF('Full Data'!$G:$G=AJ$2,'Full Data'!$C:$C),0)))-(INDEX('Full Data'!$E:$E,MATCH($B6,IF('Full Data'!$G:$G=AJ$2,'Full Data'!$C:$C),0)))-28,"")</f>
        <v/>
      </c>
      <c r="AK6" s="29" t="str">
        <f t="array" ref="AK6">IF((INDEX('Full Data'!$M:$M,MATCH($B6,IF('Full Data'!$G:$G=AK$2,'Full Data'!$C:$C),0)))-(INDEX('Full Data'!$E:$E,MATCH($B6,IF('Full Data'!$G:$G=AK$2,'Full Data'!$C:$C),0)))&gt;28,"Q, "&amp;(INDEX('Full Data'!$M:$M,MATCH($B6,IF('Full Data'!$G:$G=AK$2,'Full Data'!$C:$C),0)))-(INDEX('Full Data'!$E:$E,MATCH($B6,IF('Full Data'!$G:$G=AK$2,'Full Data'!$C:$C),0)))-28,"")</f>
        <v/>
      </c>
      <c r="AL6" s="29" t="str">
        <f t="array" ref="AL6">IF((INDEX('Full Data'!$M:$M,MATCH($B6,IF('Full Data'!$G:$G=AL$2,'Full Data'!$C:$C),0)))-(INDEX('Full Data'!$E:$E,MATCH($B6,IF('Full Data'!$G:$G=AL$2,'Full Data'!$C:$C),0)))&gt;28,"Q, "&amp;(INDEX('Full Data'!$M:$M,MATCH($B6,IF('Full Data'!$G:$G=AL$2,'Full Data'!$C:$C),0)))-(INDEX('Full Data'!$E:$E,MATCH($B6,IF('Full Data'!$G:$G=AL$2,'Full Data'!$C:$C),0)))-28,"")</f>
        <v/>
      </c>
      <c r="AM6" s="29" t="str">
        <f t="array" ref="AM6">IF((INDEX('Full Data'!$M:$M,MATCH($B6,IF('Full Data'!$G:$G=AM$2,'Full Data'!$C:$C),0)))-(INDEX('Full Data'!$E:$E,MATCH($B6,IF('Full Data'!$G:$G=AM$2,'Full Data'!$C:$C),0)))&gt;28,"Q, "&amp;(INDEX('Full Data'!$M:$M,MATCH($B6,IF('Full Data'!$G:$G=AM$2,'Full Data'!$C:$C),0)))-(INDEX('Full Data'!$E:$E,MATCH($B6,IF('Full Data'!$G:$G=AM$2,'Full Data'!$C:$C),0)))-28,"")</f>
        <v/>
      </c>
      <c r="AN6" s="29" t="str">
        <f t="array" ref="AN6">IF((INDEX('Full Data'!$M:$M,MATCH($B6,IF('Full Data'!$G:$G=AN$2,'Full Data'!$C:$C),0)))-(INDEX('Full Data'!$E:$E,MATCH($B6,IF('Full Data'!$G:$G=AN$2,'Full Data'!$C:$C),0)))&gt;2,"Q, "&amp;(INDEX('Full Data'!$M:$M,MATCH($B6,IF('Full Data'!$G:$G=AN$2,'Full Data'!$C:$C),0)))-(INDEX('Full Data'!$E:$E,MATCH($B6,IF('Full Data'!$G:$G=AN$2,'Full Data'!$C:$C),0)))-2,"")</f>
        <v/>
      </c>
      <c r="AO6" s="29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9" t="str">
        <f t="array" ref="AP6">IF((INDEX('Full Data'!$M:$M,MATCH($B6,IF('Full Data'!$G:$G=AP$2,'Full Data'!$C:$C),0)))-(INDEX('Full Data'!$E:$E,MATCH($B6,IF('Full Data'!$G:$G=AP$2,'Full Data'!$C:$C),0)))&gt;180,"Q, "&amp;(INDEX('Full Data'!$M:$M,MATCH($B6,IF('Full Data'!$G:$G=AP$2,'Full Data'!$C:$C),0)))-(INDEX('Full Data'!$E:$E,MATCH($B6,IF('Full Data'!$G:$G=AP$2,'Full Data'!$C:$C),0)))-180,"")</f>
        <v/>
      </c>
      <c r="AQ6" s="29" t="str">
        <f t="array" ref="AQ6">IF((INDEX('Full Data'!$M:$M,MATCH($B6,IF('Full Data'!$G:$G=AQ$2,'Full Data'!$C:$C),0)))-(INDEX('Full Data'!$E:$E,MATCH($B6,IF('Full Data'!$G:$G=AQ$2,'Full Data'!$C:$C),0)))&gt;180,"Q, "&amp;(INDEX('Full Data'!$M:$M,MATCH($B6,IF('Full Data'!$G:$G=AQ$2,'Full Data'!$C:$C),0)))-(INDEX('Full Data'!$E:$E,MATCH($B6,IF('Full Data'!$G:$G=AQ$2,'Full Data'!$C:$C),0)))-180,"")</f>
        <v/>
      </c>
      <c r="AR6" s="29" t="str">
        <f t="array" ref="AR6">IF((INDEX('Full Data'!$M:$M,MATCH($B6,IF('Full Data'!$G:$G=AR$2,'Full Data'!$C:$C),0)))-(INDEX('Full Data'!$E:$E,MATCH($B6,IF('Full Data'!$G:$G=AR$2,'Full Data'!$C:$C),0)))&gt;180,"Q, "&amp;(INDEX('Full Data'!$M:$M,MATCH($B6,IF('Full Data'!$G:$G=AR$2,'Full Data'!$C:$C),0)))-(INDEX('Full Data'!$E:$E,MATCH($B6,IF('Full Data'!$G:$G=AR$2,'Full Data'!$C:$C),0)))-180,"")</f>
        <v/>
      </c>
      <c r="AS6" s="29" t="str">
        <f t="array" ref="AS6">IF((INDEX('Full Data'!$M:$M,MATCH($B6,IF('Full Data'!$G:$G=AS$2,'Full Data'!$C:$C),0)))-(INDEX('Full Data'!$E:$E,MATCH($B6,IF('Full Data'!$G:$G=AS$2,'Full Data'!$C:$C),0)))&gt;180,"Q, "&amp;(INDEX('Full Data'!$M:$M,MATCH($B6,IF('Full Data'!$G:$G=AS$2,'Full Data'!$C:$C),0)))-(INDEX('Full Data'!$E:$E,MATCH($B6,IF('Full Data'!$G:$G=AS$2,'Full Data'!$C:$C),0)))-180,"")</f>
        <v/>
      </c>
      <c r="AT6" s="29" t="str">
        <f t="array" ref="AT6">IF((INDEX('Full Data'!$M:$M,MATCH($B6,IF('Full Data'!$G:$G=AT$2,'Full Data'!$C:$C),0)))-(INDEX('Full Data'!$E:$E,MATCH($B6,IF('Full Data'!$G:$G=AT$2,'Full Data'!$C:$C),0)))&gt;28,"Q, "&amp;(INDEX('Full Data'!$M:$M,MATCH($B6,IF('Full Data'!$G:$G=AT$2,'Full Data'!$C:$C),0)))-(INDEX('Full Data'!$E:$E,MATCH($B6,IF('Full Data'!$G:$G=AT$2,'Full Data'!$C:$C),0)))-28,"")</f>
        <v/>
      </c>
      <c r="AU6" s="29" t="str">
        <f t="array" ref="AU6">IF((INDEX('Full Data'!$M:$M,MATCH($B6,IF('Full Data'!$G:$G=AU$2,'Full Data'!$C:$C),0)))-(INDEX('Full Data'!$E:$E,MATCH($B6,IF('Full Data'!$G:$G=AU$2,'Full Data'!$C:$C),0)))&gt;28,"Q, "&amp;(INDEX('Full Data'!$M:$M,MATCH($B6,IF('Full Data'!$G:$G=AU$2,'Full Data'!$C:$C),0)))-(INDEX('Full Data'!$E:$E,MATCH($B6,IF('Full Data'!$G:$G=AU$2,'Full Data'!$C:$C),0)))-28,"")</f>
        <v/>
      </c>
      <c r="AV6" s="29" t="str">
        <f t="array" ref="AV6">IF((INDEX('Full Data'!$M:$M,MATCH($B6,IF('Full Data'!$G:$G=AV$2,'Full Data'!$C:$C),0)))-(INDEX('Full Data'!$E:$E,MATCH($B6,IF('Full Data'!$G:$G=AV$2,'Full Data'!$C:$C),0)))&gt;180,"Q, "&amp;(INDEX('Full Data'!$M:$M,MATCH($B6,IF('Full Data'!$G:$G=AV$2,'Full Data'!$C:$C),0)))-(INDEX('Full Data'!$E:$E,MATCH($B6,IF('Full Data'!$G:$G=AV$2,'Full Data'!$C:$C),0)))-180,"")</f>
        <v/>
      </c>
      <c r="AW6" s="29" t="str">
        <f t="array" ref="AW6">IF((INDEX('Full Data'!$M:$M,MATCH($B6,IF('Full Data'!$G:$G=AW$2,'Full Data'!$C:$C),0)))-(INDEX('Full Data'!$E:$E,MATCH($B6,IF('Full Data'!$G:$G=AW$2,'Full Data'!$C:$C),0)))&gt;7,"Q, "&amp;(INDEX('Full Data'!$M:$M,MATCH($B6,IF('Full Data'!$G:$G=AW$2,'Full Data'!$C:$C),0)))-(INDEX('Full Data'!$E:$E,MATCH($B6,IF('Full Data'!$G:$G=AW$2,'Full Data'!$C:$C),0)))-7,"")</f>
        <v/>
      </c>
      <c r="AX6" s="29" t="e">
        <f t="array" ref="AX6">IF((INDEX('Full Data'!$M:$M,MATCH($B6,IF('Full Data'!$G:$G=AX$2,'Full Data'!$C:$C),0)))-(INDEX('Full Data'!$E:$E,MATCH($B6,IF('Full Data'!$G:$G=AX$2,'Full Data'!$C:$C),0)))&gt;28,"Q, "&amp;(INDEX('Full Data'!$M:$M,MATCH($B6,IF('Full Data'!$G:$G=AX$2,'Full Data'!$C:$C),0)))-(INDEX('Full Data'!$E:$E,MATCH($B6,IF('Full Data'!$G:$G=AX$2,'Full Data'!$C:$C),0)))-28,"")</f>
        <v>#N/A</v>
      </c>
      <c r="AY6" s="29" t="str">
        <f t="array" ref="AY6">IF((INDEX('Full Data'!$M:$M,MATCH($B6,IF('Full Data'!$G:$G=AY$2,'Full Data'!$C:$C),0)))-(INDEX('Full Data'!$E:$E,MATCH($B6,IF('Full Data'!$G:$G=AY$2,'Full Data'!$C:$C),0)))&gt;40,"Q, "&amp;(INDEX('Full Data'!$M:$M,MATCH($B6,IF('Full Data'!$G:$G=AY$2,'Full Data'!$C:$C),0)))-(INDEX('Full Data'!$E:$E,MATCH($B6,IF('Full Data'!$G:$G=AY$2,'Full Data'!$C:$C),0)))-40,"")</f>
        <v/>
      </c>
      <c r="AZ6" s="26" t="str">
        <f>IF(Summary!L6&gt;MDL!C6,IF(Summary!L6&lt;PQL!C6,"I",""),"U")</f>
        <v/>
      </c>
      <c r="BA6" s="27" t="str">
        <f>IF(Summary!M6&gt;MDL!D6,IF(Summary!M6&lt;PQL!D6,"I",""),"U")</f>
        <v>U</v>
      </c>
      <c r="BB6" s="27" t="str">
        <f>IF(Summary!N6&gt;MDL!E6,IF(Summary!N6&lt;PQL!E6,"I",""),"U")</f>
        <v/>
      </c>
      <c r="BC6" s="27" t="str">
        <f>IF(Summary!O6&gt;MDL!F6,IF(Summary!O6&lt;PQL!F6,"I",""),"U")</f>
        <v>U</v>
      </c>
      <c r="BD6" s="27" t="str">
        <f>IF(Summary!P6&gt;MDL!G6,IF(Summary!P6&lt;PQL!G6,"I",""),"U")</f>
        <v>I</v>
      </c>
      <c r="BE6" s="27" t="str">
        <f>IF(Summary!Q6&gt;MDL!H6,IF(Summary!Q6&lt;PQL!H6,"I",""),"U")</f>
        <v/>
      </c>
      <c r="BF6" s="27" t="str">
        <f>IF(Summary!R6&gt;MDL!I6,IF(Summary!R6&lt;PQL!I6,"I",""),"U")</f>
        <v/>
      </c>
      <c r="BG6" s="27" t="str">
        <f>IF(Summary!S6&gt;MDL!J6,IF(Summary!S6&lt;PQL!J6,"I",""),"U")</f>
        <v/>
      </c>
      <c r="BH6" s="27" t="str">
        <f>IF(Summary!T6&gt;MDL!K6,IF(Summary!T6&lt;PQL!K6,"I",""),"U")</f>
        <v>U</v>
      </c>
      <c r="BI6" s="27" t="str">
        <f>IF(Summary!U6&gt;MDL!L6,IF(Summary!U6&lt;PQL!L6,"I",""),"U")</f>
        <v/>
      </c>
      <c r="BJ6" s="27" t="str">
        <f>IF(Summary!V6&gt;MDL!M6,IF(Summary!V6&lt;PQL!M6,"I",""),"U")</f>
        <v/>
      </c>
      <c r="BK6" s="27" t="str">
        <f>IF(Summary!W6&gt;MDL!N6,IF(Summary!W6&lt;PQL!N6,"I",""),"U")</f>
        <v/>
      </c>
      <c r="BL6" s="27" t="str">
        <f>IF(Summary!X6&gt;MDL!O6,IF(Summary!X6&lt;PQL!O6,"I",""),"U")</f>
        <v>I</v>
      </c>
      <c r="BM6" s="27" t="str">
        <f>IF(Summary!Y6&gt;MDL!P6,IF(Summary!Y6&lt;PQL!P6,"I",""),"U")</f>
        <v/>
      </c>
      <c r="BN6" s="27" t="str">
        <f>IF(Summary!Z6&gt;MDL!Q6,IF(Summary!Z6&lt;PQL!Q6,"I",""),"U")</f>
        <v/>
      </c>
      <c r="BO6" s="27" t="str">
        <f>IF(Summary!AA6&gt;MDL!R6,IF(Summary!AA6&lt;PQL!R6,"I",""),"U")</f>
        <v>U</v>
      </c>
      <c r="BP6" s="27" t="str">
        <f>IF(Summary!AB6&gt;MDL!S6,IF(Summary!AB6&lt;PQL!S6,"I",""),"U")</f>
        <v/>
      </c>
      <c r="BQ6" s="27" t="e">
        <f>IF(Summary!AD6&gt;MDL!U6,IF(Summary!AD6&lt;PQL!U6,"I",""),"U")</f>
        <v>#N/A</v>
      </c>
      <c r="BR6" s="27" t="str">
        <f>IF(Summary!AE6&gt;MDL!V6,IF(Summary!AE6&lt;PQL!V6,"I",""),"U")</f>
        <v>U</v>
      </c>
    </row>
    <row r="7" spans="2:70">
      <c r="B7" t="str">
        <f>IF(ISBLANK(Summary!B7),"",Summary!B7)</f>
        <v>BLUE HOLE SPRING (COLUMBIA) SIPQ</v>
      </c>
      <c r="C7">
        <v>9743</v>
      </c>
      <c r="D7" t="str">
        <f>IF(ISERROR(INDEX('Full Data'!A:A,MATCH(B7,'Full Data'!C:C,0))),"",INDEX('Full Data'!A:A,MATCH(B7,'Full Data'!C:C,0)))</f>
        <v>SPRG1204-2</v>
      </c>
      <c r="E7" s="39">
        <f>IF((8+COUNT(Summary!AD7:AE7,Summary!L7:AB7))=Summary!C7,"",((8+COUNT(Summary!AD7:AE7,Summary!L7:AB7))-Summary!C7))</f>
        <v>2</v>
      </c>
      <c r="F7" s="39" t="str">
        <f t="array" ref="F7">IF(AND((IF(AND(ISTEXT((INDEX('Full Data'!$I:$I,MATCH($B7,IF('Full Data'!$G:$G=F$2,'Full Data'!$C:$C),0)))),ISNUMBER(Summary!E7)),"bad qualifer","O"))="O",IFERROR(Summary!E7,"O")="O"),"O","")</f>
        <v/>
      </c>
      <c r="G7" s="8" t="str">
        <f t="array" ref="G7">IF(AND((IF(AND(ISTEXT((INDEX('Full Data'!$I:$I,MATCH($B7,IF('Full Data'!$G:$G=G$2,'Full Data'!$C:$C),0)))),ISNUMBER(Summary!F7)),"bad qualifer","O"))="O",IFERROR(Summary!F7,"O")="O"),"O","")</f>
        <v/>
      </c>
      <c r="H7" s="39" t="str">
        <f t="array" ref="H7">IF(AND((IF(AND(ISTEXT((INDEX('Full Data'!$I:$I,MATCH($B7,IF('Full Data'!$G:$G=H$2,'Full Data'!$C:$C),0)))),ISNUMBER(Summary!G7)),"bad qualifer","O"))="O",IFERROR(Summary!G7,"O")="O"),"O","")</f>
        <v/>
      </c>
      <c r="I7" s="39" t="str">
        <f t="array" ref="I7">IF(AND((IF(AND(ISTEXT((INDEX('Full Data'!$I:$I,MATCH($B7,IF('Full Data'!$G:$G=I$2,'Full Data'!$C:$C),0)))),ISNUMBER(Summary!H7)),"bad qualifer","O"))="O",IFERROR(Summary!H7,"O")="O"),"O","")</f>
        <v/>
      </c>
      <c r="J7" s="39" t="str">
        <f t="array" ref="J7">IF(AND((IF(AND(ISTEXT((INDEX('Full Data'!$I:$I,MATCH($B7,IF('Full Data'!$G:$G=J$2,'Full Data'!$C:$C),0)))),ISNUMBER(Summary!I7)),"bad qualifer","O"))="O",IFERROR(Summary!I7,"O")="O"),"O","")</f>
        <v/>
      </c>
      <c r="K7" s="10" t="str">
        <f t="array" ref="K7">IF(OR(C7=9695,C7=20383,C7=20385,C7=9714,C7=9717,C7=11371,C7=11456,C7=9739,C7=11386,C7=9719),"",(IFERROR(CONCATENATE((INDEX('Full Data'!$I:$I,MATCH($B7,IF('Full Data'!$G:$G=K$2,'Full Data'!$C:$C),0))),"  |  ",(IFERROR(IF(Summary!J7=Summary!K7,"L",Summary!J7-Summary!K7),"O"))),"O")))</f>
        <v>O</v>
      </c>
      <c r="L7" s="44" t="str">
        <f t="array" ref="L7">IF(OR(C7=9695,C7=20383,C7=20385,C7=9714),"",(IF(AND((IF(AND(ISTEXT((INDEX('Full Data'!$I:$I,MATCH($B7,IF('Full Data'!$G:$G=L$2,'Full Data'!$C:$C),0)))),ISNUMBER(Summary!K7)),"bad qualifer","O"))="O",IFERROR(Summary!K7,"O")="O"),"O","")))</f>
        <v/>
      </c>
      <c r="M7" s="39" t="str">
        <f t="array" ref="M7">(IF(OR(C7=9743,C7=11456,C7=9713,C7=10786,C7=9714),(IF(AND((IF(AND(ISTEXT((INDEX('Full Data'!$I:$I,MATCH($B7,IF('Full Data'!$G:$G=M$2,'Full Data'!$C:$C),0)))),ISNUMBER(Summary!AC7)),"bad qualifer","O"))="O",IFERROR(Summary!AC7,"O")="O"),"O","")),""))</f>
        <v>O</v>
      </c>
      <c r="N7" s="12" t="str">
        <f t="array" ref="N7">IF((INDEX('Full Data'!$I:$I,MATCH($B7,IF('Full Data'!$G:$G=AG$2,'Full Data'!$C:$C),0)))=CONCATENATE(LEFT(AG7),AZ7),"",CONCATENATE((INDEX('Full Data'!$I:$I,MATCH($B7,IF('Full Data'!$G:$G=AG$2,'Full Data'!$C:$C),0))),"  |  ",CONCATENATE(AG7,AZ7)))</f>
        <v/>
      </c>
      <c r="O7" s="11" t="str">
        <f t="array" ref="O7">IF((INDEX('Full Data'!$I:$I,MATCH($B7,IF('Full Data'!$G:$G=AH$2,'Full Data'!$C:$C),0)))=CONCATENATE(LEFT(AH7),BA7),"",CONCATENATE((INDEX('Full Data'!$I:$I,MATCH($B7,IF('Full Data'!$G:$G=AH$2,'Full Data'!$C:$C),0))),"  |  ",CONCATENATE(AH7,BA7)))</f>
        <v/>
      </c>
      <c r="P7" s="11" t="str">
        <f t="array" ref="P7">IF((INDEX('Full Data'!$I:$I,MATCH($B7,IF('Full Data'!$G:$G=AI$2,'Full Data'!$C:$C),0)))=CONCATENATE(LEFT(AI7),BB7),"",CONCATENATE((INDEX('Full Data'!$I:$I,MATCH($B7,IF('Full Data'!$G:$G=AI$2,'Full Data'!$C:$C),0))),"  |  ",CONCATENATE(AI7,BB7)))</f>
        <v/>
      </c>
      <c r="Q7" s="11" t="str">
        <f t="array" ref="Q7">IF((INDEX('Full Data'!$I:$I,MATCH($B7,IF('Full Data'!$G:$G=AJ$2,'Full Data'!$C:$C),0)))=CONCATENATE(LEFT(AJ7),BC7),"",CONCATENATE((INDEX('Full Data'!$I:$I,MATCH($B7,IF('Full Data'!$G:$G=AJ$2,'Full Data'!$C:$C),0))),"  |  ",CONCATENATE(AJ7,BC7)))</f>
        <v/>
      </c>
      <c r="R7" s="11" t="str">
        <f t="array" ref="R7">IF((INDEX('Full Data'!$I:$I,MATCH($B7,IF('Full Data'!$G:$G=AK$2,'Full Data'!$C:$C),0)))=CONCATENATE(LEFT(AK7),BD7),"",CONCATENATE((INDEX('Full Data'!$I:$I,MATCH($B7,IF('Full Data'!$G:$G=AK$2,'Full Data'!$C:$C),0))),"  |  ",CONCATENATE(AK7,BD7)))</f>
        <v/>
      </c>
      <c r="S7" s="11" t="str">
        <f t="array" ref="S7">IF((INDEX('Full Data'!$I:$I,MATCH($B7,IF('Full Data'!$G:$G=AL$2,'Full Data'!$C:$C),0)))=CONCATENATE(LEFT(AL7),BE7),"",CONCATENATE((INDEX('Full Data'!$I:$I,MATCH($B7,IF('Full Data'!$G:$G=AL$2,'Full Data'!$C:$C),0))),"  |  ",CONCATENATE(AL7,BE7)))</f>
        <v/>
      </c>
      <c r="T7" s="11" t="str">
        <f t="array" ref="T7">IF((INDEX('Full Data'!$I:$I,MATCH($B7,IF('Full Data'!$G:$G=AM$2,'Full Data'!$C:$C),0)))=CONCATENATE(LEFT(AM7),BF7),"",CONCATENATE((INDEX('Full Data'!$I:$I,MATCH($B7,IF('Full Data'!$G:$G=AM$2,'Full Data'!$C:$C),0))),"  |  ",CONCATENATE(AM7,BF7)))</f>
        <v/>
      </c>
      <c r="U7" s="11" t="str">
        <f t="array" ref="U7">IF((INDEX('Full Data'!$I:$I,MATCH($B7,IF('Full Data'!$G:$G=AN$2,'Full Data'!$C:$C),0)))=CONCATENATE(LEFT(AN7),BG7),"",CONCATENATE((INDEX('Full Data'!$I:$I,MATCH($B7,IF('Full Data'!$G:$G=AN$2,'Full Data'!$C:$C),0))),"  |  ",CONCATENATE(AN7,BG7)))</f>
        <v/>
      </c>
      <c r="V7" s="11" t="str">
        <f t="array" ref="V7">IF((INDEX('Full Data'!$I:$I,MATCH($B7,IF('Full Data'!$G:$G=AO$2,'Full Data'!$C:$C),0)))=CONCATENATE(LEFT(AO7),BH7),"",CONCATENATE((INDEX('Full Data'!$I:$I,MATCH($B7,IF('Full Data'!$G:$G=AO$2,'Full Data'!$C:$C),0))),"  |  ",CONCATENATE(AO7,BH7)))</f>
        <v/>
      </c>
      <c r="W7" s="11" t="str">
        <f t="array" ref="W7">IF((INDEX('Full Data'!$I:$I,MATCH($B7,IF('Full Data'!$G:$G=AP$2,'Full Data'!$C:$C),0)))=CONCATENATE(LEFT(AP7),BI7),"",CONCATENATE((INDEX('Full Data'!$I:$I,MATCH($B7,IF('Full Data'!$G:$G=AP$2,'Full Data'!$C:$C),0))),"  |  ",CONCATENATE(AP7,BI7)))</f>
        <v/>
      </c>
      <c r="X7" s="11" t="str">
        <f t="array" ref="X7">IF((INDEX('Full Data'!$I:$I,MATCH($B7,IF('Full Data'!$G:$G=AQ$2,'Full Data'!$C:$C),0)))=CONCATENATE(LEFT(AQ7),BJ7),"",CONCATENATE((INDEX('Full Data'!$I:$I,MATCH($B7,IF('Full Data'!$G:$G=AQ$2,'Full Data'!$C:$C),0))),"  |  ",CONCATENATE(AQ7,BJ7)))</f>
        <v/>
      </c>
      <c r="Y7" s="11" t="str">
        <f t="array" ref="Y7">IF((INDEX('Full Data'!$I:$I,MATCH($B7,IF('Full Data'!$G:$G=AR$2,'Full Data'!$C:$C),0)))=CONCATENATE(LEFT(AR7),BK7),"",CONCATENATE((INDEX('Full Data'!$I:$I,MATCH($B7,IF('Full Data'!$G:$G=AR$2,'Full Data'!$C:$C),0))),"  |  ",CONCATENATE(AR7,BK7)))</f>
        <v/>
      </c>
      <c r="Z7" s="11" t="str">
        <f t="array" ref="Z7">IF((INDEX('Full Data'!$I:$I,MATCH($B7,IF('Full Data'!$G:$G=AS$2,'Full Data'!$C:$C),0)))=CONCATENATE(LEFT(AS7),BL7),"",CONCATENATE((INDEX('Full Data'!$I:$I,MATCH($B7,IF('Full Data'!$G:$G=AS$2,'Full Data'!$C:$C),0))),"  |  ",CONCATENATE(AS7,BL7)))</f>
        <v/>
      </c>
      <c r="AA7" s="11" t="str">
        <f t="array" ref="AA7">IF((INDEX('Full Data'!$I:$I,MATCH($B7,IF('Full Data'!$G:$G=AT$2,'Full Data'!$C:$C),0)))=CONCATENATE(LEFT(AT7),BM7),"",CONCATENATE((INDEX('Full Data'!$I:$I,MATCH($B7,IF('Full Data'!$G:$G=AT$2,'Full Data'!$C:$C),0))),"  |  ",CONCATENATE(AT7,BM7)))</f>
        <v/>
      </c>
      <c r="AB7" s="11" t="str">
        <f t="array" ref="AB7">IF((INDEX('Full Data'!$I:$I,MATCH($B7,IF('Full Data'!$G:$G=AU$2,'Full Data'!$C:$C),0)))=CONCATENATE(LEFT(AU7),BN7),"",CONCATENATE((INDEX('Full Data'!$I:$I,MATCH($B7,IF('Full Data'!$G:$G=AU$2,'Full Data'!$C:$C),0))),"  |  ",CONCATENATE(AU7,BN7)))</f>
        <v/>
      </c>
      <c r="AC7" s="11" t="str">
        <f t="array" ref="AC7">IF((INDEX('Full Data'!$I:$I,MATCH($B7,IF('Full Data'!$G:$G=AV$2,'Full Data'!$C:$C),0)))=CONCATENATE(LEFT(AV7),BO7),"",CONCATENATE((INDEX('Full Data'!$I:$I,MATCH($B7,IF('Full Data'!$G:$G=AV$2,'Full Data'!$C:$C),0))),"  |  ",CONCATENATE(AV7,BO7)))</f>
        <v/>
      </c>
      <c r="AD7" s="41" t="str">
        <f t="array" ref="AD7">IF((INDEX('Full Data'!$I:$I,MATCH($B7,IF('Full Data'!$G:$G=AW$2,'Full Data'!$C:$C),0)))=CONCATENATE(LEFT(AW7),BP7),"",CONCATENATE((INDEX('Full Data'!$I:$I,MATCH($B7,IF('Full Data'!$G:$G=AW$2,'Full Data'!$C:$C),0))),"  |  ",CONCATENATE(AW7,BP7)))</f>
        <v xml:space="preserve">  |  Q, 0.13749999999709</v>
      </c>
      <c r="AE7" s="11" t="e">
        <f t="array" ref="AE7">IF((INDEX('Full Data'!$I:$I,MATCH($B7,IF('Full Data'!$G:$G=AX$2,'Full Data'!$C:$C),0)))=CONCATENATE(LEFT(AX7),BQ7),"",CONCATENATE((INDEX('Full Data'!$I:$I,MATCH($B7,IF('Full Data'!$G:$G=AX$2,'Full Data'!$C:$C),0))),"  |  ",CONCATENATE(AX7,BQ7)))</f>
        <v>#N/A</v>
      </c>
      <c r="AF7" s="11" t="str">
        <f t="array" ref="AF7">IF((INDEX('Full Data'!$I:$I,MATCH($B7,IF('Full Data'!$G:$G=AY$2,'Full Data'!$C:$C),0)))=CONCATENATE(LEFT(AY7),BR7),"",CONCATENATE((INDEX('Full Data'!$I:$I,MATCH($B7,IF('Full Data'!$G:$G=AY$2,'Full Data'!$C:$C),0))),"  |  ",CONCATENATE(AY7,BR7)))</f>
        <v/>
      </c>
      <c r="AG7" s="28" t="str">
        <f t="array" ref="AG7">IF((INDEX('Full Data'!$M:$M,MATCH($B7,IF('Full Data'!$G:$G=AG$2,'Full Data'!$C:$C),0)))-(INDEX('Full Data'!$E:$E,MATCH($B7,IF('Full Data'!$G:$G=AG$2,'Full Data'!$C:$C),0)))&gt;2,"Q, "&amp;(INDEX('Full Data'!$M:$M,MATCH($B7,IF('Full Data'!$G:$G=AG$2,'Full Data'!$C:$C),0)))-(INDEX('Full Data'!$E:$E,MATCH($B7,IF('Full Data'!$G:$G=AG$2,'Full Data'!$C:$C),0)))-2,"")</f>
        <v/>
      </c>
      <c r="AH7" s="29" t="str">
        <f t="array" ref="AH7">IF((INDEX('Full Data'!$M:$M,MATCH($B7,IF('Full Data'!$G:$G=AH$2,'Full Data'!$C:$C),0)))-(INDEX('Full Data'!$E:$E,MATCH($B7,IF('Full Data'!$G:$G=AH$2,'Full Data'!$C:$C),0)))&gt;2,"Q, "&amp;(INDEX('Full Data'!$M:$M,MATCH($B7,IF('Full Data'!$G:$G=AH$2,'Full Data'!$C:$C),0)))-(INDEX('Full Data'!$E:$E,MATCH($B7,IF('Full Data'!$G:$G=AH$2,'Full Data'!$C:$C),0)))-2,"")</f>
        <v/>
      </c>
      <c r="AI7" s="29" t="str">
        <f t="array" ref="AI7">IF((INDEX('Full Data'!$M:$M,MATCH($B7,IF('Full Data'!$G:$G=AI$2,'Full Data'!$C:$C),0)))-(INDEX('Full Data'!$E:$E,MATCH($B7,IF('Full Data'!$G:$G=AI$2,'Full Data'!$C:$C),0)))&gt;14,"Q, "&amp;(INDEX('Full Data'!$M:$M,MATCH($B7,IF('Full Data'!$G:$G=AI$2,'Full Data'!$C:$C),0)))-(INDEX('Full Data'!$E:$E,MATCH($B7,IF('Full Data'!$G:$G=AI$2,'Full Data'!$C:$C),0)))-14,"")</f>
        <v/>
      </c>
      <c r="AJ7" s="29" t="str">
        <f t="array" ref="AJ7">IF((INDEX('Full Data'!$M:$M,MATCH($B7,IF('Full Data'!$G:$G=AJ$2,'Full Data'!$C:$C),0)))-(INDEX('Full Data'!$E:$E,MATCH($B7,IF('Full Data'!$G:$G=AJ$2,'Full Data'!$C:$C),0)))&gt;28,"Q, "&amp;(INDEX('Full Data'!$M:$M,MATCH($B7,IF('Full Data'!$G:$G=AJ$2,'Full Data'!$C:$C),0)))-(INDEX('Full Data'!$E:$E,MATCH($B7,IF('Full Data'!$G:$G=AJ$2,'Full Data'!$C:$C),0)))-28,"")</f>
        <v/>
      </c>
      <c r="AK7" s="29" t="str">
        <f t="array" ref="AK7">IF((INDEX('Full Data'!$M:$M,MATCH($B7,IF('Full Data'!$G:$G=AK$2,'Full Data'!$C:$C),0)))-(INDEX('Full Data'!$E:$E,MATCH($B7,IF('Full Data'!$G:$G=AK$2,'Full Data'!$C:$C),0)))&gt;28,"Q, "&amp;(INDEX('Full Data'!$M:$M,MATCH($B7,IF('Full Data'!$G:$G=AK$2,'Full Data'!$C:$C),0)))-(INDEX('Full Data'!$E:$E,MATCH($B7,IF('Full Data'!$G:$G=AK$2,'Full Data'!$C:$C),0)))-28,"")</f>
        <v/>
      </c>
      <c r="AL7" s="29" t="str">
        <f t="array" ref="AL7">IF((INDEX('Full Data'!$M:$M,MATCH($B7,IF('Full Data'!$G:$G=AL$2,'Full Data'!$C:$C),0)))-(INDEX('Full Data'!$E:$E,MATCH($B7,IF('Full Data'!$G:$G=AL$2,'Full Data'!$C:$C),0)))&gt;28,"Q, "&amp;(INDEX('Full Data'!$M:$M,MATCH($B7,IF('Full Data'!$G:$G=AL$2,'Full Data'!$C:$C),0)))-(INDEX('Full Data'!$E:$E,MATCH($B7,IF('Full Data'!$G:$G=AL$2,'Full Data'!$C:$C),0)))-28,"")</f>
        <v/>
      </c>
      <c r="AM7" s="29" t="str">
        <f t="array" ref="AM7">IF((INDEX('Full Data'!$M:$M,MATCH($B7,IF('Full Data'!$G:$G=AM$2,'Full Data'!$C:$C),0)))-(INDEX('Full Data'!$E:$E,MATCH($B7,IF('Full Data'!$G:$G=AM$2,'Full Data'!$C:$C),0)))&gt;28,"Q, "&amp;(INDEX('Full Data'!$M:$M,MATCH($B7,IF('Full Data'!$G:$G=AM$2,'Full Data'!$C:$C),0)))-(INDEX('Full Data'!$E:$E,MATCH($B7,IF('Full Data'!$G:$G=AM$2,'Full Data'!$C:$C),0)))-28,"")</f>
        <v/>
      </c>
      <c r="AN7" s="29" t="str">
        <f t="array" ref="AN7">IF((INDEX('Full Data'!$M:$M,MATCH($B7,IF('Full Data'!$G:$G=AN$2,'Full Data'!$C:$C),0)))-(INDEX('Full Data'!$E:$E,MATCH($B7,IF('Full Data'!$G:$G=AN$2,'Full Data'!$C:$C),0)))&gt;2,"Q, "&amp;(INDEX('Full Data'!$M:$M,MATCH($B7,IF('Full Data'!$G:$G=AN$2,'Full Data'!$C:$C),0)))-(INDEX('Full Data'!$E:$E,MATCH($B7,IF('Full Data'!$G:$G=AN$2,'Full Data'!$C:$C),0)))-2,"")</f>
        <v/>
      </c>
      <c r="AO7" s="29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9" t="str">
        <f t="array" ref="AP7">IF((INDEX('Full Data'!$M:$M,MATCH($B7,IF('Full Data'!$G:$G=AP$2,'Full Data'!$C:$C),0)))-(INDEX('Full Data'!$E:$E,MATCH($B7,IF('Full Data'!$G:$G=AP$2,'Full Data'!$C:$C),0)))&gt;180,"Q, "&amp;(INDEX('Full Data'!$M:$M,MATCH($B7,IF('Full Data'!$G:$G=AP$2,'Full Data'!$C:$C),0)))-(INDEX('Full Data'!$E:$E,MATCH($B7,IF('Full Data'!$G:$G=AP$2,'Full Data'!$C:$C),0)))-180,"")</f>
        <v/>
      </c>
      <c r="AQ7" s="29" t="str">
        <f t="array" ref="AQ7">IF((INDEX('Full Data'!$M:$M,MATCH($B7,IF('Full Data'!$G:$G=AQ$2,'Full Data'!$C:$C),0)))-(INDEX('Full Data'!$E:$E,MATCH($B7,IF('Full Data'!$G:$G=AQ$2,'Full Data'!$C:$C),0)))&gt;180,"Q, "&amp;(INDEX('Full Data'!$M:$M,MATCH($B7,IF('Full Data'!$G:$G=AQ$2,'Full Data'!$C:$C),0)))-(INDEX('Full Data'!$E:$E,MATCH($B7,IF('Full Data'!$G:$G=AQ$2,'Full Data'!$C:$C),0)))-180,"")</f>
        <v/>
      </c>
      <c r="AR7" s="29" t="str">
        <f t="array" ref="AR7">IF((INDEX('Full Data'!$M:$M,MATCH($B7,IF('Full Data'!$G:$G=AR$2,'Full Data'!$C:$C),0)))-(INDEX('Full Data'!$E:$E,MATCH($B7,IF('Full Data'!$G:$G=AR$2,'Full Data'!$C:$C),0)))&gt;180,"Q, "&amp;(INDEX('Full Data'!$M:$M,MATCH($B7,IF('Full Data'!$G:$G=AR$2,'Full Data'!$C:$C),0)))-(INDEX('Full Data'!$E:$E,MATCH($B7,IF('Full Data'!$G:$G=AR$2,'Full Data'!$C:$C),0)))-180,"")</f>
        <v/>
      </c>
      <c r="AS7" s="29" t="str">
        <f t="array" ref="AS7">IF((INDEX('Full Data'!$M:$M,MATCH($B7,IF('Full Data'!$G:$G=AS$2,'Full Data'!$C:$C),0)))-(INDEX('Full Data'!$E:$E,MATCH($B7,IF('Full Data'!$G:$G=AS$2,'Full Data'!$C:$C),0)))&gt;180,"Q, "&amp;(INDEX('Full Data'!$M:$M,MATCH($B7,IF('Full Data'!$G:$G=AS$2,'Full Data'!$C:$C),0)))-(INDEX('Full Data'!$E:$E,MATCH($B7,IF('Full Data'!$G:$G=AS$2,'Full Data'!$C:$C),0)))-180,"")</f>
        <v/>
      </c>
      <c r="AT7" s="29" t="str">
        <f t="array" ref="AT7">IF((INDEX('Full Data'!$M:$M,MATCH($B7,IF('Full Data'!$G:$G=AT$2,'Full Data'!$C:$C),0)))-(INDEX('Full Data'!$E:$E,MATCH($B7,IF('Full Data'!$G:$G=AT$2,'Full Data'!$C:$C),0)))&gt;28,"Q, "&amp;(INDEX('Full Data'!$M:$M,MATCH($B7,IF('Full Data'!$G:$G=AT$2,'Full Data'!$C:$C),0)))-(INDEX('Full Data'!$E:$E,MATCH($B7,IF('Full Data'!$G:$G=AT$2,'Full Data'!$C:$C),0)))-28,"")</f>
        <v/>
      </c>
      <c r="AU7" s="29" t="str">
        <f t="array" ref="AU7">IF((INDEX('Full Data'!$M:$M,MATCH($B7,IF('Full Data'!$G:$G=AU$2,'Full Data'!$C:$C),0)))-(INDEX('Full Data'!$E:$E,MATCH($B7,IF('Full Data'!$G:$G=AU$2,'Full Data'!$C:$C),0)))&gt;28,"Q, "&amp;(INDEX('Full Data'!$M:$M,MATCH($B7,IF('Full Data'!$G:$G=AU$2,'Full Data'!$C:$C),0)))-(INDEX('Full Data'!$E:$E,MATCH($B7,IF('Full Data'!$G:$G=AU$2,'Full Data'!$C:$C),0)))-28,"")</f>
        <v/>
      </c>
      <c r="AV7" s="29" t="str">
        <f t="array" ref="AV7">IF((INDEX('Full Data'!$M:$M,MATCH($B7,IF('Full Data'!$G:$G=AV$2,'Full Data'!$C:$C),0)))-(INDEX('Full Data'!$E:$E,MATCH($B7,IF('Full Data'!$G:$G=AV$2,'Full Data'!$C:$C),0)))&gt;180,"Q, "&amp;(INDEX('Full Data'!$M:$M,MATCH($B7,IF('Full Data'!$G:$G=AV$2,'Full Data'!$C:$C),0)))-(INDEX('Full Data'!$E:$E,MATCH($B7,IF('Full Data'!$G:$G=AV$2,'Full Data'!$C:$C),0)))-180,"")</f>
        <v/>
      </c>
      <c r="AW7" s="29" t="str">
        <f t="array" ref="AW7">IF((INDEX('Full Data'!$M:$M,MATCH($B7,IF('Full Data'!$G:$G=AW$2,'Full Data'!$C:$C),0)))-(INDEX('Full Data'!$E:$E,MATCH($B7,IF('Full Data'!$G:$G=AW$2,'Full Data'!$C:$C),0)))&gt;7,"Q, "&amp;(INDEX('Full Data'!$M:$M,MATCH($B7,IF('Full Data'!$G:$G=AW$2,'Full Data'!$C:$C),0)))-(INDEX('Full Data'!$E:$E,MATCH($B7,IF('Full Data'!$G:$G=AW$2,'Full Data'!$C:$C),0)))-7,"")</f>
        <v>Q, 0.13749999999709</v>
      </c>
      <c r="AX7" s="29" t="e">
        <f t="array" ref="AX7">IF((INDEX('Full Data'!$M:$M,MATCH($B7,IF('Full Data'!$G:$G=AX$2,'Full Data'!$C:$C),0)))-(INDEX('Full Data'!$E:$E,MATCH($B7,IF('Full Data'!$G:$G=AX$2,'Full Data'!$C:$C),0)))&gt;28,"Q, "&amp;(INDEX('Full Data'!$M:$M,MATCH($B7,IF('Full Data'!$G:$G=AX$2,'Full Data'!$C:$C),0)))-(INDEX('Full Data'!$E:$E,MATCH($B7,IF('Full Data'!$G:$G=AX$2,'Full Data'!$C:$C),0)))-28,"")</f>
        <v>#N/A</v>
      </c>
      <c r="AY7" s="29" t="str">
        <f t="array" ref="AY7">IF((INDEX('Full Data'!$M:$M,MATCH($B7,IF('Full Data'!$G:$G=AY$2,'Full Data'!$C:$C),0)))-(INDEX('Full Data'!$E:$E,MATCH($B7,IF('Full Data'!$G:$G=AY$2,'Full Data'!$C:$C),0)))&gt;40,"Q, "&amp;(INDEX('Full Data'!$M:$M,MATCH($B7,IF('Full Data'!$G:$G=AY$2,'Full Data'!$C:$C),0)))-(INDEX('Full Data'!$E:$E,MATCH($B7,IF('Full Data'!$G:$G=AY$2,'Full Data'!$C:$C),0)))-40,"")</f>
        <v/>
      </c>
      <c r="AZ7" s="26" t="str">
        <f>IF(Summary!L7&gt;MDL!C7,IF(Summary!L7&lt;PQL!C7,"I",""),"U")</f>
        <v/>
      </c>
      <c r="BA7" s="27" t="str">
        <f>IF(Summary!M7&gt;MDL!D7,IF(Summary!M7&lt;PQL!D7,"I",""),"U")</f>
        <v>U</v>
      </c>
      <c r="BB7" s="27" t="str">
        <f>IF(Summary!N7&gt;MDL!E7,IF(Summary!N7&lt;PQL!E7,"I",""),"U")</f>
        <v/>
      </c>
      <c r="BC7" s="27" t="str">
        <f>IF(Summary!O7&gt;MDL!F7,IF(Summary!O7&lt;PQL!F7,"I",""),"U")</f>
        <v>U</v>
      </c>
      <c r="BD7" s="27" t="str">
        <f>IF(Summary!P7&gt;MDL!G7,IF(Summary!P7&lt;PQL!G7,"I",""),"U")</f>
        <v>I</v>
      </c>
      <c r="BE7" s="27" t="str">
        <f>IF(Summary!Q7&gt;MDL!H7,IF(Summary!Q7&lt;PQL!H7,"I",""),"U")</f>
        <v/>
      </c>
      <c r="BF7" s="27" t="str">
        <f>IF(Summary!R7&gt;MDL!I7,IF(Summary!R7&lt;PQL!I7,"I",""),"U")</f>
        <v/>
      </c>
      <c r="BG7" s="27" t="str">
        <f>IF(Summary!S7&gt;MDL!J7,IF(Summary!S7&lt;PQL!J7,"I",""),"U")</f>
        <v/>
      </c>
      <c r="BH7" s="27" t="str">
        <f>IF(Summary!T7&gt;MDL!K7,IF(Summary!T7&lt;PQL!K7,"I",""),"U")</f>
        <v>U</v>
      </c>
      <c r="BI7" s="27" t="str">
        <f>IF(Summary!U7&gt;MDL!L7,IF(Summary!U7&lt;PQL!L7,"I",""),"U")</f>
        <v/>
      </c>
      <c r="BJ7" s="27" t="str">
        <f>IF(Summary!V7&gt;MDL!M7,IF(Summary!V7&lt;PQL!M7,"I",""),"U")</f>
        <v/>
      </c>
      <c r="BK7" s="27" t="str">
        <f>IF(Summary!W7&gt;MDL!N7,IF(Summary!W7&lt;PQL!N7,"I",""),"U")</f>
        <v/>
      </c>
      <c r="BL7" s="27" t="str">
        <f>IF(Summary!X7&gt;MDL!O7,IF(Summary!X7&lt;PQL!O7,"I",""),"U")</f>
        <v>I</v>
      </c>
      <c r="BM7" s="27" t="str">
        <f>IF(Summary!Y7&gt;MDL!P7,IF(Summary!Y7&lt;PQL!P7,"I",""),"U")</f>
        <v/>
      </c>
      <c r="BN7" s="27" t="str">
        <f>IF(Summary!Z7&gt;MDL!Q7,IF(Summary!Z7&lt;PQL!Q7,"I",""),"U")</f>
        <v/>
      </c>
      <c r="BO7" s="27" t="str">
        <f>IF(Summary!AA7&gt;MDL!R7,IF(Summary!AA7&lt;PQL!R7,"I",""),"U")</f>
        <v>I</v>
      </c>
      <c r="BP7" s="27" t="str">
        <f>IF(Summary!AB7&gt;MDL!S7,IF(Summary!AB7&lt;PQL!S7,"I",""),"U")</f>
        <v/>
      </c>
      <c r="BQ7" s="27" t="e">
        <f>IF(Summary!AD7&gt;MDL!U7,IF(Summary!AD7&lt;PQL!U7,"I",""),"U")</f>
        <v>#N/A</v>
      </c>
      <c r="BR7" s="27" t="str">
        <f>IF(Summary!AE7&gt;MDL!V7,IF(Summary!AE7&lt;PQL!V7,"I",""),"U")</f>
        <v>U</v>
      </c>
    </row>
    <row r="8" spans="2:70">
      <c r="B8" t="str">
        <f>IF(ISBLANK(Summary!B8),"",Summary!B8)</f>
        <v>CYPRESS SPRING SIPQ</v>
      </c>
      <c r="C8">
        <v>11371</v>
      </c>
      <c r="D8" t="str">
        <f>IF(ISERROR(INDEX('Full Data'!A:A,MATCH(B8,'Full Data'!C:C,0))),"",INDEX('Full Data'!A:A,MATCH(B8,'Full Data'!C:C,0)))</f>
        <v>SPRG1204-14</v>
      </c>
      <c r="E8" s="39" t="str">
        <f>IF((6+COUNT(Summary!AD8:AE8,Summary!L8:AB8))=Summary!C8,"",((6+COUNT(Summary!AD8:AE8,Summary!L8:AB8))-Summary!C8))</f>
        <v/>
      </c>
      <c r="F8" s="39" t="str">
        <f t="array" ref="F8">IF(AND((IF(AND(ISTEXT((INDEX('Full Data'!$I:$I,MATCH($B8,IF('Full Data'!$G:$G=F$2,'Full Data'!$C:$C),0)))),ISNUMBER(Summary!E8)),"bad qualifer","O"))="O",IFERROR(Summary!E8,"O")="O"),"O","")</f>
        <v/>
      </c>
      <c r="G8" s="8" t="str">
        <f t="array" ref="G8">IF(AND((IF(AND(ISTEXT((INDEX('Full Data'!$I:$I,MATCH($B8,IF('Full Data'!$G:$G=G$2,'Full Data'!$C:$C),0)))),ISNUMBER(Summary!F8)),"bad qualifer","O"))="O",IFERROR(Summary!F8,"O")="O"),"O","")</f>
        <v/>
      </c>
      <c r="H8" s="39" t="str">
        <f t="array" ref="H8">IF(AND((IF(AND(ISTEXT((INDEX('Full Data'!$I:$I,MATCH($B8,IF('Full Data'!$G:$G=H$2,'Full Data'!$C:$C),0)))),ISNUMBER(Summary!G8)),"bad qualifer","O"))="O",IFERROR(Summary!G8,"O")="O"),"O","")</f>
        <v/>
      </c>
      <c r="I8" s="39" t="str">
        <f t="array" ref="I8">IF(AND((IF(AND(ISTEXT((INDEX('Full Data'!$I:$I,MATCH($B8,IF('Full Data'!$G:$G=I$2,'Full Data'!$C:$C),0)))),ISNUMBER(Summary!H8)),"bad qualifer","O"))="O",IFERROR(Summary!H8,"O")="O"),"O","")</f>
        <v/>
      </c>
      <c r="J8" s="39" t="str">
        <f t="array" ref="J8">IF(AND((IF(AND(ISTEXT((INDEX('Full Data'!$I:$I,MATCH($B8,IF('Full Data'!$G:$G=J$2,'Full Data'!$C:$C),0)))),ISNUMBER(Summary!I8)),"bad qualifer","O"))="O",IFERROR(Summary!I8,"O")="O"),"O","")</f>
        <v/>
      </c>
      <c r="K8" s="10" t="str">
        <f t="array" ref="K8">IF(OR(C8=9695,C8=20383,C8=20385,C8=9714,C8=9717,C8=11371,C8=11456,C8=9739,C8=11386,C8=9719),"",(IFERROR(CONCATENATE((INDEX('Full Data'!$I:$I,MATCH($B8,IF('Full Data'!$G:$G=K$2,'Full Data'!$C:$C),0))),"  |  ",(IFERROR(IF(Summary!J8=Summary!K8,"L",Summary!J8-Summary!K8),"O"))),"O")))</f>
        <v/>
      </c>
      <c r="L8" s="44" t="str">
        <f t="array" ref="L8">IF(OR(C8=9695,C8=20383,C8=20385,C8=9714),"",(IF(AND((IF(AND(ISTEXT((INDEX('Full Data'!$I:$I,MATCH($B8,IF('Full Data'!$G:$G=L$2,'Full Data'!$C:$C),0)))),ISNUMBER(Summary!K8)),"bad qualifer","O"))="O",IFERROR(Summary!K8,"O")="O"),"O","")))</f>
        <v/>
      </c>
      <c r="M8" s="16" t="str">
        <f t="array" ref="M8">(IF(OR(C8=9743,C8=11456,C8=9713,C8=10786,C8=9714),(IF(AND((IF(AND(ISTEXT((INDEX('Full Data'!$I:$I,MATCH($B8,IF('Full Data'!$G:$G=M$2,'Full Data'!$C:$C),0)))),ISNUMBER(Summary!AC8)),"bad qualifer","O"))="O",IFERROR(Summary!AC8,"O")="O"),"O","")),""))</f>
        <v/>
      </c>
      <c r="N8" s="12" t="str">
        <f t="array" ref="N8">IF((INDEX('Full Data'!$I:$I,MATCH($B8,IF('Full Data'!$G:$G=AG$2,'Full Data'!$C:$C),0)))=CONCATENATE(LEFT(AG8),AZ8),"",CONCATENATE((INDEX('Full Data'!$I:$I,MATCH($B8,IF('Full Data'!$G:$G=AG$2,'Full Data'!$C:$C),0))),"  |  ",CONCATENATE(AG8,AZ8)))</f>
        <v/>
      </c>
      <c r="O8" s="11" t="str">
        <f t="array" ref="O8">IF((INDEX('Full Data'!$I:$I,MATCH($B8,IF('Full Data'!$G:$G=AH$2,'Full Data'!$C:$C),0)))=CONCATENATE(LEFT(AH8),BA8),"",CONCATENATE((INDEX('Full Data'!$I:$I,MATCH($B8,IF('Full Data'!$G:$G=AH$2,'Full Data'!$C:$C),0))),"  |  ",CONCATENATE(AH8,BA8)))</f>
        <v/>
      </c>
      <c r="P8" s="11" t="str">
        <f t="array" ref="P8">IF((INDEX('Full Data'!$I:$I,MATCH($B8,IF('Full Data'!$G:$G=AI$2,'Full Data'!$C:$C),0)))=CONCATENATE(LEFT(AI8),BB8),"",CONCATENATE((INDEX('Full Data'!$I:$I,MATCH($B8,IF('Full Data'!$G:$G=AI$2,'Full Data'!$C:$C),0))),"  |  ",CONCATENATE(AI8,BB8)))</f>
        <v xml:space="preserve">A  |  </v>
      </c>
      <c r="Q8" s="11" t="str">
        <f t="array" ref="Q8">IF((INDEX('Full Data'!$I:$I,MATCH($B8,IF('Full Data'!$G:$G=AJ$2,'Full Data'!$C:$C),0)))=CONCATENATE(LEFT(AJ8),BC8),"",CONCATENATE((INDEX('Full Data'!$I:$I,MATCH($B8,IF('Full Data'!$G:$G=AJ$2,'Full Data'!$C:$C),0))),"  |  ",CONCATENATE(AJ8,BC8)))</f>
        <v/>
      </c>
      <c r="R8" s="11" t="str">
        <f t="array" ref="R8">IF((INDEX('Full Data'!$I:$I,MATCH($B8,IF('Full Data'!$G:$G=AK$2,'Full Data'!$C:$C),0)))=CONCATENATE(LEFT(AK8),BD8),"",CONCATENATE((INDEX('Full Data'!$I:$I,MATCH($B8,IF('Full Data'!$G:$G=AK$2,'Full Data'!$C:$C),0))),"  |  ",CONCATENATE(AK8,BD8)))</f>
        <v/>
      </c>
      <c r="S8" s="11" t="str">
        <f t="array" ref="S8">IF((INDEX('Full Data'!$I:$I,MATCH($B8,IF('Full Data'!$G:$G=AL$2,'Full Data'!$C:$C),0)))=CONCATENATE(LEFT(AL8),BE8),"",CONCATENATE((INDEX('Full Data'!$I:$I,MATCH($B8,IF('Full Data'!$G:$G=AL$2,'Full Data'!$C:$C),0))),"  |  ",CONCATENATE(AL8,BE8)))</f>
        <v/>
      </c>
      <c r="T8" s="11" t="str">
        <f t="array" ref="T8">IF((INDEX('Full Data'!$I:$I,MATCH($B8,IF('Full Data'!$G:$G=AM$2,'Full Data'!$C:$C),0)))=CONCATENATE(LEFT(AM8),BF8),"",CONCATENATE((INDEX('Full Data'!$I:$I,MATCH($B8,IF('Full Data'!$G:$G=AM$2,'Full Data'!$C:$C),0))),"  |  ",CONCATENATE(AM8,BF8)))</f>
        <v/>
      </c>
      <c r="U8" s="11" t="str">
        <f t="array" ref="U8">IF((INDEX('Full Data'!$I:$I,MATCH($B8,IF('Full Data'!$G:$G=AN$2,'Full Data'!$C:$C),0)))=CONCATENATE(LEFT(AN8),BG8),"",CONCATENATE((INDEX('Full Data'!$I:$I,MATCH($B8,IF('Full Data'!$G:$G=AN$2,'Full Data'!$C:$C),0))),"  |  ",CONCATENATE(AN8,BG8)))</f>
        <v/>
      </c>
      <c r="V8" s="11" t="str">
        <f t="array" ref="V8">IF((INDEX('Full Data'!$I:$I,MATCH($B8,IF('Full Data'!$G:$G=AO$2,'Full Data'!$C:$C),0)))=CONCATENATE(LEFT(AO8),BH8),"",CONCATENATE((INDEX('Full Data'!$I:$I,MATCH($B8,IF('Full Data'!$G:$G=AO$2,'Full Data'!$C:$C),0))),"  |  ",CONCATENATE(AO8,BH8)))</f>
        <v/>
      </c>
      <c r="W8" s="11" t="str">
        <f t="array" ref="W8">IF((INDEX('Full Data'!$I:$I,MATCH($B8,IF('Full Data'!$G:$G=AP$2,'Full Data'!$C:$C),0)))=CONCATENATE(LEFT(AP8),BI8),"",CONCATENATE((INDEX('Full Data'!$I:$I,MATCH($B8,IF('Full Data'!$G:$G=AP$2,'Full Data'!$C:$C),0))),"  |  ",CONCATENATE(AP8,BI8)))</f>
        <v/>
      </c>
      <c r="X8" s="11" t="str">
        <f t="array" ref="X8">IF((INDEX('Full Data'!$I:$I,MATCH($B8,IF('Full Data'!$G:$G=AQ$2,'Full Data'!$C:$C),0)))=CONCATENATE(LEFT(AQ8),BJ8),"",CONCATENATE((INDEX('Full Data'!$I:$I,MATCH($B8,IF('Full Data'!$G:$G=AQ$2,'Full Data'!$C:$C),0))),"  |  ",CONCATENATE(AQ8,BJ8)))</f>
        <v/>
      </c>
      <c r="Y8" s="11" t="str">
        <f t="array" ref="Y8">IF((INDEX('Full Data'!$I:$I,MATCH($B8,IF('Full Data'!$G:$G=AR$2,'Full Data'!$C:$C),0)))=CONCATENATE(LEFT(AR8),BK8),"",CONCATENATE((INDEX('Full Data'!$I:$I,MATCH($B8,IF('Full Data'!$G:$G=AR$2,'Full Data'!$C:$C),0))),"  |  ",CONCATENATE(AR8,BK8)))</f>
        <v/>
      </c>
      <c r="Z8" s="11" t="str">
        <f t="array" ref="Z8">IF((INDEX('Full Data'!$I:$I,MATCH($B8,IF('Full Data'!$G:$G=AS$2,'Full Data'!$C:$C),0)))=CONCATENATE(LEFT(AS8),BL8),"",CONCATENATE((INDEX('Full Data'!$I:$I,MATCH($B8,IF('Full Data'!$G:$G=AS$2,'Full Data'!$C:$C),0))),"  |  ",CONCATENATE(AS8,BL8)))</f>
        <v/>
      </c>
      <c r="AA8" s="11" t="str">
        <f t="array" ref="AA8">IF((INDEX('Full Data'!$I:$I,MATCH($B8,IF('Full Data'!$G:$G=AT$2,'Full Data'!$C:$C),0)))=CONCATENATE(LEFT(AT8),BM8),"",CONCATENATE((INDEX('Full Data'!$I:$I,MATCH($B8,IF('Full Data'!$G:$G=AT$2,'Full Data'!$C:$C),0))),"  |  ",CONCATENATE(AT8,BM8)))</f>
        <v/>
      </c>
      <c r="AB8" s="11" t="str">
        <f t="array" ref="AB8">IF((INDEX('Full Data'!$I:$I,MATCH($B8,IF('Full Data'!$G:$G=AU$2,'Full Data'!$C:$C),0)))=CONCATENATE(LEFT(AU8),BN8),"",CONCATENATE((INDEX('Full Data'!$I:$I,MATCH($B8,IF('Full Data'!$G:$G=AU$2,'Full Data'!$C:$C),0))),"  |  ",CONCATENATE(AU8,BN8)))</f>
        <v/>
      </c>
      <c r="AC8" s="11" t="str">
        <f t="array" ref="AC8">IF((INDEX('Full Data'!$I:$I,MATCH($B8,IF('Full Data'!$G:$G=AV$2,'Full Data'!$C:$C),0)))=CONCATENATE(LEFT(AV8),BO8),"",CONCATENATE((INDEX('Full Data'!$I:$I,MATCH($B8,IF('Full Data'!$G:$G=AV$2,'Full Data'!$C:$C),0))),"  |  ",CONCATENATE(AV8,BO8)))</f>
        <v/>
      </c>
      <c r="AD8" s="11" t="str">
        <f t="array" ref="AD8">IF((INDEX('Full Data'!$I:$I,MATCH($B8,IF('Full Data'!$G:$G=AW$2,'Full Data'!$C:$C),0)))=CONCATENATE(LEFT(AW8),BP8),"",CONCATENATE((INDEX('Full Data'!$I:$I,MATCH($B8,IF('Full Data'!$G:$G=AW$2,'Full Data'!$C:$C),0))),"  |  ",CONCATENATE(AW8,BP8)))</f>
        <v/>
      </c>
      <c r="AE8" s="11" t="e">
        <f t="array" ref="AE8">IF((INDEX('Full Data'!$I:$I,MATCH($B8,IF('Full Data'!$G:$G=AX$2,'Full Data'!$C:$C),0)))=CONCATENATE(LEFT(AX8),BQ8),"",CONCATENATE((INDEX('Full Data'!$I:$I,MATCH($B8,IF('Full Data'!$G:$G=AX$2,'Full Data'!$C:$C),0))),"  |  ",CONCATENATE(AX8,BQ8)))</f>
        <v>#N/A</v>
      </c>
      <c r="AF8" s="11" t="str">
        <f t="array" ref="AF8">IF((INDEX('Full Data'!$I:$I,MATCH($B8,IF('Full Data'!$G:$G=AY$2,'Full Data'!$C:$C),0)))=CONCATENATE(LEFT(AY8),BR8),"",CONCATENATE((INDEX('Full Data'!$I:$I,MATCH($B8,IF('Full Data'!$G:$G=AY$2,'Full Data'!$C:$C),0))),"  |  ",CONCATENATE(AY8,BR8)))</f>
        <v/>
      </c>
      <c r="AG8" s="28" t="str">
        <f t="array" ref="AG8">IF((INDEX('Full Data'!$M:$M,MATCH($B8,IF('Full Data'!$G:$G=AG$2,'Full Data'!$C:$C),0)))-(INDEX('Full Data'!$E:$E,MATCH($B8,IF('Full Data'!$G:$G=AG$2,'Full Data'!$C:$C),0)))&gt;2,"Q, "&amp;(INDEX('Full Data'!$M:$M,MATCH($B8,IF('Full Data'!$G:$G=AG$2,'Full Data'!$C:$C),0)))-(INDEX('Full Data'!$E:$E,MATCH($B8,IF('Full Data'!$G:$G=AG$2,'Full Data'!$C:$C),0)))-2,"")</f>
        <v/>
      </c>
      <c r="AH8" s="29" t="str">
        <f t="array" ref="AH8">IF((INDEX('Full Data'!$M:$M,MATCH($B8,IF('Full Data'!$G:$G=AH$2,'Full Data'!$C:$C),0)))-(INDEX('Full Data'!$E:$E,MATCH($B8,IF('Full Data'!$G:$G=AH$2,'Full Data'!$C:$C),0)))&gt;2,"Q, "&amp;(INDEX('Full Data'!$M:$M,MATCH($B8,IF('Full Data'!$G:$G=AH$2,'Full Data'!$C:$C),0)))-(INDEX('Full Data'!$E:$E,MATCH($B8,IF('Full Data'!$G:$G=AH$2,'Full Data'!$C:$C),0)))-2,"")</f>
        <v/>
      </c>
      <c r="AI8" s="29" t="str">
        <f t="array" ref="AI8">IF((INDEX('Full Data'!$M:$M,MATCH($B8,IF('Full Data'!$G:$G=AI$2,'Full Data'!$C:$C),0)))-(INDEX('Full Data'!$E:$E,MATCH($B8,IF('Full Data'!$G:$G=AI$2,'Full Data'!$C:$C),0)))&gt;14,"Q, "&amp;(INDEX('Full Data'!$M:$M,MATCH($B8,IF('Full Data'!$G:$G=AI$2,'Full Data'!$C:$C),0)))-(INDEX('Full Data'!$E:$E,MATCH($B8,IF('Full Data'!$G:$G=AI$2,'Full Data'!$C:$C),0)))-14,"")</f>
        <v/>
      </c>
      <c r="AJ8" s="29" t="str">
        <f t="array" ref="AJ8">IF((INDEX('Full Data'!$M:$M,MATCH($B8,IF('Full Data'!$G:$G=AJ$2,'Full Data'!$C:$C),0)))-(INDEX('Full Data'!$E:$E,MATCH($B8,IF('Full Data'!$G:$G=AJ$2,'Full Data'!$C:$C),0)))&gt;28,"Q, "&amp;(INDEX('Full Data'!$M:$M,MATCH($B8,IF('Full Data'!$G:$G=AJ$2,'Full Data'!$C:$C),0)))-(INDEX('Full Data'!$E:$E,MATCH($B8,IF('Full Data'!$G:$G=AJ$2,'Full Data'!$C:$C),0)))-28,"")</f>
        <v/>
      </c>
      <c r="AK8" s="29" t="str">
        <f t="array" ref="AK8">IF((INDEX('Full Data'!$M:$M,MATCH($B8,IF('Full Data'!$G:$G=AK$2,'Full Data'!$C:$C),0)))-(INDEX('Full Data'!$E:$E,MATCH($B8,IF('Full Data'!$G:$G=AK$2,'Full Data'!$C:$C),0)))&gt;28,"Q, "&amp;(INDEX('Full Data'!$M:$M,MATCH($B8,IF('Full Data'!$G:$G=AK$2,'Full Data'!$C:$C),0)))-(INDEX('Full Data'!$E:$E,MATCH($B8,IF('Full Data'!$G:$G=AK$2,'Full Data'!$C:$C),0)))-28,"")</f>
        <v/>
      </c>
      <c r="AL8" s="29" t="str">
        <f t="array" ref="AL8">IF((INDEX('Full Data'!$M:$M,MATCH($B8,IF('Full Data'!$G:$G=AL$2,'Full Data'!$C:$C),0)))-(INDEX('Full Data'!$E:$E,MATCH($B8,IF('Full Data'!$G:$G=AL$2,'Full Data'!$C:$C),0)))&gt;28,"Q, "&amp;(INDEX('Full Data'!$M:$M,MATCH($B8,IF('Full Data'!$G:$G=AL$2,'Full Data'!$C:$C),0)))-(INDEX('Full Data'!$E:$E,MATCH($B8,IF('Full Data'!$G:$G=AL$2,'Full Data'!$C:$C),0)))-28,"")</f>
        <v/>
      </c>
      <c r="AM8" s="29" t="str">
        <f t="array" ref="AM8">IF((INDEX('Full Data'!$M:$M,MATCH($B8,IF('Full Data'!$G:$G=AM$2,'Full Data'!$C:$C),0)))-(INDEX('Full Data'!$E:$E,MATCH($B8,IF('Full Data'!$G:$G=AM$2,'Full Data'!$C:$C),0)))&gt;28,"Q, "&amp;(INDEX('Full Data'!$M:$M,MATCH($B8,IF('Full Data'!$G:$G=AM$2,'Full Data'!$C:$C),0)))-(INDEX('Full Data'!$E:$E,MATCH($B8,IF('Full Data'!$G:$G=AM$2,'Full Data'!$C:$C),0)))-28,"")</f>
        <v/>
      </c>
      <c r="AN8" s="29" t="str">
        <f t="array" ref="AN8">IF((INDEX('Full Data'!$M:$M,MATCH($B8,IF('Full Data'!$G:$G=AN$2,'Full Data'!$C:$C),0)))-(INDEX('Full Data'!$E:$E,MATCH($B8,IF('Full Data'!$G:$G=AN$2,'Full Data'!$C:$C),0)))&gt;2,"Q, "&amp;(INDEX('Full Data'!$M:$M,MATCH($B8,IF('Full Data'!$G:$G=AN$2,'Full Data'!$C:$C),0)))-(INDEX('Full Data'!$E:$E,MATCH($B8,IF('Full Data'!$G:$G=AN$2,'Full Data'!$C:$C),0)))-2,"")</f>
        <v/>
      </c>
      <c r="AO8" s="29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9" t="str">
        <f t="array" ref="AP8">IF((INDEX('Full Data'!$M:$M,MATCH($B8,IF('Full Data'!$G:$G=AP$2,'Full Data'!$C:$C),0)))-(INDEX('Full Data'!$E:$E,MATCH($B8,IF('Full Data'!$G:$G=AP$2,'Full Data'!$C:$C),0)))&gt;180,"Q, "&amp;(INDEX('Full Data'!$M:$M,MATCH($B8,IF('Full Data'!$G:$G=AP$2,'Full Data'!$C:$C),0)))-(INDEX('Full Data'!$E:$E,MATCH($B8,IF('Full Data'!$G:$G=AP$2,'Full Data'!$C:$C),0)))-180,"")</f>
        <v/>
      </c>
      <c r="AQ8" s="29" t="str">
        <f t="array" ref="AQ8">IF((INDEX('Full Data'!$M:$M,MATCH($B8,IF('Full Data'!$G:$G=AQ$2,'Full Data'!$C:$C),0)))-(INDEX('Full Data'!$E:$E,MATCH($B8,IF('Full Data'!$G:$G=AQ$2,'Full Data'!$C:$C),0)))&gt;180,"Q, "&amp;(INDEX('Full Data'!$M:$M,MATCH($B8,IF('Full Data'!$G:$G=AQ$2,'Full Data'!$C:$C),0)))-(INDEX('Full Data'!$E:$E,MATCH($B8,IF('Full Data'!$G:$G=AQ$2,'Full Data'!$C:$C),0)))-180,"")</f>
        <v/>
      </c>
      <c r="AR8" s="29" t="str">
        <f t="array" ref="AR8">IF((INDEX('Full Data'!$M:$M,MATCH($B8,IF('Full Data'!$G:$G=AR$2,'Full Data'!$C:$C),0)))-(INDEX('Full Data'!$E:$E,MATCH($B8,IF('Full Data'!$G:$G=AR$2,'Full Data'!$C:$C),0)))&gt;180,"Q, "&amp;(INDEX('Full Data'!$M:$M,MATCH($B8,IF('Full Data'!$G:$G=AR$2,'Full Data'!$C:$C),0)))-(INDEX('Full Data'!$E:$E,MATCH($B8,IF('Full Data'!$G:$G=AR$2,'Full Data'!$C:$C),0)))-180,"")</f>
        <v/>
      </c>
      <c r="AS8" s="29" t="str">
        <f t="array" ref="AS8">IF((INDEX('Full Data'!$M:$M,MATCH($B8,IF('Full Data'!$G:$G=AS$2,'Full Data'!$C:$C),0)))-(INDEX('Full Data'!$E:$E,MATCH($B8,IF('Full Data'!$G:$G=AS$2,'Full Data'!$C:$C),0)))&gt;180,"Q, "&amp;(INDEX('Full Data'!$M:$M,MATCH($B8,IF('Full Data'!$G:$G=AS$2,'Full Data'!$C:$C),0)))-(INDEX('Full Data'!$E:$E,MATCH($B8,IF('Full Data'!$G:$G=AS$2,'Full Data'!$C:$C),0)))-180,"")</f>
        <v/>
      </c>
      <c r="AT8" s="29" t="str">
        <f t="array" ref="AT8">IF((INDEX('Full Data'!$M:$M,MATCH($B8,IF('Full Data'!$G:$G=AT$2,'Full Data'!$C:$C),0)))-(INDEX('Full Data'!$E:$E,MATCH($B8,IF('Full Data'!$G:$G=AT$2,'Full Data'!$C:$C),0)))&gt;28,"Q, "&amp;(INDEX('Full Data'!$M:$M,MATCH($B8,IF('Full Data'!$G:$G=AT$2,'Full Data'!$C:$C),0)))-(INDEX('Full Data'!$E:$E,MATCH($B8,IF('Full Data'!$G:$G=AT$2,'Full Data'!$C:$C),0)))-28,"")</f>
        <v/>
      </c>
      <c r="AU8" s="29" t="str">
        <f t="array" ref="AU8">IF((INDEX('Full Data'!$M:$M,MATCH($B8,IF('Full Data'!$G:$G=AU$2,'Full Data'!$C:$C),0)))-(INDEX('Full Data'!$E:$E,MATCH($B8,IF('Full Data'!$G:$G=AU$2,'Full Data'!$C:$C),0)))&gt;28,"Q, "&amp;(INDEX('Full Data'!$M:$M,MATCH($B8,IF('Full Data'!$G:$G=AU$2,'Full Data'!$C:$C),0)))-(INDEX('Full Data'!$E:$E,MATCH($B8,IF('Full Data'!$G:$G=AU$2,'Full Data'!$C:$C),0)))-28,"")</f>
        <v/>
      </c>
      <c r="AV8" s="29" t="str">
        <f t="array" ref="AV8">IF((INDEX('Full Data'!$M:$M,MATCH($B8,IF('Full Data'!$G:$G=AV$2,'Full Data'!$C:$C),0)))-(INDEX('Full Data'!$E:$E,MATCH($B8,IF('Full Data'!$G:$G=AV$2,'Full Data'!$C:$C),0)))&gt;180,"Q, "&amp;(INDEX('Full Data'!$M:$M,MATCH($B8,IF('Full Data'!$G:$G=AV$2,'Full Data'!$C:$C),0)))-(INDEX('Full Data'!$E:$E,MATCH($B8,IF('Full Data'!$G:$G=AV$2,'Full Data'!$C:$C),0)))-180,"")</f>
        <v/>
      </c>
      <c r="AW8" s="29" t="str">
        <f t="array" ref="AW8">IF((INDEX('Full Data'!$M:$M,MATCH($B8,IF('Full Data'!$G:$G=AW$2,'Full Data'!$C:$C),0)))-(INDEX('Full Data'!$E:$E,MATCH($B8,IF('Full Data'!$G:$G=AW$2,'Full Data'!$C:$C),0)))&gt;7,"Q, "&amp;(INDEX('Full Data'!$M:$M,MATCH($B8,IF('Full Data'!$G:$G=AW$2,'Full Data'!$C:$C),0)))-(INDEX('Full Data'!$E:$E,MATCH($B8,IF('Full Data'!$G:$G=AW$2,'Full Data'!$C:$C),0)))-7,"")</f>
        <v/>
      </c>
      <c r="AX8" s="29" t="e">
        <f t="array" ref="AX8">IF((INDEX('Full Data'!$M:$M,MATCH($B8,IF('Full Data'!$G:$G=AX$2,'Full Data'!$C:$C),0)))-(INDEX('Full Data'!$E:$E,MATCH($B8,IF('Full Data'!$G:$G=AX$2,'Full Data'!$C:$C),0)))&gt;28,"Q, "&amp;(INDEX('Full Data'!$M:$M,MATCH($B8,IF('Full Data'!$G:$G=AX$2,'Full Data'!$C:$C),0)))-(INDEX('Full Data'!$E:$E,MATCH($B8,IF('Full Data'!$G:$G=AX$2,'Full Data'!$C:$C),0)))-28,"")</f>
        <v>#N/A</v>
      </c>
      <c r="AY8" s="29" t="str">
        <f t="array" ref="AY8">IF((INDEX('Full Data'!$M:$M,MATCH($B8,IF('Full Data'!$G:$G=AY$2,'Full Data'!$C:$C),0)))-(INDEX('Full Data'!$E:$E,MATCH($B8,IF('Full Data'!$G:$G=AY$2,'Full Data'!$C:$C),0)))&gt;40,"Q, "&amp;(INDEX('Full Data'!$M:$M,MATCH($B8,IF('Full Data'!$G:$G=AY$2,'Full Data'!$C:$C),0)))-(INDEX('Full Data'!$E:$E,MATCH($B8,IF('Full Data'!$G:$G=AY$2,'Full Data'!$C:$C),0)))-40,"")</f>
        <v/>
      </c>
      <c r="AZ8" s="26" t="str">
        <f>IF(Summary!L8&gt;MDL!C8,IF(Summary!L8&lt;PQL!C8,"I",""),"U")</f>
        <v/>
      </c>
      <c r="BA8" s="27" t="str">
        <f>IF(Summary!M8&gt;MDL!D8,IF(Summary!M8&lt;PQL!D8,"I",""),"U")</f>
        <v>U</v>
      </c>
      <c r="BB8" s="27" t="str">
        <f>IF(Summary!N8&gt;MDL!E8,IF(Summary!N8&lt;PQL!E8,"I",""),"U")</f>
        <v/>
      </c>
      <c r="BC8" s="27" t="str">
        <f>IF(Summary!O8&gt;MDL!F8,IF(Summary!O8&lt;PQL!F8,"I",""),"U")</f>
        <v>U</v>
      </c>
      <c r="BD8" s="27" t="str">
        <f>IF(Summary!P8&gt;MDL!G8,IF(Summary!P8&lt;PQL!G8,"I",""),"U")</f>
        <v>U</v>
      </c>
      <c r="BE8" s="27" t="str">
        <f>IF(Summary!Q8&gt;MDL!H8,IF(Summary!Q8&lt;PQL!H8,"I",""),"U")</f>
        <v/>
      </c>
      <c r="BF8" s="27" t="str">
        <f>IF(Summary!R8&gt;MDL!I8,IF(Summary!R8&lt;PQL!I8,"I",""),"U")</f>
        <v/>
      </c>
      <c r="BG8" s="27" t="str">
        <f>IF(Summary!S8&gt;MDL!J8,IF(Summary!S8&lt;PQL!J8,"I",""),"U")</f>
        <v/>
      </c>
      <c r="BH8" s="27" t="str">
        <f>IF(Summary!T8&gt;MDL!K8,IF(Summary!T8&lt;PQL!K8,"I",""),"U")</f>
        <v>U</v>
      </c>
      <c r="BI8" s="27" t="str">
        <f>IF(Summary!U8&gt;MDL!L8,IF(Summary!U8&lt;PQL!L8,"I",""),"U")</f>
        <v/>
      </c>
      <c r="BJ8" s="27" t="str">
        <f>IF(Summary!V8&gt;MDL!M8,IF(Summary!V8&lt;PQL!M8,"I",""),"U")</f>
        <v/>
      </c>
      <c r="BK8" s="27" t="str">
        <f>IF(Summary!W8&gt;MDL!N8,IF(Summary!W8&lt;PQL!N8,"I",""),"U")</f>
        <v/>
      </c>
      <c r="BL8" s="27" t="str">
        <f>IF(Summary!X8&gt;MDL!O8,IF(Summary!X8&lt;PQL!O8,"I",""),"U")</f>
        <v>I</v>
      </c>
      <c r="BM8" s="27" t="str">
        <f>IF(Summary!Y8&gt;MDL!P8,IF(Summary!Y8&lt;PQL!P8,"I",""),"U")</f>
        <v/>
      </c>
      <c r="BN8" s="27" t="str">
        <f>IF(Summary!Z8&gt;MDL!Q8,IF(Summary!Z8&lt;PQL!Q8,"I",""),"U")</f>
        <v/>
      </c>
      <c r="BO8" s="27" t="str">
        <f>IF(Summary!AA8&gt;MDL!R8,IF(Summary!AA8&lt;PQL!R8,"I",""),"U")</f>
        <v>U</v>
      </c>
      <c r="BP8" s="27" t="str">
        <f>IF(Summary!AB8&gt;MDL!S8,IF(Summary!AB8&lt;PQL!S8,"I",""),"U")</f>
        <v/>
      </c>
      <c r="BQ8" s="27" t="e">
        <f>IF(Summary!AD8&gt;MDL!U8,IF(Summary!AD8&lt;PQL!U8,"I",""),"U")</f>
        <v>#N/A</v>
      </c>
      <c r="BR8" s="27" t="str">
        <f>IF(Summary!AE8&gt;MDL!V8,IF(Summary!AE8&lt;PQL!V8,"I",""),"U")</f>
        <v>U</v>
      </c>
    </row>
    <row r="9" spans="2:70">
      <c r="B9" t="str">
        <f>IF(ISBLANK(Summary!B9),"",Summary!B9)</f>
        <v>DELEON SPRING (VOLUSIA) SIPQ</v>
      </c>
      <c r="C9">
        <v>11390</v>
      </c>
      <c r="D9" t="str">
        <f>IF(ISERROR(INDEX('Full Data'!A:A,MATCH(B9,'Full Data'!C:C,0))),"",INDEX('Full Data'!A:A,MATCH(B9,'Full Data'!C:C,0)))</f>
        <v>SPRG1204-9</v>
      </c>
      <c r="E9" s="39">
        <f>IF((7+COUNT(Summary!AD9:AE9,Summary!L9:AB9))=Summary!C9,"",((7+COUNT(Summary!AD9:AE9,Summary!L9:AB9))-Summary!C9))</f>
        <v>1</v>
      </c>
      <c r="F9" s="39" t="str">
        <f t="array" ref="F9">IF(AND((IF(AND(ISTEXT((INDEX('Full Data'!$I:$I,MATCH($B9,IF('Full Data'!$G:$G=F$2,'Full Data'!$C:$C),0)))),ISNUMBER(Summary!E9)),"bad qualifer","O"))="O",IFERROR(Summary!E9,"O")="O"),"O","")</f>
        <v/>
      </c>
      <c r="G9" s="8" t="str">
        <f t="array" ref="G9">IF(AND((IF(AND(ISTEXT((INDEX('Full Data'!$I:$I,MATCH($B9,IF('Full Data'!$G:$G=G$2,'Full Data'!$C:$C),0)))),ISNUMBER(Summary!F9)),"bad qualifer","O"))="O",IFERROR(Summary!F9,"O")="O"),"O","")</f>
        <v/>
      </c>
      <c r="H9" s="39" t="str">
        <f t="array" ref="H9">IF(AND((IF(AND(ISTEXT((INDEX('Full Data'!$I:$I,MATCH($B9,IF('Full Data'!$G:$G=H$2,'Full Data'!$C:$C),0)))),ISNUMBER(Summary!G9)),"bad qualifer","O"))="O",IFERROR(Summary!G9,"O")="O"),"O","")</f>
        <v/>
      </c>
      <c r="I9" s="39" t="str">
        <f t="array" ref="I9">IF(AND((IF(AND(ISTEXT((INDEX('Full Data'!$I:$I,MATCH($B9,IF('Full Data'!$G:$G=I$2,'Full Data'!$C:$C),0)))),ISNUMBER(Summary!H9)),"bad qualifer","O"))="O",IFERROR(Summary!H9,"O")="O"),"O","")</f>
        <v/>
      </c>
      <c r="J9" s="39" t="str">
        <f t="array" ref="J9">IF(AND((IF(AND(ISTEXT((INDEX('Full Data'!$I:$I,MATCH($B9,IF('Full Data'!$G:$G=J$2,'Full Data'!$C:$C),0)))),ISNUMBER(Summary!I9)),"bad qualifer","O"))="O",IFERROR(Summary!I9,"O")="O"),"O","")</f>
        <v/>
      </c>
      <c r="K9" s="10" t="str">
        <f t="array" ref="K9">IF(OR(C9=9695,C9=20383,C9=20385,C9=9714,C9=9717,C9=11371,C9=11456,C9=9739,C9=11386,C9=9719),"",(IFERROR(CONCATENATE((INDEX('Full Data'!$I:$I,MATCH($B9,IF('Full Data'!$G:$G=K$2,'Full Data'!$C:$C),0))),"  |  ",(IFERROR(IF(Summary!J9=Summary!K9,"L",Summary!J9-Summary!K9),"O"))),"O")))</f>
        <v>O</v>
      </c>
      <c r="L9" s="44" t="str">
        <f t="array" ref="L9">IF(OR(C9=9695,C9=20383,C9=20385,C9=9714),"",(IF(AND((IF(AND(ISTEXT((INDEX('Full Data'!$I:$I,MATCH($B9,IF('Full Data'!$G:$G=L$2,'Full Data'!$C:$C),0)))),ISNUMBER(Summary!K9)),"bad qualifer","O"))="O",IFERROR(Summary!K9,"O")="O"),"O","")))</f>
        <v/>
      </c>
      <c r="M9" s="16" t="str">
        <f t="array" ref="M9">(IF(OR(C9=9743,C9=11456,C9=9713,C9=10786,C9=9714),(IF(AND((IF(AND(ISTEXT((INDEX('Full Data'!$I:$I,MATCH($B9,IF('Full Data'!$G:$G=M$2,'Full Data'!$C:$C),0)))),ISNUMBER(Summary!AC9)),"bad qualifer","O"))="O",IFERROR(Summary!AC9,"O")="O"),"O","")),""))</f>
        <v/>
      </c>
      <c r="N9" s="12" t="str">
        <f t="array" ref="N9">IF((INDEX('Full Data'!$I:$I,MATCH($B9,IF('Full Data'!$G:$G=AG$2,'Full Data'!$C:$C),0)))=CONCATENATE(LEFT(AG9),AZ9),"",CONCATENATE((INDEX('Full Data'!$I:$I,MATCH($B9,IF('Full Data'!$G:$G=AG$2,'Full Data'!$C:$C),0))),"  |  ",CONCATENATE(AG9,AZ9)))</f>
        <v/>
      </c>
      <c r="O9" s="11" t="str">
        <f t="array" ref="O9">IF((INDEX('Full Data'!$I:$I,MATCH($B9,IF('Full Data'!$G:$G=AH$2,'Full Data'!$C:$C),0)))=CONCATENATE(LEFT(AH9),BA9),"",CONCATENATE((INDEX('Full Data'!$I:$I,MATCH($B9,IF('Full Data'!$G:$G=AH$2,'Full Data'!$C:$C),0))),"  |  ",CONCATENATE(AH9,BA9)))</f>
        <v/>
      </c>
      <c r="P9" s="11" t="str">
        <f t="array" ref="P9">IF((INDEX('Full Data'!$I:$I,MATCH($B9,IF('Full Data'!$G:$G=AI$2,'Full Data'!$C:$C),0)))=CONCATENATE(LEFT(AI9),BB9),"",CONCATENATE((INDEX('Full Data'!$I:$I,MATCH($B9,IF('Full Data'!$G:$G=AI$2,'Full Data'!$C:$C),0))),"  |  ",CONCATENATE(AI9,BB9)))</f>
        <v/>
      </c>
      <c r="Q9" s="11" t="str">
        <f t="array" ref="Q9">IF((INDEX('Full Data'!$I:$I,MATCH($B9,IF('Full Data'!$G:$G=AJ$2,'Full Data'!$C:$C),0)))=CONCATENATE(LEFT(AJ9),BC9),"",CONCATENATE((INDEX('Full Data'!$I:$I,MATCH($B9,IF('Full Data'!$G:$G=AJ$2,'Full Data'!$C:$C),0))),"  |  ",CONCATENATE(AJ9,BC9)))</f>
        <v/>
      </c>
      <c r="R9" s="11" t="str">
        <f t="array" ref="R9">IF((INDEX('Full Data'!$I:$I,MATCH($B9,IF('Full Data'!$G:$G=AK$2,'Full Data'!$C:$C),0)))=CONCATENATE(LEFT(AK9),BD9),"",CONCATENATE((INDEX('Full Data'!$I:$I,MATCH($B9,IF('Full Data'!$G:$G=AK$2,'Full Data'!$C:$C),0))),"  |  ",CONCATENATE(AK9,BD9)))</f>
        <v/>
      </c>
      <c r="S9" s="11" t="str">
        <f t="array" ref="S9">IF((INDEX('Full Data'!$I:$I,MATCH($B9,IF('Full Data'!$G:$G=AL$2,'Full Data'!$C:$C),0)))=CONCATENATE(LEFT(AL9),BE9),"",CONCATENATE((INDEX('Full Data'!$I:$I,MATCH($B9,IF('Full Data'!$G:$G=AL$2,'Full Data'!$C:$C),0))),"  |  ",CONCATENATE(AL9,BE9)))</f>
        <v/>
      </c>
      <c r="T9" s="11" t="str">
        <f t="array" ref="T9">IF((INDEX('Full Data'!$I:$I,MATCH($B9,IF('Full Data'!$G:$G=AM$2,'Full Data'!$C:$C),0)))=CONCATENATE(LEFT(AM9),BF9),"",CONCATENATE((INDEX('Full Data'!$I:$I,MATCH($B9,IF('Full Data'!$G:$G=AM$2,'Full Data'!$C:$C),0))),"  |  ",CONCATENATE(AM9,BF9)))</f>
        <v/>
      </c>
      <c r="U9" s="11" t="str">
        <f t="array" ref="U9">IF((INDEX('Full Data'!$I:$I,MATCH($B9,IF('Full Data'!$G:$G=AN$2,'Full Data'!$C:$C),0)))=CONCATENATE(LEFT(AN9),BG9),"",CONCATENATE((INDEX('Full Data'!$I:$I,MATCH($B9,IF('Full Data'!$G:$G=AN$2,'Full Data'!$C:$C),0))),"  |  ",CONCATENATE(AN9,BG9)))</f>
        <v/>
      </c>
      <c r="V9" s="11" t="str">
        <f t="array" ref="V9">IF((INDEX('Full Data'!$I:$I,MATCH($B9,IF('Full Data'!$G:$G=AO$2,'Full Data'!$C:$C),0)))=CONCATENATE(LEFT(AO9),BH9),"",CONCATENATE((INDEX('Full Data'!$I:$I,MATCH($B9,IF('Full Data'!$G:$G=AO$2,'Full Data'!$C:$C),0))),"  |  ",CONCATENATE(AO9,BH9)))</f>
        <v>I  |  U</v>
      </c>
      <c r="W9" s="11" t="str">
        <f t="array" ref="W9">IF((INDEX('Full Data'!$I:$I,MATCH($B9,IF('Full Data'!$G:$G=AP$2,'Full Data'!$C:$C),0)))=CONCATENATE(LEFT(AP9),BI9),"",CONCATENATE((INDEX('Full Data'!$I:$I,MATCH($B9,IF('Full Data'!$G:$G=AP$2,'Full Data'!$C:$C),0))),"  |  ",CONCATENATE(AP9,BI9)))</f>
        <v/>
      </c>
      <c r="X9" s="11" t="str">
        <f t="array" ref="X9">IF((INDEX('Full Data'!$I:$I,MATCH($B9,IF('Full Data'!$G:$G=AQ$2,'Full Data'!$C:$C),0)))=CONCATENATE(LEFT(AQ9),BJ9),"",CONCATENATE((INDEX('Full Data'!$I:$I,MATCH($B9,IF('Full Data'!$G:$G=AQ$2,'Full Data'!$C:$C),0))),"  |  ",CONCATENATE(AQ9,BJ9)))</f>
        <v/>
      </c>
      <c r="Y9" s="11" t="str">
        <f t="array" ref="Y9">IF((INDEX('Full Data'!$I:$I,MATCH($B9,IF('Full Data'!$G:$G=AR$2,'Full Data'!$C:$C),0)))=CONCATENATE(LEFT(AR9),BK9),"",CONCATENATE((INDEX('Full Data'!$I:$I,MATCH($B9,IF('Full Data'!$G:$G=AR$2,'Full Data'!$C:$C),0))),"  |  ",CONCATENATE(AR9,BK9)))</f>
        <v/>
      </c>
      <c r="Z9" s="11" t="str">
        <f t="array" ref="Z9">IF((INDEX('Full Data'!$I:$I,MATCH($B9,IF('Full Data'!$G:$G=AS$2,'Full Data'!$C:$C),0)))=CONCATENATE(LEFT(AS9),BL9),"",CONCATENATE((INDEX('Full Data'!$I:$I,MATCH($B9,IF('Full Data'!$G:$G=AS$2,'Full Data'!$C:$C),0))),"  |  ",CONCATENATE(AS9,BL9)))</f>
        <v/>
      </c>
      <c r="AA9" s="11" t="str">
        <f t="array" ref="AA9">IF((INDEX('Full Data'!$I:$I,MATCH($B9,IF('Full Data'!$G:$G=AT$2,'Full Data'!$C:$C),0)))=CONCATENATE(LEFT(AT9),BM9),"",CONCATENATE((INDEX('Full Data'!$I:$I,MATCH($B9,IF('Full Data'!$G:$G=AT$2,'Full Data'!$C:$C),0))),"  |  ",CONCATENATE(AT9,BM9)))</f>
        <v/>
      </c>
      <c r="AB9" s="11" t="str">
        <f t="array" ref="AB9">IF((INDEX('Full Data'!$I:$I,MATCH($B9,IF('Full Data'!$G:$G=AU$2,'Full Data'!$C:$C),0)))=CONCATENATE(LEFT(AU9),BN9),"",CONCATENATE((INDEX('Full Data'!$I:$I,MATCH($B9,IF('Full Data'!$G:$G=AU$2,'Full Data'!$C:$C),0))),"  |  ",CONCATENATE(AU9,BN9)))</f>
        <v/>
      </c>
      <c r="AC9" s="11" t="str">
        <f t="array" ref="AC9">IF((INDEX('Full Data'!$I:$I,MATCH($B9,IF('Full Data'!$G:$G=AV$2,'Full Data'!$C:$C),0)))=CONCATENATE(LEFT(AV9),BO9),"",CONCATENATE((INDEX('Full Data'!$I:$I,MATCH($B9,IF('Full Data'!$G:$G=AV$2,'Full Data'!$C:$C),0))),"  |  ",CONCATENATE(AV9,BO9)))</f>
        <v/>
      </c>
      <c r="AD9" s="11" t="str">
        <f t="array" ref="AD9">IF((INDEX('Full Data'!$I:$I,MATCH($B9,IF('Full Data'!$G:$G=AW$2,'Full Data'!$C:$C),0)))=CONCATENATE(LEFT(AW9),BP9),"",CONCATENATE((INDEX('Full Data'!$I:$I,MATCH($B9,IF('Full Data'!$G:$G=AW$2,'Full Data'!$C:$C),0))),"  |  ",CONCATENATE(AW9,BP9)))</f>
        <v/>
      </c>
      <c r="AE9" s="11" t="e">
        <f t="array" ref="AE9">IF((INDEX('Full Data'!$I:$I,MATCH($B9,IF('Full Data'!$G:$G=AX$2,'Full Data'!$C:$C),0)))=CONCATENATE(LEFT(AX9),BQ9),"",CONCATENATE((INDEX('Full Data'!$I:$I,MATCH($B9,IF('Full Data'!$G:$G=AX$2,'Full Data'!$C:$C),0))),"  |  ",CONCATENATE(AX9,BQ9)))</f>
        <v>#N/A</v>
      </c>
      <c r="AF9" s="11" t="str">
        <f t="array" ref="AF9">IF((INDEX('Full Data'!$I:$I,MATCH($B9,IF('Full Data'!$G:$G=AY$2,'Full Data'!$C:$C),0)))=CONCATENATE(LEFT(AY9),BR9),"",CONCATENATE((INDEX('Full Data'!$I:$I,MATCH($B9,IF('Full Data'!$G:$G=AY$2,'Full Data'!$C:$C),0))),"  |  ",CONCATENATE(AY9,BR9)))</f>
        <v/>
      </c>
      <c r="AG9" s="28" t="str">
        <f t="array" ref="AG9">IF((INDEX('Full Data'!$M:$M,MATCH($B9,IF('Full Data'!$G:$G=AG$2,'Full Data'!$C:$C),0)))-(INDEX('Full Data'!$E:$E,MATCH($B9,IF('Full Data'!$G:$G=AG$2,'Full Data'!$C:$C),0)))&gt;2,"Q, "&amp;(INDEX('Full Data'!$M:$M,MATCH($B9,IF('Full Data'!$G:$G=AG$2,'Full Data'!$C:$C),0)))-(INDEX('Full Data'!$E:$E,MATCH($B9,IF('Full Data'!$G:$G=AG$2,'Full Data'!$C:$C),0)))-2,"")</f>
        <v/>
      </c>
      <c r="AH9" s="29" t="str">
        <f t="array" ref="AH9">IF((INDEX('Full Data'!$M:$M,MATCH($B9,IF('Full Data'!$G:$G=AH$2,'Full Data'!$C:$C),0)))-(INDEX('Full Data'!$E:$E,MATCH($B9,IF('Full Data'!$G:$G=AH$2,'Full Data'!$C:$C),0)))&gt;2,"Q, "&amp;(INDEX('Full Data'!$M:$M,MATCH($B9,IF('Full Data'!$G:$G=AH$2,'Full Data'!$C:$C),0)))-(INDEX('Full Data'!$E:$E,MATCH($B9,IF('Full Data'!$G:$G=AH$2,'Full Data'!$C:$C),0)))-2,"")</f>
        <v/>
      </c>
      <c r="AI9" s="29" t="str">
        <f t="array" ref="AI9">IF((INDEX('Full Data'!$M:$M,MATCH($B9,IF('Full Data'!$G:$G=AI$2,'Full Data'!$C:$C),0)))-(INDEX('Full Data'!$E:$E,MATCH($B9,IF('Full Data'!$G:$G=AI$2,'Full Data'!$C:$C),0)))&gt;14,"Q, "&amp;(INDEX('Full Data'!$M:$M,MATCH($B9,IF('Full Data'!$G:$G=AI$2,'Full Data'!$C:$C),0)))-(INDEX('Full Data'!$E:$E,MATCH($B9,IF('Full Data'!$G:$G=AI$2,'Full Data'!$C:$C),0)))-14,"")</f>
        <v/>
      </c>
      <c r="AJ9" s="29" t="str">
        <f t="array" ref="AJ9">IF((INDEX('Full Data'!$M:$M,MATCH($B9,IF('Full Data'!$G:$G=AJ$2,'Full Data'!$C:$C),0)))-(INDEX('Full Data'!$E:$E,MATCH($B9,IF('Full Data'!$G:$G=AJ$2,'Full Data'!$C:$C),0)))&gt;28,"Q, "&amp;(INDEX('Full Data'!$M:$M,MATCH($B9,IF('Full Data'!$G:$G=AJ$2,'Full Data'!$C:$C),0)))-(INDEX('Full Data'!$E:$E,MATCH($B9,IF('Full Data'!$G:$G=AJ$2,'Full Data'!$C:$C),0)))-28,"")</f>
        <v/>
      </c>
      <c r="AK9" s="29" t="str">
        <f t="array" ref="AK9">IF((INDEX('Full Data'!$M:$M,MATCH($B9,IF('Full Data'!$G:$G=AK$2,'Full Data'!$C:$C),0)))-(INDEX('Full Data'!$E:$E,MATCH($B9,IF('Full Data'!$G:$G=AK$2,'Full Data'!$C:$C),0)))&gt;28,"Q, "&amp;(INDEX('Full Data'!$M:$M,MATCH($B9,IF('Full Data'!$G:$G=AK$2,'Full Data'!$C:$C),0)))-(INDEX('Full Data'!$E:$E,MATCH($B9,IF('Full Data'!$G:$G=AK$2,'Full Data'!$C:$C),0)))-28,"")</f>
        <v/>
      </c>
      <c r="AL9" s="29" t="str">
        <f t="array" ref="AL9">IF((INDEX('Full Data'!$M:$M,MATCH($B9,IF('Full Data'!$G:$G=AL$2,'Full Data'!$C:$C),0)))-(INDEX('Full Data'!$E:$E,MATCH($B9,IF('Full Data'!$G:$G=AL$2,'Full Data'!$C:$C),0)))&gt;28,"Q, "&amp;(INDEX('Full Data'!$M:$M,MATCH($B9,IF('Full Data'!$G:$G=AL$2,'Full Data'!$C:$C),0)))-(INDEX('Full Data'!$E:$E,MATCH($B9,IF('Full Data'!$G:$G=AL$2,'Full Data'!$C:$C),0)))-28,"")</f>
        <v/>
      </c>
      <c r="AM9" s="29" t="str">
        <f t="array" ref="AM9">IF((INDEX('Full Data'!$M:$M,MATCH($B9,IF('Full Data'!$G:$G=AM$2,'Full Data'!$C:$C),0)))-(INDEX('Full Data'!$E:$E,MATCH($B9,IF('Full Data'!$G:$G=AM$2,'Full Data'!$C:$C),0)))&gt;28,"Q, "&amp;(INDEX('Full Data'!$M:$M,MATCH($B9,IF('Full Data'!$G:$G=AM$2,'Full Data'!$C:$C),0)))-(INDEX('Full Data'!$E:$E,MATCH($B9,IF('Full Data'!$G:$G=AM$2,'Full Data'!$C:$C),0)))-28,"")</f>
        <v/>
      </c>
      <c r="AN9" s="29" t="str">
        <f t="array" ref="AN9">IF((INDEX('Full Data'!$M:$M,MATCH($B9,IF('Full Data'!$G:$G=AN$2,'Full Data'!$C:$C),0)))-(INDEX('Full Data'!$E:$E,MATCH($B9,IF('Full Data'!$G:$G=AN$2,'Full Data'!$C:$C),0)))&gt;2,"Q, "&amp;(INDEX('Full Data'!$M:$M,MATCH($B9,IF('Full Data'!$G:$G=AN$2,'Full Data'!$C:$C),0)))-(INDEX('Full Data'!$E:$E,MATCH($B9,IF('Full Data'!$G:$G=AN$2,'Full Data'!$C:$C),0)))-2,"")</f>
        <v/>
      </c>
      <c r="AO9" s="29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9" t="str">
        <f t="array" ref="AP9">IF((INDEX('Full Data'!$M:$M,MATCH($B9,IF('Full Data'!$G:$G=AP$2,'Full Data'!$C:$C),0)))-(INDEX('Full Data'!$E:$E,MATCH($B9,IF('Full Data'!$G:$G=AP$2,'Full Data'!$C:$C),0)))&gt;180,"Q, "&amp;(INDEX('Full Data'!$M:$M,MATCH($B9,IF('Full Data'!$G:$G=AP$2,'Full Data'!$C:$C),0)))-(INDEX('Full Data'!$E:$E,MATCH($B9,IF('Full Data'!$G:$G=AP$2,'Full Data'!$C:$C),0)))-180,"")</f>
        <v/>
      </c>
      <c r="AQ9" s="29" t="str">
        <f t="array" ref="AQ9">IF((INDEX('Full Data'!$M:$M,MATCH($B9,IF('Full Data'!$G:$G=AQ$2,'Full Data'!$C:$C),0)))-(INDEX('Full Data'!$E:$E,MATCH($B9,IF('Full Data'!$G:$G=AQ$2,'Full Data'!$C:$C),0)))&gt;180,"Q, "&amp;(INDEX('Full Data'!$M:$M,MATCH($B9,IF('Full Data'!$G:$G=AQ$2,'Full Data'!$C:$C),0)))-(INDEX('Full Data'!$E:$E,MATCH($B9,IF('Full Data'!$G:$G=AQ$2,'Full Data'!$C:$C),0)))-180,"")</f>
        <v/>
      </c>
      <c r="AR9" s="29" t="str">
        <f t="array" ref="AR9">IF((INDEX('Full Data'!$M:$M,MATCH($B9,IF('Full Data'!$G:$G=AR$2,'Full Data'!$C:$C),0)))-(INDEX('Full Data'!$E:$E,MATCH($B9,IF('Full Data'!$G:$G=AR$2,'Full Data'!$C:$C),0)))&gt;180,"Q, "&amp;(INDEX('Full Data'!$M:$M,MATCH($B9,IF('Full Data'!$G:$G=AR$2,'Full Data'!$C:$C),0)))-(INDEX('Full Data'!$E:$E,MATCH($B9,IF('Full Data'!$G:$G=AR$2,'Full Data'!$C:$C),0)))-180,"")</f>
        <v/>
      </c>
      <c r="AS9" s="29" t="str">
        <f t="array" ref="AS9">IF((INDEX('Full Data'!$M:$M,MATCH($B9,IF('Full Data'!$G:$G=AS$2,'Full Data'!$C:$C),0)))-(INDEX('Full Data'!$E:$E,MATCH($B9,IF('Full Data'!$G:$G=AS$2,'Full Data'!$C:$C),0)))&gt;180,"Q, "&amp;(INDEX('Full Data'!$M:$M,MATCH($B9,IF('Full Data'!$G:$G=AS$2,'Full Data'!$C:$C),0)))-(INDEX('Full Data'!$E:$E,MATCH($B9,IF('Full Data'!$G:$G=AS$2,'Full Data'!$C:$C),0)))-180,"")</f>
        <v/>
      </c>
      <c r="AT9" s="29" t="str">
        <f t="array" ref="AT9">IF((INDEX('Full Data'!$M:$M,MATCH($B9,IF('Full Data'!$G:$G=AT$2,'Full Data'!$C:$C),0)))-(INDEX('Full Data'!$E:$E,MATCH($B9,IF('Full Data'!$G:$G=AT$2,'Full Data'!$C:$C),0)))&gt;28,"Q, "&amp;(INDEX('Full Data'!$M:$M,MATCH($B9,IF('Full Data'!$G:$G=AT$2,'Full Data'!$C:$C),0)))-(INDEX('Full Data'!$E:$E,MATCH($B9,IF('Full Data'!$G:$G=AT$2,'Full Data'!$C:$C),0)))-28,"")</f>
        <v/>
      </c>
      <c r="AU9" s="29" t="str">
        <f t="array" ref="AU9">IF((INDEX('Full Data'!$M:$M,MATCH($B9,IF('Full Data'!$G:$G=AU$2,'Full Data'!$C:$C),0)))-(INDEX('Full Data'!$E:$E,MATCH($B9,IF('Full Data'!$G:$G=AU$2,'Full Data'!$C:$C),0)))&gt;28,"Q, "&amp;(INDEX('Full Data'!$M:$M,MATCH($B9,IF('Full Data'!$G:$G=AU$2,'Full Data'!$C:$C),0)))-(INDEX('Full Data'!$E:$E,MATCH($B9,IF('Full Data'!$G:$G=AU$2,'Full Data'!$C:$C),0)))-28,"")</f>
        <v/>
      </c>
      <c r="AV9" s="29" t="str">
        <f t="array" ref="AV9">IF((INDEX('Full Data'!$M:$M,MATCH($B9,IF('Full Data'!$G:$G=AV$2,'Full Data'!$C:$C),0)))-(INDEX('Full Data'!$E:$E,MATCH($B9,IF('Full Data'!$G:$G=AV$2,'Full Data'!$C:$C),0)))&gt;180,"Q, "&amp;(INDEX('Full Data'!$M:$M,MATCH($B9,IF('Full Data'!$G:$G=AV$2,'Full Data'!$C:$C),0)))-(INDEX('Full Data'!$E:$E,MATCH($B9,IF('Full Data'!$G:$G=AV$2,'Full Data'!$C:$C),0)))-180,"")</f>
        <v/>
      </c>
      <c r="AW9" s="29" t="str">
        <f t="array" ref="AW9">IF((INDEX('Full Data'!$M:$M,MATCH($B9,IF('Full Data'!$G:$G=AW$2,'Full Data'!$C:$C),0)))-(INDEX('Full Data'!$E:$E,MATCH($B9,IF('Full Data'!$G:$G=AW$2,'Full Data'!$C:$C),0)))&gt;7,"Q, "&amp;(INDEX('Full Data'!$M:$M,MATCH($B9,IF('Full Data'!$G:$G=AW$2,'Full Data'!$C:$C),0)))-(INDEX('Full Data'!$E:$E,MATCH($B9,IF('Full Data'!$G:$G=AW$2,'Full Data'!$C:$C),0)))-7,"")</f>
        <v/>
      </c>
      <c r="AX9" s="29" t="e">
        <f t="array" ref="AX9">IF((INDEX('Full Data'!$M:$M,MATCH($B9,IF('Full Data'!$G:$G=AX$2,'Full Data'!$C:$C),0)))-(INDEX('Full Data'!$E:$E,MATCH($B9,IF('Full Data'!$G:$G=AX$2,'Full Data'!$C:$C),0)))&gt;28,"Q, "&amp;(INDEX('Full Data'!$M:$M,MATCH($B9,IF('Full Data'!$G:$G=AX$2,'Full Data'!$C:$C),0)))-(INDEX('Full Data'!$E:$E,MATCH($B9,IF('Full Data'!$G:$G=AX$2,'Full Data'!$C:$C),0)))-28,"")</f>
        <v>#N/A</v>
      </c>
      <c r="AY9" s="29" t="str">
        <f t="array" ref="AY9">IF((INDEX('Full Data'!$M:$M,MATCH($B9,IF('Full Data'!$G:$G=AY$2,'Full Data'!$C:$C),0)))-(INDEX('Full Data'!$E:$E,MATCH($B9,IF('Full Data'!$G:$G=AY$2,'Full Data'!$C:$C),0)))&gt;40,"Q, "&amp;(INDEX('Full Data'!$M:$M,MATCH($B9,IF('Full Data'!$G:$G=AY$2,'Full Data'!$C:$C),0)))-(INDEX('Full Data'!$E:$E,MATCH($B9,IF('Full Data'!$G:$G=AY$2,'Full Data'!$C:$C),0)))-40,"")</f>
        <v/>
      </c>
      <c r="AZ9" s="26" t="str">
        <f>IF(Summary!L9&gt;MDL!C9,IF(Summary!L9&lt;PQL!C9,"I",""),"U")</f>
        <v/>
      </c>
      <c r="BA9" s="27" t="str">
        <f>IF(Summary!M9&gt;MDL!D9,IF(Summary!M9&lt;PQL!D9,"I",""),"U")</f>
        <v>U</v>
      </c>
      <c r="BB9" s="27" t="str">
        <f>IF(Summary!N9&gt;MDL!E9,IF(Summary!N9&lt;PQL!E9,"I",""),"U")</f>
        <v/>
      </c>
      <c r="BC9" s="27" t="str">
        <f>IF(Summary!O9&gt;MDL!F9,IF(Summary!O9&lt;PQL!F9,"I",""),"U")</f>
        <v/>
      </c>
      <c r="BD9" s="27" t="str">
        <f>IF(Summary!P9&gt;MDL!G9,IF(Summary!P9&lt;PQL!G9,"I",""),"U")</f>
        <v/>
      </c>
      <c r="BE9" s="27" t="str">
        <f>IF(Summary!Q9&gt;MDL!H9,IF(Summary!Q9&lt;PQL!H9,"I",""),"U")</f>
        <v/>
      </c>
      <c r="BF9" s="27" t="str">
        <f>IF(Summary!R9&gt;MDL!I9,IF(Summary!R9&lt;PQL!I9,"I",""),"U")</f>
        <v/>
      </c>
      <c r="BG9" s="27" t="str">
        <f>IF(Summary!S9&gt;MDL!J9,IF(Summary!S9&lt;PQL!J9,"I",""),"U")</f>
        <v/>
      </c>
      <c r="BH9" s="27" t="str">
        <f>IF(Summary!T9&gt;MDL!K9,IF(Summary!T9&lt;PQL!K9,"I",""),"U")</f>
        <v>U</v>
      </c>
      <c r="BI9" s="27" t="str">
        <f>IF(Summary!U9&gt;MDL!L9,IF(Summary!U9&lt;PQL!L9,"I",""),"U")</f>
        <v/>
      </c>
      <c r="BJ9" s="27" t="str">
        <f>IF(Summary!V9&gt;MDL!M9,IF(Summary!V9&lt;PQL!M9,"I",""),"U")</f>
        <v/>
      </c>
      <c r="BK9" s="27" t="str">
        <f>IF(Summary!W9&gt;MDL!N9,IF(Summary!W9&lt;PQL!N9,"I",""),"U")</f>
        <v/>
      </c>
      <c r="BL9" s="27" t="str">
        <f>IF(Summary!X9&gt;MDL!O9,IF(Summary!X9&lt;PQL!O9,"I",""),"U")</f>
        <v/>
      </c>
      <c r="BM9" s="27" t="str">
        <f>IF(Summary!Y9&gt;MDL!P9,IF(Summary!Y9&lt;PQL!P9,"I",""),"U")</f>
        <v/>
      </c>
      <c r="BN9" s="27" t="str">
        <f>IF(Summary!Z9&gt;MDL!Q9,IF(Summary!Z9&lt;PQL!Q9,"I",""),"U")</f>
        <v/>
      </c>
      <c r="BO9" s="27" t="str">
        <f>IF(Summary!AA9&gt;MDL!R9,IF(Summary!AA9&lt;PQL!R9,"I",""),"U")</f>
        <v>I</v>
      </c>
      <c r="BP9" s="27" t="str">
        <f>IF(Summary!AB9&gt;MDL!S9,IF(Summary!AB9&lt;PQL!S9,"I",""),"U")</f>
        <v/>
      </c>
      <c r="BQ9" s="27" t="e">
        <f>IF(Summary!AD9&gt;MDL!U9,IF(Summary!AD9&lt;PQL!U9,"I",""),"U")</f>
        <v>#N/A</v>
      </c>
      <c r="BR9" s="27" t="str">
        <f>IF(Summary!AE9&gt;MDL!V9,IF(Summary!AE9&lt;PQL!V9,"I",""),"U")</f>
        <v>I</v>
      </c>
    </row>
    <row r="10" spans="2:70">
      <c r="B10" t="str">
        <f>IF(ISBLANK(Summary!B10),"",Summary!B10)</f>
        <v>DEVILS EAR SPRING (GILCHRIST) SIPQ</v>
      </c>
      <c r="C10">
        <v>9677</v>
      </c>
      <c r="D10" t="str">
        <f>IF(ISERROR(INDEX('Full Data'!A:A,MATCH(B10,'Full Data'!C:C,0))),"",INDEX('Full Data'!A:A,MATCH(B10,'Full Data'!C:C,0)))</f>
        <v>SPRG1204-4</v>
      </c>
      <c r="E10" s="39">
        <f>IF((7+COUNT(Summary!AD10:AE10,Summary!L10:AB10))=Summary!C10,"",((7+COUNT(Summary!AD10:AE10,Summary!L10:AB10))-Summary!C10))</f>
        <v>1</v>
      </c>
      <c r="F10" s="39" t="str">
        <f t="array" ref="F10">IF(AND((IF(AND(ISTEXT((INDEX('Full Data'!$I:$I,MATCH($B10,IF('Full Data'!$G:$G=F$2,'Full Data'!$C:$C),0)))),ISNUMBER(Summary!E10)),"bad qualifer","O"))="O",IFERROR(Summary!E10,"O")="O"),"O","")</f>
        <v/>
      </c>
      <c r="G10" s="8" t="str">
        <f t="array" ref="G10">IF(AND((IF(AND(ISTEXT((INDEX('Full Data'!$I:$I,MATCH($B10,IF('Full Data'!$G:$G=G$2,'Full Data'!$C:$C),0)))),ISNUMBER(Summary!F10)),"bad qualifer","O"))="O",IFERROR(Summary!F10,"O")="O"),"O","")</f>
        <v/>
      </c>
      <c r="H10" s="39" t="str">
        <f t="array" ref="H10">IF(AND((IF(AND(ISTEXT((INDEX('Full Data'!$I:$I,MATCH($B10,IF('Full Data'!$G:$G=H$2,'Full Data'!$C:$C),0)))),ISNUMBER(Summary!G10)),"bad qualifer","O"))="O",IFERROR(Summary!G10,"O")="O"),"O","")</f>
        <v/>
      </c>
      <c r="I10" s="39" t="str">
        <f t="array" ref="I10">IF(AND((IF(AND(ISTEXT((INDEX('Full Data'!$I:$I,MATCH($B10,IF('Full Data'!$G:$G=I$2,'Full Data'!$C:$C),0)))),ISNUMBER(Summary!H10)),"bad qualifer","O"))="O",IFERROR(Summary!H10,"O")="O"),"O","")</f>
        <v/>
      </c>
      <c r="J10" s="39" t="str">
        <f t="array" ref="J10">IF(AND((IF(AND(ISTEXT((INDEX('Full Data'!$I:$I,MATCH($B10,IF('Full Data'!$G:$G=J$2,'Full Data'!$C:$C),0)))),ISNUMBER(Summary!I10)),"bad qualifer","O"))="O",IFERROR(Summary!I10,"O")="O"),"O","")</f>
        <v/>
      </c>
      <c r="K10" s="10" t="str">
        <f t="array" ref="K10">IF(OR(C10=9695,C10=20383,C10=20385,C10=9714,C10=9717,C10=11371,C10=11456,C10=9739,C10=11386,C10=9719),"",(IFERROR(CONCATENATE((INDEX('Full Data'!$I:$I,MATCH($B10,IF('Full Data'!$G:$G=K$2,'Full Data'!$C:$C),0))),"  |  ",(IFERROR(IF(Summary!J10=Summary!K10,"L",Summary!J10-Summary!K10),"O"))),"O")))</f>
        <v>O</v>
      </c>
      <c r="L10" s="44" t="str">
        <f t="array" ref="L10">IF(OR(C10=9695,C10=20383,C10=20385,C10=9714),"",(IF(AND((IF(AND(ISTEXT((INDEX('Full Data'!$I:$I,MATCH($B10,IF('Full Data'!$G:$G=L$2,'Full Data'!$C:$C),0)))),ISNUMBER(Summary!K10)),"bad qualifer","O"))="O",IFERROR(Summary!K10,"O")="O"),"O","")))</f>
        <v/>
      </c>
      <c r="M10" s="16" t="str">
        <f t="array" ref="M10">(IF(OR(C10=9743,C10=11456,C10=9713,C10=10786,C10=9714),(IF(AND((IF(AND(ISTEXT((INDEX('Full Data'!$I:$I,MATCH($B10,IF('Full Data'!$G:$G=M$2,'Full Data'!$C:$C),0)))),ISNUMBER(Summary!AC10)),"bad qualifer","O"))="O",IFERROR(Summary!AC10,"O")="O"),"O","")),""))</f>
        <v/>
      </c>
      <c r="N10" s="12" t="str">
        <f t="array" ref="N10">IF((INDEX('Full Data'!$I:$I,MATCH($B10,IF('Full Data'!$G:$G=AG$2,'Full Data'!$C:$C),0)))=CONCATENATE(LEFT(AG10),AZ10),"",CONCATENATE((INDEX('Full Data'!$I:$I,MATCH($B10,IF('Full Data'!$G:$G=AG$2,'Full Data'!$C:$C),0))),"  |  ",CONCATENATE(AG10,AZ10)))</f>
        <v xml:space="preserve">A  |  </v>
      </c>
      <c r="O10" s="11" t="str">
        <f t="array" ref="O10">IF((INDEX('Full Data'!$I:$I,MATCH($B10,IF('Full Data'!$G:$G=AH$2,'Full Data'!$C:$C),0)))=CONCATENATE(LEFT(AH10),BA10),"",CONCATENATE((INDEX('Full Data'!$I:$I,MATCH($B10,IF('Full Data'!$G:$G=AH$2,'Full Data'!$C:$C),0))),"  |  ",CONCATENATE(AH10,BA10)))</f>
        <v/>
      </c>
      <c r="P10" s="11" t="str">
        <f t="array" ref="P10">IF((INDEX('Full Data'!$I:$I,MATCH($B10,IF('Full Data'!$G:$G=AI$2,'Full Data'!$C:$C),0)))=CONCATENATE(LEFT(AI10),BB10),"",CONCATENATE((INDEX('Full Data'!$I:$I,MATCH($B10,IF('Full Data'!$G:$G=AI$2,'Full Data'!$C:$C),0))),"  |  ",CONCATENATE(AI10,BB10)))</f>
        <v/>
      </c>
      <c r="Q10" s="11" t="str">
        <f t="array" ref="Q10">IF((INDEX('Full Data'!$I:$I,MATCH($B10,IF('Full Data'!$G:$G=AJ$2,'Full Data'!$C:$C),0)))=CONCATENATE(LEFT(AJ10),BC10),"",CONCATENATE((INDEX('Full Data'!$I:$I,MATCH($B10,IF('Full Data'!$G:$G=AJ$2,'Full Data'!$C:$C),0))),"  |  ",CONCATENATE(AJ10,BC10)))</f>
        <v/>
      </c>
      <c r="R10" s="11" t="str">
        <f t="array" ref="R10">IF((INDEX('Full Data'!$I:$I,MATCH($B10,IF('Full Data'!$G:$G=AK$2,'Full Data'!$C:$C),0)))=CONCATENATE(LEFT(AK10),BD10),"",CONCATENATE((INDEX('Full Data'!$I:$I,MATCH($B10,IF('Full Data'!$G:$G=AK$2,'Full Data'!$C:$C),0))),"  |  ",CONCATENATE(AK10,BD10)))</f>
        <v/>
      </c>
      <c r="S10" s="11" t="str">
        <f t="array" ref="S10">IF((INDEX('Full Data'!$I:$I,MATCH($B10,IF('Full Data'!$G:$G=AL$2,'Full Data'!$C:$C),0)))=CONCATENATE(LEFT(AL10),BE10),"",CONCATENATE((INDEX('Full Data'!$I:$I,MATCH($B10,IF('Full Data'!$G:$G=AL$2,'Full Data'!$C:$C),0))),"  |  ",CONCATENATE(AL10,BE10)))</f>
        <v/>
      </c>
      <c r="T10" s="11" t="str">
        <f t="array" ref="T10">IF((INDEX('Full Data'!$I:$I,MATCH($B10,IF('Full Data'!$G:$G=AM$2,'Full Data'!$C:$C),0)))=CONCATENATE(LEFT(AM10),BF10),"",CONCATENATE((INDEX('Full Data'!$I:$I,MATCH($B10,IF('Full Data'!$G:$G=AM$2,'Full Data'!$C:$C),0))),"  |  ",CONCATENATE(AM10,BF10)))</f>
        <v/>
      </c>
      <c r="U10" s="11" t="str">
        <f t="array" ref="U10">IF((INDEX('Full Data'!$I:$I,MATCH($B10,IF('Full Data'!$G:$G=AN$2,'Full Data'!$C:$C),0)))=CONCATENATE(LEFT(AN10),BG10),"",CONCATENATE((INDEX('Full Data'!$I:$I,MATCH($B10,IF('Full Data'!$G:$G=AN$2,'Full Data'!$C:$C),0))),"  |  ",CONCATENATE(AN10,BG10)))</f>
        <v/>
      </c>
      <c r="V10" s="11" t="str">
        <f t="array" ref="V10">IF((INDEX('Full Data'!$I:$I,MATCH($B10,IF('Full Data'!$G:$G=AO$2,'Full Data'!$C:$C),0)))=CONCATENATE(LEFT(AO10),BH10),"",CONCATENATE((INDEX('Full Data'!$I:$I,MATCH($B10,IF('Full Data'!$G:$G=AO$2,'Full Data'!$C:$C),0))),"  |  ",CONCATENATE(AO10,BH10)))</f>
        <v/>
      </c>
      <c r="W10" s="11" t="str">
        <f t="array" ref="W10">IF((INDEX('Full Data'!$I:$I,MATCH($B10,IF('Full Data'!$G:$G=AP$2,'Full Data'!$C:$C),0)))=CONCATENATE(LEFT(AP10),BI10),"",CONCATENATE((INDEX('Full Data'!$I:$I,MATCH($B10,IF('Full Data'!$G:$G=AP$2,'Full Data'!$C:$C),0))),"  |  ",CONCATENATE(AP10,BI10)))</f>
        <v/>
      </c>
      <c r="X10" s="11" t="str">
        <f t="array" ref="X10">IF((INDEX('Full Data'!$I:$I,MATCH($B10,IF('Full Data'!$G:$G=AQ$2,'Full Data'!$C:$C),0)))=CONCATENATE(LEFT(AQ10),BJ10),"",CONCATENATE((INDEX('Full Data'!$I:$I,MATCH($B10,IF('Full Data'!$G:$G=AQ$2,'Full Data'!$C:$C),0))),"  |  ",CONCATENATE(AQ10,BJ10)))</f>
        <v/>
      </c>
      <c r="Y10" s="11" t="str">
        <f t="array" ref="Y10">IF((INDEX('Full Data'!$I:$I,MATCH($B10,IF('Full Data'!$G:$G=AR$2,'Full Data'!$C:$C),0)))=CONCATENATE(LEFT(AR10),BK10),"",CONCATENATE((INDEX('Full Data'!$I:$I,MATCH($B10,IF('Full Data'!$G:$G=AR$2,'Full Data'!$C:$C),0))),"  |  ",CONCATENATE(AR10,BK10)))</f>
        <v/>
      </c>
      <c r="Z10" s="11" t="str">
        <f t="array" ref="Z10">IF((INDEX('Full Data'!$I:$I,MATCH($B10,IF('Full Data'!$G:$G=AS$2,'Full Data'!$C:$C),0)))=CONCATENATE(LEFT(AS10),BL10),"",CONCATENATE((INDEX('Full Data'!$I:$I,MATCH($B10,IF('Full Data'!$G:$G=AS$2,'Full Data'!$C:$C),0))),"  |  ",CONCATENATE(AS10,BL10)))</f>
        <v/>
      </c>
      <c r="AA10" s="11" t="str">
        <f t="array" ref="AA10">IF((INDEX('Full Data'!$I:$I,MATCH($B10,IF('Full Data'!$G:$G=AT$2,'Full Data'!$C:$C),0)))=CONCATENATE(LEFT(AT10),BM10),"",CONCATENATE((INDEX('Full Data'!$I:$I,MATCH($B10,IF('Full Data'!$G:$G=AT$2,'Full Data'!$C:$C),0))),"  |  ",CONCATENATE(AT10,BM10)))</f>
        <v/>
      </c>
      <c r="AB10" s="11" t="str">
        <f t="array" ref="AB10">IF((INDEX('Full Data'!$I:$I,MATCH($B10,IF('Full Data'!$G:$G=AU$2,'Full Data'!$C:$C),0)))=CONCATENATE(LEFT(AU10),BN10),"",CONCATENATE((INDEX('Full Data'!$I:$I,MATCH($B10,IF('Full Data'!$G:$G=AU$2,'Full Data'!$C:$C),0))),"  |  ",CONCATENATE(AU10,BN10)))</f>
        <v/>
      </c>
      <c r="AC10" s="11" t="str">
        <f t="array" ref="AC10">IF((INDEX('Full Data'!$I:$I,MATCH($B10,IF('Full Data'!$G:$G=AV$2,'Full Data'!$C:$C),0)))=CONCATENATE(LEFT(AV10),BO10),"",CONCATENATE((INDEX('Full Data'!$I:$I,MATCH($B10,IF('Full Data'!$G:$G=AV$2,'Full Data'!$C:$C),0))),"  |  ",CONCATENATE(AV10,BO10)))</f>
        <v/>
      </c>
      <c r="AD10" s="11" t="str">
        <f t="array" ref="AD10">IF((INDEX('Full Data'!$I:$I,MATCH($B10,IF('Full Data'!$G:$G=AW$2,'Full Data'!$C:$C),0)))=CONCATENATE(LEFT(AW10),BP10),"",CONCATENATE((INDEX('Full Data'!$I:$I,MATCH($B10,IF('Full Data'!$G:$G=AW$2,'Full Data'!$C:$C),0))),"  |  ",CONCATENATE(AW10,BP10)))</f>
        <v/>
      </c>
      <c r="AE10" s="11" t="e">
        <f t="array" ref="AE10">IF((INDEX('Full Data'!$I:$I,MATCH($B10,IF('Full Data'!$G:$G=AX$2,'Full Data'!$C:$C),0)))=CONCATENATE(LEFT(AX10),BQ10),"",CONCATENATE((INDEX('Full Data'!$I:$I,MATCH($B10,IF('Full Data'!$G:$G=AX$2,'Full Data'!$C:$C),0))),"  |  ",CONCATENATE(AX10,BQ10)))</f>
        <v>#N/A</v>
      </c>
      <c r="AF10" s="11" t="str">
        <f t="array" ref="AF10">IF((INDEX('Full Data'!$I:$I,MATCH($B10,IF('Full Data'!$G:$G=AY$2,'Full Data'!$C:$C),0)))=CONCATENATE(LEFT(AY10),BR10),"",CONCATENATE((INDEX('Full Data'!$I:$I,MATCH($B10,IF('Full Data'!$G:$G=AY$2,'Full Data'!$C:$C),0))),"  |  ",CONCATENATE(AY10,BR10)))</f>
        <v/>
      </c>
      <c r="AG10" s="28" t="str">
        <f t="array" ref="AG10">IF((INDEX('Full Data'!$M:$M,MATCH($B10,IF('Full Data'!$G:$G=AG$2,'Full Data'!$C:$C),0)))-(INDEX('Full Data'!$E:$E,MATCH($B10,IF('Full Data'!$G:$G=AG$2,'Full Data'!$C:$C),0)))&gt;2,"Q, "&amp;(INDEX('Full Data'!$M:$M,MATCH($B10,IF('Full Data'!$G:$G=AG$2,'Full Data'!$C:$C),0)))-(INDEX('Full Data'!$E:$E,MATCH($B10,IF('Full Data'!$G:$G=AG$2,'Full Data'!$C:$C),0)))-2,"")</f>
        <v/>
      </c>
      <c r="AH10" s="29" t="str">
        <f t="array" ref="AH10">IF((INDEX('Full Data'!$M:$M,MATCH($B10,IF('Full Data'!$G:$G=AH$2,'Full Data'!$C:$C),0)))-(INDEX('Full Data'!$E:$E,MATCH($B10,IF('Full Data'!$G:$G=AH$2,'Full Data'!$C:$C),0)))&gt;2,"Q, "&amp;(INDEX('Full Data'!$M:$M,MATCH($B10,IF('Full Data'!$G:$G=AH$2,'Full Data'!$C:$C),0)))-(INDEX('Full Data'!$E:$E,MATCH($B10,IF('Full Data'!$G:$G=AH$2,'Full Data'!$C:$C),0)))-2,"")</f>
        <v/>
      </c>
      <c r="AI10" s="29" t="str">
        <f t="array" ref="AI10">IF((INDEX('Full Data'!$M:$M,MATCH($B10,IF('Full Data'!$G:$G=AI$2,'Full Data'!$C:$C),0)))-(INDEX('Full Data'!$E:$E,MATCH($B10,IF('Full Data'!$G:$G=AI$2,'Full Data'!$C:$C),0)))&gt;14,"Q, "&amp;(INDEX('Full Data'!$M:$M,MATCH($B10,IF('Full Data'!$G:$G=AI$2,'Full Data'!$C:$C),0)))-(INDEX('Full Data'!$E:$E,MATCH($B10,IF('Full Data'!$G:$G=AI$2,'Full Data'!$C:$C),0)))-14,"")</f>
        <v/>
      </c>
      <c r="AJ10" s="29" t="str">
        <f t="array" ref="AJ10">IF((INDEX('Full Data'!$M:$M,MATCH($B10,IF('Full Data'!$G:$G=AJ$2,'Full Data'!$C:$C),0)))-(INDEX('Full Data'!$E:$E,MATCH($B10,IF('Full Data'!$G:$G=AJ$2,'Full Data'!$C:$C),0)))&gt;28,"Q, "&amp;(INDEX('Full Data'!$M:$M,MATCH($B10,IF('Full Data'!$G:$G=AJ$2,'Full Data'!$C:$C),0)))-(INDEX('Full Data'!$E:$E,MATCH($B10,IF('Full Data'!$G:$G=AJ$2,'Full Data'!$C:$C),0)))-28,"")</f>
        <v/>
      </c>
      <c r="AK10" s="29" t="str">
        <f t="array" ref="AK10">IF((INDEX('Full Data'!$M:$M,MATCH($B10,IF('Full Data'!$G:$G=AK$2,'Full Data'!$C:$C),0)))-(INDEX('Full Data'!$E:$E,MATCH($B10,IF('Full Data'!$G:$G=AK$2,'Full Data'!$C:$C),0)))&gt;28,"Q, "&amp;(INDEX('Full Data'!$M:$M,MATCH($B10,IF('Full Data'!$G:$G=AK$2,'Full Data'!$C:$C),0)))-(INDEX('Full Data'!$E:$E,MATCH($B10,IF('Full Data'!$G:$G=AK$2,'Full Data'!$C:$C),0)))-28,"")</f>
        <v/>
      </c>
      <c r="AL10" s="29" t="str">
        <f t="array" ref="AL10">IF((INDEX('Full Data'!$M:$M,MATCH($B10,IF('Full Data'!$G:$G=AL$2,'Full Data'!$C:$C),0)))-(INDEX('Full Data'!$E:$E,MATCH($B10,IF('Full Data'!$G:$G=AL$2,'Full Data'!$C:$C),0)))&gt;28,"Q, "&amp;(INDEX('Full Data'!$M:$M,MATCH($B10,IF('Full Data'!$G:$G=AL$2,'Full Data'!$C:$C),0)))-(INDEX('Full Data'!$E:$E,MATCH($B10,IF('Full Data'!$G:$G=AL$2,'Full Data'!$C:$C),0)))-28,"")</f>
        <v/>
      </c>
      <c r="AM10" s="29" t="str">
        <f t="array" ref="AM10">IF((INDEX('Full Data'!$M:$M,MATCH($B10,IF('Full Data'!$G:$G=AM$2,'Full Data'!$C:$C),0)))-(INDEX('Full Data'!$E:$E,MATCH($B10,IF('Full Data'!$G:$G=AM$2,'Full Data'!$C:$C),0)))&gt;28,"Q, "&amp;(INDEX('Full Data'!$M:$M,MATCH($B10,IF('Full Data'!$G:$G=AM$2,'Full Data'!$C:$C),0)))-(INDEX('Full Data'!$E:$E,MATCH($B10,IF('Full Data'!$G:$G=AM$2,'Full Data'!$C:$C),0)))-28,"")</f>
        <v/>
      </c>
      <c r="AN10" s="29" t="str">
        <f t="array" ref="AN10">IF((INDEX('Full Data'!$M:$M,MATCH($B10,IF('Full Data'!$G:$G=AN$2,'Full Data'!$C:$C),0)))-(INDEX('Full Data'!$E:$E,MATCH($B10,IF('Full Data'!$G:$G=AN$2,'Full Data'!$C:$C),0)))&gt;2,"Q, "&amp;(INDEX('Full Data'!$M:$M,MATCH($B10,IF('Full Data'!$G:$G=AN$2,'Full Data'!$C:$C),0)))-(INDEX('Full Data'!$E:$E,MATCH($B10,IF('Full Data'!$G:$G=AN$2,'Full Data'!$C:$C),0)))-2,"")</f>
        <v/>
      </c>
      <c r="AO10" s="29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9" t="str">
        <f t="array" ref="AP10">IF((INDEX('Full Data'!$M:$M,MATCH($B10,IF('Full Data'!$G:$G=AP$2,'Full Data'!$C:$C),0)))-(INDEX('Full Data'!$E:$E,MATCH($B10,IF('Full Data'!$G:$G=AP$2,'Full Data'!$C:$C),0)))&gt;180,"Q, "&amp;(INDEX('Full Data'!$M:$M,MATCH($B10,IF('Full Data'!$G:$G=AP$2,'Full Data'!$C:$C),0)))-(INDEX('Full Data'!$E:$E,MATCH($B10,IF('Full Data'!$G:$G=AP$2,'Full Data'!$C:$C),0)))-180,"")</f>
        <v/>
      </c>
      <c r="AQ10" s="29" t="str">
        <f t="array" ref="AQ10">IF((INDEX('Full Data'!$M:$M,MATCH($B10,IF('Full Data'!$G:$G=AQ$2,'Full Data'!$C:$C),0)))-(INDEX('Full Data'!$E:$E,MATCH($B10,IF('Full Data'!$G:$G=AQ$2,'Full Data'!$C:$C),0)))&gt;180,"Q, "&amp;(INDEX('Full Data'!$M:$M,MATCH($B10,IF('Full Data'!$G:$G=AQ$2,'Full Data'!$C:$C),0)))-(INDEX('Full Data'!$E:$E,MATCH($B10,IF('Full Data'!$G:$G=AQ$2,'Full Data'!$C:$C),0)))-180,"")</f>
        <v/>
      </c>
      <c r="AR10" s="29" t="str">
        <f t="array" ref="AR10">IF((INDEX('Full Data'!$M:$M,MATCH($B10,IF('Full Data'!$G:$G=AR$2,'Full Data'!$C:$C),0)))-(INDEX('Full Data'!$E:$E,MATCH($B10,IF('Full Data'!$G:$G=AR$2,'Full Data'!$C:$C),0)))&gt;180,"Q, "&amp;(INDEX('Full Data'!$M:$M,MATCH($B10,IF('Full Data'!$G:$G=AR$2,'Full Data'!$C:$C),0)))-(INDEX('Full Data'!$E:$E,MATCH($B10,IF('Full Data'!$G:$G=AR$2,'Full Data'!$C:$C),0)))-180,"")</f>
        <v/>
      </c>
      <c r="AS10" s="29" t="str">
        <f t="array" ref="AS10">IF((INDEX('Full Data'!$M:$M,MATCH($B10,IF('Full Data'!$G:$G=AS$2,'Full Data'!$C:$C),0)))-(INDEX('Full Data'!$E:$E,MATCH($B10,IF('Full Data'!$G:$G=AS$2,'Full Data'!$C:$C),0)))&gt;180,"Q, "&amp;(INDEX('Full Data'!$M:$M,MATCH($B10,IF('Full Data'!$G:$G=AS$2,'Full Data'!$C:$C),0)))-(INDEX('Full Data'!$E:$E,MATCH($B10,IF('Full Data'!$G:$G=AS$2,'Full Data'!$C:$C),0)))-180,"")</f>
        <v/>
      </c>
      <c r="AT10" s="29" t="str">
        <f t="array" ref="AT10">IF((INDEX('Full Data'!$M:$M,MATCH($B10,IF('Full Data'!$G:$G=AT$2,'Full Data'!$C:$C),0)))-(INDEX('Full Data'!$E:$E,MATCH($B10,IF('Full Data'!$G:$G=AT$2,'Full Data'!$C:$C),0)))&gt;28,"Q, "&amp;(INDEX('Full Data'!$M:$M,MATCH($B10,IF('Full Data'!$G:$G=AT$2,'Full Data'!$C:$C),0)))-(INDEX('Full Data'!$E:$E,MATCH($B10,IF('Full Data'!$G:$G=AT$2,'Full Data'!$C:$C),0)))-28,"")</f>
        <v/>
      </c>
      <c r="AU10" s="29" t="str">
        <f t="array" ref="AU10">IF((INDEX('Full Data'!$M:$M,MATCH($B10,IF('Full Data'!$G:$G=AU$2,'Full Data'!$C:$C),0)))-(INDEX('Full Data'!$E:$E,MATCH($B10,IF('Full Data'!$G:$G=AU$2,'Full Data'!$C:$C),0)))&gt;28,"Q, "&amp;(INDEX('Full Data'!$M:$M,MATCH($B10,IF('Full Data'!$G:$G=AU$2,'Full Data'!$C:$C),0)))-(INDEX('Full Data'!$E:$E,MATCH($B10,IF('Full Data'!$G:$G=AU$2,'Full Data'!$C:$C),0)))-28,"")</f>
        <v/>
      </c>
      <c r="AV10" s="29" t="str">
        <f t="array" ref="AV10">IF((INDEX('Full Data'!$M:$M,MATCH($B10,IF('Full Data'!$G:$G=AV$2,'Full Data'!$C:$C),0)))-(INDEX('Full Data'!$E:$E,MATCH($B10,IF('Full Data'!$G:$G=AV$2,'Full Data'!$C:$C),0)))&gt;180,"Q, "&amp;(INDEX('Full Data'!$M:$M,MATCH($B10,IF('Full Data'!$G:$G=AV$2,'Full Data'!$C:$C),0)))-(INDEX('Full Data'!$E:$E,MATCH($B10,IF('Full Data'!$G:$G=AV$2,'Full Data'!$C:$C),0)))-180,"")</f>
        <v/>
      </c>
      <c r="AW10" s="29" t="str">
        <f t="array" ref="AW10">IF((INDEX('Full Data'!$M:$M,MATCH($B10,IF('Full Data'!$G:$G=AW$2,'Full Data'!$C:$C),0)))-(INDEX('Full Data'!$E:$E,MATCH($B10,IF('Full Data'!$G:$G=AW$2,'Full Data'!$C:$C),0)))&gt;7,"Q, "&amp;(INDEX('Full Data'!$M:$M,MATCH($B10,IF('Full Data'!$G:$G=AW$2,'Full Data'!$C:$C),0)))-(INDEX('Full Data'!$E:$E,MATCH($B10,IF('Full Data'!$G:$G=AW$2,'Full Data'!$C:$C),0)))-7,"")</f>
        <v/>
      </c>
      <c r="AX10" s="29" t="e">
        <f t="array" ref="AX10">IF((INDEX('Full Data'!$M:$M,MATCH($B10,IF('Full Data'!$G:$G=AX$2,'Full Data'!$C:$C),0)))-(INDEX('Full Data'!$E:$E,MATCH($B10,IF('Full Data'!$G:$G=AX$2,'Full Data'!$C:$C),0)))&gt;28,"Q, "&amp;(INDEX('Full Data'!$M:$M,MATCH($B10,IF('Full Data'!$G:$G=AX$2,'Full Data'!$C:$C),0)))-(INDEX('Full Data'!$E:$E,MATCH($B10,IF('Full Data'!$G:$G=AX$2,'Full Data'!$C:$C),0)))-28,"")</f>
        <v>#N/A</v>
      </c>
      <c r="AY10" s="29" t="str">
        <f t="array" ref="AY10">IF((INDEX('Full Data'!$M:$M,MATCH($B10,IF('Full Data'!$G:$G=AY$2,'Full Data'!$C:$C),0)))-(INDEX('Full Data'!$E:$E,MATCH($B10,IF('Full Data'!$G:$G=AY$2,'Full Data'!$C:$C),0)))&gt;40,"Q, "&amp;(INDEX('Full Data'!$M:$M,MATCH($B10,IF('Full Data'!$G:$G=AY$2,'Full Data'!$C:$C),0)))-(INDEX('Full Data'!$E:$E,MATCH($B10,IF('Full Data'!$G:$G=AY$2,'Full Data'!$C:$C),0)))-40,"")</f>
        <v/>
      </c>
      <c r="AZ10" s="26" t="str">
        <f>IF(Summary!L10&gt;MDL!C10,IF(Summary!L10&lt;PQL!C10,"I",""),"U")</f>
        <v/>
      </c>
      <c r="BA10" s="27" t="str">
        <f>IF(Summary!M10&gt;MDL!D10,IF(Summary!M10&lt;PQL!D10,"I",""),"U")</f>
        <v/>
      </c>
      <c r="BB10" s="27" t="str">
        <f>IF(Summary!N10&gt;MDL!E10,IF(Summary!N10&lt;PQL!E10,"I",""),"U")</f>
        <v/>
      </c>
      <c r="BC10" s="27" t="str">
        <f>IF(Summary!O10&gt;MDL!F10,IF(Summary!O10&lt;PQL!F10,"I",""),"U")</f>
        <v>U</v>
      </c>
      <c r="BD10" s="27" t="str">
        <f>IF(Summary!P10&gt;MDL!G10,IF(Summary!P10&lt;PQL!G10,"I",""),"U")</f>
        <v>U</v>
      </c>
      <c r="BE10" s="27" t="str">
        <f>IF(Summary!Q10&gt;MDL!H10,IF(Summary!Q10&lt;PQL!H10,"I",""),"U")</f>
        <v/>
      </c>
      <c r="BF10" s="27" t="str">
        <f>IF(Summary!R10&gt;MDL!I10,IF(Summary!R10&lt;PQL!I10,"I",""),"U")</f>
        <v/>
      </c>
      <c r="BG10" s="27" t="str">
        <f>IF(Summary!S10&gt;MDL!J10,IF(Summary!S10&lt;PQL!J10,"I",""),"U")</f>
        <v/>
      </c>
      <c r="BH10" s="27" t="str">
        <f>IF(Summary!T10&gt;MDL!K10,IF(Summary!T10&lt;PQL!K10,"I",""),"U")</f>
        <v>U</v>
      </c>
      <c r="BI10" s="27" t="str">
        <f>IF(Summary!U10&gt;MDL!L10,IF(Summary!U10&lt;PQL!L10,"I",""),"U")</f>
        <v/>
      </c>
      <c r="BJ10" s="27" t="str">
        <f>IF(Summary!V10&gt;MDL!M10,IF(Summary!V10&lt;PQL!M10,"I",""),"U")</f>
        <v/>
      </c>
      <c r="BK10" s="27" t="str">
        <f>IF(Summary!W10&gt;MDL!N10,IF(Summary!W10&lt;PQL!N10,"I",""),"U")</f>
        <v/>
      </c>
      <c r="BL10" s="27" t="str">
        <f>IF(Summary!X10&gt;MDL!O10,IF(Summary!X10&lt;PQL!O10,"I",""),"U")</f>
        <v>I</v>
      </c>
      <c r="BM10" s="27" t="str">
        <f>IF(Summary!Y10&gt;MDL!P10,IF(Summary!Y10&lt;PQL!P10,"I",""),"U")</f>
        <v/>
      </c>
      <c r="BN10" s="27" t="str">
        <f>IF(Summary!Z10&gt;MDL!Q10,IF(Summary!Z10&lt;PQL!Q10,"I",""),"U")</f>
        <v/>
      </c>
      <c r="BO10" s="27" t="str">
        <f>IF(Summary!AA10&gt;MDL!R10,IF(Summary!AA10&lt;PQL!R10,"I",""),"U")</f>
        <v>I</v>
      </c>
      <c r="BP10" s="27" t="str">
        <f>IF(Summary!AB10&gt;MDL!S10,IF(Summary!AB10&lt;PQL!S10,"I",""),"U")</f>
        <v/>
      </c>
      <c r="BQ10" s="27" t="e">
        <f>IF(Summary!AD10&gt;MDL!U10,IF(Summary!AD10&lt;PQL!U10,"I",""),"U")</f>
        <v>#N/A</v>
      </c>
      <c r="BR10" s="27" t="str">
        <f>IF(Summary!AE10&gt;MDL!V10,IF(Summary!AE10&lt;PQL!V10,"I",""),"U")</f>
        <v>I</v>
      </c>
    </row>
    <row r="11" spans="2:70" s="10" customFormat="1" hidden="1">
      <c r="B11" s="10" t="str">
        <f>IF(ISBLANK(Summary!B11),"",Summary!B11)</f>
        <v>FERN HAMMOCK SPRINGS</v>
      </c>
      <c r="C11" s="10">
        <v>11456</v>
      </c>
      <c r="D11" s="10" t="str">
        <f>IF(ISERROR(INDEX('Full Data'!A:A,MATCH(B11,'Full Data'!C:C,0))),"",INDEX('Full Data'!A:A,MATCH(B11,'Full Data'!C:C,0)))</f>
        <v/>
      </c>
      <c r="E11" s="39">
        <f>IF((8+COUNT(Summary!AD11:AE11,Summary!L11:AB11))=Summary!C11,"",((8+COUNT(Summary!AD11:AE11,Summary!L11:AB11))-Summary!C11))</f>
        <v>8</v>
      </c>
      <c r="F11" s="39" t="str">
        <f t="array" ref="F11">IF(AND((IF(AND(ISTEXT((INDEX('Full Data'!$I:$I,MATCH($B11,IF('Full Data'!$G:$G=F$2,'Full Data'!$C:$C),0)))),ISNUMBER(Summary!E11)),"bad qualifer","O"))="O",IFERROR(Summary!E11,"O")="O"),"O","")</f>
        <v>O</v>
      </c>
      <c r="G11" s="8" t="str">
        <f t="array" ref="G11">IF(AND((IF(AND(ISTEXT((INDEX('Full Data'!$I:$I,MATCH($B11,IF('Full Data'!$G:$G=G$2,'Full Data'!$C:$C),0)))),ISNUMBER(Summary!F11)),"bad qualifer","O"))="O",IFERROR(Summary!F11,"O")="O"),"O","")</f>
        <v>O</v>
      </c>
      <c r="H11" s="39" t="str">
        <f t="array" ref="H11">IF(AND((IF(AND(ISTEXT((INDEX('Full Data'!$I:$I,MATCH($B11,IF('Full Data'!$G:$G=H$2,'Full Data'!$C:$C),0)))),ISNUMBER(Summary!G11)),"bad qualifer","O"))="O",IFERROR(Summary!G11,"O")="O"),"O","")</f>
        <v>O</v>
      </c>
      <c r="I11" s="39" t="str">
        <f t="array" ref="I11">IF(AND((IF(AND(ISTEXT((INDEX('Full Data'!$I:$I,MATCH($B11,IF('Full Data'!$G:$G=I$2,'Full Data'!$C:$C),0)))),ISNUMBER(Summary!H11)),"bad qualifer","O"))="O",IFERROR(Summary!H11,"O")="O"),"O","")</f>
        <v>O</v>
      </c>
      <c r="J11" s="39" t="str">
        <f t="array" ref="J11">IF(AND((IF(AND(ISTEXT((INDEX('Full Data'!$I:$I,MATCH($B11,IF('Full Data'!$G:$G=J$2,'Full Data'!$C:$C),0)))),ISNUMBER(Summary!I11)),"bad qualifer","O"))="O",IFERROR(Summary!I11,"O")="O"),"O","")</f>
        <v>O</v>
      </c>
      <c r="K11" s="10" t="str">
        <f t="array" ref="K11">IF(OR(C11=9695,C11=20383,C11=20385,C11=9714,C11=9717,C11=11371,C11=11456,C11=9739,C11=11386,C11=9719),"",(IFERROR(CONCATENATE((INDEX('Full Data'!$I:$I,MATCH($B11,IF('Full Data'!$G:$G=K$2,'Full Data'!$C:$C),0))),"  |  ",(IFERROR(IF(Summary!J11=Summary!K11,"L",Summary!J11-Summary!K11),"O"))),"O")))</f>
        <v/>
      </c>
      <c r="L11" s="44" t="str">
        <f t="array" ref="L11">IF(OR(C11=9695,C11=20383,C11=20385,C11=9714),"",(IF(AND((IF(AND(ISTEXT((INDEX('Full Data'!$I:$I,MATCH($B11,IF('Full Data'!$G:$G=L$2,'Full Data'!$C:$C),0)))),ISNUMBER(Summary!K11)),"bad qualifer","O"))="O",IFERROR(Summary!K11,"O")="O"),"O","")))</f>
        <v>O</v>
      </c>
      <c r="M11" s="16" t="str">
        <f t="array" ref="M11">(IF(OR(C11=9743,C11=11456,C11=9713,C11=10786,C11=9714),(IF(AND((IF(AND(ISTEXT((INDEX('Full Data'!$I:$I,MATCH($B11,IF('Full Data'!$G:$G=M$2,'Full Data'!$C:$C),0)))),ISNUMBER(Summary!AC11)),"bad qualifer","O"))="O",IFERROR(Summary!AC11,"O")="O"),"O","")),""))</f>
        <v>O</v>
      </c>
      <c r="N11" s="12" t="e">
        <f t="array" ref="N11">IF((INDEX('Full Data'!$I:$I,MATCH($B11,IF('Full Data'!$G:$G=AG$2,'Full Data'!$C:$C),0)))=CONCATENATE(LEFT(AG11),AZ11),"",CONCATENATE((INDEX('Full Data'!$I:$I,MATCH($B11,IF('Full Data'!$G:$G=AG$2,'Full Data'!$C:$C),0))),"  |  ",CONCATENATE(AG11,AZ11)))</f>
        <v>#N/A</v>
      </c>
      <c r="O11" s="11" t="e">
        <f t="array" ref="O11">IF((INDEX('Full Data'!$I:$I,MATCH($B11,IF('Full Data'!$G:$G=AH$2,'Full Data'!$C:$C),0)))=CONCATENATE(LEFT(AH11),BA11),"",CONCATENATE((INDEX('Full Data'!$I:$I,MATCH($B11,IF('Full Data'!$G:$G=AH$2,'Full Data'!$C:$C),0))),"  |  ",CONCATENATE(AH11,BA11)))</f>
        <v>#N/A</v>
      </c>
      <c r="P11" s="11" t="e">
        <f t="array" ref="P11">IF((INDEX('Full Data'!$I:$I,MATCH($B11,IF('Full Data'!$G:$G=AI$2,'Full Data'!$C:$C),0)))=CONCATENATE(LEFT(AI11),BB11),"",CONCATENATE((INDEX('Full Data'!$I:$I,MATCH($B11,IF('Full Data'!$G:$G=AI$2,'Full Data'!$C:$C),0))),"  |  ",CONCATENATE(AI11,BB11)))</f>
        <v>#N/A</v>
      </c>
      <c r="Q11" s="11" t="e">
        <f t="array" ref="Q11">IF((INDEX('Full Data'!$I:$I,MATCH($B11,IF('Full Data'!$G:$G=AJ$2,'Full Data'!$C:$C),0)))=CONCATENATE(LEFT(AJ11),BC11),"",CONCATENATE((INDEX('Full Data'!$I:$I,MATCH($B11,IF('Full Data'!$G:$G=AJ$2,'Full Data'!$C:$C),0))),"  |  ",CONCATENATE(AJ11,BC11)))</f>
        <v>#N/A</v>
      </c>
      <c r="R11" s="11" t="e">
        <f t="array" ref="R11">IF((INDEX('Full Data'!$I:$I,MATCH($B11,IF('Full Data'!$G:$G=AK$2,'Full Data'!$C:$C),0)))=CONCATENATE(LEFT(AK11),BD11),"",CONCATENATE((INDEX('Full Data'!$I:$I,MATCH($B11,IF('Full Data'!$G:$G=AK$2,'Full Data'!$C:$C),0))),"  |  ",CONCATENATE(AK11,BD11)))</f>
        <v>#N/A</v>
      </c>
      <c r="S11" s="11" t="e">
        <f t="array" ref="S11">IF((INDEX('Full Data'!$I:$I,MATCH($B11,IF('Full Data'!$G:$G=AL$2,'Full Data'!$C:$C),0)))=CONCATENATE(LEFT(AL11),BE11),"",CONCATENATE((INDEX('Full Data'!$I:$I,MATCH($B11,IF('Full Data'!$G:$G=AL$2,'Full Data'!$C:$C),0))),"  |  ",CONCATENATE(AL11,BE11)))</f>
        <v>#N/A</v>
      </c>
      <c r="T11" s="11" t="e">
        <f t="array" ref="T11">IF((INDEX('Full Data'!$I:$I,MATCH($B11,IF('Full Data'!$G:$G=AM$2,'Full Data'!$C:$C),0)))=CONCATENATE(LEFT(AM11),BF11),"",CONCATENATE((INDEX('Full Data'!$I:$I,MATCH($B11,IF('Full Data'!$G:$G=AM$2,'Full Data'!$C:$C),0))),"  |  ",CONCATENATE(AM11,BF11)))</f>
        <v>#N/A</v>
      </c>
      <c r="U11" s="11" t="e">
        <f t="array" ref="U11">IF((INDEX('Full Data'!$I:$I,MATCH($B11,IF('Full Data'!$G:$G=AN$2,'Full Data'!$C:$C),0)))=CONCATENATE(LEFT(AN11),BG11),"",CONCATENATE((INDEX('Full Data'!$I:$I,MATCH($B11,IF('Full Data'!$G:$G=AN$2,'Full Data'!$C:$C),0))),"  |  ",CONCATENATE(AN11,BG11)))</f>
        <v>#N/A</v>
      </c>
      <c r="V11" s="11" t="e">
        <f t="array" ref="V11">IF((INDEX('Full Data'!$I:$I,MATCH($B11,IF('Full Data'!$G:$G=AO$2,'Full Data'!$C:$C),0)))=CONCATENATE(LEFT(AO11),BH11),"",CONCATENATE((INDEX('Full Data'!$I:$I,MATCH($B11,IF('Full Data'!$G:$G=AO$2,'Full Data'!$C:$C),0))),"  |  ",CONCATENATE(AO11,BH11)))</f>
        <v>#N/A</v>
      </c>
      <c r="W11" s="11" t="e">
        <f t="array" ref="W11">IF((INDEX('Full Data'!$I:$I,MATCH($B11,IF('Full Data'!$G:$G=AP$2,'Full Data'!$C:$C),0)))=CONCATENATE(LEFT(AP11),BI11),"",CONCATENATE((INDEX('Full Data'!$I:$I,MATCH($B11,IF('Full Data'!$G:$G=AP$2,'Full Data'!$C:$C),0))),"  |  ",CONCATENATE(AP11,BI11)))</f>
        <v>#N/A</v>
      </c>
      <c r="X11" s="11" t="e">
        <f t="array" ref="X11">IF((INDEX('Full Data'!$I:$I,MATCH($B11,IF('Full Data'!$G:$G=AQ$2,'Full Data'!$C:$C),0)))=CONCATENATE(LEFT(AQ11),BJ11),"",CONCATENATE((INDEX('Full Data'!$I:$I,MATCH($B11,IF('Full Data'!$G:$G=AQ$2,'Full Data'!$C:$C),0))),"  |  ",CONCATENATE(AQ11,BJ11)))</f>
        <v>#N/A</v>
      </c>
      <c r="Y11" s="11" t="e">
        <f t="array" ref="Y11">IF((INDEX('Full Data'!$I:$I,MATCH($B11,IF('Full Data'!$G:$G=AR$2,'Full Data'!$C:$C),0)))=CONCATENATE(LEFT(AR11),BK11),"",CONCATENATE((INDEX('Full Data'!$I:$I,MATCH($B11,IF('Full Data'!$G:$G=AR$2,'Full Data'!$C:$C),0))),"  |  ",CONCATENATE(AR11,BK11)))</f>
        <v>#N/A</v>
      </c>
      <c r="Z11" s="11" t="e">
        <f t="array" ref="Z11">IF((INDEX('Full Data'!$I:$I,MATCH($B11,IF('Full Data'!$G:$G=AS$2,'Full Data'!$C:$C),0)))=CONCATENATE(LEFT(AS11),BL11),"",CONCATENATE((INDEX('Full Data'!$I:$I,MATCH($B11,IF('Full Data'!$G:$G=AS$2,'Full Data'!$C:$C),0))),"  |  ",CONCATENATE(AS11,BL11)))</f>
        <v>#N/A</v>
      </c>
      <c r="AA11" s="11" t="e">
        <f t="array" ref="AA11">IF((INDEX('Full Data'!$I:$I,MATCH($B11,IF('Full Data'!$G:$G=AT$2,'Full Data'!$C:$C),0)))=CONCATENATE(LEFT(AT11),BM11),"",CONCATENATE((INDEX('Full Data'!$I:$I,MATCH($B11,IF('Full Data'!$G:$G=AT$2,'Full Data'!$C:$C),0))),"  |  ",CONCATENATE(AT11,BM11)))</f>
        <v>#N/A</v>
      </c>
      <c r="AB11" s="11" t="e">
        <f t="array" ref="AB11">IF((INDEX('Full Data'!$I:$I,MATCH($B11,IF('Full Data'!$G:$G=AU$2,'Full Data'!$C:$C),0)))=CONCATENATE(LEFT(AU11),BN11),"",CONCATENATE((INDEX('Full Data'!$I:$I,MATCH($B11,IF('Full Data'!$G:$G=AU$2,'Full Data'!$C:$C),0))),"  |  ",CONCATENATE(AU11,BN11)))</f>
        <v>#N/A</v>
      </c>
      <c r="AC11" s="11" t="e">
        <f t="array" ref="AC11">IF((INDEX('Full Data'!$I:$I,MATCH($B11,IF('Full Data'!$G:$G=AV$2,'Full Data'!$C:$C),0)))=CONCATENATE(LEFT(AV11),BO11),"",CONCATENATE((INDEX('Full Data'!$I:$I,MATCH($B11,IF('Full Data'!$G:$G=AV$2,'Full Data'!$C:$C),0))),"  |  ",CONCATENATE(AV11,BO11)))</f>
        <v>#N/A</v>
      </c>
      <c r="AD11" s="11" t="e">
        <f t="array" ref="AD11">IF((INDEX('Full Data'!$I:$I,MATCH($B11,IF('Full Data'!$G:$G=AW$2,'Full Data'!$C:$C),0)))=CONCATENATE(LEFT(AW11),BP11),"",CONCATENATE((INDEX('Full Data'!$I:$I,MATCH($B11,IF('Full Data'!$G:$G=AW$2,'Full Data'!$C:$C),0))),"  |  ",CONCATENATE(AW11,BP11)))</f>
        <v>#N/A</v>
      </c>
      <c r="AE11" s="11" t="e">
        <f t="array" ref="AE11">IF((INDEX('Full Data'!$I:$I,MATCH($B11,IF('Full Data'!$G:$G=AX$2,'Full Data'!$C:$C),0)))=CONCATENATE(LEFT(AX11),BQ11),"",CONCATENATE((INDEX('Full Data'!$I:$I,MATCH($B11,IF('Full Data'!$G:$G=AX$2,'Full Data'!$C:$C),0))),"  |  ",CONCATENATE(AX11,BQ11)))</f>
        <v>#N/A</v>
      </c>
      <c r="AF11" s="11" t="e">
        <f t="array" ref="AF11">IF((INDEX('Full Data'!$I:$I,MATCH($B11,IF('Full Data'!$G:$G=AY$2,'Full Data'!$C:$C),0)))=CONCATENATE(LEFT(AY11),BR11),"",CONCATENATE((INDEX('Full Data'!$I:$I,MATCH($B11,IF('Full Data'!$G:$G=AY$2,'Full Data'!$C:$C),0))),"  |  ",CONCATENATE(AY11,BR11)))</f>
        <v>#N/A</v>
      </c>
      <c r="AG11" s="28" t="e">
        <f t="array" ref="AG11">IF((INDEX('Full Data'!$M:$M,MATCH($B11,IF('Full Data'!$G:$G=AG$2,'Full Data'!$C:$C),0)))-(INDEX('Full Data'!$E:$E,MATCH($B11,IF('Full Data'!$G:$G=AG$2,'Full Data'!$C:$C),0)))&gt;2,"Q, "&amp;(INDEX('Full Data'!$M:$M,MATCH($B11,IF('Full Data'!$G:$G=AG$2,'Full Data'!$C:$C),0)))-(INDEX('Full Data'!$E:$E,MATCH($B11,IF('Full Data'!$G:$G=AG$2,'Full Data'!$C:$C),0)))-2,"")</f>
        <v>#N/A</v>
      </c>
      <c r="AH11" s="29" t="e">
        <f t="array" ref="AH11">IF((INDEX('Full Data'!$M:$M,MATCH($B11,IF('Full Data'!$G:$G=AH$2,'Full Data'!$C:$C),0)))-(INDEX('Full Data'!$E:$E,MATCH($B11,IF('Full Data'!$G:$G=AH$2,'Full Data'!$C:$C),0)))&gt;2,"Q, "&amp;(INDEX('Full Data'!$M:$M,MATCH($B11,IF('Full Data'!$G:$G=AH$2,'Full Data'!$C:$C),0)))-(INDEX('Full Data'!$E:$E,MATCH($B11,IF('Full Data'!$G:$G=AH$2,'Full Data'!$C:$C),0)))-2,"")</f>
        <v>#N/A</v>
      </c>
      <c r="AI11" s="29" t="e">
        <f t="array" ref="AI11">IF((INDEX('Full Data'!$M:$M,MATCH($B11,IF('Full Data'!$G:$G=AI$2,'Full Data'!$C:$C),0)))-(INDEX('Full Data'!$E:$E,MATCH($B11,IF('Full Data'!$G:$G=AI$2,'Full Data'!$C:$C),0)))&gt;14,"Q, "&amp;(INDEX('Full Data'!$M:$M,MATCH($B11,IF('Full Data'!$G:$G=AI$2,'Full Data'!$C:$C),0)))-(INDEX('Full Data'!$E:$E,MATCH($B11,IF('Full Data'!$G:$G=AI$2,'Full Data'!$C:$C),0)))-14,"")</f>
        <v>#N/A</v>
      </c>
      <c r="AJ11" s="29" t="e">
        <f t="array" ref="AJ11">IF((INDEX('Full Data'!$M:$M,MATCH($B11,IF('Full Data'!$G:$G=AJ$2,'Full Data'!$C:$C),0)))-(INDEX('Full Data'!$E:$E,MATCH($B11,IF('Full Data'!$G:$G=AJ$2,'Full Data'!$C:$C),0)))&gt;28,"Q, "&amp;(INDEX('Full Data'!$M:$M,MATCH($B11,IF('Full Data'!$G:$G=AJ$2,'Full Data'!$C:$C),0)))-(INDEX('Full Data'!$E:$E,MATCH($B11,IF('Full Data'!$G:$G=AJ$2,'Full Data'!$C:$C),0)))-28,"")</f>
        <v>#N/A</v>
      </c>
      <c r="AK11" s="29" t="e">
        <f t="array" ref="AK11">IF((INDEX('Full Data'!$M:$M,MATCH($B11,IF('Full Data'!$G:$G=AK$2,'Full Data'!$C:$C),0)))-(INDEX('Full Data'!$E:$E,MATCH($B11,IF('Full Data'!$G:$G=AK$2,'Full Data'!$C:$C),0)))&gt;28,"Q, "&amp;(INDEX('Full Data'!$M:$M,MATCH($B11,IF('Full Data'!$G:$G=AK$2,'Full Data'!$C:$C),0)))-(INDEX('Full Data'!$E:$E,MATCH($B11,IF('Full Data'!$G:$G=AK$2,'Full Data'!$C:$C),0)))-28,"")</f>
        <v>#N/A</v>
      </c>
      <c r="AL11" s="29" t="e">
        <f t="array" ref="AL11">IF((INDEX('Full Data'!$M:$M,MATCH($B11,IF('Full Data'!$G:$G=AL$2,'Full Data'!$C:$C),0)))-(INDEX('Full Data'!$E:$E,MATCH($B11,IF('Full Data'!$G:$G=AL$2,'Full Data'!$C:$C),0)))&gt;28,"Q, "&amp;(INDEX('Full Data'!$M:$M,MATCH($B11,IF('Full Data'!$G:$G=AL$2,'Full Data'!$C:$C),0)))-(INDEX('Full Data'!$E:$E,MATCH($B11,IF('Full Data'!$G:$G=AL$2,'Full Data'!$C:$C),0)))-28,"")</f>
        <v>#N/A</v>
      </c>
      <c r="AM11" s="29" t="e">
        <f t="array" ref="AM11">IF((INDEX('Full Data'!$M:$M,MATCH($B11,IF('Full Data'!$G:$G=AM$2,'Full Data'!$C:$C),0)))-(INDEX('Full Data'!$E:$E,MATCH($B11,IF('Full Data'!$G:$G=AM$2,'Full Data'!$C:$C),0)))&gt;28,"Q, "&amp;(INDEX('Full Data'!$M:$M,MATCH($B11,IF('Full Data'!$G:$G=AM$2,'Full Data'!$C:$C),0)))-(INDEX('Full Data'!$E:$E,MATCH($B11,IF('Full Data'!$G:$G=AM$2,'Full Data'!$C:$C),0)))-28,"")</f>
        <v>#N/A</v>
      </c>
      <c r="AN11" s="29" t="e">
        <f t="array" ref="AN11">IF((INDEX('Full Data'!$M:$M,MATCH($B11,IF('Full Data'!$G:$G=AN$2,'Full Data'!$C:$C),0)))-(INDEX('Full Data'!$E:$E,MATCH($B11,IF('Full Data'!$G:$G=AN$2,'Full Data'!$C:$C),0)))&gt;2,"Q, "&amp;(INDEX('Full Data'!$M:$M,MATCH($B11,IF('Full Data'!$G:$G=AN$2,'Full Data'!$C:$C),0)))-(INDEX('Full Data'!$E:$E,MATCH($B11,IF('Full Data'!$G:$G=AN$2,'Full Data'!$C:$C),0)))-2,"")</f>
        <v>#N/A</v>
      </c>
      <c r="AO11" s="29" t="e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>#N/A</v>
      </c>
      <c r="AP11" s="29" t="e">
        <f t="array" ref="AP11">IF((INDEX('Full Data'!$M:$M,MATCH($B11,IF('Full Data'!$G:$G=AP$2,'Full Data'!$C:$C),0)))-(INDEX('Full Data'!$E:$E,MATCH($B11,IF('Full Data'!$G:$G=AP$2,'Full Data'!$C:$C),0)))&gt;180,"Q, "&amp;(INDEX('Full Data'!$M:$M,MATCH($B11,IF('Full Data'!$G:$G=AP$2,'Full Data'!$C:$C),0)))-(INDEX('Full Data'!$E:$E,MATCH($B11,IF('Full Data'!$G:$G=AP$2,'Full Data'!$C:$C),0)))-180,"")</f>
        <v>#N/A</v>
      </c>
      <c r="AQ11" s="29" t="e">
        <f t="array" ref="AQ11">IF((INDEX('Full Data'!$M:$M,MATCH($B11,IF('Full Data'!$G:$G=AQ$2,'Full Data'!$C:$C),0)))-(INDEX('Full Data'!$E:$E,MATCH($B11,IF('Full Data'!$G:$G=AQ$2,'Full Data'!$C:$C),0)))&gt;180,"Q, "&amp;(INDEX('Full Data'!$M:$M,MATCH($B11,IF('Full Data'!$G:$G=AQ$2,'Full Data'!$C:$C),0)))-(INDEX('Full Data'!$E:$E,MATCH($B11,IF('Full Data'!$G:$G=AQ$2,'Full Data'!$C:$C),0)))-180,"")</f>
        <v>#N/A</v>
      </c>
      <c r="AR11" s="29" t="e">
        <f t="array" ref="AR11">IF((INDEX('Full Data'!$M:$M,MATCH($B11,IF('Full Data'!$G:$G=AR$2,'Full Data'!$C:$C),0)))-(INDEX('Full Data'!$E:$E,MATCH($B11,IF('Full Data'!$G:$G=AR$2,'Full Data'!$C:$C),0)))&gt;180,"Q, "&amp;(INDEX('Full Data'!$M:$M,MATCH($B11,IF('Full Data'!$G:$G=AR$2,'Full Data'!$C:$C),0)))-(INDEX('Full Data'!$E:$E,MATCH($B11,IF('Full Data'!$G:$G=AR$2,'Full Data'!$C:$C),0)))-180,"")</f>
        <v>#N/A</v>
      </c>
      <c r="AS11" s="29" t="e">
        <f t="array" ref="AS11">IF((INDEX('Full Data'!$M:$M,MATCH($B11,IF('Full Data'!$G:$G=AS$2,'Full Data'!$C:$C),0)))-(INDEX('Full Data'!$E:$E,MATCH($B11,IF('Full Data'!$G:$G=AS$2,'Full Data'!$C:$C),0)))&gt;180,"Q, "&amp;(INDEX('Full Data'!$M:$M,MATCH($B11,IF('Full Data'!$G:$G=AS$2,'Full Data'!$C:$C),0)))-(INDEX('Full Data'!$E:$E,MATCH($B11,IF('Full Data'!$G:$G=AS$2,'Full Data'!$C:$C),0)))-180,"")</f>
        <v>#N/A</v>
      </c>
      <c r="AT11" s="29" t="e">
        <f t="array" ref="AT11">IF((INDEX('Full Data'!$M:$M,MATCH($B11,IF('Full Data'!$G:$G=AT$2,'Full Data'!$C:$C),0)))-(INDEX('Full Data'!$E:$E,MATCH($B11,IF('Full Data'!$G:$G=AT$2,'Full Data'!$C:$C),0)))&gt;28,"Q, "&amp;(INDEX('Full Data'!$M:$M,MATCH($B11,IF('Full Data'!$G:$G=AT$2,'Full Data'!$C:$C),0)))-(INDEX('Full Data'!$E:$E,MATCH($B11,IF('Full Data'!$G:$G=AT$2,'Full Data'!$C:$C),0)))-28,"")</f>
        <v>#N/A</v>
      </c>
      <c r="AU11" s="29" t="e">
        <f t="array" ref="AU11">IF((INDEX('Full Data'!$M:$M,MATCH($B11,IF('Full Data'!$G:$G=AU$2,'Full Data'!$C:$C),0)))-(INDEX('Full Data'!$E:$E,MATCH($B11,IF('Full Data'!$G:$G=AU$2,'Full Data'!$C:$C),0)))&gt;28,"Q, "&amp;(INDEX('Full Data'!$M:$M,MATCH($B11,IF('Full Data'!$G:$G=AU$2,'Full Data'!$C:$C),0)))-(INDEX('Full Data'!$E:$E,MATCH($B11,IF('Full Data'!$G:$G=AU$2,'Full Data'!$C:$C),0)))-28,"")</f>
        <v>#N/A</v>
      </c>
      <c r="AV11" s="29" t="e">
        <f t="array" ref="AV11">IF((INDEX('Full Data'!$M:$M,MATCH($B11,IF('Full Data'!$G:$G=AV$2,'Full Data'!$C:$C),0)))-(INDEX('Full Data'!$E:$E,MATCH($B11,IF('Full Data'!$G:$G=AV$2,'Full Data'!$C:$C),0)))&gt;180,"Q, "&amp;(INDEX('Full Data'!$M:$M,MATCH($B11,IF('Full Data'!$G:$G=AV$2,'Full Data'!$C:$C),0)))-(INDEX('Full Data'!$E:$E,MATCH($B11,IF('Full Data'!$G:$G=AV$2,'Full Data'!$C:$C),0)))-180,"")</f>
        <v>#N/A</v>
      </c>
      <c r="AW11" s="29" t="e">
        <f t="array" ref="AW11">IF((INDEX('Full Data'!$M:$M,MATCH($B11,IF('Full Data'!$G:$G=AW$2,'Full Data'!$C:$C),0)))-(INDEX('Full Data'!$E:$E,MATCH($B11,IF('Full Data'!$G:$G=AW$2,'Full Data'!$C:$C),0)))&gt;7,"Q, "&amp;(INDEX('Full Data'!$M:$M,MATCH($B11,IF('Full Data'!$G:$G=AW$2,'Full Data'!$C:$C),0)))-(INDEX('Full Data'!$E:$E,MATCH($B11,IF('Full Data'!$G:$G=AW$2,'Full Data'!$C:$C),0)))-7,"")</f>
        <v>#N/A</v>
      </c>
      <c r="AX11" s="29" t="e">
        <f t="array" ref="AX11">IF((INDEX('Full Data'!$M:$M,MATCH($B11,IF('Full Data'!$G:$G=AX$2,'Full Data'!$C:$C),0)))-(INDEX('Full Data'!$E:$E,MATCH($B11,IF('Full Data'!$G:$G=AX$2,'Full Data'!$C:$C),0)))&gt;28,"Q, "&amp;(INDEX('Full Data'!$M:$M,MATCH($B11,IF('Full Data'!$G:$G=AX$2,'Full Data'!$C:$C),0)))-(INDEX('Full Data'!$E:$E,MATCH($B11,IF('Full Data'!$G:$G=AX$2,'Full Data'!$C:$C),0)))-28,"")</f>
        <v>#N/A</v>
      </c>
      <c r="AY11" s="29" t="e">
        <f t="array" ref="AY11">IF((INDEX('Full Data'!$M:$M,MATCH($B11,IF('Full Data'!$G:$G=AY$2,'Full Data'!$C:$C),0)))-(INDEX('Full Data'!$E:$E,MATCH($B11,IF('Full Data'!$G:$G=AY$2,'Full Data'!$C:$C),0)))&gt;40,"Q, "&amp;(INDEX('Full Data'!$M:$M,MATCH($B11,IF('Full Data'!$G:$G=AY$2,'Full Data'!$C:$C),0)))-(INDEX('Full Data'!$E:$E,MATCH($B11,IF('Full Data'!$G:$G=AY$2,'Full Data'!$C:$C),0)))-40,"")</f>
        <v>#N/A</v>
      </c>
      <c r="AZ11" s="26" t="e">
        <f>IF(Summary!L11&gt;MDL!C11,IF(Summary!L11&lt;PQL!C11,"I",""),"U")</f>
        <v>#N/A</v>
      </c>
      <c r="BA11" s="27" t="e">
        <f>IF(Summary!M11&gt;MDL!D11,IF(Summary!M11&lt;PQL!D11,"I",""),"U")</f>
        <v>#N/A</v>
      </c>
      <c r="BB11" s="27" t="e">
        <f>IF(Summary!N11&gt;MDL!E11,IF(Summary!N11&lt;PQL!E11,"I",""),"U")</f>
        <v>#N/A</v>
      </c>
      <c r="BC11" s="27" t="e">
        <f>IF(Summary!O11&gt;MDL!F11,IF(Summary!O11&lt;PQL!F11,"I",""),"U")</f>
        <v>#N/A</v>
      </c>
      <c r="BD11" s="27" t="e">
        <f>IF(Summary!P11&gt;MDL!G11,IF(Summary!P11&lt;PQL!G11,"I",""),"U")</f>
        <v>#N/A</v>
      </c>
      <c r="BE11" s="27" t="e">
        <f>IF(Summary!Q11&gt;MDL!H11,IF(Summary!Q11&lt;PQL!H11,"I",""),"U")</f>
        <v>#N/A</v>
      </c>
      <c r="BF11" s="27" t="e">
        <f>IF(Summary!R11&gt;MDL!I11,IF(Summary!R11&lt;PQL!I11,"I",""),"U")</f>
        <v>#N/A</v>
      </c>
      <c r="BG11" s="27" t="e">
        <f>IF(Summary!S11&gt;MDL!J11,IF(Summary!S11&lt;PQL!J11,"I",""),"U")</f>
        <v>#N/A</v>
      </c>
      <c r="BH11" s="27" t="e">
        <f>IF(Summary!T11&gt;MDL!K11,IF(Summary!T11&lt;PQL!K11,"I",""),"U")</f>
        <v>#N/A</v>
      </c>
      <c r="BI11" s="27" t="e">
        <f>IF(Summary!U11&gt;MDL!L11,IF(Summary!U11&lt;PQL!L11,"I",""),"U")</f>
        <v>#N/A</v>
      </c>
      <c r="BJ11" s="27" t="e">
        <f>IF(Summary!V11&gt;MDL!M11,IF(Summary!V11&lt;PQL!M11,"I",""),"U")</f>
        <v>#N/A</v>
      </c>
      <c r="BK11" s="27" t="e">
        <f>IF(Summary!W11&gt;MDL!N11,IF(Summary!W11&lt;PQL!N11,"I",""),"U")</f>
        <v>#N/A</v>
      </c>
      <c r="BL11" s="27" t="e">
        <f>IF(Summary!X11&gt;MDL!O11,IF(Summary!X11&lt;PQL!O11,"I",""),"U")</f>
        <v>#N/A</v>
      </c>
      <c r="BM11" s="27" t="e">
        <f>IF(Summary!Y11&gt;MDL!P11,IF(Summary!Y11&lt;PQL!P11,"I",""),"U")</f>
        <v>#N/A</v>
      </c>
      <c r="BN11" s="27" t="e">
        <f>IF(Summary!Z11&gt;MDL!Q11,IF(Summary!Z11&lt;PQL!Q11,"I",""),"U")</f>
        <v>#N/A</v>
      </c>
      <c r="BO11" s="27" t="e">
        <f>IF(Summary!AA11&gt;MDL!R11,IF(Summary!AA11&lt;PQL!R11,"I",""),"U")</f>
        <v>#N/A</v>
      </c>
      <c r="BP11" s="27" t="e">
        <f>IF(Summary!AB11&gt;MDL!S11,IF(Summary!AB11&lt;PQL!S11,"I",""),"U")</f>
        <v>#N/A</v>
      </c>
      <c r="BQ11" s="27" t="e">
        <f>IF(Summary!AD11&gt;MDL!U11,IF(Summary!AD11&lt;PQL!U11,"I",""),"U")</f>
        <v>#N/A</v>
      </c>
      <c r="BR11" s="27" t="e">
        <f>IF(Summary!AE11&gt;MDL!V11,IF(Summary!AE11&lt;PQL!V11,"I",""),"U")</f>
        <v>#N/A</v>
      </c>
    </row>
    <row r="12" spans="2:70">
      <c r="B12" t="str">
        <f>IF(ISBLANK(Summary!B12),"",Summary!B12)</f>
        <v>GAINER SPRING #1C SIPQ</v>
      </c>
      <c r="C12">
        <v>9739</v>
      </c>
      <c r="D12" t="str">
        <f>IF(ISERROR(INDEX('Full Data'!A:A,MATCH(B12,'Full Data'!C:C,0))),"",INDEX('Full Data'!A:A,MATCH(B12,'Full Data'!C:C,0)))</f>
        <v>SPRG1204-13</v>
      </c>
      <c r="E12" s="39" t="str">
        <f>IF((6+COUNT(Summary!AD12:AE12,Summary!L12:AB12))=Summary!C12,"",((6+COUNT(Summary!AD12:AE12,Summary!L12:AB12))-Summary!C12))</f>
        <v/>
      </c>
      <c r="F12" s="39" t="str">
        <f t="array" ref="F12">IF(AND((IF(AND(ISTEXT((INDEX('Full Data'!$I:$I,MATCH($B12,IF('Full Data'!$G:$G=F$2,'Full Data'!$C:$C),0)))),ISNUMBER(Summary!E12)),"bad qualifer","O"))="O",IFERROR(Summary!E12,"O")="O"),"O","")</f>
        <v/>
      </c>
      <c r="G12" s="8" t="str">
        <f t="array" ref="G12">IF(AND((IF(AND(ISTEXT((INDEX('Full Data'!$I:$I,MATCH($B12,IF('Full Data'!$G:$G=G$2,'Full Data'!$C:$C),0)))),ISNUMBER(Summary!F12)),"bad qualifer","O"))="O",IFERROR(Summary!F12,"O")="O"),"O","")</f>
        <v/>
      </c>
      <c r="H12" s="39" t="str">
        <f t="array" ref="H12">IF(AND((IF(AND(ISTEXT((INDEX('Full Data'!$I:$I,MATCH($B12,IF('Full Data'!$G:$G=H$2,'Full Data'!$C:$C),0)))),ISNUMBER(Summary!G12)),"bad qualifer","O"))="O",IFERROR(Summary!G12,"O")="O"),"O","")</f>
        <v/>
      </c>
      <c r="I12" s="39" t="str">
        <f t="array" ref="I12">IF(AND((IF(AND(ISTEXT((INDEX('Full Data'!$I:$I,MATCH($B12,IF('Full Data'!$G:$G=I$2,'Full Data'!$C:$C),0)))),ISNUMBER(Summary!H12)),"bad qualifer","O"))="O",IFERROR(Summary!H12,"O")="O"),"O","")</f>
        <v/>
      </c>
      <c r="J12" s="39" t="str">
        <f t="array" ref="J12">IF(AND((IF(AND(ISTEXT((INDEX('Full Data'!$I:$I,MATCH($B12,IF('Full Data'!$G:$G=J$2,'Full Data'!$C:$C),0)))),ISNUMBER(Summary!I12)),"bad qualifer","O"))="O",IFERROR(Summary!I12,"O")="O"),"O","")</f>
        <v/>
      </c>
      <c r="K12" s="10" t="str">
        <f t="array" ref="K12">IF(OR(C12=9695,C12=20383,C12=20385,C12=9714,C12=9717,C12=11371,C12=11456,C12=9739,C12=11386,C12=9719),"",(IFERROR(CONCATENATE((INDEX('Full Data'!$I:$I,MATCH($B12,IF('Full Data'!$G:$G=K$2,'Full Data'!$C:$C),0))),"  |  ",(IFERROR(IF(Summary!J12=Summary!K12,"L",Summary!J12-Summary!K12),"O"))),"O")))</f>
        <v/>
      </c>
      <c r="L12" s="44" t="str">
        <f t="array" ref="L12">IF(OR(C12=9695,C12=20383,C12=20385,C12=9714),"",(IF(AND((IF(AND(ISTEXT((INDEX('Full Data'!$I:$I,MATCH($B12,IF('Full Data'!$G:$G=L$2,'Full Data'!$C:$C),0)))),ISNUMBER(Summary!K12)),"bad qualifer","O"))="O",IFERROR(Summary!K12,"O")="O"),"O","")))</f>
        <v/>
      </c>
      <c r="M12" s="16" t="str">
        <f t="array" ref="M12">(IF(OR(C12=9743,C12=11456,C12=9713,C12=10786,C12=9714),(IF(AND((IF(AND(ISTEXT((INDEX('Full Data'!$I:$I,MATCH($B12,IF('Full Data'!$G:$G=M$2,'Full Data'!$C:$C),0)))),ISNUMBER(Summary!AC12)),"bad qualifer","O"))="O",IFERROR(Summary!AC12,"O")="O"),"O","")),""))</f>
        <v/>
      </c>
      <c r="N12" s="12" t="str">
        <f t="array" ref="N12">IF((INDEX('Full Data'!$I:$I,MATCH($B12,IF('Full Data'!$G:$G=AG$2,'Full Data'!$C:$C),0)))=CONCATENATE(LEFT(AG12),AZ12),"",CONCATENATE((INDEX('Full Data'!$I:$I,MATCH($B12,IF('Full Data'!$G:$G=AG$2,'Full Data'!$C:$C),0))),"  |  ",CONCATENATE(AG12,AZ12)))</f>
        <v/>
      </c>
      <c r="O12" s="11" t="str">
        <f t="array" ref="O12">IF((INDEX('Full Data'!$I:$I,MATCH($B12,IF('Full Data'!$G:$G=AH$2,'Full Data'!$C:$C),0)))=CONCATENATE(LEFT(AH12),BA12),"",CONCATENATE((INDEX('Full Data'!$I:$I,MATCH($B12,IF('Full Data'!$G:$G=AH$2,'Full Data'!$C:$C),0))),"  |  ",CONCATENATE(AH12,BA12)))</f>
        <v/>
      </c>
      <c r="P12" s="11" t="str">
        <f t="array" ref="P12">IF((INDEX('Full Data'!$I:$I,MATCH($B12,IF('Full Data'!$G:$G=AI$2,'Full Data'!$C:$C),0)))=CONCATENATE(LEFT(AI12),BB12),"",CONCATENATE((INDEX('Full Data'!$I:$I,MATCH($B12,IF('Full Data'!$G:$G=AI$2,'Full Data'!$C:$C),0))),"  |  ",CONCATENATE(AI12,BB12)))</f>
        <v/>
      </c>
      <c r="Q12" s="11" t="str">
        <f t="array" ref="Q12">IF((INDEX('Full Data'!$I:$I,MATCH($B12,IF('Full Data'!$G:$G=AJ$2,'Full Data'!$C:$C),0)))=CONCATENATE(LEFT(AJ12),BC12),"",CONCATENATE((INDEX('Full Data'!$I:$I,MATCH($B12,IF('Full Data'!$G:$G=AJ$2,'Full Data'!$C:$C),0))),"  |  ",CONCATENATE(AJ12,BC12)))</f>
        <v/>
      </c>
      <c r="R12" s="11" t="str">
        <f t="array" ref="R12">IF((INDEX('Full Data'!$I:$I,MATCH($B12,IF('Full Data'!$G:$G=AK$2,'Full Data'!$C:$C),0)))=CONCATENATE(LEFT(AK12),BD12),"",CONCATENATE((INDEX('Full Data'!$I:$I,MATCH($B12,IF('Full Data'!$G:$G=AK$2,'Full Data'!$C:$C),0))),"  |  ",CONCATENATE(AK12,BD12)))</f>
        <v/>
      </c>
      <c r="S12" s="11" t="str">
        <f t="array" ref="S12">IF((INDEX('Full Data'!$I:$I,MATCH($B12,IF('Full Data'!$G:$G=AL$2,'Full Data'!$C:$C),0)))=CONCATENATE(LEFT(AL12),BE12),"",CONCATENATE((INDEX('Full Data'!$I:$I,MATCH($B12,IF('Full Data'!$G:$G=AL$2,'Full Data'!$C:$C),0))),"  |  ",CONCATENATE(AL12,BE12)))</f>
        <v/>
      </c>
      <c r="T12" s="11" t="str">
        <f t="array" ref="T12">IF((INDEX('Full Data'!$I:$I,MATCH($B12,IF('Full Data'!$G:$G=AM$2,'Full Data'!$C:$C),0)))=CONCATENATE(LEFT(AM12),BF12),"",CONCATENATE((INDEX('Full Data'!$I:$I,MATCH($B12,IF('Full Data'!$G:$G=AM$2,'Full Data'!$C:$C),0))),"  |  ",CONCATENATE(AM12,BF12)))</f>
        <v/>
      </c>
      <c r="U12" s="11" t="str">
        <f t="array" ref="U12">IF((INDEX('Full Data'!$I:$I,MATCH($B12,IF('Full Data'!$G:$G=AN$2,'Full Data'!$C:$C),0)))=CONCATENATE(LEFT(AN12),BG12),"",CONCATENATE((INDEX('Full Data'!$I:$I,MATCH($B12,IF('Full Data'!$G:$G=AN$2,'Full Data'!$C:$C),0))),"  |  ",CONCATENATE(AN12,BG12)))</f>
        <v/>
      </c>
      <c r="V12" s="11" t="str">
        <f t="array" ref="V12">IF((INDEX('Full Data'!$I:$I,MATCH($B12,IF('Full Data'!$G:$G=AO$2,'Full Data'!$C:$C),0)))=CONCATENATE(LEFT(AO12),BH12),"",CONCATENATE((INDEX('Full Data'!$I:$I,MATCH($B12,IF('Full Data'!$G:$G=AO$2,'Full Data'!$C:$C),0))),"  |  ",CONCATENATE(AO12,BH12)))</f>
        <v/>
      </c>
      <c r="W12" s="11" t="str">
        <f t="array" ref="W12">IF((INDEX('Full Data'!$I:$I,MATCH($B12,IF('Full Data'!$G:$G=AP$2,'Full Data'!$C:$C),0)))=CONCATENATE(LEFT(AP12),BI12),"",CONCATENATE((INDEX('Full Data'!$I:$I,MATCH($B12,IF('Full Data'!$G:$G=AP$2,'Full Data'!$C:$C),0))),"  |  ",CONCATENATE(AP12,BI12)))</f>
        <v/>
      </c>
      <c r="X12" s="11" t="str">
        <f t="array" ref="X12">IF((INDEX('Full Data'!$I:$I,MATCH($B12,IF('Full Data'!$G:$G=AQ$2,'Full Data'!$C:$C),0)))=CONCATENATE(LEFT(AQ12),BJ12),"",CONCATENATE((INDEX('Full Data'!$I:$I,MATCH($B12,IF('Full Data'!$G:$G=AQ$2,'Full Data'!$C:$C),0))),"  |  ",CONCATENATE(AQ12,BJ12)))</f>
        <v/>
      </c>
      <c r="Y12" s="11" t="str">
        <f t="array" ref="Y12">IF((INDEX('Full Data'!$I:$I,MATCH($B12,IF('Full Data'!$G:$G=AR$2,'Full Data'!$C:$C),0)))=CONCATENATE(LEFT(AR12),BK12),"",CONCATENATE((INDEX('Full Data'!$I:$I,MATCH($B12,IF('Full Data'!$G:$G=AR$2,'Full Data'!$C:$C),0))),"  |  ",CONCATENATE(AR12,BK12)))</f>
        <v/>
      </c>
      <c r="Z12" s="11" t="str">
        <f t="array" ref="Z12">IF((INDEX('Full Data'!$I:$I,MATCH($B12,IF('Full Data'!$G:$G=AS$2,'Full Data'!$C:$C),0)))=CONCATENATE(LEFT(AS12),BL12),"",CONCATENATE((INDEX('Full Data'!$I:$I,MATCH($B12,IF('Full Data'!$G:$G=AS$2,'Full Data'!$C:$C),0))),"  |  ",CONCATENATE(AS12,BL12)))</f>
        <v/>
      </c>
      <c r="AA12" s="11" t="str">
        <f t="array" ref="AA12">IF((INDEX('Full Data'!$I:$I,MATCH($B12,IF('Full Data'!$G:$G=AT$2,'Full Data'!$C:$C),0)))=CONCATENATE(LEFT(AT12),BM12),"",CONCATENATE((INDEX('Full Data'!$I:$I,MATCH($B12,IF('Full Data'!$G:$G=AT$2,'Full Data'!$C:$C),0))),"  |  ",CONCATENATE(AT12,BM12)))</f>
        <v/>
      </c>
      <c r="AB12" s="11" t="str">
        <f t="array" ref="AB12">IF((INDEX('Full Data'!$I:$I,MATCH($B12,IF('Full Data'!$G:$G=AU$2,'Full Data'!$C:$C),0)))=CONCATENATE(LEFT(AU12),BN12),"",CONCATENATE((INDEX('Full Data'!$I:$I,MATCH($B12,IF('Full Data'!$G:$G=AU$2,'Full Data'!$C:$C),0))),"  |  ",CONCATENATE(AU12,BN12)))</f>
        <v/>
      </c>
      <c r="AC12" s="11" t="str">
        <f t="array" ref="AC12">IF((INDEX('Full Data'!$I:$I,MATCH($B12,IF('Full Data'!$G:$G=AV$2,'Full Data'!$C:$C),0)))=CONCATENATE(LEFT(AV12),BO12),"",CONCATENATE((INDEX('Full Data'!$I:$I,MATCH($B12,IF('Full Data'!$G:$G=AV$2,'Full Data'!$C:$C),0))),"  |  ",CONCATENATE(AV12,BO12)))</f>
        <v/>
      </c>
      <c r="AD12" s="11" t="str">
        <f t="array" ref="AD12">IF((INDEX('Full Data'!$I:$I,MATCH($B12,IF('Full Data'!$G:$G=AW$2,'Full Data'!$C:$C),0)))=CONCATENATE(LEFT(AW12),BP12),"",CONCATENATE((INDEX('Full Data'!$I:$I,MATCH($B12,IF('Full Data'!$G:$G=AW$2,'Full Data'!$C:$C),0))),"  |  ",CONCATENATE(AW12,BP12)))</f>
        <v/>
      </c>
      <c r="AE12" s="11" t="e">
        <f t="array" ref="AE12">IF((INDEX('Full Data'!$I:$I,MATCH($B12,IF('Full Data'!$G:$G=AX$2,'Full Data'!$C:$C),0)))=CONCATENATE(LEFT(AX12),BQ12),"",CONCATENATE((INDEX('Full Data'!$I:$I,MATCH($B12,IF('Full Data'!$G:$G=AX$2,'Full Data'!$C:$C),0))),"  |  ",CONCATENATE(AX12,BQ12)))</f>
        <v>#N/A</v>
      </c>
      <c r="AF12" s="11" t="str">
        <f t="array" ref="AF12">IF((INDEX('Full Data'!$I:$I,MATCH($B12,IF('Full Data'!$G:$G=AY$2,'Full Data'!$C:$C),0)))=CONCATENATE(LEFT(AY12),BR12),"",CONCATENATE((INDEX('Full Data'!$I:$I,MATCH($B12,IF('Full Data'!$G:$G=AY$2,'Full Data'!$C:$C),0))),"  |  ",CONCATENATE(AY12,BR12)))</f>
        <v/>
      </c>
      <c r="AG12" s="28" t="str">
        <f t="array" ref="AG12">IF((INDEX('Full Data'!$M:$M,MATCH($B12,IF('Full Data'!$G:$G=AG$2,'Full Data'!$C:$C),0)))-(INDEX('Full Data'!$E:$E,MATCH($B12,IF('Full Data'!$G:$G=AG$2,'Full Data'!$C:$C),0)))&gt;2,"Q, "&amp;(INDEX('Full Data'!$M:$M,MATCH($B12,IF('Full Data'!$G:$G=AG$2,'Full Data'!$C:$C),0)))-(INDEX('Full Data'!$E:$E,MATCH($B12,IF('Full Data'!$G:$G=AG$2,'Full Data'!$C:$C),0)))-2,"")</f>
        <v/>
      </c>
      <c r="AH12" s="29" t="str">
        <f t="array" ref="AH12">IF((INDEX('Full Data'!$M:$M,MATCH($B12,IF('Full Data'!$G:$G=AH$2,'Full Data'!$C:$C),0)))-(INDEX('Full Data'!$E:$E,MATCH($B12,IF('Full Data'!$G:$G=AH$2,'Full Data'!$C:$C),0)))&gt;2,"Q, "&amp;(INDEX('Full Data'!$M:$M,MATCH($B12,IF('Full Data'!$G:$G=AH$2,'Full Data'!$C:$C),0)))-(INDEX('Full Data'!$E:$E,MATCH($B12,IF('Full Data'!$G:$G=AH$2,'Full Data'!$C:$C),0)))-2,"")</f>
        <v/>
      </c>
      <c r="AI12" s="29" t="str">
        <f t="array" ref="AI12">IF((INDEX('Full Data'!$M:$M,MATCH($B12,IF('Full Data'!$G:$G=AI$2,'Full Data'!$C:$C),0)))-(INDEX('Full Data'!$E:$E,MATCH($B12,IF('Full Data'!$G:$G=AI$2,'Full Data'!$C:$C),0)))&gt;14,"Q, "&amp;(INDEX('Full Data'!$M:$M,MATCH($B12,IF('Full Data'!$G:$G=AI$2,'Full Data'!$C:$C),0)))-(INDEX('Full Data'!$E:$E,MATCH($B12,IF('Full Data'!$G:$G=AI$2,'Full Data'!$C:$C),0)))-14,"")</f>
        <v/>
      </c>
      <c r="AJ12" s="29" t="str">
        <f t="array" ref="AJ12">IF((INDEX('Full Data'!$M:$M,MATCH($B12,IF('Full Data'!$G:$G=AJ$2,'Full Data'!$C:$C),0)))-(INDEX('Full Data'!$E:$E,MATCH($B12,IF('Full Data'!$G:$G=AJ$2,'Full Data'!$C:$C),0)))&gt;28,"Q, "&amp;(INDEX('Full Data'!$M:$M,MATCH($B12,IF('Full Data'!$G:$G=AJ$2,'Full Data'!$C:$C),0)))-(INDEX('Full Data'!$E:$E,MATCH($B12,IF('Full Data'!$G:$G=AJ$2,'Full Data'!$C:$C),0)))-28,"")</f>
        <v/>
      </c>
      <c r="AK12" s="29" t="str">
        <f t="array" ref="AK12">IF((INDEX('Full Data'!$M:$M,MATCH($B12,IF('Full Data'!$G:$G=AK$2,'Full Data'!$C:$C),0)))-(INDEX('Full Data'!$E:$E,MATCH($B12,IF('Full Data'!$G:$G=AK$2,'Full Data'!$C:$C),0)))&gt;28,"Q, "&amp;(INDEX('Full Data'!$M:$M,MATCH($B12,IF('Full Data'!$G:$G=AK$2,'Full Data'!$C:$C),0)))-(INDEX('Full Data'!$E:$E,MATCH($B12,IF('Full Data'!$G:$G=AK$2,'Full Data'!$C:$C),0)))-28,"")</f>
        <v/>
      </c>
      <c r="AL12" s="29" t="str">
        <f t="array" ref="AL12">IF((INDEX('Full Data'!$M:$M,MATCH($B12,IF('Full Data'!$G:$G=AL$2,'Full Data'!$C:$C),0)))-(INDEX('Full Data'!$E:$E,MATCH($B12,IF('Full Data'!$G:$G=AL$2,'Full Data'!$C:$C),0)))&gt;28,"Q, "&amp;(INDEX('Full Data'!$M:$M,MATCH($B12,IF('Full Data'!$G:$G=AL$2,'Full Data'!$C:$C),0)))-(INDEX('Full Data'!$E:$E,MATCH($B12,IF('Full Data'!$G:$G=AL$2,'Full Data'!$C:$C),0)))-28,"")</f>
        <v/>
      </c>
      <c r="AM12" s="29" t="str">
        <f t="array" ref="AM12">IF((INDEX('Full Data'!$M:$M,MATCH($B12,IF('Full Data'!$G:$G=AM$2,'Full Data'!$C:$C),0)))-(INDEX('Full Data'!$E:$E,MATCH($B12,IF('Full Data'!$G:$G=AM$2,'Full Data'!$C:$C),0)))&gt;28,"Q, "&amp;(INDEX('Full Data'!$M:$M,MATCH($B12,IF('Full Data'!$G:$G=AM$2,'Full Data'!$C:$C),0)))-(INDEX('Full Data'!$E:$E,MATCH($B12,IF('Full Data'!$G:$G=AM$2,'Full Data'!$C:$C),0)))-28,"")</f>
        <v/>
      </c>
      <c r="AN12" s="29" t="str">
        <f t="array" ref="AN12">IF((INDEX('Full Data'!$M:$M,MATCH($B12,IF('Full Data'!$G:$G=AN$2,'Full Data'!$C:$C),0)))-(INDEX('Full Data'!$E:$E,MATCH($B12,IF('Full Data'!$G:$G=AN$2,'Full Data'!$C:$C),0)))&gt;2,"Q, "&amp;(INDEX('Full Data'!$M:$M,MATCH($B12,IF('Full Data'!$G:$G=AN$2,'Full Data'!$C:$C),0)))-(INDEX('Full Data'!$E:$E,MATCH($B12,IF('Full Data'!$G:$G=AN$2,'Full Data'!$C:$C),0)))-2,"")</f>
        <v/>
      </c>
      <c r="AO12" s="29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9" t="str">
        <f t="array" ref="AP12">IF((INDEX('Full Data'!$M:$M,MATCH($B12,IF('Full Data'!$G:$G=AP$2,'Full Data'!$C:$C),0)))-(INDEX('Full Data'!$E:$E,MATCH($B12,IF('Full Data'!$G:$G=AP$2,'Full Data'!$C:$C),0)))&gt;180,"Q, "&amp;(INDEX('Full Data'!$M:$M,MATCH($B12,IF('Full Data'!$G:$G=AP$2,'Full Data'!$C:$C),0)))-(INDEX('Full Data'!$E:$E,MATCH($B12,IF('Full Data'!$G:$G=AP$2,'Full Data'!$C:$C),0)))-180,"")</f>
        <v/>
      </c>
      <c r="AQ12" s="29" t="str">
        <f t="array" ref="AQ12">IF((INDEX('Full Data'!$M:$M,MATCH($B12,IF('Full Data'!$G:$G=AQ$2,'Full Data'!$C:$C),0)))-(INDEX('Full Data'!$E:$E,MATCH($B12,IF('Full Data'!$G:$G=AQ$2,'Full Data'!$C:$C),0)))&gt;180,"Q, "&amp;(INDEX('Full Data'!$M:$M,MATCH($B12,IF('Full Data'!$G:$G=AQ$2,'Full Data'!$C:$C),0)))-(INDEX('Full Data'!$E:$E,MATCH($B12,IF('Full Data'!$G:$G=AQ$2,'Full Data'!$C:$C),0)))-180,"")</f>
        <v/>
      </c>
      <c r="AR12" s="29" t="str">
        <f t="array" ref="AR12">IF((INDEX('Full Data'!$M:$M,MATCH($B12,IF('Full Data'!$G:$G=AR$2,'Full Data'!$C:$C),0)))-(INDEX('Full Data'!$E:$E,MATCH($B12,IF('Full Data'!$G:$G=AR$2,'Full Data'!$C:$C),0)))&gt;180,"Q, "&amp;(INDEX('Full Data'!$M:$M,MATCH($B12,IF('Full Data'!$G:$G=AR$2,'Full Data'!$C:$C),0)))-(INDEX('Full Data'!$E:$E,MATCH($B12,IF('Full Data'!$G:$G=AR$2,'Full Data'!$C:$C),0)))-180,"")</f>
        <v/>
      </c>
      <c r="AS12" s="29" t="str">
        <f t="array" ref="AS12">IF((INDEX('Full Data'!$M:$M,MATCH($B12,IF('Full Data'!$G:$G=AS$2,'Full Data'!$C:$C),0)))-(INDEX('Full Data'!$E:$E,MATCH($B12,IF('Full Data'!$G:$G=AS$2,'Full Data'!$C:$C),0)))&gt;180,"Q, "&amp;(INDEX('Full Data'!$M:$M,MATCH($B12,IF('Full Data'!$G:$G=AS$2,'Full Data'!$C:$C),0)))-(INDEX('Full Data'!$E:$E,MATCH($B12,IF('Full Data'!$G:$G=AS$2,'Full Data'!$C:$C),0)))-180,"")</f>
        <v/>
      </c>
      <c r="AT12" s="29" t="str">
        <f t="array" ref="AT12">IF((INDEX('Full Data'!$M:$M,MATCH($B12,IF('Full Data'!$G:$G=AT$2,'Full Data'!$C:$C),0)))-(INDEX('Full Data'!$E:$E,MATCH($B12,IF('Full Data'!$G:$G=AT$2,'Full Data'!$C:$C),0)))&gt;28,"Q, "&amp;(INDEX('Full Data'!$M:$M,MATCH($B12,IF('Full Data'!$G:$G=AT$2,'Full Data'!$C:$C),0)))-(INDEX('Full Data'!$E:$E,MATCH($B12,IF('Full Data'!$G:$G=AT$2,'Full Data'!$C:$C),0)))-28,"")</f>
        <v/>
      </c>
      <c r="AU12" s="29" t="str">
        <f t="array" ref="AU12">IF((INDEX('Full Data'!$M:$M,MATCH($B12,IF('Full Data'!$G:$G=AU$2,'Full Data'!$C:$C),0)))-(INDEX('Full Data'!$E:$E,MATCH($B12,IF('Full Data'!$G:$G=AU$2,'Full Data'!$C:$C),0)))&gt;28,"Q, "&amp;(INDEX('Full Data'!$M:$M,MATCH($B12,IF('Full Data'!$G:$G=AU$2,'Full Data'!$C:$C),0)))-(INDEX('Full Data'!$E:$E,MATCH($B12,IF('Full Data'!$G:$G=AU$2,'Full Data'!$C:$C),0)))-28,"")</f>
        <v/>
      </c>
      <c r="AV12" s="29" t="str">
        <f t="array" ref="AV12">IF((INDEX('Full Data'!$M:$M,MATCH($B12,IF('Full Data'!$G:$G=AV$2,'Full Data'!$C:$C),0)))-(INDEX('Full Data'!$E:$E,MATCH($B12,IF('Full Data'!$G:$G=AV$2,'Full Data'!$C:$C),0)))&gt;180,"Q, "&amp;(INDEX('Full Data'!$M:$M,MATCH($B12,IF('Full Data'!$G:$G=AV$2,'Full Data'!$C:$C),0)))-(INDEX('Full Data'!$E:$E,MATCH($B12,IF('Full Data'!$G:$G=AV$2,'Full Data'!$C:$C),0)))-180,"")</f>
        <v/>
      </c>
      <c r="AW12" s="29" t="str">
        <f t="array" ref="AW12">IF((INDEX('Full Data'!$M:$M,MATCH($B12,IF('Full Data'!$G:$G=AW$2,'Full Data'!$C:$C),0)))-(INDEX('Full Data'!$E:$E,MATCH($B12,IF('Full Data'!$G:$G=AW$2,'Full Data'!$C:$C),0)))&gt;7,"Q, "&amp;(INDEX('Full Data'!$M:$M,MATCH($B12,IF('Full Data'!$G:$G=AW$2,'Full Data'!$C:$C),0)))-(INDEX('Full Data'!$E:$E,MATCH($B12,IF('Full Data'!$G:$G=AW$2,'Full Data'!$C:$C),0)))-7,"")</f>
        <v/>
      </c>
      <c r="AX12" s="29" t="e">
        <f t="array" ref="AX12">IF((INDEX('Full Data'!$M:$M,MATCH($B12,IF('Full Data'!$G:$G=AX$2,'Full Data'!$C:$C),0)))-(INDEX('Full Data'!$E:$E,MATCH($B12,IF('Full Data'!$G:$G=AX$2,'Full Data'!$C:$C),0)))&gt;28,"Q, "&amp;(INDEX('Full Data'!$M:$M,MATCH($B12,IF('Full Data'!$G:$G=AX$2,'Full Data'!$C:$C),0)))-(INDEX('Full Data'!$E:$E,MATCH($B12,IF('Full Data'!$G:$G=AX$2,'Full Data'!$C:$C),0)))-28,"")</f>
        <v>#N/A</v>
      </c>
      <c r="AY12" s="29" t="str">
        <f t="array" ref="AY12">IF((INDEX('Full Data'!$M:$M,MATCH($B12,IF('Full Data'!$G:$G=AY$2,'Full Data'!$C:$C),0)))-(INDEX('Full Data'!$E:$E,MATCH($B12,IF('Full Data'!$G:$G=AY$2,'Full Data'!$C:$C),0)))&gt;40,"Q, "&amp;(INDEX('Full Data'!$M:$M,MATCH($B12,IF('Full Data'!$G:$G=AY$2,'Full Data'!$C:$C),0)))-(INDEX('Full Data'!$E:$E,MATCH($B12,IF('Full Data'!$G:$G=AY$2,'Full Data'!$C:$C),0)))-40,"")</f>
        <v/>
      </c>
      <c r="AZ12" s="26" t="str">
        <f>IF(Summary!L12&gt;MDL!C12,IF(Summary!L12&lt;PQL!C12,"I",""),"U")</f>
        <v/>
      </c>
      <c r="BA12" s="27" t="str">
        <f>IF(Summary!M12&gt;MDL!D12,IF(Summary!M12&lt;PQL!D12,"I",""),"U")</f>
        <v>U</v>
      </c>
      <c r="BB12" s="27" t="str">
        <f>IF(Summary!N12&gt;MDL!E12,IF(Summary!N12&lt;PQL!E12,"I",""),"U")</f>
        <v/>
      </c>
      <c r="BC12" s="27" t="str">
        <f>IF(Summary!O12&gt;MDL!F12,IF(Summary!O12&lt;PQL!F12,"I",""),"U")</f>
        <v>U</v>
      </c>
      <c r="BD12" s="27" t="str">
        <f>IF(Summary!P12&gt;MDL!G12,IF(Summary!P12&lt;PQL!G12,"I",""),"U")</f>
        <v>U</v>
      </c>
      <c r="BE12" s="27" t="str">
        <f>IF(Summary!Q12&gt;MDL!H12,IF(Summary!Q12&lt;PQL!H12,"I",""),"U")</f>
        <v/>
      </c>
      <c r="BF12" s="27" t="str">
        <f>IF(Summary!R12&gt;MDL!I12,IF(Summary!R12&lt;PQL!I12,"I",""),"U")</f>
        <v/>
      </c>
      <c r="BG12" s="27" t="str">
        <f>IF(Summary!S12&gt;MDL!J12,IF(Summary!S12&lt;PQL!J12,"I",""),"U")</f>
        <v/>
      </c>
      <c r="BH12" s="27" t="str">
        <f>IF(Summary!T12&gt;MDL!K12,IF(Summary!T12&lt;PQL!K12,"I",""),"U")</f>
        <v>U</v>
      </c>
      <c r="BI12" s="27" t="str">
        <f>IF(Summary!U12&gt;MDL!L12,IF(Summary!U12&lt;PQL!L12,"I",""),"U")</f>
        <v/>
      </c>
      <c r="BJ12" s="27" t="str">
        <f>IF(Summary!V12&gt;MDL!M12,IF(Summary!V12&lt;PQL!M12,"I",""),"U")</f>
        <v/>
      </c>
      <c r="BK12" s="27" t="str">
        <f>IF(Summary!W12&gt;MDL!N12,IF(Summary!W12&lt;PQL!N12,"I",""),"U")</f>
        <v>I</v>
      </c>
      <c r="BL12" s="27" t="str">
        <f>IF(Summary!X12&gt;MDL!O12,IF(Summary!X12&lt;PQL!O12,"I",""),"U")</f>
        <v>I</v>
      </c>
      <c r="BM12" s="27" t="str">
        <f>IF(Summary!Y12&gt;MDL!P12,IF(Summary!Y12&lt;PQL!P12,"I",""),"U")</f>
        <v/>
      </c>
      <c r="BN12" s="27" t="str">
        <f>IF(Summary!Z12&gt;MDL!Q12,IF(Summary!Z12&lt;PQL!Q12,"I",""),"U")</f>
        <v/>
      </c>
      <c r="BO12" s="27" t="str">
        <f>IF(Summary!AA12&gt;MDL!R12,IF(Summary!AA12&lt;PQL!R12,"I",""),"U")</f>
        <v>U</v>
      </c>
      <c r="BP12" s="27" t="str">
        <f>IF(Summary!AB12&gt;MDL!S12,IF(Summary!AB12&lt;PQL!S12,"I",""),"U")</f>
        <v/>
      </c>
      <c r="BQ12" s="27" t="e">
        <f>IF(Summary!AD12&gt;MDL!U12,IF(Summary!AD12&lt;PQL!U12,"I",""),"U")</f>
        <v>#N/A</v>
      </c>
      <c r="BR12" s="27" t="str">
        <f>IF(Summary!AE12&gt;MDL!V12,IF(Summary!AE12&lt;PQL!V12,"I",""),"U")</f>
        <v>U</v>
      </c>
    </row>
    <row r="13" spans="2:70">
      <c r="B13" t="str">
        <f>IF(ISBLANK(Summary!B13),"",Summary!B13)</f>
        <v>ICHETUCKNEE HEAD SPRING (SUWANNEE) SIPQ</v>
      </c>
      <c r="C13">
        <v>9713</v>
      </c>
      <c r="D13" t="str">
        <f>IF(ISERROR(INDEX('Full Data'!A:A,MATCH(B13,'Full Data'!C:C,0))),"",INDEX('Full Data'!A:A,MATCH(B13,'Full Data'!C:C,0)))</f>
        <v>SPRG1204-1</v>
      </c>
      <c r="E13" s="39">
        <f>IF((8+COUNT(Summary!AD13:AE13,Summary!L13:AB13))=Summary!C13,"",((8+COUNT(Summary!AD13:AE13,Summary!L13:AB13))-Summary!C13))</f>
        <v>2</v>
      </c>
      <c r="F13" s="39" t="str">
        <f t="array" ref="F13">IF(AND((IF(AND(ISTEXT((INDEX('Full Data'!$I:$I,MATCH($B13,IF('Full Data'!$G:$G=F$2,'Full Data'!$C:$C),0)))),ISNUMBER(Summary!E13)),"bad qualifer","O"))="O",IFERROR(Summary!E13,"O")="O"),"O","")</f>
        <v/>
      </c>
      <c r="G13" s="8" t="str">
        <f t="array" ref="G13">IF(AND((IF(AND(ISTEXT((INDEX('Full Data'!$I:$I,MATCH($B13,IF('Full Data'!$G:$G=G$2,'Full Data'!$C:$C),0)))),ISNUMBER(Summary!F13)),"bad qualifer","O"))="O",IFERROR(Summary!F13,"O")="O"),"O","")</f>
        <v/>
      </c>
      <c r="H13" s="39" t="str">
        <f t="array" ref="H13">IF(AND((IF(AND(ISTEXT((INDEX('Full Data'!$I:$I,MATCH($B13,IF('Full Data'!$G:$G=H$2,'Full Data'!$C:$C),0)))),ISNUMBER(Summary!G13)),"bad qualifer","O"))="O",IFERROR(Summary!G13,"O")="O"),"O","")</f>
        <v/>
      </c>
      <c r="I13" s="39" t="str">
        <f t="array" ref="I13">IF(AND((IF(AND(ISTEXT((INDEX('Full Data'!$I:$I,MATCH($B13,IF('Full Data'!$G:$G=I$2,'Full Data'!$C:$C),0)))),ISNUMBER(Summary!H13)),"bad qualifer","O"))="O",IFERROR(Summary!H13,"O")="O"),"O","")</f>
        <v/>
      </c>
      <c r="J13" s="39" t="str">
        <f t="array" ref="J13">IF(AND((IF(AND(ISTEXT((INDEX('Full Data'!$I:$I,MATCH($B13,IF('Full Data'!$G:$G=J$2,'Full Data'!$C:$C),0)))),ISNUMBER(Summary!I13)),"bad qualifer","O"))="O",IFERROR(Summary!I13,"O")="O"),"O","")</f>
        <v/>
      </c>
      <c r="K13" s="10" t="str">
        <f t="array" ref="K13">IF(OR(C13=9695,C13=20383,C13=20385,C13=9714,C13=9717,C13=11371,C13=11456,C13=9739,C13=11386,C13=9719),"",(IFERROR(CONCATENATE((INDEX('Full Data'!$I:$I,MATCH($B13,IF('Full Data'!$G:$G=K$2,'Full Data'!$C:$C),0))),"  |  ",(IFERROR(IF(Summary!J13=Summary!K13,"L",Summary!J13-Summary!K13),"O"))),"O")))</f>
        <v>O</v>
      </c>
      <c r="L13" s="44" t="str">
        <f t="array" ref="L13">IF(OR(C13=9695,C13=20383,C13=20385,C13=9714),"",(IF(AND((IF(AND(ISTEXT((INDEX('Full Data'!$I:$I,MATCH($B13,IF('Full Data'!$G:$G=L$2,'Full Data'!$C:$C),0)))),ISNUMBER(Summary!K13)),"bad qualifer","O"))="O",IFERROR(Summary!K13,"O")="O"),"O","")))</f>
        <v/>
      </c>
      <c r="M13" s="16" t="str">
        <f t="array" ref="M13">(IF(OR(C13=9743,C13=11456,C13=9713,C13=10786,C13=9714),(IF(AND((IF(AND(ISTEXT((INDEX('Full Data'!$I:$I,MATCH($B13,IF('Full Data'!$G:$G=M$2,'Full Data'!$C:$C),0)))),ISNUMBER(Summary!AC13)),"bad qualifer","O"))="O",IFERROR(Summary!AC13,"O")="O"),"O","")),""))</f>
        <v>O</v>
      </c>
      <c r="N13" s="12" t="str">
        <f t="array" ref="N13">IF((INDEX('Full Data'!$I:$I,MATCH($B13,IF('Full Data'!$G:$G=AG$2,'Full Data'!$C:$C),0)))=CONCATENATE(LEFT(AG13),AZ13),"",CONCATENATE((INDEX('Full Data'!$I:$I,MATCH($B13,IF('Full Data'!$G:$G=AG$2,'Full Data'!$C:$C),0))),"  |  ",CONCATENATE(AG13,AZ13)))</f>
        <v/>
      </c>
      <c r="O13" s="11" t="str">
        <f t="array" ref="O13">IF((INDEX('Full Data'!$I:$I,MATCH($B13,IF('Full Data'!$G:$G=AH$2,'Full Data'!$C:$C),0)))=CONCATENATE(LEFT(AH13),BA13),"",CONCATENATE((INDEX('Full Data'!$I:$I,MATCH($B13,IF('Full Data'!$G:$G=AH$2,'Full Data'!$C:$C),0))),"  |  ",CONCATENATE(AH13,BA13)))</f>
        <v/>
      </c>
      <c r="P13" s="11" t="str">
        <f t="array" ref="P13">IF((INDEX('Full Data'!$I:$I,MATCH($B13,IF('Full Data'!$G:$G=AI$2,'Full Data'!$C:$C),0)))=CONCATENATE(LEFT(AI13),BB13),"",CONCATENATE((INDEX('Full Data'!$I:$I,MATCH($B13,IF('Full Data'!$G:$G=AI$2,'Full Data'!$C:$C),0))),"  |  ",CONCATENATE(AI13,BB13)))</f>
        <v/>
      </c>
      <c r="Q13" s="11" t="str">
        <f t="array" ref="Q13">IF((INDEX('Full Data'!$I:$I,MATCH($B13,IF('Full Data'!$G:$G=AJ$2,'Full Data'!$C:$C),0)))=CONCATENATE(LEFT(AJ13),BC13),"",CONCATENATE((INDEX('Full Data'!$I:$I,MATCH($B13,IF('Full Data'!$G:$G=AJ$2,'Full Data'!$C:$C),0))),"  |  ",CONCATENATE(AJ13,BC13)))</f>
        <v/>
      </c>
      <c r="R13" s="11" t="str">
        <f t="array" ref="R13">IF((INDEX('Full Data'!$I:$I,MATCH($B13,IF('Full Data'!$G:$G=AK$2,'Full Data'!$C:$C),0)))=CONCATENATE(LEFT(AK13),BD13),"",CONCATENATE((INDEX('Full Data'!$I:$I,MATCH($B13,IF('Full Data'!$G:$G=AK$2,'Full Data'!$C:$C),0))),"  |  ",CONCATENATE(AK13,BD13)))</f>
        <v/>
      </c>
      <c r="S13" s="11" t="str">
        <f t="array" ref="S13">IF((INDEX('Full Data'!$I:$I,MATCH($B13,IF('Full Data'!$G:$G=AL$2,'Full Data'!$C:$C),0)))=CONCATENATE(LEFT(AL13),BE13),"",CONCATENATE((INDEX('Full Data'!$I:$I,MATCH($B13,IF('Full Data'!$G:$G=AL$2,'Full Data'!$C:$C),0))),"  |  ",CONCATENATE(AL13,BE13)))</f>
        <v/>
      </c>
      <c r="T13" s="11" t="str">
        <f t="array" ref="T13">IF((INDEX('Full Data'!$I:$I,MATCH($B13,IF('Full Data'!$G:$G=AM$2,'Full Data'!$C:$C),0)))=CONCATENATE(LEFT(AM13),BF13),"",CONCATENATE((INDEX('Full Data'!$I:$I,MATCH($B13,IF('Full Data'!$G:$G=AM$2,'Full Data'!$C:$C),0))),"  |  ",CONCATENATE(AM13,BF13)))</f>
        <v/>
      </c>
      <c r="U13" s="11" t="str">
        <f t="array" ref="U13">IF((INDEX('Full Data'!$I:$I,MATCH($B13,IF('Full Data'!$G:$G=AN$2,'Full Data'!$C:$C),0)))=CONCATENATE(LEFT(AN13),BG13),"",CONCATENATE((INDEX('Full Data'!$I:$I,MATCH($B13,IF('Full Data'!$G:$G=AN$2,'Full Data'!$C:$C),0))),"  |  ",CONCATENATE(AN13,BG13)))</f>
        <v/>
      </c>
      <c r="V13" s="11" t="str">
        <f t="array" ref="V13">IF((INDEX('Full Data'!$I:$I,MATCH($B13,IF('Full Data'!$G:$G=AO$2,'Full Data'!$C:$C),0)))=CONCATENATE(LEFT(AO13),BH13),"",CONCATENATE((INDEX('Full Data'!$I:$I,MATCH($B13,IF('Full Data'!$G:$G=AO$2,'Full Data'!$C:$C),0))),"  |  ",CONCATENATE(AO13,BH13)))</f>
        <v/>
      </c>
      <c r="W13" s="11" t="str">
        <f t="array" ref="W13">IF((INDEX('Full Data'!$I:$I,MATCH($B13,IF('Full Data'!$G:$G=AP$2,'Full Data'!$C:$C),0)))=CONCATENATE(LEFT(AP13),BI13),"",CONCATENATE((INDEX('Full Data'!$I:$I,MATCH($B13,IF('Full Data'!$G:$G=AP$2,'Full Data'!$C:$C),0))),"  |  ",CONCATENATE(AP13,BI13)))</f>
        <v/>
      </c>
      <c r="X13" s="11" t="str">
        <f t="array" ref="X13">IF((INDEX('Full Data'!$I:$I,MATCH($B13,IF('Full Data'!$G:$G=AQ$2,'Full Data'!$C:$C),0)))=CONCATENATE(LEFT(AQ13),BJ13),"",CONCATENATE((INDEX('Full Data'!$I:$I,MATCH($B13,IF('Full Data'!$G:$G=AQ$2,'Full Data'!$C:$C),0))),"  |  ",CONCATENATE(AQ13,BJ13)))</f>
        <v/>
      </c>
      <c r="Y13" s="11" t="str">
        <f t="array" ref="Y13">IF((INDEX('Full Data'!$I:$I,MATCH($B13,IF('Full Data'!$G:$G=AR$2,'Full Data'!$C:$C),0)))=CONCATENATE(LEFT(AR13),BK13),"",CONCATENATE((INDEX('Full Data'!$I:$I,MATCH($B13,IF('Full Data'!$G:$G=AR$2,'Full Data'!$C:$C),0))),"  |  ",CONCATENATE(AR13,BK13)))</f>
        <v/>
      </c>
      <c r="Z13" s="11" t="str">
        <f t="array" ref="Z13">IF((INDEX('Full Data'!$I:$I,MATCH($B13,IF('Full Data'!$G:$G=AS$2,'Full Data'!$C:$C),0)))=CONCATENATE(LEFT(AS13),BL13),"",CONCATENATE((INDEX('Full Data'!$I:$I,MATCH($B13,IF('Full Data'!$G:$G=AS$2,'Full Data'!$C:$C),0))),"  |  ",CONCATENATE(AS13,BL13)))</f>
        <v/>
      </c>
      <c r="AA13" s="11" t="str">
        <f t="array" ref="AA13">IF((INDEX('Full Data'!$I:$I,MATCH($B13,IF('Full Data'!$G:$G=AT$2,'Full Data'!$C:$C),0)))=CONCATENATE(LEFT(AT13),BM13),"",CONCATENATE((INDEX('Full Data'!$I:$I,MATCH($B13,IF('Full Data'!$G:$G=AT$2,'Full Data'!$C:$C),0))),"  |  ",CONCATENATE(AT13,BM13)))</f>
        <v/>
      </c>
      <c r="AB13" s="11" t="str">
        <f t="array" ref="AB13">IF((INDEX('Full Data'!$I:$I,MATCH($B13,IF('Full Data'!$G:$G=AU$2,'Full Data'!$C:$C),0)))=CONCATENATE(LEFT(AU13),BN13),"",CONCATENATE((INDEX('Full Data'!$I:$I,MATCH($B13,IF('Full Data'!$G:$G=AU$2,'Full Data'!$C:$C),0))),"  |  ",CONCATENATE(AU13,BN13)))</f>
        <v/>
      </c>
      <c r="AC13" s="11" t="str">
        <f t="array" ref="AC13">IF((INDEX('Full Data'!$I:$I,MATCH($B13,IF('Full Data'!$G:$G=AV$2,'Full Data'!$C:$C),0)))=CONCATENATE(LEFT(AV13),BO13),"",CONCATENATE((INDEX('Full Data'!$I:$I,MATCH($B13,IF('Full Data'!$G:$G=AV$2,'Full Data'!$C:$C),0))),"  |  ",CONCATENATE(AV13,BO13)))</f>
        <v/>
      </c>
      <c r="AD13" s="41" t="str">
        <f t="array" ref="AD13">IF((INDEX('Full Data'!$I:$I,MATCH($B13,IF('Full Data'!$G:$G=AW$2,'Full Data'!$C:$C),0)))=CONCATENATE(LEFT(AW13),BP13),"",CONCATENATE((INDEX('Full Data'!$I:$I,MATCH($B13,IF('Full Data'!$G:$G=AW$2,'Full Data'!$C:$C),0))),"  |  ",CONCATENATE(AW13,BP13)))</f>
        <v>A  |  Q, 0.18888888888614</v>
      </c>
      <c r="AE13" s="11" t="e">
        <f t="array" ref="AE13">IF((INDEX('Full Data'!$I:$I,MATCH($B13,IF('Full Data'!$G:$G=AX$2,'Full Data'!$C:$C),0)))=CONCATENATE(LEFT(AX13),BQ13),"",CONCATENATE((INDEX('Full Data'!$I:$I,MATCH($B13,IF('Full Data'!$G:$G=AX$2,'Full Data'!$C:$C),0))),"  |  ",CONCATENATE(AX13,BQ13)))</f>
        <v>#N/A</v>
      </c>
      <c r="AF13" s="11" t="str">
        <f t="array" ref="AF13">IF((INDEX('Full Data'!$I:$I,MATCH($B13,IF('Full Data'!$G:$G=AY$2,'Full Data'!$C:$C),0)))=CONCATENATE(LEFT(AY13),BR13),"",CONCATENATE((INDEX('Full Data'!$I:$I,MATCH($B13,IF('Full Data'!$G:$G=AY$2,'Full Data'!$C:$C),0))),"  |  ",CONCATENATE(AY13,BR13)))</f>
        <v/>
      </c>
      <c r="AG13" s="28" t="str">
        <f t="array" ref="AG13">IF((INDEX('Full Data'!$M:$M,MATCH($B13,IF('Full Data'!$G:$G=AG$2,'Full Data'!$C:$C),0)))-(INDEX('Full Data'!$E:$E,MATCH($B13,IF('Full Data'!$G:$G=AG$2,'Full Data'!$C:$C),0)))&gt;2,"Q, "&amp;(INDEX('Full Data'!$M:$M,MATCH($B13,IF('Full Data'!$G:$G=AG$2,'Full Data'!$C:$C),0)))-(INDEX('Full Data'!$E:$E,MATCH($B13,IF('Full Data'!$G:$G=AG$2,'Full Data'!$C:$C),0)))-2,"")</f>
        <v/>
      </c>
      <c r="AH13" s="29" t="str">
        <f t="array" ref="AH13">IF((INDEX('Full Data'!$M:$M,MATCH($B13,IF('Full Data'!$G:$G=AH$2,'Full Data'!$C:$C),0)))-(INDEX('Full Data'!$E:$E,MATCH($B13,IF('Full Data'!$G:$G=AH$2,'Full Data'!$C:$C),0)))&gt;2,"Q, "&amp;(INDEX('Full Data'!$M:$M,MATCH($B13,IF('Full Data'!$G:$G=AH$2,'Full Data'!$C:$C),0)))-(INDEX('Full Data'!$E:$E,MATCH($B13,IF('Full Data'!$G:$G=AH$2,'Full Data'!$C:$C),0)))-2,"")</f>
        <v/>
      </c>
      <c r="AI13" s="29" t="str">
        <f t="array" ref="AI13">IF((INDEX('Full Data'!$M:$M,MATCH($B13,IF('Full Data'!$G:$G=AI$2,'Full Data'!$C:$C),0)))-(INDEX('Full Data'!$E:$E,MATCH($B13,IF('Full Data'!$G:$G=AI$2,'Full Data'!$C:$C),0)))&gt;14,"Q, "&amp;(INDEX('Full Data'!$M:$M,MATCH($B13,IF('Full Data'!$G:$G=AI$2,'Full Data'!$C:$C),0)))-(INDEX('Full Data'!$E:$E,MATCH($B13,IF('Full Data'!$G:$G=AI$2,'Full Data'!$C:$C),0)))-14,"")</f>
        <v/>
      </c>
      <c r="AJ13" s="29" t="str">
        <f t="array" ref="AJ13">IF((INDEX('Full Data'!$M:$M,MATCH($B13,IF('Full Data'!$G:$G=AJ$2,'Full Data'!$C:$C),0)))-(INDEX('Full Data'!$E:$E,MATCH($B13,IF('Full Data'!$G:$G=AJ$2,'Full Data'!$C:$C),0)))&gt;28,"Q, "&amp;(INDEX('Full Data'!$M:$M,MATCH($B13,IF('Full Data'!$G:$G=AJ$2,'Full Data'!$C:$C),0)))-(INDEX('Full Data'!$E:$E,MATCH($B13,IF('Full Data'!$G:$G=AJ$2,'Full Data'!$C:$C),0)))-28,"")</f>
        <v/>
      </c>
      <c r="AK13" s="29" t="str">
        <f t="array" ref="AK13">IF((INDEX('Full Data'!$M:$M,MATCH($B13,IF('Full Data'!$G:$G=AK$2,'Full Data'!$C:$C),0)))-(INDEX('Full Data'!$E:$E,MATCH($B13,IF('Full Data'!$G:$G=AK$2,'Full Data'!$C:$C),0)))&gt;28,"Q, "&amp;(INDEX('Full Data'!$M:$M,MATCH($B13,IF('Full Data'!$G:$G=AK$2,'Full Data'!$C:$C),0)))-(INDEX('Full Data'!$E:$E,MATCH($B13,IF('Full Data'!$G:$G=AK$2,'Full Data'!$C:$C),0)))-28,"")</f>
        <v/>
      </c>
      <c r="AL13" s="29" t="str">
        <f t="array" ref="AL13">IF((INDEX('Full Data'!$M:$M,MATCH($B13,IF('Full Data'!$G:$G=AL$2,'Full Data'!$C:$C),0)))-(INDEX('Full Data'!$E:$E,MATCH($B13,IF('Full Data'!$G:$G=AL$2,'Full Data'!$C:$C),0)))&gt;28,"Q, "&amp;(INDEX('Full Data'!$M:$M,MATCH($B13,IF('Full Data'!$G:$G=AL$2,'Full Data'!$C:$C),0)))-(INDEX('Full Data'!$E:$E,MATCH($B13,IF('Full Data'!$G:$G=AL$2,'Full Data'!$C:$C),0)))-28,"")</f>
        <v/>
      </c>
      <c r="AM13" s="29" t="str">
        <f t="array" ref="AM13">IF((INDEX('Full Data'!$M:$M,MATCH($B13,IF('Full Data'!$G:$G=AM$2,'Full Data'!$C:$C),0)))-(INDEX('Full Data'!$E:$E,MATCH($B13,IF('Full Data'!$G:$G=AM$2,'Full Data'!$C:$C),0)))&gt;28,"Q, "&amp;(INDEX('Full Data'!$M:$M,MATCH($B13,IF('Full Data'!$G:$G=AM$2,'Full Data'!$C:$C),0)))-(INDEX('Full Data'!$E:$E,MATCH($B13,IF('Full Data'!$G:$G=AM$2,'Full Data'!$C:$C),0)))-28,"")</f>
        <v/>
      </c>
      <c r="AN13" s="29" t="str">
        <f t="array" ref="AN13">IF((INDEX('Full Data'!$M:$M,MATCH($B13,IF('Full Data'!$G:$G=AN$2,'Full Data'!$C:$C),0)))-(INDEX('Full Data'!$E:$E,MATCH($B13,IF('Full Data'!$G:$G=AN$2,'Full Data'!$C:$C),0)))&gt;2,"Q, "&amp;(INDEX('Full Data'!$M:$M,MATCH($B13,IF('Full Data'!$G:$G=AN$2,'Full Data'!$C:$C),0)))-(INDEX('Full Data'!$E:$E,MATCH($B13,IF('Full Data'!$G:$G=AN$2,'Full Data'!$C:$C),0)))-2,"")</f>
        <v/>
      </c>
      <c r="AO13" s="29" t="str">
        <f t="array" ref="AO13">IF((INDEX('Full Data'!$M:$M,MATCH($B13,IF('Full Data'!$G:$G=AO$2,'Full Data'!$C:$C),0)))-(INDEX('Full Data'!$E:$E,MATCH($B13,IF('Full Data'!$G:$G=AO$2,'Full Data'!$C:$C),0)))&gt;28,"Q, "&amp;(INDEX('Full Data'!$M:$M,MATCH($B13,IF('Full Data'!$G:$G=AO$2,'Full Data'!$C:$C),0)))-(INDEX('Full Data'!$E:$E,MATCH($B13,IF('Full Data'!$G:$G=AO$2,'Full Data'!$C:$C),0)))-28,"")</f>
        <v/>
      </c>
      <c r="AP13" s="29" t="str">
        <f t="array" ref="AP13">IF((INDEX('Full Data'!$M:$M,MATCH($B13,IF('Full Data'!$G:$G=AP$2,'Full Data'!$C:$C),0)))-(INDEX('Full Data'!$E:$E,MATCH($B13,IF('Full Data'!$G:$G=AP$2,'Full Data'!$C:$C),0)))&gt;180,"Q, "&amp;(INDEX('Full Data'!$M:$M,MATCH($B13,IF('Full Data'!$G:$G=AP$2,'Full Data'!$C:$C),0)))-(INDEX('Full Data'!$E:$E,MATCH($B13,IF('Full Data'!$G:$G=AP$2,'Full Data'!$C:$C),0)))-180,"")</f>
        <v/>
      </c>
      <c r="AQ13" s="29" t="str">
        <f t="array" ref="AQ13">IF((INDEX('Full Data'!$M:$M,MATCH($B13,IF('Full Data'!$G:$G=AQ$2,'Full Data'!$C:$C),0)))-(INDEX('Full Data'!$E:$E,MATCH($B13,IF('Full Data'!$G:$G=AQ$2,'Full Data'!$C:$C),0)))&gt;180,"Q, "&amp;(INDEX('Full Data'!$M:$M,MATCH($B13,IF('Full Data'!$G:$G=AQ$2,'Full Data'!$C:$C),0)))-(INDEX('Full Data'!$E:$E,MATCH($B13,IF('Full Data'!$G:$G=AQ$2,'Full Data'!$C:$C),0)))-180,"")</f>
        <v/>
      </c>
      <c r="AR13" s="29" t="str">
        <f t="array" ref="AR13">IF((INDEX('Full Data'!$M:$M,MATCH($B13,IF('Full Data'!$G:$G=AR$2,'Full Data'!$C:$C),0)))-(INDEX('Full Data'!$E:$E,MATCH($B13,IF('Full Data'!$G:$G=AR$2,'Full Data'!$C:$C),0)))&gt;180,"Q, "&amp;(INDEX('Full Data'!$M:$M,MATCH($B13,IF('Full Data'!$G:$G=AR$2,'Full Data'!$C:$C),0)))-(INDEX('Full Data'!$E:$E,MATCH($B13,IF('Full Data'!$G:$G=AR$2,'Full Data'!$C:$C),0)))-180,"")</f>
        <v/>
      </c>
      <c r="AS13" s="29" t="str">
        <f t="array" ref="AS13">IF((INDEX('Full Data'!$M:$M,MATCH($B13,IF('Full Data'!$G:$G=AS$2,'Full Data'!$C:$C),0)))-(INDEX('Full Data'!$E:$E,MATCH($B13,IF('Full Data'!$G:$G=AS$2,'Full Data'!$C:$C),0)))&gt;180,"Q, "&amp;(INDEX('Full Data'!$M:$M,MATCH($B13,IF('Full Data'!$G:$G=AS$2,'Full Data'!$C:$C),0)))-(INDEX('Full Data'!$E:$E,MATCH($B13,IF('Full Data'!$G:$G=AS$2,'Full Data'!$C:$C),0)))-180,"")</f>
        <v/>
      </c>
      <c r="AT13" s="29" t="str">
        <f t="array" ref="AT13">IF((INDEX('Full Data'!$M:$M,MATCH($B13,IF('Full Data'!$G:$G=AT$2,'Full Data'!$C:$C),0)))-(INDEX('Full Data'!$E:$E,MATCH($B13,IF('Full Data'!$G:$G=AT$2,'Full Data'!$C:$C),0)))&gt;28,"Q, "&amp;(INDEX('Full Data'!$M:$M,MATCH($B13,IF('Full Data'!$G:$G=AT$2,'Full Data'!$C:$C),0)))-(INDEX('Full Data'!$E:$E,MATCH($B13,IF('Full Data'!$G:$G=AT$2,'Full Data'!$C:$C),0)))-28,"")</f>
        <v/>
      </c>
      <c r="AU13" s="29" t="str">
        <f t="array" ref="AU13">IF((INDEX('Full Data'!$M:$M,MATCH($B13,IF('Full Data'!$G:$G=AU$2,'Full Data'!$C:$C),0)))-(INDEX('Full Data'!$E:$E,MATCH($B13,IF('Full Data'!$G:$G=AU$2,'Full Data'!$C:$C),0)))&gt;28,"Q, "&amp;(INDEX('Full Data'!$M:$M,MATCH($B13,IF('Full Data'!$G:$G=AU$2,'Full Data'!$C:$C),0)))-(INDEX('Full Data'!$E:$E,MATCH($B13,IF('Full Data'!$G:$G=AU$2,'Full Data'!$C:$C),0)))-28,"")</f>
        <v/>
      </c>
      <c r="AV13" s="29" t="str">
        <f t="array" ref="AV13">IF((INDEX('Full Data'!$M:$M,MATCH($B13,IF('Full Data'!$G:$G=AV$2,'Full Data'!$C:$C),0)))-(INDEX('Full Data'!$E:$E,MATCH($B13,IF('Full Data'!$G:$G=AV$2,'Full Data'!$C:$C),0)))&gt;180,"Q, "&amp;(INDEX('Full Data'!$M:$M,MATCH($B13,IF('Full Data'!$G:$G=AV$2,'Full Data'!$C:$C),0)))-(INDEX('Full Data'!$E:$E,MATCH($B13,IF('Full Data'!$G:$G=AV$2,'Full Data'!$C:$C),0)))-180,"")</f>
        <v/>
      </c>
      <c r="AW13" s="29" t="str">
        <f t="array" ref="AW13">IF((INDEX('Full Data'!$M:$M,MATCH($B13,IF('Full Data'!$G:$G=AW$2,'Full Data'!$C:$C),0)))-(INDEX('Full Data'!$E:$E,MATCH($B13,IF('Full Data'!$G:$G=AW$2,'Full Data'!$C:$C),0)))&gt;7,"Q, "&amp;(INDEX('Full Data'!$M:$M,MATCH($B13,IF('Full Data'!$G:$G=AW$2,'Full Data'!$C:$C),0)))-(INDEX('Full Data'!$E:$E,MATCH($B13,IF('Full Data'!$G:$G=AW$2,'Full Data'!$C:$C),0)))-7,"")</f>
        <v>Q, 0.18888888888614</v>
      </c>
      <c r="AX13" s="29" t="e">
        <f t="array" ref="AX13">IF((INDEX('Full Data'!$M:$M,MATCH($B13,IF('Full Data'!$G:$G=AX$2,'Full Data'!$C:$C),0)))-(INDEX('Full Data'!$E:$E,MATCH($B13,IF('Full Data'!$G:$G=AX$2,'Full Data'!$C:$C),0)))&gt;28,"Q, "&amp;(INDEX('Full Data'!$M:$M,MATCH($B13,IF('Full Data'!$G:$G=AX$2,'Full Data'!$C:$C),0)))-(INDEX('Full Data'!$E:$E,MATCH($B13,IF('Full Data'!$G:$G=AX$2,'Full Data'!$C:$C),0)))-28,"")</f>
        <v>#N/A</v>
      </c>
      <c r="AY13" s="29" t="str">
        <f t="array" ref="AY13">IF((INDEX('Full Data'!$M:$M,MATCH($B13,IF('Full Data'!$G:$G=AY$2,'Full Data'!$C:$C),0)))-(INDEX('Full Data'!$E:$E,MATCH($B13,IF('Full Data'!$G:$G=AY$2,'Full Data'!$C:$C),0)))&gt;40,"Q, "&amp;(INDEX('Full Data'!$M:$M,MATCH($B13,IF('Full Data'!$G:$G=AY$2,'Full Data'!$C:$C),0)))-(INDEX('Full Data'!$E:$E,MATCH($B13,IF('Full Data'!$G:$G=AY$2,'Full Data'!$C:$C),0)))-40,"")</f>
        <v/>
      </c>
      <c r="AZ13" s="26" t="str">
        <f>IF(Summary!L13&gt;MDL!C13,IF(Summary!L13&lt;PQL!C13,"I",""),"U")</f>
        <v/>
      </c>
      <c r="BA13" s="27" t="str">
        <f>IF(Summary!M13&gt;MDL!D13,IF(Summary!M13&lt;PQL!D13,"I",""),"U")</f>
        <v>U</v>
      </c>
      <c r="BB13" s="27" t="str">
        <f>IF(Summary!N13&gt;MDL!E13,IF(Summary!N13&lt;PQL!E13,"I",""),"U")</f>
        <v/>
      </c>
      <c r="BC13" s="27" t="str">
        <f>IF(Summary!O13&gt;MDL!F13,IF(Summary!O13&lt;PQL!F13,"I",""),"U")</f>
        <v>U</v>
      </c>
      <c r="BD13" s="27" t="str">
        <f>IF(Summary!P13&gt;MDL!G13,IF(Summary!P13&lt;PQL!G13,"I",""),"U")</f>
        <v>U</v>
      </c>
      <c r="BE13" s="27" t="str">
        <f>IF(Summary!Q13&gt;MDL!H13,IF(Summary!Q13&lt;PQL!H13,"I",""),"U")</f>
        <v/>
      </c>
      <c r="BF13" s="27" t="str">
        <f>IF(Summary!R13&gt;MDL!I13,IF(Summary!R13&lt;PQL!I13,"I",""),"U")</f>
        <v/>
      </c>
      <c r="BG13" s="27" t="str">
        <f>IF(Summary!S13&gt;MDL!J13,IF(Summary!S13&lt;PQL!J13,"I",""),"U")</f>
        <v/>
      </c>
      <c r="BH13" s="27" t="str">
        <f>IF(Summary!T13&gt;MDL!K13,IF(Summary!T13&lt;PQL!K13,"I",""),"U")</f>
        <v>U</v>
      </c>
      <c r="BI13" s="27" t="str">
        <f>IF(Summary!U13&gt;MDL!L13,IF(Summary!U13&lt;PQL!L13,"I",""),"U")</f>
        <v/>
      </c>
      <c r="BJ13" s="27" t="str">
        <f>IF(Summary!V13&gt;MDL!M13,IF(Summary!V13&lt;PQL!M13,"I",""),"U")</f>
        <v/>
      </c>
      <c r="BK13" s="27" t="str">
        <f>IF(Summary!W13&gt;MDL!N13,IF(Summary!W13&lt;PQL!N13,"I",""),"U")</f>
        <v/>
      </c>
      <c r="BL13" s="27" t="str">
        <f>IF(Summary!X13&gt;MDL!O13,IF(Summary!X13&lt;PQL!O13,"I",""),"U")</f>
        <v>U</v>
      </c>
      <c r="BM13" s="27" t="str">
        <f>IF(Summary!Y13&gt;MDL!P13,IF(Summary!Y13&lt;PQL!P13,"I",""),"U")</f>
        <v/>
      </c>
      <c r="BN13" s="27" t="str">
        <f>IF(Summary!Z13&gt;MDL!Q13,IF(Summary!Z13&lt;PQL!Q13,"I",""),"U")</f>
        <v/>
      </c>
      <c r="BO13" s="27" t="str">
        <f>IF(Summary!AA13&gt;MDL!R13,IF(Summary!AA13&lt;PQL!R13,"I",""),"U")</f>
        <v>U</v>
      </c>
      <c r="BP13" s="27" t="str">
        <f>IF(Summary!AB13&gt;MDL!S13,IF(Summary!AB13&lt;PQL!S13,"I",""),"U")</f>
        <v/>
      </c>
      <c r="BQ13" s="27" t="e">
        <f>IF(Summary!AD13&gt;MDL!U13,IF(Summary!AD13&lt;PQL!U13,"I",""),"U")</f>
        <v>#N/A</v>
      </c>
      <c r="BR13" s="27" t="str">
        <f>IF(Summary!AE13&gt;MDL!V13,IF(Summary!AE13&lt;PQL!V13,"I",""),"U")</f>
        <v>U</v>
      </c>
    </row>
    <row r="14" spans="2:70">
      <c r="B14" t="str">
        <f>IF(ISBLANK(Summary!B14),"",Summary!B14)</f>
        <v>JUNIPER SPRINGS SIPQ</v>
      </c>
      <c r="C14">
        <v>11463</v>
      </c>
      <c r="D14" t="str">
        <f>IF(ISERROR(INDEX('Full Data'!A:A,MATCH(B14,'Full Data'!C:C,0))),"",INDEX('Full Data'!A:A,MATCH(B14,'Full Data'!C:C,0)))</f>
        <v>SPRG1204-7</v>
      </c>
      <c r="E14" s="39">
        <f>IF((7+COUNT(Summary!AD14:AE14,Summary!L14:AB14))=Summary!C14,"",((7+COUNT(Summary!AD14:AE14,Summary!L14:AB14))-Summary!C14))</f>
        <v>1</v>
      </c>
      <c r="F14" s="39" t="str">
        <f t="array" ref="F14">IF(AND((IF(AND(ISTEXT((INDEX('Full Data'!$I:$I,MATCH($B14,IF('Full Data'!$G:$G=F$2,'Full Data'!$C:$C),0)))),ISNUMBER(Summary!E14)),"bad qualifer","O"))="O",IFERROR(Summary!E14,"O")="O"),"O","")</f>
        <v/>
      </c>
      <c r="G14" s="8" t="str">
        <f t="array" ref="G14">IF(AND((IF(AND(ISTEXT((INDEX('Full Data'!$I:$I,MATCH($B14,IF('Full Data'!$G:$G=G$2,'Full Data'!$C:$C),0)))),ISNUMBER(Summary!F14)),"bad qualifer","O"))="O",IFERROR(Summary!F14,"O")="O"),"O","")</f>
        <v/>
      </c>
      <c r="H14" s="39" t="str">
        <f t="array" ref="H14">IF(AND((IF(AND(ISTEXT((INDEX('Full Data'!$I:$I,MATCH($B14,IF('Full Data'!$G:$G=H$2,'Full Data'!$C:$C),0)))),ISNUMBER(Summary!G14)),"bad qualifer","O"))="O",IFERROR(Summary!G14,"O")="O"),"O","")</f>
        <v/>
      </c>
      <c r="I14" s="39" t="str">
        <f t="array" ref="I14">IF(AND((IF(AND(ISTEXT((INDEX('Full Data'!$I:$I,MATCH($B14,IF('Full Data'!$G:$G=I$2,'Full Data'!$C:$C),0)))),ISNUMBER(Summary!H14)),"bad qualifer","O"))="O",IFERROR(Summary!H14,"O")="O"),"O","")</f>
        <v/>
      </c>
      <c r="J14" s="39" t="str">
        <f t="array" ref="J14">IF(AND((IF(AND(ISTEXT((INDEX('Full Data'!$I:$I,MATCH($B14,IF('Full Data'!$G:$G=J$2,'Full Data'!$C:$C),0)))),ISNUMBER(Summary!I14)),"bad qualifer","O"))="O",IFERROR(Summary!I14,"O")="O"),"O","")</f>
        <v/>
      </c>
      <c r="K14" s="10" t="str">
        <f t="array" ref="K14">IF(OR(C14=9695,C14=20383,C14=20385,C14=9714,C14=9717,C14=11371,C14=11456,C14=9739,C14=11386,C14=9719),"",(IFERROR(CONCATENATE((INDEX('Full Data'!$I:$I,MATCH($B14,IF('Full Data'!$G:$G=K$2,'Full Data'!$C:$C),0))),"  |  ",(IFERROR(IF(Summary!J14=Summary!K14,"L",Summary!J14-Summary!K14),"O"))),"O")))</f>
        <v>O</v>
      </c>
      <c r="L14" s="44" t="str">
        <f t="array" ref="L14">IF(OR(C14=9695,C14=20383,C14=20385,C14=9714),"",(IF(AND((IF(AND(ISTEXT((INDEX('Full Data'!$I:$I,MATCH($B14,IF('Full Data'!$G:$G=L$2,'Full Data'!$C:$C),0)))),ISNUMBER(Summary!K14)),"bad qualifer","O"))="O",IFERROR(Summary!K14,"O")="O"),"O","")))</f>
        <v/>
      </c>
      <c r="M14" s="16" t="str">
        <f t="array" ref="M14">(IF(OR(C14=9743,C14=11456,C14=9713,C14=10786,C14=9714),(IF(AND((IF(AND(ISTEXT((INDEX('Full Data'!$I:$I,MATCH($B14,IF('Full Data'!$G:$G=M$2,'Full Data'!$C:$C),0)))),ISNUMBER(Summary!AC14)),"bad qualifer","O"))="O",IFERROR(Summary!AC14,"O")="O"),"O","")),""))</f>
        <v/>
      </c>
      <c r="N14" s="12" t="str">
        <f t="array" ref="N14">IF((INDEX('Full Data'!$I:$I,MATCH($B14,IF('Full Data'!$G:$G=AG$2,'Full Data'!$C:$C),0)))=CONCATENATE(LEFT(AG14),AZ14),"",CONCATENATE((INDEX('Full Data'!$I:$I,MATCH($B14,IF('Full Data'!$G:$G=AG$2,'Full Data'!$C:$C),0))),"  |  ",CONCATENATE(AG14,AZ14)))</f>
        <v/>
      </c>
      <c r="O14" s="11" t="str">
        <f t="array" ref="O14">IF((INDEX('Full Data'!$I:$I,MATCH($B14,IF('Full Data'!$G:$G=AH$2,'Full Data'!$C:$C),0)))=CONCATENATE(LEFT(AH14),BA14),"",CONCATENATE((INDEX('Full Data'!$I:$I,MATCH($B14,IF('Full Data'!$G:$G=AH$2,'Full Data'!$C:$C),0))),"  |  ",CONCATENATE(AH14,BA14)))</f>
        <v/>
      </c>
      <c r="P14" s="11" t="str">
        <f t="array" ref="P14">IF((INDEX('Full Data'!$I:$I,MATCH($B14,IF('Full Data'!$G:$G=AI$2,'Full Data'!$C:$C),0)))=CONCATENATE(LEFT(AI14),BB14),"",CONCATENATE((INDEX('Full Data'!$I:$I,MATCH($B14,IF('Full Data'!$G:$G=AI$2,'Full Data'!$C:$C),0))),"  |  ",CONCATENATE(AI14,BB14)))</f>
        <v/>
      </c>
      <c r="Q14" s="11" t="str">
        <f t="array" ref="Q14">IF((INDEX('Full Data'!$I:$I,MATCH($B14,IF('Full Data'!$G:$G=AJ$2,'Full Data'!$C:$C),0)))=CONCATENATE(LEFT(AJ14),BC14),"",CONCATENATE((INDEX('Full Data'!$I:$I,MATCH($B14,IF('Full Data'!$G:$G=AJ$2,'Full Data'!$C:$C),0))),"  |  ",CONCATENATE(AJ14,BC14)))</f>
        <v/>
      </c>
      <c r="R14" s="11" t="str">
        <f t="array" ref="R14">IF((INDEX('Full Data'!$I:$I,MATCH($B14,IF('Full Data'!$G:$G=AK$2,'Full Data'!$C:$C),0)))=CONCATENATE(LEFT(AK14),BD14),"",CONCATENATE((INDEX('Full Data'!$I:$I,MATCH($B14,IF('Full Data'!$G:$G=AK$2,'Full Data'!$C:$C),0))),"  |  ",CONCATENATE(AK14,BD14)))</f>
        <v/>
      </c>
      <c r="S14" s="11" t="str">
        <f t="array" ref="S14">IF((INDEX('Full Data'!$I:$I,MATCH($B14,IF('Full Data'!$G:$G=AL$2,'Full Data'!$C:$C),0)))=CONCATENATE(LEFT(AL14),BE14),"",CONCATENATE((INDEX('Full Data'!$I:$I,MATCH($B14,IF('Full Data'!$G:$G=AL$2,'Full Data'!$C:$C),0))),"  |  ",CONCATENATE(AL14,BE14)))</f>
        <v/>
      </c>
      <c r="T14" s="11" t="str">
        <f t="array" ref="T14">IF((INDEX('Full Data'!$I:$I,MATCH($B14,IF('Full Data'!$G:$G=AM$2,'Full Data'!$C:$C),0)))=CONCATENATE(LEFT(AM14),BF14),"",CONCATENATE((INDEX('Full Data'!$I:$I,MATCH($B14,IF('Full Data'!$G:$G=AM$2,'Full Data'!$C:$C),0))),"  |  ",CONCATENATE(AM14,BF14)))</f>
        <v/>
      </c>
      <c r="U14" s="11" t="str">
        <f t="array" ref="U14">IF((INDEX('Full Data'!$I:$I,MATCH($B14,IF('Full Data'!$G:$G=AN$2,'Full Data'!$C:$C),0)))=CONCATENATE(LEFT(AN14),BG14),"",CONCATENATE((INDEX('Full Data'!$I:$I,MATCH($B14,IF('Full Data'!$G:$G=AN$2,'Full Data'!$C:$C),0))),"  |  ",CONCATENATE(AN14,BG14)))</f>
        <v/>
      </c>
      <c r="V14" s="11" t="str">
        <f t="array" ref="V14">IF((INDEX('Full Data'!$I:$I,MATCH($B14,IF('Full Data'!$G:$G=AO$2,'Full Data'!$C:$C),0)))=CONCATENATE(LEFT(AO14),BH14),"",CONCATENATE((INDEX('Full Data'!$I:$I,MATCH($B14,IF('Full Data'!$G:$G=AO$2,'Full Data'!$C:$C),0))),"  |  ",CONCATENATE(AO14,BH14)))</f>
        <v/>
      </c>
      <c r="W14" s="11" t="str">
        <f t="array" ref="W14">IF((INDEX('Full Data'!$I:$I,MATCH($B14,IF('Full Data'!$G:$G=AP$2,'Full Data'!$C:$C),0)))=CONCATENATE(LEFT(AP14),BI14),"",CONCATENATE((INDEX('Full Data'!$I:$I,MATCH($B14,IF('Full Data'!$G:$G=AP$2,'Full Data'!$C:$C),0))),"  |  ",CONCATENATE(AP14,BI14)))</f>
        <v/>
      </c>
      <c r="X14" s="11" t="str">
        <f t="array" ref="X14">IF((INDEX('Full Data'!$I:$I,MATCH($B14,IF('Full Data'!$G:$G=AQ$2,'Full Data'!$C:$C),0)))=CONCATENATE(LEFT(AQ14),BJ14),"",CONCATENATE((INDEX('Full Data'!$I:$I,MATCH($B14,IF('Full Data'!$G:$G=AQ$2,'Full Data'!$C:$C),0))),"  |  ",CONCATENATE(AQ14,BJ14)))</f>
        <v/>
      </c>
      <c r="Y14" s="11" t="str">
        <f t="array" ref="Y14">IF((INDEX('Full Data'!$I:$I,MATCH($B14,IF('Full Data'!$G:$G=AR$2,'Full Data'!$C:$C),0)))=CONCATENATE(LEFT(AR14),BK14),"",CONCATENATE((INDEX('Full Data'!$I:$I,MATCH($B14,IF('Full Data'!$G:$G=AR$2,'Full Data'!$C:$C),0))),"  |  ",CONCATENATE(AR14,BK14)))</f>
        <v/>
      </c>
      <c r="Z14" s="11" t="str">
        <f t="array" ref="Z14">IF((INDEX('Full Data'!$I:$I,MATCH($B14,IF('Full Data'!$G:$G=AS$2,'Full Data'!$C:$C),0)))=CONCATENATE(LEFT(AS14),BL14),"",CONCATENATE((INDEX('Full Data'!$I:$I,MATCH($B14,IF('Full Data'!$G:$G=AS$2,'Full Data'!$C:$C),0))),"  |  ",CONCATENATE(AS14,BL14)))</f>
        <v/>
      </c>
      <c r="AA14" s="11" t="str">
        <f t="array" ref="AA14">IF((INDEX('Full Data'!$I:$I,MATCH($B14,IF('Full Data'!$G:$G=AT$2,'Full Data'!$C:$C),0)))=CONCATENATE(LEFT(AT14),BM14),"",CONCATENATE((INDEX('Full Data'!$I:$I,MATCH($B14,IF('Full Data'!$G:$G=AT$2,'Full Data'!$C:$C),0))),"  |  ",CONCATENATE(AT14,BM14)))</f>
        <v/>
      </c>
      <c r="AB14" s="11" t="str">
        <f t="array" ref="AB14">IF((INDEX('Full Data'!$I:$I,MATCH($B14,IF('Full Data'!$G:$G=AU$2,'Full Data'!$C:$C),0)))=CONCATENATE(LEFT(AU14),BN14),"",CONCATENATE((INDEX('Full Data'!$I:$I,MATCH($B14,IF('Full Data'!$G:$G=AU$2,'Full Data'!$C:$C),0))),"  |  ",CONCATENATE(AU14,BN14)))</f>
        <v/>
      </c>
      <c r="AC14" s="11" t="str">
        <f t="array" ref="AC14">IF((INDEX('Full Data'!$I:$I,MATCH($B14,IF('Full Data'!$G:$G=AV$2,'Full Data'!$C:$C),0)))=CONCATENATE(LEFT(AV14),BO14),"",CONCATENATE((INDEX('Full Data'!$I:$I,MATCH($B14,IF('Full Data'!$G:$G=AV$2,'Full Data'!$C:$C),0))),"  |  ",CONCATENATE(AV14,BO14)))</f>
        <v/>
      </c>
      <c r="AD14" s="11" t="str">
        <f t="array" ref="AD14">IF((INDEX('Full Data'!$I:$I,MATCH($B14,IF('Full Data'!$G:$G=AW$2,'Full Data'!$C:$C),0)))=CONCATENATE(LEFT(AW14),BP14),"",CONCATENATE((INDEX('Full Data'!$I:$I,MATCH($B14,IF('Full Data'!$G:$G=AW$2,'Full Data'!$C:$C),0))),"  |  ",CONCATENATE(AW14,BP14)))</f>
        <v/>
      </c>
      <c r="AE14" s="11" t="e">
        <f t="array" ref="AE14">IF((INDEX('Full Data'!$I:$I,MATCH($B14,IF('Full Data'!$G:$G=AX$2,'Full Data'!$C:$C),0)))=CONCATENATE(LEFT(AX14),BQ14),"",CONCATENATE((INDEX('Full Data'!$I:$I,MATCH($B14,IF('Full Data'!$G:$G=AX$2,'Full Data'!$C:$C),0))),"  |  ",CONCATENATE(AX14,BQ14)))</f>
        <v>#N/A</v>
      </c>
      <c r="AF14" s="11" t="str">
        <f t="array" ref="AF14">IF((INDEX('Full Data'!$I:$I,MATCH($B14,IF('Full Data'!$G:$G=AY$2,'Full Data'!$C:$C),0)))=CONCATENATE(LEFT(AY14),BR14),"",CONCATENATE((INDEX('Full Data'!$I:$I,MATCH($B14,IF('Full Data'!$G:$G=AY$2,'Full Data'!$C:$C),0))),"  |  ",CONCATENATE(AY14,BR14)))</f>
        <v/>
      </c>
      <c r="AG14" s="28" t="str">
        <f t="array" ref="AG14">IF((INDEX('Full Data'!$M:$M,MATCH($B14,IF('Full Data'!$G:$G=AG$2,'Full Data'!$C:$C),0)))-(INDEX('Full Data'!$E:$E,MATCH($B14,IF('Full Data'!$G:$G=AG$2,'Full Data'!$C:$C),0)))&gt;2,"Q, "&amp;(INDEX('Full Data'!$M:$M,MATCH($B14,IF('Full Data'!$G:$G=AG$2,'Full Data'!$C:$C),0)))-(INDEX('Full Data'!$E:$E,MATCH($B14,IF('Full Data'!$G:$G=AG$2,'Full Data'!$C:$C),0)))-2,"")</f>
        <v/>
      </c>
      <c r="AH14" s="29" t="str">
        <f t="array" ref="AH14">IF((INDEX('Full Data'!$M:$M,MATCH($B14,IF('Full Data'!$G:$G=AH$2,'Full Data'!$C:$C),0)))-(INDEX('Full Data'!$E:$E,MATCH($B14,IF('Full Data'!$G:$G=AH$2,'Full Data'!$C:$C),0)))&gt;2,"Q, "&amp;(INDEX('Full Data'!$M:$M,MATCH($B14,IF('Full Data'!$G:$G=AH$2,'Full Data'!$C:$C),0)))-(INDEX('Full Data'!$E:$E,MATCH($B14,IF('Full Data'!$G:$G=AH$2,'Full Data'!$C:$C),0)))-2,"")</f>
        <v/>
      </c>
      <c r="AI14" s="29" t="str">
        <f t="array" ref="AI14">IF((INDEX('Full Data'!$M:$M,MATCH($B14,IF('Full Data'!$G:$G=AI$2,'Full Data'!$C:$C),0)))-(INDEX('Full Data'!$E:$E,MATCH($B14,IF('Full Data'!$G:$G=AI$2,'Full Data'!$C:$C),0)))&gt;14,"Q, "&amp;(INDEX('Full Data'!$M:$M,MATCH($B14,IF('Full Data'!$G:$G=AI$2,'Full Data'!$C:$C),0)))-(INDEX('Full Data'!$E:$E,MATCH($B14,IF('Full Data'!$G:$G=AI$2,'Full Data'!$C:$C),0)))-14,"")</f>
        <v/>
      </c>
      <c r="AJ14" s="29" t="str">
        <f t="array" ref="AJ14">IF((INDEX('Full Data'!$M:$M,MATCH($B14,IF('Full Data'!$G:$G=AJ$2,'Full Data'!$C:$C),0)))-(INDEX('Full Data'!$E:$E,MATCH($B14,IF('Full Data'!$G:$G=AJ$2,'Full Data'!$C:$C),0)))&gt;28,"Q, "&amp;(INDEX('Full Data'!$M:$M,MATCH($B14,IF('Full Data'!$G:$G=AJ$2,'Full Data'!$C:$C),0)))-(INDEX('Full Data'!$E:$E,MATCH($B14,IF('Full Data'!$G:$G=AJ$2,'Full Data'!$C:$C),0)))-28,"")</f>
        <v/>
      </c>
      <c r="AK14" s="29" t="str">
        <f t="array" ref="AK14">IF((INDEX('Full Data'!$M:$M,MATCH($B14,IF('Full Data'!$G:$G=AK$2,'Full Data'!$C:$C),0)))-(INDEX('Full Data'!$E:$E,MATCH($B14,IF('Full Data'!$G:$G=AK$2,'Full Data'!$C:$C),0)))&gt;28,"Q, "&amp;(INDEX('Full Data'!$M:$M,MATCH($B14,IF('Full Data'!$G:$G=AK$2,'Full Data'!$C:$C),0)))-(INDEX('Full Data'!$E:$E,MATCH($B14,IF('Full Data'!$G:$G=AK$2,'Full Data'!$C:$C),0)))-28,"")</f>
        <v/>
      </c>
      <c r="AL14" s="29" t="str">
        <f t="array" ref="AL14">IF((INDEX('Full Data'!$M:$M,MATCH($B14,IF('Full Data'!$G:$G=AL$2,'Full Data'!$C:$C),0)))-(INDEX('Full Data'!$E:$E,MATCH($B14,IF('Full Data'!$G:$G=AL$2,'Full Data'!$C:$C),0)))&gt;28,"Q, "&amp;(INDEX('Full Data'!$M:$M,MATCH($B14,IF('Full Data'!$G:$G=AL$2,'Full Data'!$C:$C),0)))-(INDEX('Full Data'!$E:$E,MATCH($B14,IF('Full Data'!$G:$G=AL$2,'Full Data'!$C:$C),0)))-28,"")</f>
        <v/>
      </c>
      <c r="AM14" s="29" t="str">
        <f t="array" ref="AM14">IF((INDEX('Full Data'!$M:$M,MATCH($B14,IF('Full Data'!$G:$G=AM$2,'Full Data'!$C:$C),0)))-(INDEX('Full Data'!$E:$E,MATCH($B14,IF('Full Data'!$G:$G=AM$2,'Full Data'!$C:$C),0)))&gt;28,"Q, "&amp;(INDEX('Full Data'!$M:$M,MATCH($B14,IF('Full Data'!$G:$G=AM$2,'Full Data'!$C:$C),0)))-(INDEX('Full Data'!$E:$E,MATCH($B14,IF('Full Data'!$G:$G=AM$2,'Full Data'!$C:$C),0)))-28,"")</f>
        <v/>
      </c>
      <c r="AN14" s="29" t="str">
        <f t="array" ref="AN14">IF((INDEX('Full Data'!$M:$M,MATCH($B14,IF('Full Data'!$G:$G=AN$2,'Full Data'!$C:$C),0)))-(INDEX('Full Data'!$E:$E,MATCH($B14,IF('Full Data'!$G:$G=AN$2,'Full Data'!$C:$C),0)))&gt;2,"Q, "&amp;(INDEX('Full Data'!$M:$M,MATCH($B14,IF('Full Data'!$G:$G=AN$2,'Full Data'!$C:$C),0)))-(INDEX('Full Data'!$E:$E,MATCH($B14,IF('Full Data'!$G:$G=AN$2,'Full Data'!$C:$C),0)))-2,"")</f>
        <v/>
      </c>
      <c r="AO14" s="29" t="str">
        <f t="array" ref="AO14">IF((INDEX('Full Data'!$M:$M,MATCH($B14,IF('Full Data'!$G:$G=AO$2,'Full Data'!$C:$C),0)))-(INDEX('Full Data'!$E:$E,MATCH($B14,IF('Full Data'!$G:$G=AO$2,'Full Data'!$C:$C),0)))&gt;28,"Q, "&amp;(INDEX('Full Data'!$M:$M,MATCH($B14,IF('Full Data'!$G:$G=AO$2,'Full Data'!$C:$C),0)))-(INDEX('Full Data'!$E:$E,MATCH($B14,IF('Full Data'!$G:$G=AO$2,'Full Data'!$C:$C),0)))-28,"")</f>
        <v/>
      </c>
      <c r="AP14" s="29" t="str">
        <f t="array" ref="AP14">IF((INDEX('Full Data'!$M:$M,MATCH($B14,IF('Full Data'!$G:$G=AP$2,'Full Data'!$C:$C),0)))-(INDEX('Full Data'!$E:$E,MATCH($B14,IF('Full Data'!$G:$G=AP$2,'Full Data'!$C:$C),0)))&gt;180,"Q, "&amp;(INDEX('Full Data'!$M:$M,MATCH($B14,IF('Full Data'!$G:$G=AP$2,'Full Data'!$C:$C),0)))-(INDEX('Full Data'!$E:$E,MATCH($B14,IF('Full Data'!$G:$G=AP$2,'Full Data'!$C:$C),0)))-180,"")</f>
        <v/>
      </c>
      <c r="AQ14" s="29" t="str">
        <f t="array" ref="AQ14">IF((INDEX('Full Data'!$M:$M,MATCH($B14,IF('Full Data'!$G:$G=AQ$2,'Full Data'!$C:$C),0)))-(INDEX('Full Data'!$E:$E,MATCH($B14,IF('Full Data'!$G:$G=AQ$2,'Full Data'!$C:$C),0)))&gt;180,"Q, "&amp;(INDEX('Full Data'!$M:$M,MATCH($B14,IF('Full Data'!$G:$G=AQ$2,'Full Data'!$C:$C),0)))-(INDEX('Full Data'!$E:$E,MATCH($B14,IF('Full Data'!$G:$G=AQ$2,'Full Data'!$C:$C),0)))-180,"")</f>
        <v/>
      </c>
      <c r="AR14" s="29" t="str">
        <f t="array" ref="AR14">IF((INDEX('Full Data'!$M:$M,MATCH($B14,IF('Full Data'!$G:$G=AR$2,'Full Data'!$C:$C),0)))-(INDEX('Full Data'!$E:$E,MATCH($B14,IF('Full Data'!$G:$G=AR$2,'Full Data'!$C:$C),0)))&gt;180,"Q, "&amp;(INDEX('Full Data'!$M:$M,MATCH($B14,IF('Full Data'!$G:$G=AR$2,'Full Data'!$C:$C),0)))-(INDEX('Full Data'!$E:$E,MATCH($B14,IF('Full Data'!$G:$G=AR$2,'Full Data'!$C:$C),0)))-180,"")</f>
        <v/>
      </c>
      <c r="AS14" s="29" t="str">
        <f t="array" ref="AS14">IF((INDEX('Full Data'!$M:$M,MATCH($B14,IF('Full Data'!$G:$G=AS$2,'Full Data'!$C:$C),0)))-(INDEX('Full Data'!$E:$E,MATCH($B14,IF('Full Data'!$G:$G=AS$2,'Full Data'!$C:$C),0)))&gt;180,"Q, "&amp;(INDEX('Full Data'!$M:$M,MATCH($B14,IF('Full Data'!$G:$G=AS$2,'Full Data'!$C:$C),0)))-(INDEX('Full Data'!$E:$E,MATCH($B14,IF('Full Data'!$G:$G=AS$2,'Full Data'!$C:$C),0)))-180,"")</f>
        <v/>
      </c>
      <c r="AT14" s="29" t="str">
        <f t="array" ref="AT14">IF((INDEX('Full Data'!$M:$M,MATCH($B14,IF('Full Data'!$G:$G=AT$2,'Full Data'!$C:$C),0)))-(INDEX('Full Data'!$E:$E,MATCH($B14,IF('Full Data'!$G:$G=AT$2,'Full Data'!$C:$C),0)))&gt;28,"Q, "&amp;(INDEX('Full Data'!$M:$M,MATCH($B14,IF('Full Data'!$G:$G=AT$2,'Full Data'!$C:$C),0)))-(INDEX('Full Data'!$E:$E,MATCH($B14,IF('Full Data'!$G:$G=AT$2,'Full Data'!$C:$C),0)))-28,"")</f>
        <v/>
      </c>
      <c r="AU14" s="29" t="str">
        <f t="array" ref="AU14">IF((INDEX('Full Data'!$M:$M,MATCH($B14,IF('Full Data'!$G:$G=AU$2,'Full Data'!$C:$C),0)))-(INDEX('Full Data'!$E:$E,MATCH($B14,IF('Full Data'!$G:$G=AU$2,'Full Data'!$C:$C),0)))&gt;28,"Q, "&amp;(INDEX('Full Data'!$M:$M,MATCH($B14,IF('Full Data'!$G:$G=AU$2,'Full Data'!$C:$C),0)))-(INDEX('Full Data'!$E:$E,MATCH($B14,IF('Full Data'!$G:$G=AU$2,'Full Data'!$C:$C),0)))-28,"")</f>
        <v/>
      </c>
      <c r="AV14" s="29" t="str">
        <f t="array" ref="AV14">IF((INDEX('Full Data'!$M:$M,MATCH($B14,IF('Full Data'!$G:$G=AV$2,'Full Data'!$C:$C),0)))-(INDEX('Full Data'!$E:$E,MATCH($B14,IF('Full Data'!$G:$G=AV$2,'Full Data'!$C:$C),0)))&gt;180,"Q, "&amp;(INDEX('Full Data'!$M:$M,MATCH($B14,IF('Full Data'!$G:$G=AV$2,'Full Data'!$C:$C),0)))-(INDEX('Full Data'!$E:$E,MATCH($B14,IF('Full Data'!$G:$G=AV$2,'Full Data'!$C:$C),0)))-180,"")</f>
        <v/>
      </c>
      <c r="AW14" s="29" t="str">
        <f t="array" ref="AW14">IF((INDEX('Full Data'!$M:$M,MATCH($B14,IF('Full Data'!$G:$G=AW$2,'Full Data'!$C:$C),0)))-(INDEX('Full Data'!$E:$E,MATCH($B14,IF('Full Data'!$G:$G=AW$2,'Full Data'!$C:$C),0)))&gt;7,"Q, "&amp;(INDEX('Full Data'!$M:$M,MATCH($B14,IF('Full Data'!$G:$G=AW$2,'Full Data'!$C:$C),0)))-(INDEX('Full Data'!$E:$E,MATCH($B14,IF('Full Data'!$G:$G=AW$2,'Full Data'!$C:$C),0)))-7,"")</f>
        <v/>
      </c>
      <c r="AX14" s="29" t="e">
        <f t="array" ref="AX14">IF((INDEX('Full Data'!$M:$M,MATCH($B14,IF('Full Data'!$G:$G=AX$2,'Full Data'!$C:$C),0)))-(INDEX('Full Data'!$E:$E,MATCH($B14,IF('Full Data'!$G:$G=AX$2,'Full Data'!$C:$C),0)))&gt;28,"Q, "&amp;(INDEX('Full Data'!$M:$M,MATCH($B14,IF('Full Data'!$G:$G=AX$2,'Full Data'!$C:$C),0)))-(INDEX('Full Data'!$E:$E,MATCH($B14,IF('Full Data'!$G:$G=AX$2,'Full Data'!$C:$C),0)))-28,"")</f>
        <v>#N/A</v>
      </c>
      <c r="AY14" s="29" t="str">
        <f t="array" ref="AY14">IF((INDEX('Full Data'!$M:$M,MATCH($B14,IF('Full Data'!$G:$G=AY$2,'Full Data'!$C:$C),0)))-(INDEX('Full Data'!$E:$E,MATCH($B14,IF('Full Data'!$G:$G=AY$2,'Full Data'!$C:$C),0)))&gt;40,"Q, "&amp;(INDEX('Full Data'!$M:$M,MATCH($B14,IF('Full Data'!$G:$G=AY$2,'Full Data'!$C:$C),0)))-(INDEX('Full Data'!$E:$E,MATCH($B14,IF('Full Data'!$G:$G=AY$2,'Full Data'!$C:$C),0)))-40,"")</f>
        <v/>
      </c>
      <c r="AZ14" s="26" t="str">
        <f>IF(Summary!L14&gt;MDL!C14,IF(Summary!L14&lt;PQL!C14,"I",""),"U")</f>
        <v/>
      </c>
      <c r="BA14" s="27" t="str">
        <f>IF(Summary!M14&gt;MDL!D14,IF(Summary!M14&lt;PQL!D14,"I",""),"U")</f>
        <v>U</v>
      </c>
      <c r="BB14" s="27" t="str">
        <f>IF(Summary!N14&gt;MDL!E14,IF(Summary!N14&lt;PQL!E14,"I",""),"U")</f>
        <v/>
      </c>
      <c r="BC14" s="27" t="str">
        <f>IF(Summary!O14&gt;MDL!F14,IF(Summary!O14&lt;PQL!F14,"I",""),"U")</f>
        <v>U</v>
      </c>
      <c r="BD14" s="27" t="str">
        <f>IF(Summary!P14&gt;MDL!G14,IF(Summary!P14&lt;PQL!G14,"I",""),"U")</f>
        <v>U</v>
      </c>
      <c r="BE14" s="27" t="str">
        <f>IF(Summary!Q14&gt;MDL!H14,IF(Summary!Q14&lt;PQL!H14,"I",""),"U")</f>
        <v/>
      </c>
      <c r="BF14" s="27" t="str">
        <f>IF(Summary!R14&gt;MDL!I14,IF(Summary!R14&lt;PQL!I14,"I",""),"U")</f>
        <v/>
      </c>
      <c r="BG14" s="27" t="str">
        <f>IF(Summary!S14&gt;MDL!J14,IF(Summary!S14&lt;PQL!J14,"I",""),"U")</f>
        <v/>
      </c>
      <c r="BH14" s="27" t="str">
        <f>IF(Summary!T14&gt;MDL!K14,IF(Summary!T14&lt;PQL!K14,"I",""),"U")</f>
        <v>U</v>
      </c>
      <c r="BI14" s="27" t="str">
        <f>IF(Summary!U14&gt;MDL!L14,IF(Summary!U14&lt;PQL!L14,"I",""),"U")</f>
        <v/>
      </c>
      <c r="BJ14" s="27" t="str">
        <f>IF(Summary!V14&gt;MDL!M14,IF(Summary!V14&lt;PQL!M14,"I",""),"U")</f>
        <v/>
      </c>
      <c r="BK14" s="27" t="str">
        <f>IF(Summary!W14&gt;MDL!N14,IF(Summary!W14&lt;PQL!N14,"I",""),"U")</f>
        <v/>
      </c>
      <c r="BL14" s="27" t="str">
        <f>IF(Summary!X14&gt;MDL!O14,IF(Summary!X14&lt;PQL!O14,"I",""),"U")</f>
        <v>U</v>
      </c>
      <c r="BM14" s="27" t="str">
        <f>IF(Summary!Y14&gt;MDL!P14,IF(Summary!Y14&lt;PQL!P14,"I",""),"U")</f>
        <v/>
      </c>
      <c r="BN14" s="27" t="str">
        <f>IF(Summary!Z14&gt;MDL!Q14,IF(Summary!Z14&lt;PQL!Q14,"I",""),"U")</f>
        <v/>
      </c>
      <c r="BO14" s="27" t="str">
        <f>IF(Summary!AA14&gt;MDL!R14,IF(Summary!AA14&lt;PQL!R14,"I",""),"U")</f>
        <v>U</v>
      </c>
      <c r="BP14" s="27" t="str">
        <f>IF(Summary!AB14&gt;MDL!S14,IF(Summary!AB14&lt;PQL!S14,"I",""),"U")</f>
        <v/>
      </c>
      <c r="BQ14" s="27" t="e">
        <f>IF(Summary!AD14&gt;MDL!U14,IF(Summary!AD14&lt;PQL!U14,"I",""),"U")</f>
        <v>#N/A</v>
      </c>
      <c r="BR14" s="27" t="str">
        <f>IF(Summary!AE14&gt;MDL!V14,IF(Summary!AE14&lt;PQL!V14,"I",""),"U")</f>
        <v>U</v>
      </c>
    </row>
    <row r="15" spans="2:70">
      <c r="B15" t="str">
        <f>IF(ISBLANK(Summary!B15),"",Summary!B15)</f>
        <v>MILL POND SPRINGS (COLUMBIA) SIPQ</v>
      </c>
      <c r="C15">
        <v>10786</v>
      </c>
      <c r="D15" t="str">
        <f>IF(ISERROR(INDEX('Full Data'!A:A,MATCH(B15,'Full Data'!C:C,0))),"",INDEX('Full Data'!A:A,MATCH(B15,'Full Data'!C:C,0)))</f>
        <v>SPRG1204-21</v>
      </c>
      <c r="E15" s="39">
        <f>IF((8+COUNT(Summary!AD15:AE15,Summary!L15:AB15))=Summary!C15,"",((8+COUNT(Summary!AD15:AE15,Summary!L15:AB15))-Summary!C15))</f>
        <v>3</v>
      </c>
      <c r="F15" s="39" t="str">
        <f t="array" ref="F15">IF(AND((IF(AND(ISTEXT((INDEX('Full Data'!$I:$I,MATCH($B15,IF('Full Data'!$G:$G=F$2,'Full Data'!$C:$C),0)))),ISNUMBER(Summary!E15)),"bad qualifer","O"))="O",IFERROR(Summary!E15,"O")="O"),"O","")</f>
        <v/>
      </c>
      <c r="G15" s="8" t="str">
        <f t="array" ref="G15">IF(AND((IF(AND(ISTEXT((INDEX('Full Data'!$I:$I,MATCH($B15,IF('Full Data'!$G:$G=G$2,'Full Data'!$C:$C),0)))),ISNUMBER(Summary!F15)),"bad qualifer","O"))="O",IFERROR(Summary!F15,"O")="O"),"O","")</f>
        <v/>
      </c>
      <c r="H15" s="39" t="str">
        <f t="array" ref="H15">IF(AND((IF(AND(ISTEXT((INDEX('Full Data'!$I:$I,MATCH($B15,IF('Full Data'!$G:$G=H$2,'Full Data'!$C:$C),0)))),ISNUMBER(Summary!G15)),"bad qualifer","O"))="O",IFERROR(Summary!G15,"O")="O"),"O","")</f>
        <v/>
      </c>
      <c r="I15" s="39" t="str">
        <f t="array" ref="I15">IF(AND((IF(AND(ISTEXT((INDEX('Full Data'!$I:$I,MATCH($B15,IF('Full Data'!$G:$G=I$2,'Full Data'!$C:$C),0)))),ISNUMBER(Summary!H15)),"bad qualifer","O"))="O",IFERROR(Summary!H15,"O")="O"),"O","")</f>
        <v/>
      </c>
      <c r="J15" s="39" t="str">
        <f t="array" ref="J15">IF(AND((IF(AND(ISTEXT((INDEX('Full Data'!$I:$I,MATCH($B15,IF('Full Data'!$G:$G=J$2,'Full Data'!$C:$C),0)))),ISNUMBER(Summary!I15)),"bad qualifer","O"))="O",IFERROR(Summary!I15,"O")="O"),"O","")</f>
        <v/>
      </c>
      <c r="K15" s="10" t="str">
        <f t="array" ref="K15">IF(OR(C15=9695,C15=20383,C15=20385,C15=9714,C15=9717,C15=11371,C15=11456,C15=9739,C15=11386,C15=9719),"",(IFERROR(CONCATENATE((INDEX('Full Data'!$I:$I,MATCH($B15,IF('Full Data'!$G:$G=K$2,'Full Data'!$C:$C),0))),"  |  ",(IFERROR(IF(Summary!J15=Summary!K15,"L",Summary!J15-Summary!K15),"O"))),"O")))</f>
        <v>O</v>
      </c>
      <c r="L15" s="44" t="str">
        <f t="array" ref="L15">IF(OR(C15=9695,C15=20383,C15=20385,C15=9714),"",(IF(AND((IF(AND(ISTEXT((INDEX('Full Data'!$I:$I,MATCH($B15,IF('Full Data'!$G:$G=L$2,'Full Data'!$C:$C),0)))),ISNUMBER(Summary!K15)),"bad qualifer","O"))="O",IFERROR(Summary!K15,"O")="O"),"O","")))</f>
        <v>O</v>
      </c>
      <c r="M15" s="16" t="str">
        <f t="array" ref="M15">(IF(OR(C15=9743,C15=11456,C15=9713,C15=10786,C15=9714),(IF(AND((IF(AND(ISTEXT((INDEX('Full Data'!$I:$I,MATCH($B15,IF('Full Data'!$G:$G=M$2,'Full Data'!$C:$C),0)))),ISNUMBER(Summary!AC15)),"bad qualifer","O"))="O",IFERROR(Summary!AC15,"O")="O"),"O","")),""))</f>
        <v>O</v>
      </c>
      <c r="N15" s="12" t="str">
        <f t="array" ref="N15">IF((INDEX('Full Data'!$I:$I,MATCH($B15,IF('Full Data'!$G:$G=AG$2,'Full Data'!$C:$C),0)))=CONCATENATE(LEFT(AG15),AZ15),"",CONCATENATE((INDEX('Full Data'!$I:$I,MATCH($B15,IF('Full Data'!$G:$G=AG$2,'Full Data'!$C:$C),0))),"  |  ",CONCATENATE(AG15,AZ15)))</f>
        <v/>
      </c>
      <c r="O15" s="11" t="str">
        <f t="array" ref="O15">IF((INDEX('Full Data'!$I:$I,MATCH($B15,IF('Full Data'!$G:$G=AH$2,'Full Data'!$C:$C),0)))=CONCATENATE(LEFT(AH15),BA15),"",CONCATENATE((INDEX('Full Data'!$I:$I,MATCH($B15,IF('Full Data'!$G:$G=AH$2,'Full Data'!$C:$C),0))),"  |  ",CONCATENATE(AH15,BA15)))</f>
        <v/>
      </c>
      <c r="P15" s="11" t="str">
        <f t="array" ref="P15">IF((INDEX('Full Data'!$I:$I,MATCH($B15,IF('Full Data'!$G:$G=AI$2,'Full Data'!$C:$C),0)))=CONCATENATE(LEFT(AI15),BB15),"",CONCATENATE((INDEX('Full Data'!$I:$I,MATCH($B15,IF('Full Data'!$G:$G=AI$2,'Full Data'!$C:$C),0))),"  |  ",CONCATENATE(AI15,BB15)))</f>
        <v/>
      </c>
      <c r="Q15" s="11" t="str">
        <f t="array" ref="Q15">IF((INDEX('Full Data'!$I:$I,MATCH($B15,IF('Full Data'!$G:$G=AJ$2,'Full Data'!$C:$C),0)))=CONCATENATE(LEFT(AJ15),BC15),"",CONCATENATE((INDEX('Full Data'!$I:$I,MATCH($B15,IF('Full Data'!$G:$G=AJ$2,'Full Data'!$C:$C),0))),"  |  ",CONCATENATE(AJ15,BC15)))</f>
        <v/>
      </c>
      <c r="R15" s="11" t="str">
        <f t="array" ref="R15">IF((INDEX('Full Data'!$I:$I,MATCH($B15,IF('Full Data'!$G:$G=AK$2,'Full Data'!$C:$C),0)))=CONCATENATE(LEFT(AK15),BD15),"",CONCATENATE((INDEX('Full Data'!$I:$I,MATCH($B15,IF('Full Data'!$G:$G=AK$2,'Full Data'!$C:$C),0))),"  |  ",CONCATENATE(AK15,BD15)))</f>
        <v/>
      </c>
      <c r="S15" s="11" t="str">
        <f t="array" ref="S15">IF((INDEX('Full Data'!$I:$I,MATCH($B15,IF('Full Data'!$G:$G=AL$2,'Full Data'!$C:$C),0)))=CONCATENATE(LEFT(AL15),BE15),"",CONCATENATE((INDEX('Full Data'!$I:$I,MATCH($B15,IF('Full Data'!$G:$G=AL$2,'Full Data'!$C:$C),0))),"  |  ",CONCATENATE(AL15,BE15)))</f>
        <v/>
      </c>
      <c r="T15" s="11" t="str">
        <f t="array" ref="T15">IF((INDEX('Full Data'!$I:$I,MATCH($B15,IF('Full Data'!$G:$G=AM$2,'Full Data'!$C:$C),0)))=CONCATENATE(LEFT(AM15),BF15),"",CONCATENATE((INDEX('Full Data'!$I:$I,MATCH($B15,IF('Full Data'!$G:$G=AM$2,'Full Data'!$C:$C),0))),"  |  ",CONCATENATE(AM15,BF15)))</f>
        <v/>
      </c>
      <c r="U15" s="11" t="str">
        <f t="array" ref="U15">IF((INDEX('Full Data'!$I:$I,MATCH($B15,IF('Full Data'!$G:$G=AN$2,'Full Data'!$C:$C),0)))=CONCATENATE(LEFT(AN15),BG15),"",CONCATENATE((INDEX('Full Data'!$I:$I,MATCH($B15,IF('Full Data'!$G:$G=AN$2,'Full Data'!$C:$C),0))),"  |  ",CONCATENATE(AN15,BG15)))</f>
        <v/>
      </c>
      <c r="V15" s="11" t="str">
        <f t="array" ref="V15">IF((INDEX('Full Data'!$I:$I,MATCH($B15,IF('Full Data'!$G:$G=AO$2,'Full Data'!$C:$C),0)))=CONCATENATE(LEFT(AO15),BH15),"",CONCATENATE((INDEX('Full Data'!$I:$I,MATCH($B15,IF('Full Data'!$G:$G=AO$2,'Full Data'!$C:$C),0))),"  |  ",CONCATENATE(AO15,BH15)))</f>
        <v/>
      </c>
      <c r="W15" s="11" t="str">
        <f t="array" ref="W15">IF((INDEX('Full Data'!$I:$I,MATCH($B15,IF('Full Data'!$G:$G=AP$2,'Full Data'!$C:$C),0)))=CONCATENATE(LEFT(AP15),BI15),"",CONCATENATE((INDEX('Full Data'!$I:$I,MATCH($B15,IF('Full Data'!$G:$G=AP$2,'Full Data'!$C:$C),0))),"  |  ",CONCATENATE(AP15,BI15)))</f>
        <v/>
      </c>
      <c r="X15" s="11" t="str">
        <f t="array" ref="X15">IF((INDEX('Full Data'!$I:$I,MATCH($B15,IF('Full Data'!$G:$G=AQ$2,'Full Data'!$C:$C),0)))=CONCATENATE(LEFT(AQ15),BJ15),"",CONCATENATE((INDEX('Full Data'!$I:$I,MATCH($B15,IF('Full Data'!$G:$G=AQ$2,'Full Data'!$C:$C),0))),"  |  ",CONCATENATE(AQ15,BJ15)))</f>
        <v/>
      </c>
      <c r="Y15" s="11" t="str">
        <f t="array" ref="Y15">IF((INDEX('Full Data'!$I:$I,MATCH($B15,IF('Full Data'!$G:$G=AR$2,'Full Data'!$C:$C),0)))=CONCATENATE(LEFT(AR15),BK15),"",CONCATENATE((INDEX('Full Data'!$I:$I,MATCH($B15,IF('Full Data'!$G:$G=AR$2,'Full Data'!$C:$C),0))),"  |  ",CONCATENATE(AR15,BK15)))</f>
        <v/>
      </c>
      <c r="Z15" s="11" t="str">
        <f t="array" ref="Z15">IF((INDEX('Full Data'!$I:$I,MATCH($B15,IF('Full Data'!$G:$G=AS$2,'Full Data'!$C:$C),0)))=CONCATENATE(LEFT(AS15),BL15),"",CONCATENATE((INDEX('Full Data'!$I:$I,MATCH($B15,IF('Full Data'!$G:$G=AS$2,'Full Data'!$C:$C),0))),"  |  ",CONCATENATE(AS15,BL15)))</f>
        <v/>
      </c>
      <c r="AA15" s="11" t="str">
        <f t="array" ref="AA15">IF((INDEX('Full Data'!$I:$I,MATCH($B15,IF('Full Data'!$G:$G=AT$2,'Full Data'!$C:$C),0)))=CONCATENATE(LEFT(AT15),BM15),"",CONCATENATE((INDEX('Full Data'!$I:$I,MATCH($B15,IF('Full Data'!$G:$G=AT$2,'Full Data'!$C:$C),0))),"  |  ",CONCATENATE(AT15,BM15)))</f>
        <v/>
      </c>
      <c r="AB15" s="11" t="str">
        <f t="array" ref="AB15">IF((INDEX('Full Data'!$I:$I,MATCH($B15,IF('Full Data'!$G:$G=AU$2,'Full Data'!$C:$C),0)))=CONCATENATE(LEFT(AU15),BN15),"",CONCATENATE((INDEX('Full Data'!$I:$I,MATCH($B15,IF('Full Data'!$G:$G=AU$2,'Full Data'!$C:$C),0))),"  |  ",CONCATENATE(AU15,BN15)))</f>
        <v/>
      </c>
      <c r="AC15" s="11" t="str">
        <f t="array" ref="AC15">IF((INDEX('Full Data'!$I:$I,MATCH($B15,IF('Full Data'!$G:$G=AV$2,'Full Data'!$C:$C),0)))=CONCATENATE(LEFT(AV15),BO15),"",CONCATENATE((INDEX('Full Data'!$I:$I,MATCH($B15,IF('Full Data'!$G:$G=AV$2,'Full Data'!$C:$C),0))),"  |  ",CONCATENATE(AV15,BO15)))</f>
        <v/>
      </c>
      <c r="AD15" s="41" t="str">
        <f t="array" ref="AD15">IF((INDEX('Full Data'!$I:$I,MATCH($B15,IF('Full Data'!$G:$G=AW$2,'Full Data'!$C:$C),0)))=CONCATENATE(LEFT(AW15),BP15),"",CONCATENATE((INDEX('Full Data'!$I:$I,MATCH($B15,IF('Full Data'!$G:$G=AW$2,'Full Data'!$C:$C),0))),"  |  ",CONCATENATE(AW15,BP15)))</f>
        <v xml:space="preserve">  |  Q, 0.0381944444452529</v>
      </c>
      <c r="AE15" s="11" t="e">
        <f t="array" ref="AE15">IF((INDEX('Full Data'!$I:$I,MATCH($B15,IF('Full Data'!$G:$G=AX$2,'Full Data'!$C:$C),0)))=CONCATENATE(LEFT(AX15),BQ15),"",CONCATENATE((INDEX('Full Data'!$I:$I,MATCH($B15,IF('Full Data'!$G:$G=AX$2,'Full Data'!$C:$C),0))),"  |  ",CONCATENATE(AX15,BQ15)))</f>
        <v>#N/A</v>
      </c>
      <c r="AF15" s="11" t="str">
        <f t="array" ref="AF15">IF((INDEX('Full Data'!$I:$I,MATCH($B15,IF('Full Data'!$G:$G=AY$2,'Full Data'!$C:$C),0)))=CONCATENATE(LEFT(AY15),BR15),"",CONCATENATE((INDEX('Full Data'!$I:$I,MATCH($B15,IF('Full Data'!$G:$G=AY$2,'Full Data'!$C:$C),0))),"  |  ",CONCATENATE(AY15,BR15)))</f>
        <v/>
      </c>
      <c r="AG15" s="28" t="str">
        <f t="array" ref="AG15">IF((INDEX('Full Data'!$M:$M,MATCH($B15,IF('Full Data'!$G:$G=AG$2,'Full Data'!$C:$C),0)))-(INDEX('Full Data'!$E:$E,MATCH($B15,IF('Full Data'!$G:$G=AG$2,'Full Data'!$C:$C),0)))&gt;2,"Q, "&amp;(INDEX('Full Data'!$M:$M,MATCH($B15,IF('Full Data'!$G:$G=AG$2,'Full Data'!$C:$C),0)))-(INDEX('Full Data'!$E:$E,MATCH($B15,IF('Full Data'!$G:$G=AG$2,'Full Data'!$C:$C),0)))-2,"")</f>
        <v/>
      </c>
      <c r="AH15" s="29" t="str">
        <f t="array" ref="AH15">IF((INDEX('Full Data'!$M:$M,MATCH($B15,IF('Full Data'!$G:$G=AH$2,'Full Data'!$C:$C),0)))-(INDEX('Full Data'!$E:$E,MATCH($B15,IF('Full Data'!$G:$G=AH$2,'Full Data'!$C:$C),0)))&gt;2,"Q, "&amp;(INDEX('Full Data'!$M:$M,MATCH($B15,IF('Full Data'!$G:$G=AH$2,'Full Data'!$C:$C),0)))-(INDEX('Full Data'!$E:$E,MATCH($B15,IF('Full Data'!$G:$G=AH$2,'Full Data'!$C:$C),0)))-2,"")</f>
        <v/>
      </c>
      <c r="AI15" s="29" t="str">
        <f t="array" ref="AI15">IF((INDEX('Full Data'!$M:$M,MATCH($B15,IF('Full Data'!$G:$G=AI$2,'Full Data'!$C:$C),0)))-(INDEX('Full Data'!$E:$E,MATCH($B15,IF('Full Data'!$G:$G=AI$2,'Full Data'!$C:$C),0)))&gt;14,"Q, "&amp;(INDEX('Full Data'!$M:$M,MATCH($B15,IF('Full Data'!$G:$G=AI$2,'Full Data'!$C:$C),0)))-(INDEX('Full Data'!$E:$E,MATCH($B15,IF('Full Data'!$G:$G=AI$2,'Full Data'!$C:$C),0)))-14,"")</f>
        <v/>
      </c>
      <c r="AJ15" s="29" t="str">
        <f t="array" ref="AJ15">IF((INDEX('Full Data'!$M:$M,MATCH($B15,IF('Full Data'!$G:$G=AJ$2,'Full Data'!$C:$C),0)))-(INDEX('Full Data'!$E:$E,MATCH($B15,IF('Full Data'!$G:$G=AJ$2,'Full Data'!$C:$C),0)))&gt;28,"Q, "&amp;(INDEX('Full Data'!$M:$M,MATCH($B15,IF('Full Data'!$G:$G=AJ$2,'Full Data'!$C:$C),0)))-(INDEX('Full Data'!$E:$E,MATCH($B15,IF('Full Data'!$G:$G=AJ$2,'Full Data'!$C:$C),0)))-28,"")</f>
        <v/>
      </c>
      <c r="AK15" s="29" t="str">
        <f t="array" ref="AK15">IF((INDEX('Full Data'!$M:$M,MATCH($B15,IF('Full Data'!$G:$G=AK$2,'Full Data'!$C:$C),0)))-(INDEX('Full Data'!$E:$E,MATCH($B15,IF('Full Data'!$G:$G=AK$2,'Full Data'!$C:$C),0)))&gt;28,"Q, "&amp;(INDEX('Full Data'!$M:$M,MATCH($B15,IF('Full Data'!$G:$G=AK$2,'Full Data'!$C:$C),0)))-(INDEX('Full Data'!$E:$E,MATCH($B15,IF('Full Data'!$G:$G=AK$2,'Full Data'!$C:$C),0)))-28,"")</f>
        <v/>
      </c>
      <c r="AL15" s="29" t="str">
        <f t="array" ref="AL15">IF((INDEX('Full Data'!$M:$M,MATCH($B15,IF('Full Data'!$G:$G=AL$2,'Full Data'!$C:$C),0)))-(INDEX('Full Data'!$E:$E,MATCH($B15,IF('Full Data'!$G:$G=AL$2,'Full Data'!$C:$C),0)))&gt;28,"Q, "&amp;(INDEX('Full Data'!$M:$M,MATCH($B15,IF('Full Data'!$G:$G=AL$2,'Full Data'!$C:$C),0)))-(INDEX('Full Data'!$E:$E,MATCH($B15,IF('Full Data'!$G:$G=AL$2,'Full Data'!$C:$C),0)))-28,"")</f>
        <v/>
      </c>
      <c r="AM15" s="29" t="str">
        <f t="array" ref="AM15">IF((INDEX('Full Data'!$M:$M,MATCH($B15,IF('Full Data'!$G:$G=AM$2,'Full Data'!$C:$C),0)))-(INDEX('Full Data'!$E:$E,MATCH($B15,IF('Full Data'!$G:$G=AM$2,'Full Data'!$C:$C),0)))&gt;28,"Q, "&amp;(INDEX('Full Data'!$M:$M,MATCH($B15,IF('Full Data'!$G:$G=AM$2,'Full Data'!$C:$C),0)))-(INDEX('Full Data'!$E:$E,MATCH($B15,IF('Full Data'!$G:$G=AM$2,'Full Data'!$C:$C),0)))-28,"")</f>
        <v/>
      </c>
      <c r="AN15" s="29" t="str">
        <f t="array" ref="AN15">IF((INDEX('Full Data'!$M:$M,MATCH($B15,IF('Full Data'!$G:$G=AN$2,'Full Data'!$C:$C),0)))-(INDEX('Full Data'!$E:$E,MATCH($B15,IF('Full Data'!$G:$G=AN$2,'Full Data'!$C:$C),0)))&gt;2,"Q, "&amp;(INDEX('Full Data'!$M:$M,MATCH($B15,IF('Full Data'!$G:$G=AN$2,'Full Data'!$C:$C),0)))-(INDEX('Full Data'!$E:$E,MATCH($B15,IF('Full Data'!$G:$G=AN$2,'Full Data'!$C:$C),0)))-2,"")</f>
        <v/>
      </c>
      <c r="AO15" s="29" t="str">
        <f t="array" ref="AO15">IF((INDEX('Full Data'!$M:$M,MATCH($B15,IF('Full Data'!$G:$G=AO$2,'Full Data'!$C:$C),0)))-(INDEX('Full Data'!$E:$E,MATCH($B15,IF('Full Data'!$G:$G=AO$2,'Full Data'!$C:$C),0)))&gt;28,"Q, "&amp;(INDEX('Full Data'!$M:$M,MATCH($B15,IF('Full Data'!$G:$G=AO$2,'Full Data'!$C:$C),0)))-(INDEX('Full Data'!$E:$E,MATCH($B15,IF('Full Data'!$G:$G=AO$2,'Full Data'!$C:$C),0)))-28,"")</f>
        <v/>
      </c>
      <c r="AP15" s="29" t="str">
        <f t="array" ref="AP15">IF((INDEX('Full Data'!$M:$M,MATCH($B15,IF('Full Data'!$G:$G=AP$2,'Full Data'!$C:$C),0)))-(INDEX('Full Data'!$E:$E,MATCH($B15,IF('Full Data'!$G:$G=AP$2,'Full Data'!$C:$C),0)))&gt;180,"Q, "&amp;(INDEX('Full Data'!$M:$M,MATCH($B15,IF('Full Data'!$G:$G=AP$2,'Full Data'!$C:$C),0)))-(INDEX('Full Data'!$E:$E,MATCH($B15,IF('Full Data'!$G:$G=AP$2,'Full Data'!$C:$C),0)))-180,"")</f>
        <v/>
      </c>
      <c r="AQ15" s="29" t="str">
        <f t="array" ref="AQ15">IF((INDEX('Full Data'!$M:$M,MATCH($B15,IF('Full Data'!$G:$G=AQ$2,'Full Data'!$C:$C),0)))-(INDEX('Full Data'!$E:$E,MATCH($B15,IF('Full Data'!$G:$G=AQ$2,'Full Data'!$C:$C),0)))&gt;180,"Q, "&amp;(INDEX('Full Data'!$M:$M,MATCH($B15,IF('Full Data'!$G:$G=AQ$2,'Full Data'!$C:$C),0)))-(INDEX('Full Data'!$E:$E,MATCH($B15,IF('Full Data'!$G:$G=AQ$2,'Full Data'!$C:$C),0)))-180,"")</f>
        <v/>
      </c>
      <c r="AR15" s="29" t="str">
        <f t="array" ref="AR15">IF((INDEX('Full Data'!$M:$M,MATCH($B15,IF('Full Data'!$G:$G=AR$2,'Full Data'!$C:$C),0)))-(INDEX('Full Data'!$E:$E,MATCH($B15,IF('Full Data'!$G:$G=AR$2,'Full Data'!$C:$C),0)))&gt;180,"Q, "&amp;(INDEX('Full Data'!$M:$M,MATCH($B15,IF('Full Data'!$G:$G=AR$2,'Full Data'!$C:$C),0)))-(INDEX('Full Data'!$E:$E,MATCH($B15,IF('Full Data'!$G:$G=AR$2,'Full Data'!$C:$C),0)))-180,"")</f>
        <v/>
      </c>
      <c r="AS15" s="29" t="str">
        <f t="array" ref="AS15">IF((INDEX('Full Data'!$M:$M,MATCH($B15,IF('Full Data'!$G:$G=AS$2,'Full Data'!$C:$C),0)))-(INDEX('Full Data'!$E:$E,MATCH($B15,IF('Full Data'!$G:$G=AS$2,'Full Data'!$C:$C),0)))&gt;180,"Q, "&amp;(INDEX('Full Data'!$M:$M,MATCH($B15,IF('Full Data'!$G:$G=AS$2,'Full Data'!$C:$C),0)))-(INDEX('Full Data'!$E:$E,MATCH($B15,IF('Full Data'!$G:$G=AS$2,'Full Data'!$C:$C),0)))-180,"")</f>
        <v/>
      </c>
      <c r="AT15" s="29" t="str">
        <f t="array" ref="AT15">IF((INDEX('Full Data'!$M:$M,MATCH($B15,IF('Full Data'!$G:$G=AT$2,'Full Data'!$C:$C),0)))-(INDEX('Full Data'!$E:$E,MATCH($B15,IF('Full Data'!$G:$G=AT$2,'Full Data'!$C:$C),0)))&gt;28,"Q, "&amp;(INDEX('Full Data'!$M:$M,MATCH($B15,IF('Full Data'!$G:$G=AT$2,'Full Data'!$C:$C),0)))-(INDEX('Full Data'!$E:$E,MATCH($B15,IF('Full Data'!$G:$G=AT$2,'Full Data'!$C:$C),0)))-28,"")</f>
        <v/>
      </c>
      <c r="AU15" s="29" t="str">
        <f t="array" ref="AU15">IF((INDEX('Full Data'!$M:$M,MATCH($B15,IF('Full Data'!$G:$G=AU$2,'Full Data'!$C:$C),0)))-(INDEX('Full Data'!$E:$E,MATCH($B15,IF('Full Data'!$G:$G=AU$2,'Full Data'!$C:$C),0)))&gt;28,"Q, "&amp;(INDEX('Full Data'!$M:$M,MATCH($B15,IF('Full Data'!$G:$G=AU$2,'Full Data'!$C:$C),0)))-(INDEX('Full Data'!$E:$E,MATCH($B15,IF('Full Data'!$G:$G=AU$2,'Full Data'!$C:$C),0)))-28,"")</f>
        <v/>
      </c>
      <c r="AV15" s="29" t="str">
        <f t="array" ref="AV15">IF((INDEX('Full Data'!$M:$M,MATCH($B15,IF('Full Data'!$G:$G=AV$2,'Full Data'!$C:$C),0)))-(INDEX('Full Data'!$E:$E,MATCH($B15,IF('Full Data'!$G:$G=AV$2,'Full Data'!$C:$C),0)))&gt;180,"Q, "&amp;(INDEX('Full Data'!$M:$M,MATCH($B15,IF('Full Data'!$G:$G=AV$2,'Full Data'!$C:$C),0)))-(INDEX('Full Data'!$E:$E,MATCH($B15,IF('Full Data'!$G:$G=AV$2,'Full Data'!$C:$C),0)))-180,"")</f>
        <v/>
      </c>
      <c r="AW15" s="29" t="str">
        <f t="array" ref="AW15">IF((INDEX('Full Data'!$M:$M,MATCH($B15,IF('Full Data'!$G:$G=AW$2,'Full Data'!$C:$C),0)))-(INDEX('Full Data'!$E:$E,MATCH($B15,IF('Full Data'!$G:$G=AW$2,'Full Data'!$C:$C),0)))&gt;7,"Q, "&amp;(INDEX('Full Data'!$M:$M,MATCH($B15,IF('Full Data'!$G:$G=AW$2,'Full Data'!$C:$C),0)))-(INDEX('Full Data'!$E:$E,MATCH($B15,IF('Full Data'!$G:$G=AW$2,'Full Data'!$C:$C),0)))-7,"")</f>
        <v>Q, 0.0381944444452529</v>
      </c>
      <c r="AX15" s="29" t="e">
        <f t="array" ref="AX15">IF((INDEX('Full Data'!$M:$M,MATCH($B15,IF('Full Data'!$G:$G=AX$2,'Full Data'!$C:$C),0)))-(INDEX('Full Data'!$E:$E,MATCH($B15,IF('Full Data'!$G:$G=AX$2,'Full Data'!$C:$C),0)))&gt;28,"Q, "&amp;(INDEX('Full Data'!$M:$M,MATCH($B15,IF('Full Data'!$G:$G=AX$2,'Full Data'!$C:$C),0)))-(INDEX('Full Data'!$E:$E,MATCH($B15,IF('Full Data'!$G:$G=AX$2,'Full Data'!$C:$C),0)))-28,"")</f>
        <v>#N/A</v>
      </c>
      <c r="AY15" s="29" t="str">
        <f t="array" ref="AY15">IF((INDEX('Full Data'!$M:$M,MATCH($B15,IF('Full Data'!$G:$G=AY$2,'Full Data'!$C:$C),0)))-(INDEX('Full Data'!$E:$E,MATCH($B15,IF('Full Data'!$G:$G=AY$2,'Full Data'!$C:$C),0)))&gt;40,"Q, "&amp;(INDEX('Full Data'!$M:$M,MATCH($B15,IF('Full Data'!$G:$G=AY$2,'Full Data'!$C:$C),0)))-(INDEX('Full Data'!$E:$E,MATCH($B15,IF('Full Data'!$G:$G=AY$2,'Full Data'!$C:$C),0)))-40,"")</f>
        <v/>
      </c>
      <c r="AZ15" s="26" t="str">
        <f>IF(Summary!L15&gt;MDL!C15,IF(Summary!L15&lt;PQL!C15,"I",""),"U")</f>
        <v/>
      </c>
      <c r="BA15" s="27" t="str">
        <f>IF(Summary!M15&gt;MDL!D15,IF(Summary!M15&lt;PQL!D15,"I",""),"U")</f>
        <v>U</v>
      </c>
      <c r="BB15" s="27" t="str">
        <f>IF(Summary!N15&gt;MDL!E15,IF(Summary!N15&lt;PQL!E15,"I",""),"U")</f>
        <v/>
      </c>
      <c r="BC15" s="27" t="str">
        <f>IF(Summary!O15&gt;MDL!F15,IF(Summary!O15&lt;PQL!F15,"I",""),"U")</f>
        <v>U</v>
      </c>
      <c r="BD15" s="27" t="str">
        <f>IF(Summary!P15&gt;MDL!G15,IF(Summary!P15&lt;PQL!G15,"I",""),"U")</f>
        <v>U</v>
      </c>
      <c r="BE15" s="27" t="str">
        <f>IF(Summary!Q15&gt;MDL!H15,IF(Summary!Q15&lt;PQL!H15,"I",""),"U")</f>
        <v/>
      </c>
      <c r="BF15" s="27" t="str">
        <f>IF(Summary!R15&gt;MDL!I15,IF(Summary!R15&lt;PQL!I15,"I",""),"U")</f>
        <v/>
      </c>
      <c r="BG15" s="27" t="str">
        <f>IF(Summary!S15&gt;MDL!J15,IF(Summary!S15&lt;PQL!J15,"I",""),"U")</f>
        <v/>
      </c>
      <c r="BH15" s="27" t="str">
        <f>IF(Summary!T15&gt;MDL!K15,IF(Summary!T15&lt;PQL!K15,"I",""),"U")</f>
        <v>U</v>
      </c>
      <c r="BI15" s="27" t="str">
        <f>IF(Summary!U15&gt;MDL!L15,IF(Summary!U15&lt;PQL!L15,"I",""),"U")</f>
        <v/>
      </c>
      <c r="BJ15" s="27" t="str">
        <f>IF(Summary!V15&gt;MDL!M15,IF(Summary!V15&lt;PQL!M15,"I",""),"U")</f>
        <v/>
      </c>
      <c r="BK15" s="27" t="str">
        <f>IF(Summary!W15&gt;MDL!N15,IF(Summary!W15&lt;PQL!N15,"I",""),"U")</f>
        <v/>
      </c>
      <c r="BL15" s="27" t="str">
        <f>IF(Summary!X15&gt;MDL!O15,IF(Summary!X15&lt;PQL!O15,"I",""),"U")</f>
        <v>I</v>
      </c>
      <c r="BM15" s="27" t="str">
        <f>IF(Summary!Y15&gt;MDL!P15,IF(Summary!Y15&lt;PQL!P15,"I",""),"U")</f>
        <v/>
      </c>
      <c r="BN15" s="27" t="str">
        <f>IF(Summary!Z15&gt;MDL!Q15,IF(Summary!Z15&lt;PQL!Q15,"I",""),"U")</f>
        <v/>
      </c>
      <c r="BO15" s="27" t="str">
        <f>IF(Summary!AA15&gt;MDL!R15,IF(Summary!AA15&lt;PQL!R15,"I",""),"U")</f>
        <v>I</v>
      </c>
      <c r="BP15" s="27" t="str">
        <f>IF(Summary!AB15&gt;MDL!S15,IF(Summary!AB15&lt;PQL!S15,"I",""),"U")</f>
        <v/>
      </c>
      <c r="BQ15" s="27" t="e">
        <f>IF(Summary!AD15&gt;MDL!U15,IF(Summary!AD15&lt;PQL!U15,"I",""),"U")</f>
        <v>#N/A</v>
      </c>
      <c r="BR15" s="27" t="str">
        <f>IF(Summary!AE15&gt;MDL!V15,IF(Summary!AE15&lt;PQL!V15,"I",""),"U")</f>
        <v>U</v>
      </c>
    </row>
    <row r="16" spans="2:70" s="10" customFormat="1">
      <c r="B16" s="10" t="str">
        <f>IF(ISBLANK(Summary!B16),"",Summary!B16)</f>
        <v>MISSION SPRINGS SIPQ</v>
      </c>
      <c r="C16" s="10">
        <v>9714</v>
      </c>
      <c r="D16" s="10" t="str">
        <f>IF(ISERROR(INDEX('Full Data'!A:A,MATCH(B16,'Full Data'!C:C,0))),"",INDEX('Full Data'!A:A,MATCH(B16,'Full Data'!C:C,0)))</f>
        <v>SPRG1204-3</v>
      </c>
      <c r="E16" s="39" t="str">
        <f>IF((6+COUNT(Summary!AD16:AE16,Summary!L16:AB16))=Summary!C16,"",((6+COUNT(Summary!AD16:AE16,Summary!L16:AB16))-Summary!C16))</f>
        <v/>
      </c>
      <c r="F16" s="39" t="str">
        <f t="array" ref="F16">IF(AND((IF(AND(ISTEXT((INDEX('Full Data'!$I:$I,MATCH($B16,IF('Full Data'!$G:$G=F$2,'Full Data'!$C:$C),0)))),ISNUMBER(Summary!E16)),"bad qualifer","O"))="O",IFERROR(Summary!E16,"O")="O"),"O","")</f>
        <v/>
      </c>
      <c r="G16" s="8" t="str">
        <f t="array" ref="G16">IF(AND((IF(AND(ISTEXT((INDEX('Full Data'!$I:$I,MATCH($B16,IF('Full Data'!$G:$G=G$2,'Full Data'!$C:$C),0)))),ISNUMBER(Summary!F16)),"bad qualifer","O"))="O",IFERROR(Summary!F16,"O")="O"),"O","")</f>
        <v/>
      </c>
      <c r="H16" s="39" t="str">
        <f t="array" ref="H16">IF(AND((IF(AND(ISTEXT((INDEX('Full Data'!$I:$I,MATCH($B16,IF('Full Data'!$G:$G=H$2,'Full Data'!$C:$C),0)))),ISNUMBER(Summary!G16)),"bad qualifer","O"))="O",IFERROR(Summary!G16,"O")="O"),"O","")</f>
        <v/>
      </c>
      <c r="I16" s="39" t="str">
        <f t="array" ref="I16">IF(AND((IF(AND(ISTEXT((INDEX('Full Data'!$I:$I,MATCH($B16,IF('Full Data'!$G:$G=I$2,'Full Data'!$C:$C),0)))),ISNUMBER(Summary!H16)),"bad qualifer","O"))="O",IFERROR(Summary!H16,"O")="O"),"O","")</f>
        <v/>
      </c>
      <c r="J16" s="39" t="str">
        <f t="array" ref="J16">IF(AND((IF(AND(ISTEXT((INDEX('Full Data'!$I:$I,MATCH($B16,IF('Full Data'!$G:$G=J$2,'Full Data'!$C:$C),0)))),ISNUMBER(Summary!I16)),"bad qualifer","O"))="O",IFERROR(Summary!I16,"O")="O"),"O","")</f>
        <v/>
      </c>
      <c r="K16" s="10" t="str">
        <f t="array" ref="K16">IF(OR(C16=9695,C16=20383,C16=20385,C16=9714,C16=9717,C16=11371,C16=11456,C16=9739,C16=11386,C16=9719),"",(IFERROR(CONCATENATE((INDEX('Full Data'!$I:$I,MATCH($B16,IF('Full Data'!$G:$G=K$2,'Full Data'!$C:$C),0))),"  |  ",(IFERROR(IF(Summary!J16=Summary!K16,"L",Summary!J16-Summary!K16),"O"))),"O")))</f>
        <v/>
      </c>
      <c r="L16" s="44" t="str">
        <f t="array" ref="L16">IF(OR(C16=9695,C16=20383,C16=20385,C16=9714),"",(IF(AND((IF(AND(ISTEXT((INDEX('Full Data'!$I:$I,MATCH($B16,IF('Full Data'!$G:$G=L$2,'Full Data'!$C:$C),0)))),ISNUMBER(Summary!K16)),"bad qualifer","O"))="O",IFERROR(Summary!K16,"O")="O"),"O","")))</f>
        <v/>
      </c>
      <c r="M16" s="16" t="str">
        <f t="array" ref="M16">(IF(OR(C16=9743,C16=11456,C16=9713,C16=10786,C16=9714),(IF(AND((IF(AND(ISTEXT((INDEX('Full Data'!$I:$I,MATCH($B16,IF('Full Data'!$G:$G=M$2,'Full Data'!$C:$C),0)))),ISNUMBER(Summary!AC16)),"bad qualifer","O"))="O",IFERROR(Summary!AC16,"O")="O"),"O","")),""))</f>
        <v>O</v>
      </c>
      <c r="N16" s="12" t="str">
        <f t="array" ref="N16">IF((INDEX('Full Data'!$I:$I,MATCH($B16,IF('Full Data'!$G:$G=AG$2,'Full Data'!$C:$C),0)))=CONCATENATE(LEFT(AG16),AZ16),"",CONCATENATE((INDEX('Full Data'!$I:$I,MATCH($B16,IF('Full Data'!$G:$G=AG$2,'Full Data'!$C:$C),0))),"  |  ",CONCATENATE(AG16,AZ16)))</f>
        <v/>
      </c>
      <c r="O16" s="11" t="str">
        <f t="array" ref="O16">IF((INDEX('Full Data'!$I:$I,MATCH($B16,IF('Full Data'!$G:$G=AH$2,'Full Data'!$C:$C),0)))=CONCATENATE(LEFT(AH16),BA16),"",CONCATENATE((INDEX('Full Data'!$I:$I,MATCH($B16,IF('Full Data'!$G:$G=AH$2,'Full Data'!$C:$C),0))),"  |  ",CONCATENATE(AH16,BA16)))</f>
        <v/>
      </c>
      <c r="P16" s="11" t="str">
        <f t="array" ref="P16">IF((INDEX('Full Data'!$I:$I,MATCH($B16,IF('Full Data'!$G:$G=AI$2,'Full Data'!$C:$C),0)))=CONCATENATE(LEFT(AI16),BB16),"",CONCATENATE((INDEX('Full Data'!$I:$I,MATCH($B16,IF('Full Data'!$G:$G=AI$2,'Full Data'!$C:$C),0))),"  |  ",CONCATENATE(AI16,BB16)))</f>
        <v xml:space="preserve">A  |  </v>
      </c>
      <c r="Q16" s="11" t="str">
        <f t="array" ref="Q16">IF((INDEX('Full Data'!$I:$I,MATCH($B16,IF('Full Data'!$G:$G=AJ$2,'Full Data'!$C:$C),0)))=CONCATENATE(LEFT(AJ16),BC16),"",CONCATENATE((INDEX('Full Data'!$I:$I,MATCH($B16,IF('Full Data'!$G:$G=AJ$2,'Full Data'!$C:$C),0))),"  |  ",CONCATENATE(AJ16,BC16)))</f>
        <v/>
      </c>
      <c r="R16" s="11" t="str">
        <f t="array" ref="R16">IF((INDEX('Full Data'!$I:$I,MATCH($B16,IF('Full Data'!$G:$G=AK$2,'Full Data'!$C:$C),0)))=CONCATENATE(LEFT(AK16),BD16),"",CONCATENATE((INDEX('Full Data'!$I:$I,MATCH($B16,IF('Full Data'!$G:$G=AK$2,'Full Data'!$C:$C),0))),"  |  ",CONCATENATE(AK16,BD16)))</f>
        <v/>
      </c>
      <c r="S16" s="11" t="str">
        <f t="array" ref="S16">IF((INDEX('Full Data'!$I:$I,MATCH($B16,IF('Full Data'!$G:$G=AL$2,'Full Data'!$C:$C),0)))=CONCATENATE(LEFT(AL16),BE16),"",CONCATENATE((INDEX('Full Data'!$I:$I,MATCH($B16,IF('Full Data'!$G:$G=AL$2,'Full Data'!$C:$C),0))),"  |  ",CONCATENATE(AL16,BE16)))</f>
        <v/>
      </c>
      <c r="T16" s="11" t="str">
        <f t="array" ref="T16">IF((INDEX('Full Data'!$I:$I,MATCH($B16,IF('Full Data'!$G:$G=AM$2,'Full Data'!$C:$C),0)))=CONCATENATE(LEFT(AM16),BF16),"",CONCATENATE((INDEX('Full Data'!$I:$I,MATCH($B16,IF('Full Data'!$G:$G=AM$2,'Full Data'!$C:$C),0))),"  |  ",CONCATENATE(AM16,BF16)))</f>
        <v/>
      </c>
      <c r="U16" s="11" t="str">
        <f t="array" ref="U16">IF((INDEX('Full Data'!$I:$I,MATCH($B16,IF('Full Data'!$G:$G=AN$2,'Full Data'!$C:$C),0)))=CONCATENATE(LEFT(AN16),BG16),"",CONCATENATE((INDEX('Full Data'!$I:$I,MATCH($B16,IF('Full Data'!$G:$G=AN$2,'Full Data'!$C:$C),0))),"  |  ",CONCATENATE(AN16,BG16)))</f>
        <v/>
      </c>
      <c r="V16" s="11" t="str">
        <f t="array" ref="V16">IF((INDEX('Full Data'!$I:$I,MATCH($B16,IF('Full Data'!$G:$G=AO$2,'Full Data'!$C:$C),0)))=CONCATENATE(LEFT(AO16),BH16),"",CONCATENATE((INDEX('Full Data'!$I:$I,MATCH($B16,IF('Full Data'!$G:$G=AO$2,'Full Data'!$C:$C),0))),"  |  ",CONCATENATE(AO16,BH16)))</f>
        <v/>
      </c>
      <c r="W16" s="11" t="str">
        <f t="array" ref="W16">IF((INDEX('Full Data'!$I:$I,MATCH($B16,IF('Full Data'!$G:$G=AP$2,'Full Data'!$C:$C),0)))=CONCATENATE(LEFT(AP16),BI16),"",CONCATENATE((INDEX('Full Data'!$I:$I,MATCH($B16,IF('Full Data'!$G:$G=AP$2,'Full Data'!$C:$C),0))),"  |  ",CONCATENATE(AP16,BI16)))</f>
        <v/>
      </c>
      <c r="X16" s="11" t="str">
        <f t="array" ref="X16">IF((INDEX('Full Data'!$I:$I,MATCH($B16,IF('Full Data'!$G:$G=AQ$2,'Full Data'!$C:$C),0)))=CONCATENATE(LEFT(AQ16),BJ16),"",CONCATENATE((INDEX('Full Data'!$I:$I,MATCH($B16,IF('Full Data'!$G:$G=AQ$2,'Full Data'!$C:$C),0))),"  |  ",CONCATENATE(AQ16,BJ16)))</f>
        <v/>
      </c>
      <c r="Y16" s="11" t="str">
        <f t="array" ref="Y16">IF((INDEX('Full Data'!$I:$I,MATCH($B16,IF('Full Data'!$G:$G=AR$2,'Full Data'!$C:$C),0)))=CONCATENATE(LEFT(AR16),BK16),"",CONCATENATE((INDEX('Full Data'!$I:$I,MATCH($B16,IF('Full Data'!$G:$G=AR$2,'Full Data'!$C:$C),0))),"  |  ",CONCATENATE(AR16,BK16)))</f>
        <v/>
      </c>
      <c r="Z16" s="11" t="str">
        <f t="array" ref="Z16">IF((INDEX('Full Data'!$I:$I,MATCH($B16,IF('Full Data'!$G:$G=AS$2,'Full Data'!$C:$C),0)))=CONCATENATE(LEFT(AS16),BL16),"",CONCATENATE((INDEX('Full Data'!$I:$I,MATCH($B16,IF('Full Data'!$G:$G=AS$2,'Full Data'!$C:$C),0))),"  |  ",CONCATENATE(AS16,BL16)))</f>
        <v/>
      </c>
      <c r="AA16" s="11" t="str">
        <f t="array" ref="AA16">IF((INDEX('Full Data'!$I:$I,MATCH($B16,IF('Full Data'!$G:$G=AT$2,'Full Data'!$C:$C),0)))=CONCATENATE(LEFT(AT16),BM16),"",CONCATENATE((INDEX('Full Data'!$I:$I,MATCH($B16,IF('Full Data'!$G:$G=AT$2,'Full Data'!$C:$C),0))),"  |  ",CONCATENATE(AT16,BM16)))</f>
        <v/>
      </c>
      <c r="AB16" s="11" t="str">
        <f t="array" ref="AB16">IF((INDEX('Full Data'!$I:$I,MATCH($B16,IF('Full Data'!$G:$G=AU$2,'Full Data'!$C:$C),0)))=CONCATENATE(LEFT(AU16),BN16),"",CONCATENATE((INDEX('Full Data'!$I:$I,MATCH($B16,IF('Full Data'!$G:$G=AU$2,'Full Data'!$C:$C),0))),"  |  ",CONCATENATE(AU16,BN16)))</f>
        <v/>
      </c>
      <c r="AC16" s="11" t="str">
        <f t="array" ref="AC16">IF((INDEX('Full Data'!$I:$I,MATCH($B16,IF('Full Data'!$G:$G=AV$2,'Full Data'!$C:$C),0)))=CONCATENATE(LEFT(AV16),BO16),"",CONCATENATE((INDEX('Full Data'!$I:$I,MATCH($B16,IF('Full Data'!$G:$G=AV$2,'Full Data'!$C:$C),0))),"  |  ",CONCATENATE(AV16,BO16)))</f>
        <v/>
      </c>
      <c r="AD16" s="11" t="str">
        <f t="array" ref="AD16">IF((INDEX('Full Data'!$I:$I,MATCH($B16,IF('Full Data'!$G:$G=AW$2,'Full Data'!$C:$C),0)))=CONCATENATE(LEFT(AW16),BP16),"",CONCATENATE((INDEX('Full Data'!$I:$I,MATCH($B16,IF('Full Data'!$G:$G=AW$2,'Full Data'!$C:$C),0))),"  |  ",CONCATENATE(AW16,BP16)))</f>
        <v/>
      </c>
      <c r="AE16" s="11" t="e">
        <f t="array" ref="AE16">IF((INDEX('Full Data'!$I:$I,MATCH($B16,IF('Full Data'!$G:$G=AX$2,'Full Data'!$C:$C),0)))=CONCATENATE(LEFT(AX16),BQ16),"",CONCATENATE((INDEX('Full Data'!$I:$I,MATCH($B16,IF('Full Data'!$G:$G=AX$2,'Full Data'!$C:$C),0))),"  |  ",CONCATENATE(AX16,BQ16)))</f>
        <v>#N/A</v>
      </c>
      <c r="AF16" s="11" t="str">
        <f t="array" ref="AF16">IF((INDEX('Full Data'!$I:$I,MATCH($B16,IF('Full Data'!$G:$G=AY$2,'Full Data'!$C:$C),0)))=CONCATENATE(LEFT(AY16),BR16),"",CONCATENATE((INDEX('Full Data'!$I:$I,MATCH($B16,IF('Full Data'!$G:$G=AY$2,'Full Data'!$C:$C),0))),"  |  ",CONCATENATE(AY16,BR16)))</f>
        <v/>
      </c>
      <c r="AG16" s="28" t="str">
        <f t="array" ref="AG16">IF((INDEX('Full Data'!$M:$M,MATCH($B16,IF('Full Data'!$G:$G=AG$2,'Full Data'!$C:$C),0)))-(INDEX('Full Data'!$E:$E,MATCH($B16,IF('Full Data'!$G:$G=AG$2,'Full Data'!$C:$C),0)))&gt;2,"Q, "&amp;(INDEX('Full Data'!$M:$M,MATCH($B16,IF('Full Data'!$G:$G=AG$2,'Full Data'!$C:$C),0)))-(INDEX('Full Data'!$E:$E,MATCH($B16,IF('Full Data'!$G:$G=AG$2,'Full Data'!$C:$C),0)))-2,"")</f>
        <v/>
      </c>
      <c r="AH16" s="29" t="str">
        <f t="array" ref="AH16">IF((INDEX('Full Data'!$M:$M,MATCH($B16,IF('Full Data'!$G:$G=AH$2,'Full Data'!$C:$C),0)))-(INDEX('Full Data'!$E:$E,MATCH($B16,IF('Full Data'!$G:$G=AH$2,'Full Data'!$C:$C),0)))&gt;2,"Q, "&amp;(INDEX('Full Data'!$M:$M,MATCH($B16,IF('Full Data'!$G:$G=AH$2,'Full Data'!$C:$C),0)))-(INDEX('Full Data'!$E:$E,MATCH($B16,IF('Full Data'!$G:$G=AH$2,'Full Data'!$C:$C),0)))-2,"")</f>
        <v/>
      </c>
      <c r="AI16" s="29" t="str">
        <f t="array" ref="AI16">IF((INDEX('Full Data'!$M:$M,MATCH($B16,IF('Full Data'!$G:$G=AI$2,'Full Data'!$C:$C),0)))-(INDEX('Full Data'!$E:$E,MATCH($B16,IF('Full Data'!$G:$G=AI$2,'Full Data'!$C:$C),0)))&gt;14,"Q, "&amp;(INDEX('Full Data'!$M:$M,MATCH($B16,IF('Full Data'!$G:$G=AI$2,'Full Data'!$C:$C),0)))-(INDEX('Full Data'!$E:$E,MATCH($B16,IF('Full Data'!$G:$G=AI$2,'Full Data'!$C:$C),0)))-14,"")</f>
        <v/>
      </c>
      <c r="AJ16" s="29" t="str">
        <f t="array" ref="AJ16">IF((INDEX('Full Data'!$M:$M,MATCH($B16,IF('Full Data'!$G:$G=AJ$2,'Full Data'!$C:$C),0)))-(INDEX('Full Data'!$E:$E,MATCH($B16,IF('Full Data'!$G:$G=AJ$2,'Full Data'!$C:$C),0)))&gt;28,"Q, "&amp;(INDEX('Full Data'!$M:$M,MATCH($B16,IF('Full Data'!$G:$G=AJ$2,'Full Data'!$C:$C),0)))-(INDEX('Full Data'!$E:$E,MATCH($B16,IF('Full Data'!$G:$G=AJ$2,'Full Data'!$C:$C),0)))-28,"")</f>
        <v/>
      </c>
      <c r="AK16" s="29" t="str">
        <f t="array" ref="AK16">IF((INDEX('Full Data'!$M:$M,MATCH($B16,IF('Full Data'!$G:$G=AK$2,'Full Data'!$C:$C),0)))-(INDEX('Full Data'!$E:$E,MATCH($B16,IF('Full Data'!$G:$G=AK$2,'Full Data'!$C:$C),0)))&gt;28,"Q, "&amp;(INDEX('Full Data'!$M:$M,MATCH($B16,IF('Full Data'!$G:$G=AK$2,'Full Data'!$C:$C),0)))-(INDEX('Full Data'!$E:$E,MATCH($B16,IF('Full Data'!$G:$G=AK$2,'Full Data'!$C:$C),0)))-28,"")</f>
        <v/>
      </c>
      <c r="AL16" s="29" t="str">
        <f t="array" ref="AL16">IF((INDEX('Full Data'!$M:$M,MATCH($B16,IF('Full Data'!$G:$G=AL$2,'Full Data'!$C:$C),0)))-(INDEX('Full Data'!$E:$E,MATCH($B16,IF('Full Data'!$G:$G=AL$2,'Full Data'!$C:$C),0)))&gt;28,"Q, "&amp;(INDEX('Full Data'!$M:$M,MATCH($B16,IF('Full Data'!$G:$G=AL$2,'Full Data'!$C:$C),0)))-(INDEX('Full Data'!$E:$E,MATCH($B16,IF('Full Data'!$G:$G=AL$2,'Full Data'!$C:$C),0)))-28,"")</f>
        <v/>
      </c>
      <c r="AM16" s="29" t="str">
        <f t="array" ref="AM16">IF((INDEX('Full Data'!$M:$M,MATCH($B16,IF('Full Data'!$G:$G=AM$2,'Full Data'!$C:$C),0)))-(INDEX('Full Data'!$E:$E,MATCH($B16,IF('Full Data'!$G:$G=AM$2,'Full Data'!$C:$C),0)))&gt;28,"Q, "&amp;(INDEX('Full Data'!$M:$M,MATCH($B16,IF('Full Data'!$G:$G=AM$2,'Full Data'!$C:$C),0)))-(INDEX('Full Data'!$E:$E,MATCH($B16,IF('Full Data'!$G:$G=AM$2,'Full Data'!$C:$C),0)))-28,"")</f>
        <v/>
      </c>
      <c r="AN16" s="29" t="str">
        <f t="array" ref="AN16">IF((INDEX('Full Data'!$M:$M,MATCH($B16,IF('Full Data'!$G:$G=AN$2,'Full Data'!$C:$C),0)))-(INDEX('Full Data'!$E:$E,MATCH($B16,IF('Full Data'!$G:$G=AN$2,'Full Data'!$C:$C),0)))&gt;2,"Q, "&amp;(INDEX('Full Data'!$M:$M,MATCH($B16,IF('Full Data'!$G:$G=AN$2,'Full Data'!$C:$C),0)))-(INDEX('Full Data'!$E:$E,MATCH($B16,IF('Full Data'!$G:$G=AN$2,'Full Data'!$C:$C),0)))-2,"")</f>
        <v/>
      </c>
      <c r="AO16" s="29" t="str">
        <f t="array" ref="AO16">IF((INDEX('Full Data'!$M:$M,MATCH($B16,IF('Full Data'!$G:$G=AO$2,'Full Data'!$C:$C),0)))-(INDEX('Full Data'!$E:$E,MATCH($B16,IF('Full Data'!$G:$G=AO$2,'Full Data'!$C:$C),0)))&gt;28,"Q, "&amp;(INDEX('Full Data'!$M:$M,MATCH($B16,IF('Full Data'!$G:$G=AO$2,'Full Data'!$C:$C),0)))-(INDEX('Full Data'!$E:$E,MATCH($B16,IF('Full Data'!$G:$G=AO$2,'Full Data'!$C:$C),0)))-28,"")</f>
        <v/>
      </c>
      <c r="AP16" s="29" t="str">
        <f t="array" ref="AP16">IF((INDEX('Full Data'!$M:$M,MATCH($B16,IF('Full Data'!$G:$G=AP$2,'Full Data'!$C:$C),0)))-(INDEX('Full Data'!$E:$E,MATCH($B16,IF('Full Data'!$G:$G=AP$2,'Full Data'!$C:$C),0)))&gt;180,"Q, "&amp;(INDEX('Full Data'!$M:$M,MATCH($B16,IF('Full Data'!$G:$G=AP$2,'Full Data'!$C:$C),0)))-(INDEX('Full Data'!$E:$E,MATCH($B16,IF('Full Data'!$G:$G=AP$2,'Full Data'!$C:$C),0)))-180,"")</f>
        <v/>
      </c>
      <c r="AQ16" s="29" t="str">
        <f t="array" ref="AQ16">IF((INDEX('Full Data'!$M:$M,MATCH($B16,IF('Full Data'!$G:$G=AQ$2,'Full Data'!$C:$C),0)))-(INDEX('Full Data'!$E:$E,MATCH($B16,IF('Full Data'!$G:$G=AQ$2,'Full Data'!$C:$C),0)))&gt;180,"Q, "&amp;(INDEX('Full Data'!$M:$M,MATCH($B16,IF('Full Data'!$G:$G=AQ$2,'Full Data'!$C:$C),0)))-(INDEX('Full Data'!$E:$E,MATCH($B16,IF('Full Data'!$G:$G=AQ$2,'Full Data'!$C:$C),0)))-180,"")</f>
        <v/>
      </c>
      <c r="AR16" s="29" t="str">
        <f t="array" ref="AR16">IF((INDEX('Full Data'!$M:$M,MATCH($B16,IF('Full Data'!$G:$G=AR$2,'Full Data'!$C:$C),0)))-(INDEX('Full Data'!$E:$E,MATCH($B16,IF('Full Data'!$G:$G=AR$2,'Full Data'!$C:$C),0)))&gt;180,"Q, "&amp;(INDEX('Full Data'!$M:$M,MATCH($B16,IF('Full Data'!$G:$G=AR$2,'Full Data'!$C:$C),0)))-(INDEX('Full Data'!$E:$E,MATCH($B16,IF('Full Data'!$G:$G=AR$2,'Full Data'!$C:$C),0)))-180,"")</f>
        <v/>
      </c>
      <c r="AS16" s="29" t="str">
        <f t="array" ref="AS16">IF((INDEX('Full Data'!$M:$M,MATCH($B16,IF('Full Data'!$G:$G=AS$2,'Full Data'!$C:$C),0)))-(INDEX('Full Data'!$E:$E,MATCH($B16,IF('Full Data'!$G:$G=AS$2,'Full Data'!$C:$C),0)))&gt;180,"Q, "&amp;(INDEX('Full Data'!$M:$M,MATCH($B16,IF('Full Data'!$G:$G=AS$2,'Full Data'!$C:$C),0)))-(INDEX('Full Data'!$E:$E,MATCH($B16,IF('Full Data'!$G:$G=AS$2,'Full Data'!$C:$C),0)))-180,"")</f>
        <v/>
      </c>
      <c r="AT16" s="29" t="str">
        <f t="array" ref="AT16">IF((INDEX('Full Data'!$M:$M,MATCH($B16,IF('Full Data'!$G:$G=AT$2,'Full Data'!$C:$C),0)))-(INDEX('Full Data'!$E:$E,MATCH($B16,IF('Full Data'!$G:$G=AT$2,'Full Data'!$C:$C),0)))&gt;28,"Q, "&amp;(INDEX('Full Data'!$M:$M,MATCH($B16,IF('Full Data'!$G:$G=AT$2,'Full Data'!$C:$C),0)))-(INDEX('Full Data'!$E:$E,MATCH($B16,IF('Full Data'!$G:$G=AT$2,'Full Data'!$C:$C),0)))-28,"")</f>
        <v/>
      </c>
      <c r="AU16" s="29" t="str">
        <f t="array" ref="AU16">IF((INDEX('Full Data'!$M:$M,MATCH($B16,IF('Full Data'!$G:$G=AU$2,'Full Data'!$C:$C),0)))-(INDEX('Full Data'!$E:$E,MATCH($B16,IF('Full Data'!$G:$G=AU$2,'Full Data'!$C:$C),0)))&gt;28,"Q, "&amp;(INDEX('Full Data'!$M:$M,MATCH($B16,IF('Full Data'!$G:$G=AU$2,'Full Data'!$C:$C),0)))-(INDEX('Full Data'!$E:$E,MATCH($B16,IF('Full Data'!$G:$G=AU$2,'Full Data'!$C:$C),0)))-28,"")</f>
        <v/>
      </c>
      <c r="AV16" s="29" t="str">
        <f t="array" ref="AV16">IF((INDEX('Full Data'!$M:$M,MATCH($B16,IF('Full Data'!$G:$G=AV$2,'Full Data'!$C:$C),0)))-(INDEX('Full Data'!$E:$E,MATCH($B16,IF('Full Data'!$G:$G=AV$2,'Full Data'!$C:$C),0)))&gt;180,"Q, "&amp;(INDEX('Full Data'!$M:$M,MATCH($B16,IF('Full Data'!$G:$G=AV$2,'Full Data'!$C:$C),0)))-(INDEX('Full Data'!$E:$E,MATCH($B16,IF('Full Data'!$G:$G=AV$2,'Full Data'!$C:$C),0)))-180,"")</f>
        <v/>
      </c>
      <c r="AW16" s="29" t="str">
        <f t="array" ref="AW16">IF((INDEX('Full Data'!$M:$M,MATCH($B16,IF('Full Data'!$G:$G=AW$2,'Full Data'!$C:$C),0)))-(INDEX('Full Data'!$E:$E,MATCH($B16,IF('Full Data'!$G:$G=AW$2,'Full Data'!$C:$C),0)))&gt;7,"Q, "&amp;(INDEX('Full Data'!$M:$M,MATCH($B16,IF('Full Data'!$G:$G=AW$2,'Full Data'!$C:$C),0)))-(INDEX('Full Data'!$E:$E,MATCH($B16,IF('Full Data'!$G:$G=AW$2,'Full Data'!$C:$C),0)))-7,"")</f>
        <v/>
      </c>
      <c r="AX16" s="29" t="e">
        <f t="array" ref="AX16">IF((INDEX('Full Data'!$M:$M,MATCH($B16,IF('Full Data'!$G:$G=AX$2,'Full Data'!$C:$C),0)))-(INDEX('Full Data'!$E:$E,MATCH($B16,IF('Full Data'!$G:$G=AX$2,'Full Data'!$C:$C),0)))&gt;28,"Q, "&amp;(INDEX('Full Data'!$M:$M,MATCH($B16,IF('Full Data'!$G:$G=AX$2,'Full Data'!$C:$C),0)))-(INDEX('Full Data'!$E:$E,MATCH($B16,IF('Full Data'!$G:$G=AX$2,'Full Data'!$C:$C),0)))-28,"")</f>
        <v>#N/A</v>
      </c>
      <c r="AY16" s="29" t="str">
        <f t="array" ref="AY16">IF((INDEX('Full Data'!$M:$M,MATCH($B16,IF('Full Data'!$G:$G=AY$2,'Full Data'!$C:$C),0)))-(INDEX('Full Data'!$E:$E,MATCH($B16,IF('Full Data'!$G:$G=AY$2,'Full Data'!$C:$C),0)))&gt;40,"Q, "&amp;(INDEX('Full Data'!$M:$M,MATCH($B16,IF('Full Data'!$G:$G=AY$2,'Full Data'!$C:$C),0)))-(INDEX('Full Data'!$E:$E,MATCH($B16,IF('Full Data'!$G:$G=AY$2,'Full Data'!$C:$C),0)))-40,"")</f>
        <v/>
      </c>
      <c r="AZ16" s="26" t="str">
        <f>IF(Summary!L16&gt;MDL!C16,IF(Summary!L16&lt;PQL!C16,"I",""),"U")</f>
        <v/>
      </c>
      <c r="BA16" s="27" t="str">
        <f>IF(Summary!M16&gt;MDL!D16,IF(Summary!M16&lt;PQL!D16,"I",""),"U")</f>
        <v>U</v>
      </c>
      <c r="BB16" s="27" t="str">
        <f>IF(Summary!N16&gt;MDL!E16,IF(Summary!N16&lt;PQL!E16,"I",""),"U")</f>
        <v/>
      </c>
      <c r="BC16" s="27" t="str">
        <f>IF(Summary!O16&gt;MDL!F16,IF(Summary!O16&lt;PQL!F16,"I",""),"U")</f>
        <v>U</v>
      </c>
      <c r="BD16" s="27" t="str">
        <f>IF(Summary!P16&gt;MDL!G16,IF(Summary!P16&lt;PQL!G16,"I",""),"U")</f>
        <v>U</v>
      </c>
      <c r="BE16" s="27" t="str">
        <f>IF(Summary!Q16&gt;MDL!H16,IF(Summary!Q16&lt;PQL!H16,"I",""),"U")</f>
        <v/>
      </c>
      <c r="BF16" s="27" t="str">
        <f>IF(Summary!R16&gt;MDL!I16,IF(Summary!R16&lt;PQL!I16,"I",""),"U")</f>
        <v/>
      </c>
      <c r="BG16" s="27" t="str">
        <f>IF(Summary!S16&gt;MDL!J16,IF(Summary!S16&lt;PQL!J16,"I",""),"U")</f>
        <v/>
      </c>
      <c r="BH16" s="27" t="str">
        <f>IF(Summary!T16&gt;MDL!K16,IF(Summary!T16&lt;PQL!K16,"I",""),"U")</f>
        <v>U</v>
      </c>
      <c r="BI16" s="27" t="str">
        <f>IF(Summary!U16&gt;MDL!L16,IF(Summary!U16&lt;PQL!L16,"I",""),"U")</f>
        <v/>
      </c>
      <c r="BJ16" s="27" t="str">
        <f>IF(Summary!V16&gt;MDL!M16,IF(Summary!V16&lt;PQL!M16,"I",""),"U")</f>
        <v/>
      </c>
      <c r="BK16" s="27" t="str">
        <f>IF(Summary!W16&gt;MDL!N16,IF(Summary!W16&lt;PQL!N16,"I",""),"U")</f>
        <v/>
      </c>
      <c r="BL16" s="27" t="str">
        <f>IF(Summary!X16&gt;MDL!O16,IF(Summary!X16&lt;PQL!O16,"I",""),"U")</f>
        <v>I</v>
      </c>
      <c r="BM16" s="27" t="str">
        <f>IF(Summary!Y16&gt;MDL!P16,IF(Summary!Y16&lt;PQL!P16,"I",""),"U")</f>
        <v/>
      </c>
      <c r="BN16" s="27" t="str">
        <f>IF(Summary!Z16&gt;MDL!Q16,IF(Summary!Z16&lt;PQL!Q16,"I",""),"U")</f>
        <v/>
      </c>
      <c r="BO16" s="27" t="str">
        <f>IF(Summary!AA16&gt;MDL!R16,IF(Summary!AA16&lt;PQL!R16,"I",""),"U")</f>
        <v>I</v>
      </c>
      <c r="BP16" s="27" t="str">
        <f>IF(Summary!AB16&gt;MDL!S16,IF(Summary!AB16&lt;PQL!S16,"I",""),"U")</f>
        <v/>
      </c>
      <c r="BQ16" s="27" t="e">
        <f>IF(Summary!AD16&gt;MDL!U16,IF(Summary!AD16&lt;PQL!U16,"I",""),"U")</f>
        <v>#N/A</v>
      </c>
      <c r="BR16" s="27" t="str">
        <f>IF(Summary!AE16&gt;MDL!V16,IF(Summary!AE16&lt;PQL!V16,"I",""),"U")</f>
        <v>U</v>
      </c>
    </row>
    <row r="17" spans="2:70" s="10" customFormat="1">
      <c r="B17" s="10" t="str">
        <f>IF(ISBLANK(Summary!B17),"",Summary!B17)</f>
        <v>MORRISON SPRING SIPQ</v>
      </c>
      <c r="C17" s="10">
        <v>11386</v>
      </c>
      <c r="D17" s="10" t="str">
        <f>IF(ISERROR(INDEX('Full Data'!A:A,MATCH(B17,'Full Data'!C:C,0))),"",INDEX('Full Data'!A:A,MATCH(B17,'Full Data'!C:C,0)))</f>
        <v>SPRG1204-15</v>
      </c>
      <c r="E17" s="39" t="str">
        <f>IF((6+COUNT(Summary!AD17:AE17,Summary!L17:AB17))=Summary!C17,"",((6+COUNT(Summary!AD17:AE17,Summary!L17:AB17))-Summary!C17))</f>
        <v/>
      </c>
      <c r="F17" s="39" t="str">
        <f t="array" ref="F17">IF(AND((IF(AND(ISTEXT((INDEX('Full Data'!$I:$I,MATCH($B17,IF('Full Data'!$G:$G=F$2,'Full Data'!$C:$C),0)))),ISNUMBER(Summary!E17)),"bad qualifer","O"))="O",IFERROR(Summary!E17,"O")="O"),"O","")</f>
        <v/>
      </c>
      <c r="G17" s="8" t="str">
        <f t="array" ref="G17">IF(AND((IF(AND(ISTEXT((INDEX('Full Data'!$I:$I,MATCH($B17,IF('Full Data'!$G:$G=G$2,'Full Data'!$C:$C),0)))),ISNUMBER(Summary!F17)),"bad qualifer","O"))="O",IFERROR(Summary!F17,"O")="O"),"O","")</f>
        <v/>
      </c>
      <c r="H17" s="39" t="str">
        <f t="array" ref="H17">IF(AND((IF(AND(ISTEXT((INDEX('Full Data'!$I:$I,MATCH($B17,IF('Full Data'!$G:$G=H$2,'Full Data'!$C:$C),0)))),ISNUMBER(Summary!G17)),"bad qualifer","O"))="O",IFERROR(Summary!G17,"O")="O"),"O","")</f>
        <v/>
      </c>
      <c r="I17" s="39" t="str">
        <f t="array" ref="I17">IF(AND((IF(AND(ISTEXT((INDEX('Full Data'!$I:$I,MATCH($B17,IF('Full Data'!$G:$G=I$2,'Full Data'!$C:$C),0)))),ISNUMBER(Summary!H17)),"bad qualifer","O"))="O",IFERROR(Summary!H17,"O")="O"),"O","")</f>
        <v/>
      </c>
      <c r="J17" s="39" t="str">
        <f t="array" ref="J17">IF(AND((IF(AND(ISTEXT((INDEX('Full Data'!$I:$I,MATCH($B17,IF('Full Data'!$G:$G=J$2,'Full Data'!$C:$C),0)))),ISNUMBER(Summary!I17)),"bad qualifer","O"))="O",IFERROR(Summary!I17,"O")="O"),"O","")</f>
        <v/>
      </c>
      <c r="K17" s="10" t="str">
        <f t="array" ref="K17">IF(OR(C17=9695,C17=20383,C17=20385,C17=9714,C17=9717,C17=11371,C17=11456,C17=9739,C17=11386,C17=9719),"",(IFERROR(CONCATENATE((INDEX('Full Data'!$I:$I,MATCH($B17,IF('Full Data'!$G:$G=K$2,'Full Data'!$C:$C),0))),"  |  ",(IFERROR(IF(Summary!J17=Summary!K17,"L",Summary!J17-Summary!K17),"O"))),"O")))</f>
        <v/>
      </c>
      <c r="L17" s="44" t="str">
        <f t="array" ref="L17">IF(OR(C17=9695,C17=20383,C17=20385,C17=9714),"",(IF(AND((IF(AND(ISTEXT((INDEX('Full Data'!$I:$I,MATCH($B17,IF('Full Data'!$G:$G=L$2,'Full Data'!$C:$C),0)))),ISNUMBER(Summary!K17)),"bad qualifer","O"))="O",IFERROR(Summary!K17,"O")="O"),"O","")))</f>
        <v/>
      </c>
      <c r="M17" s="16" t="str">
        <f t="array" ref="M17">(IF(OR(C17=9743,C17=11456,C17=9713,C17=10786,C17=9714),(IF(AND((IF(AND(ISTEXT((INDEX('Full Data'!$I:$I,MATCH($B17,IF('Full Data'!$G:$G=M$2,'Full Data'!$C:$C),0)))),ISNUMBER(Summary!AC17)),"bad qualifer","O"))="O",IFERROR(Summary!AC17,"O")="O"),"O","")),""))</f>
        <v/>
      </c>
      <c r="N17" s="12" t="str">
        <f t="array" ref="N17">IF((INDEX('Full Data'!$I:$I,MATCH($B17,IF('Full Data'!$G:$G=AG$2,'Full Data'!$C:$C),0)))=CONCATENATE(LEFT(AG17),AZ17),"",CONCATENATE((INDEX('Full Data'!$I:$I,MATCH($B17,IF('Full Data'!$G:$G=AG$2,'Full Data'!$C:$C),0))),"  |  ",CONCATENATE(AG17,AZ17)))</f>
        <v/>
      </c>
      <c r="O17" s="11" t="str">
        <f t="array" ref="O17">IF((INDEX('Full Data'!$I:$I,MATCH($B17,IF('Full Data'!$G:$G=AH$2,'Full Data'!$C:$C),0)))=CONCATENATE(LEFT(AH17),BA17),"",CONCATENATE((INDEX('Full Data'!$I:$I,MATCH($B17,IF('Full Data'!$G:$G=AH$2,'Full Data'!$C:$C),0))),"  |  ",CONCATENATE(AH17,BA17)))</f>
        <v/>
      </c>
      <c r="P17" s="41" t="str">
        <f t="array" ref="P17">IF((INDEX('Full Data'!$I:$I,MATCH($B17,IF('Full Data'!$G:$G=AI$2,'Full Data'!$C:$C),0)))=CONCATENATE(LEFT(AI17),BB17),"",CONCATENATE((INDEX('Full Data'!$I:$I,MATCH($B17,IF('Full Data'!$G:$G=AI$2,'Full Data'!$C:$C),0))),"  |  ",CONCATENATE(AI17,BB17)))</f>
        <v xml:space="preserve">A  |  </v>
      </c>
      <c r="Q17" s="11" t="str">
        <f t="array" ref="Q17">IF((INDEX('Full Data'!$I:$I,MATCH($B17,IF('Full Data'!$G:$G=AJ$2,'Full Data'!$C:$C),0)))=CONCATENATE(LEFT(AJ17),BC17),"",CONCATENATE((INDEX('Full Data'!$I:$I,MATCH($B17,IF('Full Data'!$G:$G=AJ$2,'Full Data'!$C:$C),0))),"  |  ",CONCATENATE(AJ17,BC17)))</f>
        <v/>
      </c>
      <c r="R17" s="11" t="str">
        <f t="array" ref="R17">IF((INDEX('Full Data'!$I:$I,MATCH($B17,IF('Full Data'!$G:$G=AK$2,'Full Data'!$C:$C),0)))=CONCATENATE(LEFT(AK17),BD17),"",CONCATENATE((INDEX('Full Data'!$I:$I,MATCH($B17,IF('Full Data'!$G:$G=AK$2,'Full Data'!$C:$C),0))),"  |  ",CONCATENATE(AK17,BD17)))</f>
        <v/>
      </c>
      <c r="S17" s="11" t="str">
        <f t="array" ref="S17">IF((INDEX('Full Data'!$I:$I,MATCH($B17,IF('Full Data'!$G:$G=AL$2,'Full Data'!$C:$C),0)))=CONCATENATE(LEFT(AL17),BE17),"",CONCATENATE((INDEX('Full Data'!$I:$I,MATCH($B17,IF('Full Data'!$G:$G=AL$2,'Full Data'!$C:$C),0))),"  |  ",CONCATENATE(AL17,BE17)))</f>
        <v/>
      </c>
      <c r="T17" s="11" t="str">
        <f t="array" ref="T17">IF((INDEX('Full Data'!$I:$I,MATCH($B17,IF('Full Data'!$G:$G=AM$2,'Full Data'!$C:$C),0)))=CONCATENATE(LEFT(AM17),BF17),"",CONCATENATE((INDEX('Full Data'!$I:$I,MATCH($B17,IF('Full Data'!$G:$G=AM$2,'Full Data'!$C:$C),0))),"  |  ",CONCATENATE(AM17,BF17)))</f>
        <v/>
      </c>
      <c r="U17" s="11" t="str">
        <f t="array" ref="U17">IF((INDEX('Full Data'!$I:$I,MATCH($B17,IF('Full Data'!$G:$G=AN$2,'Full Data'!$C:$C),0)))=CONCATENATE(LEFT(AN17),BG17),"",CONCATENATE((INDEX('Full Data'!$I:$I,MATCH($B17,IF('Full Data'!$G:$G=AN$2,'Full Data'!$C:$C),0))),"  |  ",CONCATENATE(AN17,BG17)))</f>
        <v/>
      </c>
      <c r="V17" s="11" t="str">
        <f t="array" ref="V17">IF((INDEX('Full Data'!$I:$I,MATCH($B17,IF('Full Data'!$G:$G=AO$2,'Full Data'!$C:$C),0)))=CONCATENATE(LEFT(AO17),BH17),"",CONCATENATE((INDEX('Full Data'!$I:$I,MATCH($B17,IF('Full Data'!$G:$G=AO$2,'Full Data'!$C:$C),0))),"  |  ",CONCATENATE(AO17,BH17)))</f>
        <v/>
      </c>
      <c r="W17" s="11" t="str">
        <f t="array" ref="W17">IF((INDEX('Full Data'!$I:$I,MATCH($B17,IF('Full Data'!$G:$G=AP$2,'Full Data'!$C:$C),0)))=CONCATENATE(LEFT(AP17),BI17),"",CONCATENATE((INDEX('Full Data'!$I:$I,MATCH($B17,IF('Full Data'!$G:$G=AP$2,'Full Data'!$C:$C),0))),"  |  ",CONCATENATE(AP17,BI17)))</f>
        <v/>
      </c>
      <c r="X17" s="11" t="str">
        <f t="array" ref="X17">IF((INDEX('Full Data'!$I:$I,MATCH($B17,IF('Full Data'!$G:$G=AQ$2,'Full Data'!$C:$C),0)))=CONCATENATE(LEFT(AQ17),BJ17),"",CONCATENATE((INDEX('Full Data'!$I:$I,MATCH($B17,IF('Full Data'!$G:$G=AQ$2,'Full Data'!$C:$C),0))),"  |  ",CONCATENATE(AQ17,BJ17)))</f>
        <v/>
      </c>
      <c r="Y17" s="11" t="str">
        <f t="array" ref="Y17">IF((INDEX('Full Data'!$I:$I,MATCH($B17,IF('Full Data'!$G:$G=AR$2,'Full Data'!$C:$C),0)))=CONCATENATE(LEFT(AR17),BK17),"",CONCATENATE((INDEX('Full Data'!$I:$I,MATCH($B17,IF('Full Data'!$G:$G=AR$2,'Full Data'!$C:$C),0))),"  |  ",CONCATENATE(AR17,BK17)))</f>
        <v/>
      </c>
      <c r="Z17" s="11" t="str">
        <f t="array" ref="Z17">IF((INDEX('Full Data'!$I:$I,MATCH($B17,IF('Full Data'!$G:$G=AS$2,'Full Data'!$C:$C),0)))=CONCATENATE(LEFT(AS17),BL17),"",CONCATENATE((INDEX('Full Data'!$I:$I,MATCH($B17,IF('Full Data'!$G:$G=AS$2,'Full Data'!$C:$C),0))),"  |  ",CONCATENATE(AS17,BL17)))</f>
        <v/>
      </c>
      <c r="AA17" s="11" t="str">
        <f t="array" ref="AA17">IF((INDEX('Full Data'!$I:$I,MATCH($B17,IF('Full Data'!$G:$G=AT$2,'Full Data'!$C:$C),0)))=CONCATENATE(LEFT(AT17),BM17),"",CONCATENATE((INDEX('Full Data'!$I:$I,MATCH($B17,IF('Full Data'!$G:$G=AT$2,'Full Data'!$C:$C),0))),"  |  ",CONCATENATE(AT17,BM17)))</f>
        <v/>
      </c>
      <c r="AB17" s="11" t="str">
        <f t="array" ref="AB17">IF((INDEX('Full Data'!$I:$I,MATCH($B17,IF('Full Data'!$G:$G=AU$2,'Full Data'!$C:$C),0)))=CONCATENATE(LEFT(AU17),BN17),"",CONCATENATE((INDEX('Full Data'!$I:$I,MATCH($B17,IF('Full Data'!$G:$G=AU$2,'Full Data'!$C:$C),0))),"  |  ",CONCATENATE(AU17,BN17)))</f>
        <v/>
      </c>
      <c r="AC17" s="11" t="str">
        <f t="array" ref="AC17">IF((INDEX('Full Data'!$I:$I,MATCH($B17,IF('Full Data'!$G:$G=AV$2,'Full Data'!$C:$C),0)))=CONCATENATE(LEFT(AV17),BO17),"",CONCATENATE((INDEX('Full Data'!$I:$I,MATCH($B17,IF('Full Data'!$G:$G=AV$2,'Full Data'!$C:$C),0))),"  |  ",CONCATENATE(AV17,BO17)))</f>
        <v/>
      </c>
      <c r="AD17" s="11" t="str">
        <f t="array" ref="AD17">IF((INDEX('Full Data'!$I:$I,MATCH($B17,IF('Full Data'!$G:$G=AW$2,'Full Data'!$C:$C),0)))=CONCATENATE(LEFT(AW17),BP17),"",CONCATENATE((INDEX('Full Data'!$I:$I,MATCH($B17,IF('Full Data'!$G:$G=AW$2,'Full Data'!$C:$C),0))),"  |  ",CONCATENATE(AW17,BP17)))</f>
        <v/>
      </c>
      <c r="AE17" s="11" t="e">
        <f t="array" ref="AE17">IF((INDEX('Full Data'!$I:$I,MATCH($B17,IF('Full Data'!$G:$G=AX$2,'Full Data'!$C:$C),0)))=CONCATENATE(LEFT(AX17),BQ17),"",CONCATENATE((INDEX('Full Data'!$I:$I,MATCH($B17,IF('Full Data'!$G:$G=AX$2,'Full Data'!$C:$C),0))),"  |  ",CONCATENATE(AX17,BQ17)))</f>
        <v>#N/A</v>
      </c>
      <c r="AF17" s="11" t="str">
        <f t="array" ref="AF17">IF((INDEX('Full Data'!$I:$I,MATCH($B17,IF('Full Data'!$G:$G=AY$2,'Full Data'!$C:$C),0)))=CONCATENATE(LEFT(AY17),BR17),"",CONCATENATE((INDEX('Full Data'!$I:$I,MATCH($B17,IF('Full Data'!$G:$G=AY$2,'Full Data'!$C:$C),0))),"  |  ",CONCATENATE(AY17,BR17)))</f>
        <v/>
      </c>
      <c r="AG17" s="28" t="str">
        <f t="array" ref="AG17">IF((INDEX('Full Data'!$M:$M,MATCH($B17,IF('Full Data'!$G:$G=AG$2,'Full Data'!$C:$C),0)))-(INDEX('Full Data'!$E:$E,MATCH($B17,IF('Full Data'!$G:$G=AG$2,'Full Data'!$C:$C),0)))&gt;2,"Q, "&amp;(INDEX('Full Data'!$M:$M,MATCH($B17,IF('Full Data'!$G:$G=AG$2,'Full Data'!$C:$C),0)))-(INDEX('Full Data'!$E:$E,MATCH($B17,IF('Full Data'!$G:$G=AG$2,'Full Data'!$C:$C),0)))-2,"")</f>
        <v/>
      </c>
      <c r="AH17" s="29" t="str">
        <f t="array" ref="AH17">IF((INDEX('Full Data'!$M:$M,MATCH($B17,IF('Full Data'!$G:$G=AH$2,'Full Data'!$C:$C),0)))-(INDEX('Full Data'!$E:$E,MATCH($B17,IF('Full Data'!$G:$G=AH$2,'Full Data'!$C:$C),0)))&gt;2,"Q, "&amp;(INDEX('Full Data'!$M:$M,MATCH($B17,IF('Full Data'!$G:$G=AH$2,'Full Data'!$C:$C),0)))-(INDEX('Full Data'!$E:$E,MATCH($B17,IF('Full Data'!$G:$G=AH$2,'Full Data'!$C:$C),0)))-2,"")</f>
        <v/>
      </c>
      <c r="AI17" s="29" t="str">
        <f t="array" ref="AI17">IF((INDEX('Full Data'!$M:$M,MATCH($B17,IF('Full Data'!$G:$G=AI$2,'Full Data'!$C:$C),0)))-(INDEX('Full Data'!$E:$E,MATCH($B17,IF('Full Data'!$G:$G=AI$2,'Full Data'!$C:$C),0)))&gt;14,"Q, "&amp;(INDEX('Full Data'!$M:$M,MATCH($B17,IF('Full Data'!$G:$G=AI$2,'Full Data'!$C:$C),0)))-(INDEX('Full Data'!$E:$E,MATCH($B17,IF('Full Data'!$G:$G=AI$2,'Full Data'!$C:$C),0)))-14,"")</f>
        <v/>
      </c>
      <c r="AJ17" s="29" t="str">
        <f t="array" ref="AJ17">IF((INDEX('Full Data'!$M:$M,MATCH($B17,IF('Full Data'!$G:$G=AJ$2,'Full Data'!$C:$C),0)))-(INDEX('Full Data'!$E:$E,MATCH($B17,IF('Full Data'!$G:$G=AJ$2,'Full Data'!$C:$C),0)))&gt;28,"Q, "&amp;(INDEX('Full Data'!$M:$M,MATCH($B17,IF('Full Data'!$G:$G=AJ$2,'Full Data'!$C:$C),0)))-(INDEX('Full Data'!$E:$E,MATCH($B17,IF('Full Data'!$G:$G=AJ$2,'Full Data'!$C:$C),0)))-28,"")</f>
        <v/>
      </c>
      <c r="AK17" s="29" t="str">
        <f t="array" ref="AK17">IF((INDEX('Full Data'!$M:$M,MATCH($B17,IF('Full Data'!$G:$G=AK$2,'Full Data'!$C:$C),0)))-(INDEX('Full Data'!$E:$E,MATCH($B17,IF('Full Data'!$G:$G=AK$2,'Full Data'!$C:$C),0)))&gt;28,"Q, "&amp;(INDEX('Full Data'!$M:$M,MATCH($B17,IF('Full Data'!$G:$G=AK$2,'Full Data'!$C:$C),0)))-(INDEX('Full Data'!$E:$E,MATCH($B17,IF('Full Data'!$G:$G=AK$2,'Full Data'!$C:$C),0)))-28,"")</f>
        <v/>
      </c>
      <c r="AL17" s="29" t="str">
        <f t="array" ref="AL17">IF((INDEX('Full Data'!$M:$M,MATCH($B17,IF('Full Data'!$G:$G=AL$2,'Full Data'!$C:$C),0)))-(INDEX('Full Data'!$E:$E,MATCH($B17,IF('Full Data'!$G:$G=AL$2,'Full Data'!$C:$C),0)))&gt;28,"Q, "&amp;(INDEX('Full Data'!$M:$M,MATCH($B17,IF('Full Data'!$G:$G=AL$2,'Full Data'!$C:$C),0)))-(INDEX('Full Data'!$E:$E,MATCH($B17,IF('Full Data'!$G:$G=AL$2,'Full Data'!$C:$C),0)))-28,"")</f>
        <v/>
      </c>
      <c r="AM17" s="29" t="str">
        <f t="array" ref="AM17">IF((INDEX('Full Data'!$M:$M,MATCH($B17,IF('Full Data'!$G:$G=AM$2,'Full Data'!$C:$C),0)))-(INDEX('Full Data'!$E:$E,MATCH($B17,IF('Full Data'!$G:$G=AM$2,'Full Data'!$C:$C),0)))&gt;28,"Q, "&amp;(INDEX('Full Data'!$M:$M,MATCH($B17,IF('Full Data'!$G:$G=AM$2,'Full Data'!$C:$C),0)))-(INDEX('Full Data'!$E:$E,MATCH($B17,IF('Full Data'!$G:$G=AM$2,'Full Data'!$C:$C),0)))-28,"")</f>
        <v/>
      </c>
      <c r="AN17" s="29" t="str">
        <f t="array" ref="AN17">IF((INDEX('Full Data'!$M:$M,MATCH($B17,IF('Full Data'!$G:$G=AN$2,'Full Data'!$C:$C),0)))-(INDEX('Full Data'!$E:$E,MATCH($B17,IF('Full Data'!$G:$G=AN$2,'Full Data'!$C:$C),0)))&gt;2,"Q, "&amp;(INDEX('Full Data'!$M:$M,MATCH($B17,IF('Full Data'!$G:$G=AN$2,'Full Data'!$C:$C),0)))-(INDEX('Full Data'!$E:$E,MATCH($B17,IF('Full Data'!$G:$G=AN$2,'Full Data'!$C:$C),0)))-2,"")</f>
        <v/>
      </c>
      <c r="AO17" s="29" t="str">
        <f t="array" ref="AO17">IF((INDEX('Full Data'!$M:$M,MATCH($B17,IF('Full Data'!$G:$G=AO$2,'Full Data'!$C:$C),0)))-(INDEX('Full Data'!$E:$E,MATCH($B17,IF('Full Data'!$G:$G=AO$2,'Full Data'!$C:$C),0)))&gt;28,"Q, "&amp;(INDEX('Full Data'!$M:$M,MATCH($B17,IF('Full Data'!$G:$G=AO$2,'Full Data'!$C:$C),0)))-(INDEX('Full Data'!$E:$E,MATCH($B17,IF('Full Data'!$G:$G=AO$2,'Full Data'!$C:$C),0)))-28,"")</f>
        <v/>
      </c>
      <c r="AP17" s="29" t="str">
        <f t="array" ref="AP17">IF((INDEX('Full Data'!$M:$M,MATCH($B17,IF('Full Data'!$G:$G=AP$2,'Full Data'!$C:$C),0)))-(INDEX('Full Data'!$E:$E,MATCH($B17,IF('Full Data'!$G:$G=AP$2,'Full Data'!$C:$C),0)))&gt;180,"Q, "&amp;(INDEX('Full Data'!$M:$M,MATCH($B17,IF('Full Data'!$G:$G=AP$2,'Full Data'!$C:$C),0)))-(INDEX('Full Data'!$E:$E,MATCH($B17,IF('Full Data'!$G:$G=AP$2,'Full Data'!$C:$C),0)))-180,"")</f>
        <v/>
      </c>
      <c r="AQ17" s="29" t="str">
        <f t="array" ref="AQ17">IF((INDEX('Full Data'!$M:$M,MATCH($B17,IF('Full Data'!$G:$G=AQ$2,'Full Data'!$C:$C),0)))-(INDEX('Full Data'!$E:$E,MATCH($B17,IF('Full Data'!$G:$G=AQ$2,'Full Data'!$C:$C),0)))&gt;180,"Q, "&amp;(INDEX('Full Data'!$M:$M,MATCH($B17,IF('Full Data'!$G:$G=AQ$2,'Full Data'!$C:$C),0)))-(INDEX('Full Data'!$E:$E,MATCH($B17,IF('Full Data'!$G:$G=AQ$2,'Full Data'!$C:$C),0)))-180,"")</f>
        <v/>
      </c>
      <c r="AR17" s="29" t="str">
        <f t="array" ref="AR17">IF((INDEX('Full Data'!$M:$M,MATCH($B17,IF('Full Data'!$G:$G=AR$2,'Full Data'!$C:$C),0)))-(INDEX('Full Data'!$E:$E,MATCH($B17,IF('Full Data'!$G:$G=AR$2,'Full Data'!$C:$C),0)))&gt;180,"Q, "&amp;(INDEX('Full Data'!$M:$M,MATCH($B17,IF('Full Data'!$G:$G=AR$2,'Full Data'!$C:$C),0)))-(INDEX('Full Data'!$E:$E,MATCH($B17,IF('Full Data'!$G:$G=AR$2,'Full Data'!$C:$C),0)))-180,"")</f>
        <v/>
      </c>
      <c r="AS17" s="29" t="str">
        <f t="array" ref="AS17">IF((INDEX('Full Data'!$M:$M,MATCH($B17,IF('Full Data'!$G:$G=AS$2,'Full Data'!$C:$C),0)))-(INDEX('Full Data'!$E:$E,MATCH($B17,IF('Full Data'!$G:$G=AS$2,'Full Data'!$C:$C),0)))&gt;180,"Q, "&amp;(INDEX('Full Data'!$M:$M,MATCH($B17,IF('Full Data'!$G:$G=AS$2,'Full Data'!$C:$C),0)))-(INDEX('Full Data'!$E:$E,MATCH($B17,IF('Full Data'!$G:$G=AS$2,'Full Data'!$C:$C),0)))-180,"")</f>
        <v/>
      </c>
      <c r="AT17" s="29" t="str">
        <f t="array" ref="AT17">IF((INDEX('Full Data'!$M:$M,MATCH($B17,IF('Full Data'!$G:$G=AT$2,'Full Data'!$C:$C),0)))-(INDEX('Full Data'!$E:$E,MATCH($B17,IF('Full Data'!$G:$G=AT$2,'Full Data'!$C:$C),0)))&gt;28,"Q, "&amp;(INDEX('Full Data'!$M:$M,MATCH($B17,IF('Full Data'!$G:$G=AT$2,'Full Data'!$C:$C),0)))-(INDEX('Full Data'!$E:$E,MATCH($B17,IF('Full Data'!$G:$G=AT$2,'Full Data'!$C:$C),0)))-28,"")</f>
        <v/>
      </c>
      <c r="AU17" s="29" t="str">
        <f t="array" ref="AU17">IF((INDEX('Full Data'!$M:$M,MATCH($B17,IF('Full Data'!$G:$G=AU$2,'Full Data'!$C:$C),0)))-(INDEX('Full Data'!$E:$E,MATCH($B17,IF('Full Data'!$G:$G=AU$2,'Full Data'!$C:$C),0)))&gt;28,"Q, "&amp;(INDEX('Full Data'!$M:$M,MATCH($B17,IF('Full Data'!$G:$G=AU$2,'Full Data'!$C:$C),0)))-(INDEX('Full Data'!$E:$E,MATCH($B17,IF('Full Data'!$G:$G=AU$2,'Full Data'!$C:$C),0)))-28,"")</f>
        <v/>
      </c>
      <c r="AV17" s="29" t="str">
        <f t="array" ref="AV17">IF((INDEX('Full Data'!$M:$M,MATCH($B17,IF('Full Data'!$G:$G=AV$2,'Full Data'!$C:$C),0)))-(INDEX('Full Data'!$E:$E,MATCH($B17,IF('Full Data'!$G:$G=AV$2,'Full Data'!$C:$C),0)))&gt;180,"Q, "&amp;(INDEX('Full Data'!$M:$M,MATCH($B17,IF('Full Data'!$G:$G=AV$2,'Full Data'!$C:$C),0)))-(INDEX('Full Data'!$E:$E,MATCH($B17,IF('Full Data'!$G:$G=AV$2,'Full Data'!$C:$C),0)))-180,"")</f>
        <v/>
      </c>
      <c r="AW17" s="29" t="str">
        <f t="array" ref="AW17">IF((INDEX('Full Data'!$M:$M,MATCH($B17,IF('Full Data'!$G:$G=AW$2,'Full Data'!$C:$C),0)))-(INDEX('Full Data'!$E:$E,MATCH($B17,IF('Full Data'!$G:$G=AW$2,'Full Data'!$C:$C),0)))&gt;7,"Q, "&amp;(INDEX('Full Data'!$M:$M,MATCH($B17,IF('Full Data'!$G:$G=AW$2,'Full Data'!$C:$C),0)))-(INDEX('Full Data'!$E:$E,MATCH($B17,IF('Full Data'!$G:$G=AW$2,'Full Data'!$C:$C),0)))-7,"")</f>
        <v/>
      </c>
      <c r="AX17" s="29" t="e">
        <f t="array" ref="AX17">IF((INDEX('Full Data'!$M:$M,MATCH($B17,IF('Full Data'!$G:$G=AX$2,'Full Data'!$C:$C),0)))-(INDEX('Full Data'!$E:$E,MATCH($B17,IF('Full Data'!$G:$G=AX$2,'Full Data'!$C:$C),0)))&gt;28,"Q, "&amp;(INDEX('Full Data'!$M:$M,MATCH($B17,IF('Full Data'!$G:$G=AX$2,'Full Data'!$C:$C),0)))-(INDEX('Full Data'!$E:$E,MATCH($B17,IF('Full Data'!$G:$G=AX$2,'Full Data'!$C:$C),0)))-28,"")</f>
        <v>#N/A</v>
      </c>
      <c r="AY17" s="29" t="str">
        <f t="array" ref="AY17">IF((INDEX('Full Data'!$M:$M,MATCH($B17,IF('Full Data'!$G:$G=AY$2,'Full Data'!$C:$C),0)))-(INDEX('Full Data'!$E:$E,MATCH($B17,IF('Full Data'!$G:$G=AY$2,'Full Data'!$C:$C),0)))&gt;40,"Q, "&amp;(INDEX('Full Data'!$M:$M,MATCH($B17,IF('Full Data'!$G:$G=AY$2,'Full Data'!$C:$C),0)))-(INDEX('Full Data'!$E:$E,MATCH($B17,IF('Full Data'!$G:$G=AY$2,'Full Data'!$C:$C),0)))-40,"")</f>
        <v/>
      </c>
      <c r="AZ17" s="26" t="str">
        <f>IF(Summary!L17&gt;MDL!C17,IF(Summary!L17&lt;PQL!C17,"I",""),"U")</f>
        <v/>
      </c>
      <c r="BA17" s="27" t="str">
        <f>IF(Summary!M17&gt;MDL!D17,IF(Summary!M17&lt;PQL!D17,"I",""),"U")</f>
        <v>U</v>
      </c>
      <c r="BB17" s="27" t="str">
        <f>IF(Summary!N17&gt;MDL!E17,IF(Summary!N17&lt;PQL!E17,"I",""),"U")</f>
        <v/>
      </c>
      <c r="BC17" s="27" t="str">
        <f>IF(Summary!O17&gt;MDL!F17,IF(Summary!O17&lt;PQL!F17,"I",""),"U")</f>
        <v>U</v>
      </c>
      <c r="BD17" s="27" t="str">
        <f>IF(Summary!P17&gt;MDL!G17,IF(Summary!P17&lt;PQL!G17,"I",""),"U")</f>
        <v>U</v>
      </c>
      <c r="BE17" s="27" t="str">
        <f>IF(Summary!Q17&gt;MDL!H17,IF(Summary!Q17&lt;PQL!H17,"I",""),"U")</f>
        <v/>
      </c>
      <c r="BF17" s="27" t="str">
        <f>IF(Summary!R17&gt;MDL!I17,IF(Summary!R17&lt;PQL!I17,"I",""),"U")</f>
        <v/>
      </c>
      <c r="BG17" s="27" t="str">
        <f>IF(Summary!S17&gt;MDL!J17,IF(Summary!S17&lt;PQL!J17,"I",""),"U")</f>
        <v/>
      </c>
      <c r="BH17" s="27" t="str">
        <f>IF(Summary!T17&gt;MDL!K17,IF(Summary!T17&lt;PQL!K17,"I",""),"U")</f>
        <v>U</v>
      </c>
      <c r="BI17" s="27" t="str">
        <f>IF(Summary!U17&gt;MDL!L17,IF(Summary!U17&lt;PQL!L17,"I",""),"U")</f>
        <v/>
      </c>
      <c r="BJ17" s="27" t="str">
        <f>IF(Summary!V17&gt;MDL!M17,IF(Summary!V17&lt;PQL!M17,"I",""),"U")</f>
        <v/>
      </c>
      <c r="BK17" s="27" t="str">
        <f>IF(Summary!W17&gt;MDL!N17,IF(Summary!W17&lt;PQL!N17,"I",""),"U")</f>
        <v>I</v>
      </c>
      <c r="BL17" s="27" t="str">
        <f>IF(Summary!X17&gt;MDL!O17,IF(Summary!X17&lt;PQL!O17,"I",""),"U")</f>
        <v>I</v>
      </c>
      <c r="BM17" s="27" t="str">
        <f>IF(Summary!Y17&gt;MDL!P17,IF(Summary!Y17&lt;PQL!P17,"I",""),"U")</f>
        <v/>
      </c>
      <c r="BN17" s="27" t="str">
        <f>IF(Summary!Z17&gt;MDL!Q17,IF(Summary!Z17&lt;PQL!Q17,"I",""),"U")</f>
        <v/>
      </c>
      <c r="BO17" s="27" t="str">
        <f>IF(Summary!AA17&gt;MDL!R17,IF(Summary!AA17&lt;PQL!R17,"I",""),"U")</f>
        <v>U</v>
      </c>
      <c r="BP17" s="27" t="str">
        <f>IF(Summary!AB17&gt;MDL!S17,IF(Summary!AB17&lt;PQL!S17,"I",""),"U")</f>
        <v/>
      </c>
      <c r="BQ17" s="27" t="e">
        <f>IF(Summary!AD17&gt;MDL!U17,IF(Summary!AD17&lt;PQL!U17,"I",""),"U")</f>
        <v>#N/A</v>
      </c>
      <c r="BR17" s="27" t="str">
        <f>IF(Summary!AE17&gt;MDL!V17,IF(Summary!AE17&lt;PQL!V17,"I",""),"U")</f>
        <v>U</v>
      </c>
    </row>
    <row r="18" spans="2:70" hidden="1">
      <c r="B18" t="str">
        <f>IF(ISBLANK(Summary!B18),"",Summary!B18)</f>
        <v xml:space="preserve">PONCE DE LEON SPRING (HOLMES) SIP                  </v>
      </c>
      <c r="C18">
        <v>11486</v>
      </c>
      <c r="D18" t="str">
        <f>IF(ISERROR(INDEX('Full Data'!A:A,MATCH(B18,'Full Data'!C:C,0))),"",INDEX('Full Data'!A:A,MATCH(B18,'Full Data'!C:C,0)))</f>
        <v/>
      </c>
      <c r="E18" s="39">
        <f>IF((7+COUNT(Summary!AD18:AE18,Summary!L18:AB18))=Summary!C18,"",((7+COUNT(Summary!AD18:AE18,Summary!L18:AB18))-Summary!C18))</f>
        <v>7</v>
      </c>
      <c r="F18" s="39" t="str">
        <f t="array" ref="F18">IF(AND((IF(AND(ISTEXT((INDEX('Full Data'!$I:$I,MATCH($B18,IF('Full Data'!$G:$G=F$2,'Full Data'!$C:$C),0)))),ISNUMBER(Summary!E18)),"bad qualifer","O"))="O",IFERROR(Summary!E18,"O")="O"),"O","")</f>
        <v>O</v>
      </c>
      <c r="G18" s="8" t="str">
        <f t="array" ref="G18">IF(AND((IF(AND(ISTEXT((INDEX('Full Data'!$I:$I,MATCH($B18,IF('Full Data'!$G:$G=G$2,'Full Data'!$C:$C),0)))),ISNUMBER(Summary!F18)),"bad qualifer","O"))="O",IFERROR(Summary!F18,"O")="O"),"O","")</f>
        <v>O</v>
      </c>
      <c r="H18" s="39" t="str">
        <f t="array" ref="H18">IF(AND((IF(AND(ISTEXT((INDEX('Full Data'!$I:$I,MATCH($B18,IF('Full Data'!$G:$G=H$2,'Full Data'!$C:$C),0)))),ISNUMBER(Summary!G18)),"bad qualifer","O"))="O",IFERROR(Summary!G18,"O")="O"),"O","")</f>
        <v>O</v>
      </c>
      <c r="I18" s="39" t="str">
        <f t="array" ref="I18">IF(AND((IF(AND(ISTEXT((INDEX('Full Data'!$I:$I,MATCH($B18,IF('Full Data'!$G:$G=I$2,'Full Data'!$C:$C),0)))),ISNUMBER(Summary!H18)),"bad qualifer","O"))="O",IFERROR(Summary!H18,"O")="O"),"O","")</f>
        <v>O</v>
      </c>
      <c r="J18" s="39" t="str">
        <f t="array" ref="J18">IF(AND((IF(AND(ISTEXT((INDEX('Full Data'!$I:$I,MATCH($B18,IF('Full Data'!$G:$G=J$2,'Full Data'!$C:$C),0)))),ISNUMBER(Summary!I18)),"bad qualifer","O"))="O",IFERROR(Summary!I18,"O")="O"),"O","")</f>
        <v>O</v>
      </c>
      <c r="K18" s="10" t="str">
        <f t="array" ref="K18">IF(OR(C18=9695,C18=20383,C18=20385,C18=9714,C18=9717,C18=11371,C18=11456,C18=9739,C18=11386,C18=9719),"",(IFERROR(CONCATENATE((INDEX('Full Data'!$I:$I,MATCH($B18,IF('Full Data'!$G:$G=K$2,'Full Data'!$C:$C),0))),"  |  ",(IFERROR(IF(Summary!J18=Summary!K18,"L",Summary!J18-Summary!K18),"O"))),"O")))</f>
        <v>O</v>
      </c>
      <c r="L18" s="44" t="str">
        <f t="array" ref="L18">IF(OR(C18=9695,C18=20383,C18=20385,C18=9714),"",(IF(AND((IF(AND(ISTEXT((INDEX('Full Data'!$I:$I,MATCH($B18,IF('Full Data'!$G:$G=L$2,'Full Data'!$C:$C),0)))),ISNUMBER(Summary!K18)),"bad qualifer","O"))="O",IFERROR(Summary!K18,"O")="O"),"O","")))</f>
        <v>O</v>
      </c>
      <c r="M18" s="16" t="str">
        <f t="array" ref="M18">(IF(OR(C18=9743,C18=11456,C18=9713,C18=10786,C18=9714),(IF(AND((IF(AND(ISTEXT((INDEX('Full Data'!$I:$I,MATCH($B18,IF('Full Data'!$G:$G=M$2,'Full Data'!$C:$C),0)))),ISNUMBER(Summary!AC18)),"bad qualifer","O"))="O",IFERROR(Summary!AC18,"O")="O"),"O","")),""))</f>
        <v/>
      </c>
      <c r="N18" s="12" t="e">
        <f t="array" ref="N18">IF((INDEX('Full Data'!$I:$I,MATCH($B18,IF('Full Data'!$G:$G=AG$2,'Full Data'!$C:$C),0)))=CONCATENATE(LEFT(AG18),AZ18),"",CONCATENATE((INDEX('Full Data'!$I:$I,MATCH($B18,IF('Full Data'!$G:$G=AG$2,'Full Data'!$C:$C),0))),"  |  ",CONCATENATE(AG18,AZ18)))</f>
        <v>#N/A</v>
      </c>
      <c r="O18" s="11" t="e">
        <f t="array" ref="O18">IF((INDEX('Full Data'!$I:$I,MATCH($B18,IF('Full Data'!$G:$G=AH$2,'Full Data'!$C:$C),0)))=CONCATENATE(LEFT(AH18),BA18),"",CONCATENATE((INDEX('Full Data'!$I:$I,MATCH($B18,IF('Full Data'!$G:$G=AH$2,'Full Data'!$C:$C),0))),"  |  ",CONCATENATE(AH18,BA18)))</f>
        <v>#N/A</v>
      </c>
      <c r="P18" s="11" t="e">
        <f t="array" ref="P18">IF((INDEX('Full Data'!$I:$I,MATCH($B18,IF('Full Data'!$G:$G=AI$2,'Full Data'!$C:$C),0)))=CONCATENATE(LEFT(AI18),BB18),"",CONCATENATE((INDEX('Full Data'!$I:$I,MATCH($B18,IF('Full Data'!$G:$G=AI$2,'Full Data'!$C:$C),0))),"  |  ",CONCATENATE(AI18,BB18)))</f>
        <v>#N/A</v>
      </c>
      <c r="Q18" s="11" t="e">
        <f t="array" ref="Q18">IF((INDEX('Full Data'!$I:$I,MATCH($B18,IF('Full Data'!$G:$G=AJ$2,'Full Data'!$C:$C),0)))=CONCATENATE(LEFT(AJ18),BC18),"",CONCATENATE((INDEX('Full Data'!$I:$I,MATCH($B18,IF('Full Data'!$G:$G=AJ$2,'Full Data'!$C:$C),0))),"  |  ",CONCATENATE(AJ18,BC18)))</f>
        <v>#N/A</v>
      </c>
      <c r="R18" s="11" t="e">
        <f t="array" ref="R18">IF((INDEX('Full Data'!$I:$I,MATCH($B18,IF('Full Data'!$G:$G=AK$2,'Full Data'!$C:$C),0)))=CONCATENATE(LEFT(AK18),BD18),"",CONCATENATE((INDEX('Full Data'!$I:$I,MATCH($B18,IF('Full Data'!$G:$G=AK$2,'Full Data'!$C:$C),0))),"  |  ",CONCATENATE(AK18,BD18)))</f>
        <v>#N/A</v>
      </c>
      <c r="S18" s="11" t="e">
        <f t="array" ref="S18">IF((INDEX('Full Data'!$I:$I,MATCH($B18,IF('Full Data'!$G:$G=AL$2,'Full Data'!$C:$C),0)))=CONCATENATE(LEFT(AL18),BE18),"",CONCATENATE((INDEX('Full Data'!$I:$I,MATCH($B18,IF('Full Data'!$G:$G=AL$2,'Full Data'!$C:$C),0))),"  |  ",CONCATENATE(AL18,BE18)))</f>
        <v>#N/A</v>
      </c>
      <c r="T18" s="11" t="e">
        <f t="array" ref="T18">IF((INDEX('Full Data'!$I:$I,MATCH($B18,IF('Full Data'!$G:$G=AM$2,'Full Data'!$C:$C),0)))=CONCATENATE(LEFT(AM18),BF18),"",CONCATENATE((INDEX('Full Data'!$I:$I,MATCH($B18,IF('Full Data'!$G:$G=AM$2,'Full Data'!$C:$C),0))),"  |  ",CONCATENATE(AM18,BF18)))</f>
        <v>#N/A</v>
      </c>
      <c r="U18" s="11" t="e">
        <f t="array" ref="U18">IF((INDEX('Full Data'!$I:$I,MATCH($B18,IF('Full Data'!$G:$G=AN$2,'Full Data'!$C:$C),0)))=CONCATENATE(LEFT(AN18),BG18),"",CONCATENATE((INDEX('Full Data'!$I:$I,MATCH($B18,IF('Full Data'!$G:$G=AN$2,'Full Data'!$C:$C),0))),"  |  ",CONCATENATE(AN18,BG18)))</f>
        <v>#N/A</v>
      </c>
      <c r="V18" s="11" t="e">
        <f t="array" ref="V18">IF((INDEX('Full Data'!$I:$I,MATCH($B18,IF('Full Data'!$G:$G=AO$2,'Full Data'!$C:$C),0)))=CONCATENATE(LEFT(AO18),BH18),"",CONCATENATE((INDEX('Full Data'!$I:$I,MATCH($B18,IF('Full Data'!$G:$G=AO$2,'Full Data'!$C:$C),0))),"  |  ",CONCATENATE(AO18,BH18)))</f>
        <v>#N/A</v>
      </c>
      <c r="W18" s="11" t="e">
        <f t="array" ref="W18">IF((INDEX('Full Data'!$I:$I,MATCH($B18,IF('Full Data'!$G:$G=AP$2,'Full Data'!$C:$C),0)))=CONCATENATE(LEFT(AP18),BI18),"",CONCATENATE((INDEX('Full Data'!$I:$I,MATCH($B18,IF('Full Data'!$G:$G=AP$2,'Full Data'!$C:$C),0))),"  |  ",CONCATENATE(AP18,BI18)))</f>
        <v>#N/A</v>
      </c>
      <c r="X18" s="11" t="e">
        <f t="array" ref="X18">IF((INDEX('Full Data'!$I:$I,MATCH($B18,IF('Full Data'!$G:$G=AQ$2,'Full Data'!$C:$C),0)))=CONCATENATE(LEFT(AQ18),BJ18),"",CONCATENATE((INDEX('Full Data'!$I:$I,MATCH($B18,IF('Full Data'!$G:$G=AQ$2,'Full Data'!$C:$C),0))),"  |  ",CONCATENATE(AQ18,BJ18)))</f>
        <v>#N/A</v>
      </c>
      <c r="Y18" s="11" t="e">
        <f t="array" ref="Y18">IF((INDEX('Full Data'!$I:$I,MATCH($B18,IF('Full Data'!$G:$G=AR$2,'Full Data'!$C:$C),0)))=CONCATENATE(LEFT(AR18),BK18),"",CONCATENATE((INDEX('Full Data'!$I:$I,MATCH($B18,IF('Full Data'!$G:$G=AR$2,'Full Data'!$C:$C),0))),"  |  ",CONCATENATE(AR18,BK18)))</f>
        <v>#N/A</v>
      </c>
      <c r="Z18" s="11" t="e">
        <f t="array" ref="Z18">IF((INDEX('Full Data'!$I:$I,MATCH($B18,IF('Full Data'!$G:$G=AS$2,'Full Data'!$C:$C),0)))=CONCATENATE(LEFT(AS18),BL18),"",CONCATENATE((INDEX('Full Data'!$I:$I,MATCH($B18,IF('Full Data'!$G:$G=AS$2,'Full Data'!$C:$C),0))),"  |  ",CONCATENATE(AS18,BL18)))</f>
        <v>#N/A</v>
      </c>
      <c r="AA18" s="11" t="e">
        <f t="array" ref="AA18">IF((INDEX('Full Data'!$I:$I,MATCH($B18,IF('Full Data'!$G:$G=AT$2,'Full Data'!$C:$C),0)))=CONCATENATE(LEFT(AT18),BM18),"",CONCATENATE((INDEX('Full Data'!$I:$I,MATCH($B18,IF('Full Data'!$G:$G=AT$2,'Full Data'!$C:$C),0))),"  |  ",CONCATENATE(AT18,BM18)))</f>
        <v>#N/A</v>
      </c>
      <c r="AB18" s="11" t="e">
        <f t="array" ref="AB18">IF((INDEX('Full Data'!$I:$I,MATCH($B18,IF('Full Data'!$G:$G=AU$2,'Full Data'!$C:$C),0)))=CONCATENATE(LEFT(AU18),BN18),"",CONCATENATE((INDEX('Full Data'!$I:$I,MATCH($B18,IF('Full Data'!$G:$G=AU$2,'Full Data'!$C:$C),0))),"  |  ",CONCATENATE(AU18,BN18)))</f>
        <v>#N/A</v>
      </c>
      <c r="AC18" s="11" t="e">
        <f t="array" ref="AC18">IF((INDEX('Full Data'!$I:$I,MATCH($B18,IF('Full Data'!$G:$G=AV$2,'Full Data'!$C:$C),0)))=CONCATENATE(LEFT(AV18),BO18),"",CONCATENATE((INDEX('Full Data'!$I:$I,MATCH($B18,IF('Full Data'!$G:$G=AV$2,'Full Data'!$C:$C),0))),"  |  ",CONCATENATE(AV18,BO18)))</f>
        <v>#N/A</v>
      </c>
      <c r="AD18" s="11" t="e">
        <f t="array" ref="AD18">IF((INDEX('Full Data'!$I:$I,MATCH($B18,IF('Full Data'!$G:$G=AW$2,'Full Data'!$C:$C),0)))=CONCATENATE(LEFT(AW18),BP18),"",CONCATENATE((INDEX('Full Data'!$I:$I,MATCH($B18,IF('Full Data'!$G:$G=AW$2,'Full Data'!$C:$C),0))),"  |  ",CONCATENATE(AW18,BP18)))</f>
        <v>#N/A</v>
      </c>
      <c r="AE18" s="11" t="e">
        <f t="array" ref="AE18">IF((INDEX('Full Data'!$I:$I,MATCH($B18,IF('Full Data'!$G:$G=AX$2,'Full Data'!$C:$C),0)))=CONCATENATE(LEFT(AX18),BQ18),"",CONCATENATE((INDEX('Full Data'!$I:$I,MATCH($B18,IF('Full Data'!$G:$G=AX$2,'Full Data'!$C:$C),0))),"  |  ",CONCATENATE(AX18,BQ18)))</f>
        <v>#N/A</v>
      </c>
      <c r="AF18" s="11" t="e">
        <f t="array" ref="AF18">IF((INDEX('Full Data'!$I:$I,MATCH($B18,IF('Full Data'!$G:$G=AY$2,'Full Data'!$C:$C),0)))=CONCATENATE(LEFT(AY18),BR18),"",CONCATENATE((INDEX('Full Data'!$I:$I,MATCH($B18,IF('Full Data'!$G:$G=AY$2,'Full Data'!$C:$C),0))),"  |  ",CONCATENATE(AY18,BR18)))</f>
        <v>#N/A</v>
      </c>
      <c r="AG18" s="28" t="e">
        <f t="array" ref="AG18">IF((INDEX('Full Data'!$M:$M,MATCH($B18,IF('Full Data'!$G:$G=AG$2,'Full Data'!$C:$C),0)))-(INDEX('Full Data'!$E:$E,MATCH($B18,IF('Full Data'!$G:$G=AG$2,'Full Data'!$C:$C),0)))&gt;2,"Q, "&amp;(INDEX('Full Data'!$M:$M,MATCH($B18,IF('Full Data'!$G:$G=AG$2,'Full Data'!$C:$C),0)))-(INDEX('Full Data'!$E:$E,MATCH($B18,IF('Full Data'!$G:$G=AG$2,'Full Data'!$C:$C),0)))-2,"")</f>
        <v>#N/A</v>
      </c>
      <c r="AH18" s="29" t="e">
        <f t="array" ref="AH18">IF((INDEX('Full Data'!$M:$M,MATCH($B18,IF('Full Data'!$G:$G=AH$2,'Full Data'!$C:$C),0)))-(INDEX('Full Data'!$E:$E,MATCH($B18,IF('Full Data'!$G:$G=AH$2,'Full Data'!$C:$C),0)))&gt;2,"Q, "&amp;(INDEX('Full Data'!$M:$M,MATCH($B18,IF('Full Data'!$G:$G=AH$2,'Full Data'!$C:$C),0)))-(INDEX('Full Data'!$E:$E,MATCH($B18,IF('Full Data'!$G:$G=AH$2,'Full Data'!$C:$C),0)))-2,"")</f>
        <v>#N/A</v>
      </c>
      <c r="AI18" s="29" t="e">
        <f t="array" ref="AI18">IF((INDEX('Full Data'!$M:$M,MATCH($B18,IF('Full Data'!$G:$G=AI$2,'Full Data'!$C:$C),0)))-(INDEX('Full Data'!$E:$E,MATCH($B18,IF('Full Data'!$G:$G=AI$2,'Full Data'!$C:$C),0)))&gt;14,"Q, "&amp;(INDEX('Full Data'!$M:$M,MATCH($B18,IF('Full Data'!$G:$G=AI$2,'Full Data'!$C:$C),0)))-(INDEX('Full Data'!$E:$E,MATCH($B18,IF('Full Data'!$G:$G=AI$2,'Full Data'!$C:$C),0)))-14,"")</f>
        <v>#N/A</v>
      </c>
      <c r="AJ18" s="29" t="e">
        <f t="array" ref="AJ18">IF((INDEX('Full Data'!$M:$M,MATCH($B18,IF('Full Data'!$G:$G=AJ$2,'Full Data'!$C:$C),0)))-(INDEX('Full Data'!$E:$E,MATCH($B18,IF('Full Data'!$G:$G=AJ$2,'Full Data'!$C:$C),0)))&gt;28,"Q, "&amp;(INDEX('Full Data'!$M:$M,MATCH($B18,IF('Full Data'!$G:$G=AJ$2,'Full Data'!$C:$C),0)))-(INDEX('Full Data'!$E:$E,MATCH($B18,IF('Full Data'!$G:$G=AJ$2,'Full Data'!$C:$C),0)))-28,"")</f>
        <v>#N/A</v>
      </c>
      <c r="AK18" s="29" t="e">
        <f t="array" ref="AK18">IF((INDEX('Full Data'!$M:$M,MATCH($B18,IF('Full Data'!$G:$G=AK$2,'Full Data'!$C:$C),0)))-(INDEX('Full Data'!$E:$E,MATCH($B18,IF('Full Data'!$G:$G=AK$2,'Full Data'!$C:$C),0)))&gt;28,"Q, "&amp;(INDEX('Full Data'!$M:$M,MATCH($B18,IF('Full Data'!$G:$G=AK$2,'Full Data'!$C:$C),0)))-(INDEX('Full Data'!$E:$E,MATCH($B18,IF('Full Data'!$G:$G=AK$2,'Full Data'!$C:$C),0)))-28,"")</f>
        <v>#N/A</v>
      </c>
      <c r="AL18" s="29" t="e">
        <f t="array" ref="AL18">IF((INDEX('Full Data'!$M:$M,MATCH($B18,IF('Full Data'!$G:$G=AL$2,'Full Data'!$C:$C),0)))-(INDEX('Full Data'!$E:$E,MATCH($B18,IF('Full Data'!$G:$G=AL$2,'Full Data'!$C:$C),0)))&gt;28,"Q, "&amp;(INDEX('Full Data'!$M:$M,MATCH($B18,IF('Full Data'!$G:$G=AL$2,'Full Data'!$C:$C),0)))-(INDEX('Full Data'!$E:$E,MATCH($B18,IF('Full Data'!$G:$G=AL$2,'Full Data'!$C:$C),0)))-28,"")</f>
        <v>#N/A</v>
      </c>
      <c r="AM18" s="29" t="e">
        <f t="array" ref="AM18">IF((INDEX('Full Data'!$M:$M,MATCH($B18,IF('Full Data'!$G:$G=AM$2,'Full Data'!$C:$C),0)))-(INDEX('Full Data'!$E:$E,MATCH($B18,IF('Full Data'!$G:$G=AM$2,'Full Data'!$C:$C),0)))&gt;28,"Q, "&amp;(INDEX('Full Data'!$M:$M,MATCH($B18,IF('Full Data'!$G:$G=AM$2,'Full Data'!$C:$C),0)))-(INDEX('Full Data'!$E:$E,MATCH($B18,IF('Full Data'!$G:$G=AM$2,'Full Data'!$C:$C),0)))-28,"")</f>
        <v>#N/A</v>
      </c>
      <c r="AN18" s="29" t="e">
        <f t="array" ref="AN18">IF((INDEX('Full Data'!$M:$M,MATCH($B18,IF('Full Data'!$G:$G=AN$2,'Full Data'!$C:$C),0)))-(INDEX('Full Data'!$E:$E,MATCH($B18,IF('Full Data'!$G:$G=AN$2,'Full Data'!$C:$C),0)))&gt;2,"Q, "&amp;(INDEX('Full Data'!$M:$M,MATCH($B18,IF('Full Data'!$G:$G=AN$2,'Full Data'!$C:$C),0)))-(INDEX('Full Data'!$E:$E,MATCH($B18,IF('Full Data'!$G:$G=AN$2,'Full Data'!$C:$C),0)))-2,"")</f>
        <v>#N/A</v>
      </c>
      <c r="AO18" s="29" t="e">
        <f t="array" ref="AO18">IF((INDEX('Full Data'!$M:$M,MATCH($B18,IF('Full Data'!$G:$G=AO$2,'Full Data'!$C:$C),0)))-(INDEX('Full Data'!$E:$E,MATCH($B18,IF('Full Data'!$G:$G=AO$2,'Full Data'!$C:$C),0)))&gt;28,"Q, "&amp;(INDEX('Full Data'!$M:$M,MATCH($B18,IF('Full Data'!$G:$G=AO$2,'Full Data'!$C:$C),0)))-(INDEX('Full Data'!$E:$E,MATCH($B18,IF('Full Data'!$G:$G=AO$2,'Full Data'!$C:$C),0)))-28,"")</f>
        <v>#N/A</v>
      </c>
      <c r="AP18" s="29" t="e">
        <f t="array" ref="AP18">IF((INDEX('Full Data'!$M:$M,MATCH($B18,IF('Full Data'!$G:$G=AP$2,'Full Data'!$C:$C),0)))-(INDEX('Full Data'!$E:$E,MATCH($B18,IF('Full Data'!$G:$G=AP$2,'Full Data'!$C:$C),0)))&gt;180,"Q, "&amp;(INDEX('Full Data'!$M:$M,MATCH($B18,IF('Full Data'!$G:$G=AP$2,'Full Data'!$C:$C),0)))-(INDEX('Full Data'!$E:$E,MATCH($B18,IF('Full Data'!$G:$G=AP$2,'Full Data'!$C:$C),0)))-180,"")</f>
        <v>#N/A</v>
      </c>
      <c r="AQ18" s="29" t="e">
        <f t="array" ref="AQ18">IF((INDEX('Full Data'!$M:$M,MATCH($B18,IF('Full Data'!$G:$G=AQ$2,'Full Data'!$C:$C),0)))-(INDEX('Full Data'!$E:$E,MATCH($B18,IF('Full Data'!$G:$G=AQ$2,'Full Data'!$C:$C),0)))&gt;180,"Q, "&amp;(INDEX('Full Data'!$M:$M,MATCH($B18,IF('Full Data'!$G:$G=AQ$2,'Full Data'!$C:$C),0)))-(INDEX('Full Data'!$E:$E,MATCH($B18,IF('Full Data'!$G:$G=AQ$2,'Full Data'!$C:$C),0)))-180,"")</f>
        <v>#N/A</v>
      </c>
      <c r="AR18" s="29" t="e">
        <f t="array" ref="AR18">IF((INDEX('Full Data'!$M:$M,MATCH($B18,IF('Full Data'!$G:$G=AR$2,'Full Data'!$C:$C),0)))-(INDEX('Full Data'!$E:$E,MATCH($B18,IF('Full Data'!$G:$G=AR$2,'Full Data'!$C:$C),0)))&gt;180,"Q, "&amp;(INDEX('Full Data'!$M:$M,MATCH($B18,IF('Full Data'!$G:$G=AR$2,'Full Data'!$C:$C),0)))-(INDEX('Full Data'!$E:$E,MATCH($B18,IF('Full Data'!$G:$G=AR$2,'Full Data'!$C:$C),0)))-180,"")</f>
        <v>#N/A</v>
      </c>
      <c r="AS18" s="29" t="e">
        <f t="array" ref="AS18">IF((INDEX('Full Data'!$M:$M,MATCH($B18,IF('Full Data'!$G:$G=AS$2,'Full Data'!$C:$C),0)))-(INDEX('Full Data'!$E:$E,MATCH($B18,IF('Full Data'!$G:$G=AS$2,'Full Data'!$C:$C),0)))&gt;180,"Q, "&amp;(INDEX('Full Data'!$M:$M,MATCH($B18,IF('Full Data'!$G:$G=AS$2,'Full Data'!$C:$C),0)))-(INDEX('Full Data'!$E:$E,MATCH($B18,IF('Full Data'!$G:$G=AS$2,'Full Data'!$C:$C),0)))-180,"")</f>
        <v>#N/A</v>
      </c>
      <c r="AT18" s="29" t="e">
        <f t="array" ref="AT18">IF((INDEX('Full Data'!$M:$M,MATCH($B18,IF('Full Data'!$G:$G=AT$2,'Full Data'!$C:$C),0)))-(INDEX('Full Data'!$E:$E,MATCH($B18,IF('Full Data'!$G:$G=AT$2,'Full Data'!$C:$C),0)))&gt;28,"Q, "&amp;(INDEX('Full Data'!$M:$M,MATCH($B18,IF('Full Data'!$G:$G=AT$2,'Full Data'!$C:$C),0)))-(INDEX('Full Data'!$E:$E,MATCH($B18,IF('Full Data'!$G:$G=AT$2,'Full Data'!$C:$C),0)))-28,"")</f>
        <v>#N/A</v>
      </c>
      <c r="AU18" s="29" t="e">
        <f t="array" ref="AU18">IF((INDEX('Full Data'!$M:$M,MATCH($B18,IF('Full Data'!$G:$G=AU$2,'Full Data'!$C:$C),0)))-(INDEX('Full Data'!$E:$E,MATCH($B18,IF('Full Data'!$G:$G=AU$2,'Full Data'!$C:$C),0)))&gt;28,"Q, "&amp;(INDEX('Full Data'!$M:$M,MATCH($B18,IF('Full Data'!$G:$G=AU$2,'Full Data'!$C:$C),0)))-(INDEX('Full Data'!$E:$E,MATCH($B18,IF('Full Data'!$G:$G=AU$2,'Full Data'!$C:$C),0)))-28,"")</f>
        <v>#N/A</v>
      </c>
      <c r="AV18" s="29" t="e">
        <f t="array" ref="AV18">IF((INDEX('Full Data'!$M:$M,MATCH($B18,IF('Full Data'!$G:$G=AV$2,'Full Data'!$C:$C),0)))-(INDEX('Full Data'!$E:$E,MATCH($B18,IF('Full Data'!$G:$G=AV$2,'Full Data'!$C:$C),0)))&gt;180,"Q, "&amp;(INDEX('Full Data'!$M:$M,MATCH($B18,IF('Full Data'!$G:$G=AV$2,'Full Data'!$C:$C),0)))-(INDEX('Full Data'!$E:$E,MATCH($B18,IF('Full Data'!$G:$G=AV$2,'Full Data'!$C:$C),0)))-180,"")</f>
        <v>#N/A</v>
      </c>
      <c r="AW18" s="29" t="e">
        <f t="array" ref="AW18">IF((INDEX('Full Data'!$M:$M,MATCH($B18,IF('Full Data'!$G:$G=AW$2,'Full Data'!$C:$C),0)))-(INDEX('Full Data'!$E:$E,MATCH($B18,IF('Full Data'!$G:$G=AW$2,'Full Data'!$C:$C),0)))&gt;7,"Q, "&amp;(INDEX('Full Data'!$M:$M,MATCH($B18,IF('Full Data'!$G:$G=AW$2,'Full Data'!$C:$C),0)))-(INDEX('Full Data'!$E:$E,MATCH($B18,IF('Full Data'!$G:$G=AW$2,'Full Data'!$C:$C),0)))-7,"")</f>
        <v>#N/A</v>
      </c>
      <c r="AX18" s="29" t="e">
        <f t="array" ref="AX18">IF((INDEX('Full Data'!$M:$M,MATCH($B18,IF('Full Data'!$G:$G=AX$2,'Full Data'!$C:$C),0)))-(INDEX('Full Data'!$E:$E,MATCH($B18,IF('Full Data'!$G:$G=AX$2,'Full Data'!$C:$C),0)))&gt;28,"Q, "&amp;(INDEX('Full Data'!$M:$M,MATCH($B18,IF('Full Data'!$G:$G=AX$2,'Full Data'!$C:$C),0)))-(INDEX('Full Data'!$E:$E,MATCH($B18,IF('Full Data'!$G:$G=AX$2,'Full Data'!$C:$C),0)))-28,"")</f>
        <v>#N/A</v>
      </c>
      <c r="AY18" s="29" t="e">
        <f t="array" ref="AY18">IF((INDEX('Full Data'!$M:$M,MATCH($B18,IF('Full Data'!$G:$G=AY$2,'Full Data'!$C:$C),0)))-(INDEX('Full Data'!$E:$E,MATCH($B18,IF('Full Data'!$G:$G=AY$2,'Full Data'!$C:$C),0)))&gt;40,"Q, "&amp;(INDEX('Full Data'!$M:$M,MATCH($B18,IF('Full Data'!$G:$G=AY$2,'Full Data'!$C:$C),0)))-(INDEX('Full Data'!$E:$E,MATCH($B18,IF('Full Data'!$G:$G=AY$2,'Full Data'!$C:$C),0)))-40,"")</f>
        <v>#N/A</v>
      </c>
      <c r="AZ18" s="26" t="e">
        <f>IF(Summary!L18&gt;MDL!C18,IF(Summary!L18&lt;PQL!C18,"I",""),"U")</f>
        <v>#N/A</v>
      </c>
      <c r="BA18" s="27" t="e">
        <f>IF(Summary!M18&gt;MDL!D18,IF(Summary!M18&lt;PQL!D18,"I",""),"U")</f>
        <v>#N/A</v>
      </c>
      <c r="BB18" s="27" t="e">
        <f>IF(Summary!N18&gt;MDL!E18,IF(Summary!N18&lt;PQL!E18,"I",""),"U")</f>
        <v>#N/A</v>
      </c>
      <c r="BC18" s="27" t="e">
        <f>IF(Summary!O18&gt;MDL!F18,IF(Summary!O18&lt;PQL!F18,"I",""),"U")</f>
        <v>#N/A</v>
      </c>
      <c r="BD18" s="27" t="e">
        <f>IF(Summary!P18&gt;MDL!G18,IF(Summary!P18&lt;PQL!G18,"I",""),"U")</f>
        <v>#N/A</v>
      </c>
      <c r="BE18" s="27" t="e">
        <f>IF(Summary!Q18&gt;MDL!H18,IF(Summary!Q18&lt;PQL!H18,"I",""),"U")</f>
        <v>#N/A</v>
      </c>
      <c r="BF18" s="27" t="e">
        <f>IF(Summary!R18&gt;MDL!I18,IF(Summary!R18&lt;PQL!I18,"I",""),"U")</f>
        <v>#N/A</v>
      </c>
      <c r="BG18" s="27" t="e">
        <f>IF(Summary!S18&gt;MDL!J18,IF(Summary!S18&lt;PQL!J18,"I",""),"U")</f>
        <v>#N/A</v>
      </c>
      <c r="BH18" s="27" t="e">
        <f>IF(Summary!T18&gt;MDL!K18,IF(Summary!T18&lt;PQL!K18,"I",""),"U")</f>
        <v>#N/A</v>
      </c>
      <c r="BI18" s="27" t="e">
        <f>IF(Summary!U18&gt;MDL!L18,IF(Summary!U18&lt;PQL!L18,"I",""),"U")</f>
        <v>#N/A</v>
      </c>
      <c r="BJ18" s="27" t="e">
        <f>IF(Summary!V18&gt;MDL!M18,IF(Summary!V18&lt;PQL!M18,"I",""),"U")</f>
        <v>#N/A</v>
      </c>
      <c r="BK18" s="27" t="e">
        <f>IF(Summary!W18&gt;MDL!N18,IF(Summary!W18&lt;PQL!N18,"I",""),"U")</f>
        <v>#N/A</v>
      </c>
      <c r="BL18" s="27" t="e">
        <f>IF(Summary!X18&gt;MDL!O18,IF(Summary!X18&lt;PQL!O18,"I",""),"U")</f>
        <v>#N/A</v>
      </c>
      <c r="BM18" s="27" t="e">
        <f>IF(Summary!Y18&gt;MDL!P18,IF(Summary!Y18&lt;PQL!P18,"I",""),"U")</f>
        <v>#N/A</v>
      </c>
      <c r="BN18" s="27" t="e">
        <f>IF(Summary!Z18&gt;MDL!Q18,IF(Summary!Z18&lt;PQL!Q18,"I",""),"U")</f>
        <v>#N/A</v>
      </c>
      <c r="BO18" s="27" t="e">
        <f>IF(Summary!AA18&gt;MDL!R18,IF(Summary!AA18&lt;PQL!R18,"I",""),"U")</f>
        <v>#N/A</v>
      </c>
      <c r="BP18" s="27" t="e">
        <f>IF(Summary!AB18&gt;MDL!S18,IF(Summary!AB18&lt;PQL!S18,"I",""),"U")</f>
        <v>#N/A</v>
      </c>
      <c r="BQ18" s="27" t="e">
        <f>IF(Summary!AD18&gt;MDL!U18,IF(Summary!AD18&lt;PQL!U18,"I",""),"U")</f>
        <v>#N/A</v>
      </c>
      <c r="BR18" s="27" t="e">
        <f>IF(Summary!AE18&gt;MDL!V18,IF(Summary!AE18&lt;PQL!V18,"I",""),"U")</f>
        <v>#N/A</v>
      </c>
    </row>
    <row r="19" spans="2:70">
      <c r="B19" t="str">
        <f>IF(ISBLANK(Summary!B19),"",Summary!B19)</f>
        <v>RECEPTION HALL SPRING SIPQ</v>
      </c>
      <c r="C19">
        <v>9721</v>
      </c>
      <c r="D19" t="str">
        <f>IF(ISERROR(INDEX('Full Data'!A:A,MATCH(B19,'Full Data'!C:C,0))),"",INDEX('Full Data'!A:A,MATCH(B19,'Full Data'!C:C,0)))</f>
        <v>SPRG1204-18</v>
      </c>
      <c r="E19" s="39">
        <f>IF((7+COUNT(Summary!AD19:AE19,Summary!L19:AB19))=Summary!C19,"",((7+COUNT(Summary!AD19:AE19,Summary!L19:AB19))-Summary!C19))</f>
        <v>1</v>
      </c>
      <c r="F19" s="39" t="str">
        <f t="array" ref="F19">IF(AND((IF(AND(ISTEXT((INDEX('Full Data'!$I:$I,MATCH($B19,IF('Full Data'!$G:$G=F$2,'Full Data'!$C:$C),0)))),ISNUMBER(Summary!E19)),"bad qualifer","O"))="O",IFERROR(Summary!E19,"O")="O"),"O","")</f>
        <v/>
      </c>
      <c r="G19" s="8" t="str">
        <f t="array" ref="G19">IF(AND((IF(AND(ISTEXT((INDEX('Full Data'!$I:$I,MATCH($B19,IF('Full Data'!$G:$G=G$2,'Full Data'!$C:$C),0)))),ISNUMBER(Summary!F19)),"bad qualifer","O"))="O",IFERROR(Summary!F19,"O")="O"),"O","")</f>
        <v/>
      </c>
      <c r="H19" s="39" t="str">
        <f t="array" ref="H19">IF(AND((IF(AND(ISTEXT((INDEX('Full Data'!$I:$I,MATCH($B19,IF('Full Data'!$G:$G=H$2,'Full Data'!$C:$C),0)))),ISNUMBER(Summary!G19)),"bad qualifer","O"))="O",IFERROR(Summary!G19,"O")="O"),"O","")</f>
        <v/>
      </c>
      <c r="I19" s="39" t="str">
        <f t="array" ref="I19">IF(AND((IF(AND(ISTEXT((INDEX('Full Data'!$I:$I,MATCH($B19,IF('Full Data'!$G:$G=I$2,'Full Data'!$C:$C),0)))),ISNUMBER(Summary!H19)),"bad qualifer","O"))="O",IFERROR(Summary!H19,"O")="O"),"O","")</f>
        <v/>
      </c>
      <c r="J19" s="39" t="str">
        <f t="array" ref="J19">IF(AND((IF(AND(ISTEXT((INDEX('Full Data'!$I:$I,MATCH($B19,IF('Full Data'!$G:$G=J$2,'Full Data'!$C:$C),0)))),ISNUMBER(Summary!I19)),"bad qualifer","O"))="O",IFERROR(Summary!I19,"O")="O"),"O","")</f>
        <v/>
      </c>
      <c r="K19" s="10" t="str">
        <f t="array" ref="K19">IF(OR(C19=9695,C19=20383,C19=20385,C19=9714,C19=9717,C19=11371,C19=11456,C19=9739,C19=11386,C19=9719),"",(IFERROR(CONCATENATE((INDEX('Full Data'!$I:$I,MATCH($B19,IF('Full Data'!$G:$G=K$2,'Full Data'!$C:$C),0))),"  |  ",(IFERROR(IF(Summary!J19=Summary!K19,"L",Summary!J19-Summary!K19),"O"))),"O")))</f>
        <v>O</v>
      </c>
      <c r="L19" s="44" t="str">
        <f t="array" ref="L19">IF(OR(C19=9695,C19=20383,C19=20385,C19=9714),"",(IF(AND((IF(AND(ISTEXT((INDEX('Full Data'!$I:$I,MATCH($B19,IF('Full Data'!$G:$G=L$2,'Full Data'!$C:$C),0)))),ISNUMBER(Summary!K19)),"bad qualifer","O"))="O",IFERROR(Summary!K19,"O")="O"),"O","")))</f>
        <v/>
      </c>
      <c r="M19" s="16" t="str">
        <f t="array" ref="M19">(IF(OR(C19=9743,C19=11456,C19=9713,C19=10786,C19=9714),(IF(AND((IF(AND(ISTEXT((INDEX('Full Data'!$I:$I,MATCH($B19,IF('Full Data'!$G:$G=M$2,'Full Data'!$C:$C),0)))),ISNUMBER(Summary!AC19)),"bad qualifer","O"))="O",IFERROR(Summary!AC19,"O")="O"),"O","")),""))</f>
        <v/>
      </c>
      <c r="N19" s="12" t="str">
        <f t="array" ref="N19">IF((INDEX('Full Data'!$I:$I,MATCH($B19,IF('Full Data'!$G:$G=AG$2,'Full Data'!$C:$C),0)))=CONCATENATE(LEFT(AG19),AZ19),"",CONCATENATE((INDEX('Full Data'!$I:$I,MATCH($B19,IF('Full Data'!$G:$G=AG$2,'Full Data'!$C:$C),0))),"  |  ",CONCATENATE(AG19,AZ19)))</f>
        <v/>
      </c>
      <c r="O19" s="11" t="str">
        <f t="array" ref="O19">IF((INDEX('Full Data'!$I:$I,MATCH($B19,IF('Full Data'!$G:$G=AH$2,'Full Data'!$C:$C),0)))=CONCATENATE(LEFT(AH19),BA19),"",CONCATENATE((INDEX('Full Data'!$I:$I,MATCH($B19,IF('Full Data'!$G:$G=AH$2,'Full Data'!$C:$C),0))),"  |  ",CONCATENATE(AH19,BA19)))</f>
        <v/>
      </c>
      <c r="P19" s="11" t="str">
        <f t="array" ref="P19">IF((INDEX('Full Data'!$I:$I,MATCH($B19,IF('Full Data'!$G:$G=AI$2,'Full Data'!$C:$C),0)))=CONCATENATE(LEFT(AI19),BB19),"",CONCATENATE((INDEX('Full Data'!$I:$I,MATCH($B19,IF('Full Data'!$G:$G=AI$2,'Full Data'!$C:$C),0))),"  |  ",CONCATENATE(AI19,BB19)))</f>
        <v xml:space="preserve">A  |  </v>
      </c>
      <c r="Q19" s="11" t="str">
        <f t="array" ref="Q19">IF((INDEX('Full Data'!$I:$I,MATCH($B19,IF('Full Data'!$G:$G=AJ$2,'Full Data'!$C:$C),0)))=CONCATENATE(LEFT(AJ19),BC19),"",CONCATENATE((INDEX('Full Data'!$I:$I,MATCH($B19,IF('Full Data'!$G:$G=AJ$2,'Full Data'!$C:$C),0))),"  |  ",CONCATENATE(AJ19,BC19)))</f>
        <v/>
      </c>
      <c r="R19" s="11" t="str">
        <f t="array" ref="R19">IF((INDEX('Full Data'!$I:$I,MATCH($B19,IF('Full Data'!$G:$G=AK$2,'Full Data'!$C:$C),0)))=CONCATENATE(LEFT(AK19),BD19),"",CONCATENATE((INDEX('Full Data'!$I:$I,MATCH($B19,IF('Full Data'!$G:$G=AK$2,'Full Data'!$C:$C),0))),"  |  ",CONCATENATE(AK19,BD19)))</f>
        <v/>
      </c>
      <c r="S19" s="11" t="str">
        <f t="array" ref="S19">IF((INDEX('Full Data'!$I:$I,MATCH($B19,IF('Full Data'!$G:$G=AL$2,'Full Data'!$C:$C),0)))=CONCATENATE(LEFT(AL19),BE19),"",CONCATENATE((INDEX('Full Data'!$I:$I,MATCH($B19,IF('Full Data'!$G:$G=AL$2,'Full Data'!$C:$C),0))),"  |  ",CONCATENATE(AL19,BE19)))</f>
        <v/>
      </c>
      <c r="T19" s="11" t="str">
        <f t="array" ref="T19">IF((INDEX('Full Data'!$I:$I,MATCH($B19,IF('Full Data'!$G:$G=AM$2,'Full Data'!$C:$C),0)))=CONCATENATE(LEFT(AM19),BF19),"",CONCATENATE((INDEX('Full Data'!$I:$I,MATCH($B19,IF('Full Data'!$G:$G=AM$2,'Full Data'!$C:$C),0))),"  |  ",CONCATENATE(AM19,BF19)))</f>
        <v/>
      </c>
      <c r="U19" s="11" t="str">
        <f t="array" ref="U19">IF((INDEX('Full Data'!$I:$I,MATCH($B19,IF('Full Data'!$G:$G=AN$2,'Full Data'!$C:$C),0)))=CONCATENATE(LEFT(AN19),BG19),"",CONCATENATE((INDEX('Full Data'!$I:$I,MATCH($B19,IF('Full Data'!$G:$G=AN$2,'Full Data'!$C:$C),0))),"  |  ",CONCATENATE(AN19,BG19)))</f>
        <v/>
      </c>
      <c r="V19" s="11" t="str">
        <f t="array" ref="V19">IF((INDEX('Full Data'!$I:$I,MATCH($B19,IF('Full Data'!$G:$G=AO$2,'Full Data'!$C:$C),0)))=CONCATENATE(LEFT(AO19),BH19),"",CONCATENATE((INDEX('Full Data'!$I:$I,MATCH($B19,IF('Full Data'!$G:$G=AO$2,'Full Data'!$C:$C),0))),"  |  ",CONCATENATE(AO19,BH19)))</f>
        <v/>
      </c>
      <c r="W19" s="11" t="str">
        <f t="array" ref="W19">IF((INDEX('Full Data'!$I:$I,MATCH($B19,IF('Full Data'!$G:$G=AP$2,'Full Data'!$C:$C),0)))=CONCATENATE(LEFT(AP19),BI19),"",CONCATENATE((INDEX('Full Data'!$I:$I,MATCH($B19,IF('Full Data'!$G:$G=AP$2,'Full Data'!$C:$C),0))),"  |  ",CONCATENATE(AP19,BI19)))</f>
        <v/>
      </c>
      <c r="X19" s="11" t="str">
        <f t="array" ref="X19">IF((INDEX('Full Data'!$I:$I,MATCH($B19,IF('Full Data'!$G:$G=AQ$2,'Full Data'!$C:$C),0)))=CONCATENATE(LEFT(AQ19),BJ19),"",CONCATENATE((INDEX('Full Data'!$I:$I,MATCH($B19,IF('Full Data'!$G:$G=AQ$2,'Full Data'!$C:$C),0))),"  |  ",CONCATENATE(AQ19,BJ19)))</f>
        <v/>
      </c>
      <c r="Y19" s="11" t="str">
        <f t="array" ref="Y19">IF((INDEX('Full Data'!$I:$I,MATCH($B19,IF('Full Data'!$G:$G=AR$2,'Full Data'!$C:$C),0)))=CONCATENATE(LEFT(AR19),BK19),"",CONCATENATE((INDEX('Full Data'!$I:$I,MATCH($B19,IF('Full Data'!$G:$G=AR$2,'Full Data'!$C:$C),0))),"  |  ",CONCATENATE(AR19,BK19)))</f>
        <v/>
      </c>
      <c r="Z19" s="11" t="str">
        <f t="array" ref="Z19">IF((INDEX('Full Data'!$I:$I,MATCH($B19,IF('Full Data'!$G:$G=AS$2,'Full Data'!$C:$C),0)))=CONCATENATE(LEFT(AS19),BL19),"",CONCATENATE((INDEX('Full Data'!$I:$I,MATCH($B19,IF('Full Data'!$G:$G=AS$2,'Full Data'!$C:$C),0))),"  |  ",CONCATENATE(AS19,BL19)))</f>
        <v/>
      </c>
      <c r="AA19" s="11" t="str">
        <f t="array" ref="AA19">IF((INDEX('Full Data'!$I:$I,MATCH($B19,IF('Full Data'!$G:$G=AT$2,'Full Data'!$C:$C),0)))=CONCATENATE(LEFT(AT19),BM19),"",CONCATENATE((INDEX('Full Data'!$I:$I,MATCH($B19,IF('Full Data'!$G:$G=AT$2,'Full Data'!$C:$C),0))),"  |  ",CONCATENATE(AT19,BM19)))</f>
        <v/>
      </c>
      <c r="AB19" s="11" t="str">
        <f t="array" ref="AB19">IF((INDEX('Full Data'!$I:$I,MATCH($B19,IF('Full Data'!$G:$G=AU$2,'Full Data'!$C:$C),0)))=CONCATENATE(LEFT(AU19),BN19),"",CONCATENATE((INDEX('Full Data'!$I:$I,MATCH($B19,IF('Full Data'!$G:$G=AU$2,'Full Data'!$C:$C),0))),"  |  ",CONCATENATE(AU19,BN19)))</f>
        <v/>
      </c>
      <c r="AC19" s="11" t="str">
        <f t="array" ref="AC19">IF((INDEX('Full Data'!$I:$I,MATCH($B19,IF('Full Data'!$G:$G=AV$2,'Full Data'!$C:$C),0)))=CONCATENATE(LEFT(AV19),BO19),"",CONCATENATE((INDEX('Full Data'!$I:$I,MATCH($B19,IF('Full Data'!$G:$G=AV$2,'Full Data'!$C:$C),0))),"  |  ",CONCATENATE(AV19,BO19)))</f>
        <v/>
      </c>
      <c r="AD19" s="11" t="str">
        <f t="array" ref="AD19">IF((INDEX('Full Data'!$I:$I,MATCH($B19,IF('Full Data'!$G:$G=AW$2,'Full Data'!$C:$C),0)))=CONCATENATE(LEFT(AW19),BP19),"",CONCATENATE((INDEX('Full Data'!$I:$I,MATCH($B19,IF('Full Data'!$G:$G=AW$2,'Full Data'!$C:$C),0))),"  |  ",CONCATENATE(AW19,BP19)))</f>
        <v xml:space="preserve">A  |  </v>
      </c>
      <c r="AE19" s="11" t="e">
        <f t="array" ref="AE19">IF((INDEX('Full Data'!$I:$I,MATCH($B19,IF('Full Data'!$G:$G=AX$2,'Full Data'!$C:$C),0)))=CONCATENATE(LEFT(AX19),BQ19),"",CONCATENATE((INDEX('Full Data'!$I:$I,MATCH($B19,IF('Full Data'!$G:$G=AX$2,'Full Data'!$C:$C),0))),"  |  ",CONCATENATE(AX19,BQ19)))</f>
        <v>#N/A</v>
      </c>
      <c r="AF19" s="11" t="str">
        <f t="array" ref="AF19">IF((INDEX('Full Data'!$I:$I,MATCH($B19,IF('Full Data'!$G:$G=AY$2,'Full Data'!$C:$C),0)))=CONCATENATE(LEFT(AY19),BR19),"",CONCATENATE((INDEX('Full Data'!$I:$I,MATCH($B19,IF('Full Data'!$G:$G=AY$2,'Full Data'!$C:$C),0))),"  |  ",CONCATENATE(AY19,BR19)))</f>
        <v/>
      </c>
      <c r="AG19" s="28" t="str">
        <f t="array" ref="AG19">IF((INDEX('Full Data'!$M:$M,MATCH($B19,IF('Full Data'!$G:$G=AG$2,'Full Data'!$C:$C),0)))-(INDEX('Full Data'!$E:$E,MATCH($B19,IF('Full Data'!$G:$G=AG$2,'Full Data'!$C:$C),0)))&gt;2,"Q, "&amp;(INDEX('Full Data'!$M:$M,MATCH($B19,IF('Full Data'!$G:$G=AG$2,'Full Data'!$C:$C),0)))-(INDEX('Full Data'!$E:$E,MATCH($B19,IF('Full Data'!$G:$G=AG$2,'Full Data'!$C:$C),0)))-2,"")</f>
        <v/>
      </c>
      <c r="AH19" s="29" t="str">
        <f t="array" ref="AH19">IF((INDEX('Full Data'!$M:$M,MATCH($B19,IF('Full Data'!$G:$G=AH$2,'Full Data'!$C:$C),0)))-(INDEX('Full Data'!$E:$E,MATCH($B19,IF('Full Data'!$G:$G=AH$2,'Full Data'!$C:$C),0)))&gt;2,"Q, "&amp;(INDEX('Full Data'!$M:$M,MATCH($B19,IF('Full Data'!$G:$G=AH$2,'Full Data'!$C:$C),0)))-(INDEX('Full Data'!$E:$E,MATCH($B19,IF('Full Data'!$G:$G=AH$2,'Full Data'!$C:$C),0)))-2,"")</f>
        <v/>
      </c>
      <c r="AI19" s="29" t="str">
        <f t="array" ref="AI19">IF((INDEX('Full Data'!$M:$M,MATCH($B19,IF('Full Data'!$G:$G=AI$2,'Full Data'!$C:$C),0)))-(INDEX('Full Data'!$E:$E,MATCH($B19,IF('Full Data'!$G:$G=AI$2,'Full Data'!$C:$C),0)))&gt;14,"Q, "&amp;(INDEX('Full Data'!$M:$M,MATCH($B19,IF('Full Data'!$G:$G=AI$2,'Full Data'!$C:$C),0)))-(INDEX('Full Data'!$E:$E,MATCH($B19,IF('Full Data'!$G:$G=AI$2,'Full Data'!$C:$C),0)))-14,"")</f>
        <v/>
      </c>
      <c r="AJ19" s="29" t="str">
        <f t="array" ref="AJ19">IF((INDEX('Full Data'!$M:$M,MATCH($B19,IF('Full Data'!$G:$G=AJ$2,'Full Data'!$C:$C),0)))-(INDEX('Full Data'!$E:$E,MATCH($B19,IF('Full Data'!$G:$G=AJ$2,'Full Data'!$C:$C),0)))&gt;28,"Q, "&amp;(INDEX('Full Data'!$M:$M,MATCH($B19,IF('Full Data'!$G:$G=AJ$2,'Full Data'!$C:$C),0)))-(INDEX('Full Data'!$E:$E,MATCH($B19,IF('Full Data'!$G:$G=AJ$2,'Full Data'!$C:$C),0)))-28,"")</f>
        <v/>
      </c>
      <c r="AK19" s="29" t="str">
        <f t="array" ref="AK19">IF((INDEX('Full Data'!$M:$M,MATCH($B19,IF('Full Data'!$G:$G=AK$2,'Full Data'!$C:$C),0)))-(INDEX('Full Data'!$E:$E,MATCH($B19,IF('Full Data'!$G:$G=AK$2,'Full Data'!$C:$C),0)))&gt;28,"Q, "&amp;(INDEX('Full Data'!$M:$M,MATCH($B19,IF('Full Data'!$G:$G=AK$2,'Full Data'!$C:$C),0)))-(INDEX('Full Data'!$E:$E,MATCH($B19,IF('Full Data'!$G:$G=AK$2,'Full Data'!$C:$C),0)))-28,"")</f>
        <v/>
      </c>
      <c r="AL19" s="29" t="str">
        <f t="array" ref="AL19">IF((INDEX('Full Data'!$M:$M,MATCH($B19,IF('Full Data'!$G:$G=AL$2,'Full Data'!$C:$C),0)))-(INDEX('Full Data'!$E:$E,MATCH($B19,IF('Full Data'!$G:$G=AL$2,'Full Data'!$C:$C),0)))&gt;28,"Q, "&amp;(INDEX('Full Data'!$M:$M,MATCH($B19,IF('Full Data'!$G:$G=AL$2,'Full Data'!$C:$C),0)))-(INDEX('Full Data'!$E:$E,MATCH($B19,IF('Full Data'!$G:$G=AL$2,'Full Data'!$C:$C),0)))-28,"")</f>
        <v/>
      </c>
      <c r="AM19" s="29" t="str">
        <f t="array" ref="AM19">IF((INDEX('Full Data'!$M:$M,MATCH($B19,IF('Full Data'!$G:$G=AM$2,'Full Data'!$C:$C),0)))-(INDEX('Full Data'!$E:$E,MATCH($B19,IF('Full Data'!$G:$G=AM$2,'Full Data'!$C:$C),0)))&gt;28,"Q, "&amp;(INDEX('Full Data'!$M:$M,MATCH($B19,IF('Full Data'!$G:$G=AM$2,'Full Data'!$C:$C),0)))-(INDEX('Full Data'!$E:$E,MATCH($B19,IF('Full Data'!$G:$G=AM$2,'Full Data'!$C:$C),0)))-28,"")</f>
        <v/>
      </c>
      <c r="AN19" s="29" t="str">
        <f t="array" ref="AN19">IF((INDEX('Full Data'!$M:$M,MATCH($B19,IF('Full Data'!$G:$G=AN$2,'Full Data'!$C:$C),0)))-(INDEX('Full Data'!$E:$E,MATCH($B19,IF('Full Data'!$G:$G=AN$2,'Full Data'!$C:$C),0)))&gt;2,"Q, "&amp;(INDEX('Full Data'!$M:$M,MATCH($B19,IF('Full Data'!$G:$G=AN$2,'Full Data'!$C:$C),0)))-(INDEX('Full Data'!$E:$E,MATCH($B19,IF('Full Data'!$G:$G=AN$2,'Full Data'!$C:$C),0)))-2,"")</f>
        <v>Q, 11.0152777777766</v>
      </c>
      <c r="AO19" s="29" t="str">
        <f t="array" ref="AO19">IF((INDEX('Full Data'!$M:$M,MATCH($B19,IF('Full Data'!$G:$G=AO$2,'Full Data'!$C:$C),0)))-(INDEX('Full Data'!$E:$E,MATCH($B19,IF('Full Data'!$G:$G=AO$2,'Full Data'!$C:$C),0)))&gt;28,"Q, "&amp;(INDEX('Full Data'!$M:$M,MATCH($B19,IF('Full Data'!$G:$G=AO$2,'Full Data'!$C:$C),0)))-(INDEX('Full Data'!$E:$E,MATCH($B19,IF('Full Data'!$G:$G=AO$2,'Full Data'!$C:$C),0)))-28,"")</f>
        <v/>
      </c>
      <c r="AP19" s="29" t="str">
        <f t="array" ref="AP19">IF((INDEX('Full Data'!$M:$M,MATCH($B19,IF('Full Data'!$G:$G=AP$2,'Full Data'!$C:$C),0)))-(INDEX('Full Data'!$E:$E,MATCH($B19,IF('Full Data'!$G:$G=AP$2,'Full Data'!$C:$C),0)))&gt;180,"Q, "&amp;(INDEX('Full Data'!$M:$M,MATCH($B19,IF('Full Data'!$G:$G=AP$2,'Full Data'!$C:$C),0)))-(INDEX('Full Data'!$E:$E,MATCH($B19,IF('Full Data'!$G:$G=AP$2,'Full Data'!$C:$C),0)))-180,"")</f>
        <v/>
      </c>
      <c r="AQ19" s="29" t="str">
        <f t="array" ref="AQ19">IF((INDEX('Full Data'!$M:$M,MATCH($B19,IF('Full Data'!$G:$G=AQ$2,'Full Data'!$C:$C),0)))-(INDEX('Full Data'!$E:$E,MATCH($B19,IF('Full Data'!$G:$G=AQ$2,'Full Data'!$C:$C),0)))&gt;180,"Q, "&amp;(INDEX('Full Data'!$M:$M,MATCH($B19,IF('Full Data'!$G:$G=AQ$2,'Full Data'!$C:$C),0)))-(INDEX('Full Data'!$E:$E,MATCH($B19,IF('Full Data'!$G:$G=AQ$2,'Full Data'!$C:$C),0)))-180,"")</f>
        <v/>
      </c>
      <c r="AR19" s="29" t="str">
        <f t="array" ref="AR19">IF((INDEX('Full Data'!$M:$M,MATCH($B19,IF('Full Data'!$G:$G=AR$2,'Full Data'!$C:$C),0)))-(INDEX('Full Data'!$E:$E,MATCH($B19,IF('Full Data'!$G:$G=AR$2,'Full Data'!$C:$C),0)))&gt;180,"Q, "&amp;(INDEX('Full Data'!$M:$M,MATCH($B19,IF('Full Data'!$G:$G=AR$2,'Full Data'!$C:$C),0)))-(INDEX('Full Data'!$E:$E,MATCH($B19,IF('Full Data'!$G:$G=AR$2,'Full Data'!$C:$C),0)))-180,"")</f>
        <v/>
      </c>
      <c r="AS19" s="29" t="str">
        <f t="array" ref="AS19">IF((INDEX('Full Data'!$M:$M,MATCH($B19,IF('Full Data'!$G:$G=AS$2,'Full Data'!$C:$C),0)))-(INDEX('Full Data'!$E:$E,MATCH($B19,IF('Full Data'!$G:$G=AS$2,'Full Data'!$C:$C),0)))&gt;180,"Q, "&amp;(INDEX('Full Data'!$M:$M,MATCH($B19,IF('Full Data'!$G:$G=AS$2,'Full Data'!$C:$C),0)))-(INDEX('Full Data'!$E:$E,MATCH($B19,IF('Full Data'!$G:$G=AS$2,'Full Data'!$C:$C),0)))-180,"")</f>
        <v/>
      </c>
      <c r="AT19" s="29" t="str">
        <f t="array" ref="AT19">IF((INDEX('Full Data'!$M:$M,MATCH($B19,IF('Full Data'!$G:$G=AT$2,'Full Data'!$C:$C),0)))-(INDEX('Full Data'!$E:$E,MATCH($B19,IF('Full Data'!$G:$G=AT$2,'Full Data'!$C:$C),0)))&gt;28,"Q, "&amp;(INDEX('Full Data'!$M:$M,MATCH($B19,IF('Full Data'!$G:$G=AT$2,'Full Data'!$C:$C),0)))-(INDEX('Full Data'!$E:$E,MATCH($B19,IF('Full Data'!$G:$G=AT$2,'Full Data'!$C:$C),0)))-28,"")</f>
        <v/>
      </c>
      <c r="AU19" s="29" t="str">
        <f t="array" ref="AU19">IF((INDEX('Full Data'!$M:$M,MATCH($B19,IF('Full Data'!$G:$G=AU$2,'Full Data'!$C:$C),0)))-(INDEX('Full Data'!$E:$E,MATCH($B19,IF('Full Data'!$G:$G=AU$2,'Full Data'!$C:$C),0)))&gt;28,"Q, "&amp;(INDEX('Full Data'!$M:$M,MATCH($B19,IF('Full Data'!$G:$G=AU$2,'Full Data'!$C:$C),0)))-(INDEX('Full Data'!$E:$E,MATCH($B19,IF('Full Data'!$G:$G=AU$2,'Full Data'!$C:$C),0)))-28,"")</f>
        <v/>
      </c>
      <c r="AV19" s="29" t="str">
        <f t="array" ref="AV19">IF((INDEX('Full Data'!$M:$M,MATCH($B19,IF('Full Data'!$G:$G=AV$2,'Full Data'!$C:$C),0)))-(INDEX('Full Data'!$E:$E,MATCH($B19,IF('Full Data'!$G:$G=AV$2,'Full Data'!$C:$C),0)))&gt;180,"Q, "&amp;(INDEX('Full Data'!$M:$M,MATCH($B19,IF('Full Data'!$G:$G=AV$2,'Full Data'!$C:$C),0)))-(INDEX('Full Data'!$E:$E,MATCH($B19,IF('Full Data'!$G:$G=AV$2,'Full Data'!$C:$C),0)))-180,"")</f>
        <v/>
      </c>
      <c r="AW19" s="29" t="str">
        <f t="array" ref="AW19">IF((INDEX('Full Data'!$M:$M,MATCH($B19,IF('Full Data'!$G:$G=AW$2,'Full Data'!$C:$C),0)))-(INDEX('Full Data'!$E:$E,MATCH($B19,IF('Full Data'!$G:$G=AW$2,'Full Data'!$C:$C),0)))&gt;7,"Q, "&amp;(INDEX('Full Data'!$M:$M,MATCH($B19,IF('Full Data'!$G:$G=AW$2,'Full Data'!$C:$C),0)))-(INDEX('Full Data'!$E:$E,MATCH($B19,IF('Full Data'!$G:$G=AW$2,'Full Data'!$C:$C),0)))-7,"")</f>
        <v/>
      </c>
      <c r="AX19" s="29" t="e">
        <f t="array" ref="AX19">IF((INDEX('Full Data'!$M:$M,MATCH($B19,IF('Full Data'!$G:$G=AX$2,'Full Data'!$C:$C),0)))-(INDEX('Full Data'!$E:$E,MATCH($B19,IF('Full Data'!$G:$G=AX$2,'Full Data'!$C:$C),0)))&gt;28,"Q, "&amp;(INDEX('Full Data'!$M:$M,MATCH($B19,IF('Full Data'!$G:$G=AX$2,'Full Data'!$C:$C),0)))-(INDEX('Full Data'!$E:$E,MATCH($B19,IF('Full Data'!$G:$G=AX$2,'Full Data'!$C:$C),0)))-28,"")</f>
        <v>#N/A</v>
      </c>
      <c r="AY19" s="29" t="str">
        <f t="array" ref="AY19">IF((INDEX('Full Data'!$M:$M,MATCH($B19,IF('Full Data'!$G:$G=AY$2,'Full Data'!$C:$C),0)))-(INDEX('Full Data'!$E:$E,MATCH($B19,IF('Full Data'!$G:$G=AY$2,'Full Data'!$C:$C),0)))&gt;40,"Q, "&amp;(INDEX('Full Data'!$M:$M,MATCH($B19,IF('Full Data'!$G:$G=AY$2,'Full Data'!$C:$C),0)))-(INDEX('Full Data'!$E:$E,MATCH($B19,IF('Full Data'!$G:$G=AY$2,'Full Data'!$C:$C),0)))-40,"")</f>
        <v/>
      </c>
      <c r="AZ19" s="26" t="str">
        <f>IF(Summary!L19&gt;MDL!C19,IF(Summary!L19&lt;PQL!C19,"I",""),"U")</f>
        <v/>
      </c>
      <c r="BA19" s="27" t="str">
        <f>IF(Summary!M19&gt;MDL!D19,IF(Summary!M19&lt;PQL!D19,"I",""),"U")</f>
        <v>U</v>
      </c>
      <c r="BB19" s="27" t="str">
        <f>IF(Summary!N19&gt;MDL!E19,IF(Summary!N19&lt;PQL!E19,"I",""),"U")</f>
        <v/>
      </c>
      <c r="BC19" s="27" t="str">
        <f>IF(Summary!O19&gt;MDL!F19,IF(Summary!O19&lt;PQL!F19,"I",""),"U")</f>
        <v>U</v>
      </c>
      <c r="BD19" s="27" t="str">
        <f>IF(Summary!P19&gt;MDL!G19,IF(Summary!P19&lt;PQL!G19,"I",""),"U")</f>
        <v>I</v>
      </c>
      <c r="BE19" s="27" t="str">
        <f>IF(Summary!Q19&gt;MDL!H19,IF(Summary!Q19&lt;PQL!H19,"I",""),"U")</f>
        <v/>
      </c>
      <c r="BF19" s="27" t="str">
        <f>IF(Summary!R19&gt;MDL!I19,IF(Summary!R19&lt;PQL!I19,"I",""),"U")</f>
        <v/>
      </c>
      <c r="BG19" s="27" t="str">
        <f>IF(Summary!S19&gt;MDL!J19,IF(Summary!S19&lt;PQL!J19,"I",""),"U")</f>
        <v/>
      </c>
      <c r="BH19" s="27" t="str">
        <f>IF(Summary!T19&gt;MDL!K19,IF(Summary!T19&lt;PQL!K19,"I",""),"U")</f>
        <v>U</v>
      </c>
      <c r="BI19" s="27" t="str">
        <f>IF(Summary!U19&gt;MDL!L19,IF(Summary!U19&lt;PQL!L19,"I",""),"U")</f>
        <v/>
      </c>
      <c r="BJ19" s="27" t="str">
        <f>IF(Summary!V19&gt;MDL!M19,IF(Summary!V19&lt;PQL!M19,"I",""),"U")</f>
        <v/>
      </c>
      <c r="BK19" s="27" t="str">
        <f>IF(Summary!W19&gt;MDL!N19,IF(Summary!W19&lt;PQL!N19,"I",""),"U")</f>
        <v/>
      </c>
      <c r="BL19" s="27" t="str">
        <f>IF(Summary!X19&gt;MDL!O19,IF(Summary!X19&lt;PQL!O19,"I",""),"U")</f>
        <v>I</v>
      </c>
      <c r="BM19" s="27" t="str">
        <f>IF(Summary!Y19&gt;MDL!P19,IF(Summary!Y19&lt;PQL!P19,"I",""),"U")</f>
        <v/>
      </c>
      <c r="BN19" s="27" t="str">
        <f>IF(Summary!Z19&gt;MDL!Q19,IF(Summary!Z19&lt;PQL!Q19,"I",""),"U")</f>
        <v/>
      </c>
      <c r="BO19" s="27" t="str">
        <f>IF(Summary!AA19&gt;MDL!R19,IF(Summary!AA19&lt;PQL!R19,"I",""),"U")</f>
        <v>I</v>
      </c>
      <c r="BP19" s="27" t="str">
        <f>IF(Summary!AB19&gt;MDL!S19,IF(Summary!AB19&lt;PQL!S19,"I",""),"U")</f>
        <v/>
      </c>
      <c r="BQ19" s="27" t="e">
        <f>IF(Summary!AD19&gt;MDL!U19,IF(Summary!AD19&lt;PQL!U19,"I",""),"U")</f>
        <v>#N/A</v>
      </c>
      <c r="BR19" s="27" t="str">
        <f>IF(Summary!AE19&gt;MDL!V19,IF(Summary!AE19&lt;PQL!V19,"I",""),"U")</f>
        <v>U</v>
      </c>
    </row>
    <row r="20" spans="2:70">
      <c r="B20" t="str">
        <f>IF(ISBLANK(Summary!B20),"",Summary!B20)</f>
        <v>ROCK SPRINGS (ORANGE) SIPQ</v>
      </c>
      <c r="C20">
        <v>11395</v>
      </c>
      <c r="D20" t="str">
        <f>IF(ISERROR(INDEX('Full Data'!A:A,MATCH(B20,'Full Data'!C:C,0))),"",INDEX('Full Data'!A:A,MATCH(B20,'Full Data'!C:C,0)))</f>
        <v>SPRG1204-11</v>
      </c>
      <c r="E20" s="39">
        <f>IF((7+COUNT(Summary!AD20:AE20,Summary!L20:AB20))=Summary!C20,"",((7+COUNT(Summary!AD20:AE20,Summary!L20:AB20))-Summary!C20))</f>
        <v>1</v>
      </c>
      <c r="F20" s="39" t="str">
        <f t="array" ref="F20">IF(AND((IF(AND(ISTEXT((INDEX('Full Data'!$I:$I,MATCH($B20,IF('Full Data'!$G:$G=F$2,'Full Data'!$C:$C),0)))),ISNUMBER(Summary!E20)),"bad qualifer","O"))="O",IFERROR(Summary!E20,"O")="O"),"O","")</f>
        <v/>
      </c>
      <c r="G20" s="8" t="str">
        <f t="array" ref="G20">IF(AND((IF(AND(ISTEXT((INDEX('Full Data'!$I:$I,MATCH($B20,IF('Full Data'!$G:$G=G$2,'Full Data'!$C:$C),0)))),ISNUMBER(Summary!F20)),"bad qualifer","O"))="O",IFERROR(Summary!F20,"O")="O"),"O","")</f>
        <v/>
      </c>
      <c r="H20" s="39" t="str">
        <f t="array" ref="H20">IF(AND((IF(AND(ISTEXT((INDEX('Full Data'!$I:$I,MATCH($B20,IF('Full Data'!$G:$G=H$2,'Full Data'!$C:$C),0)))),ISNUMBER(Summary!G20)),"bad qualifer","O"))="O",IFERROR(Summary!G20,"O")="O"),"O","")</f>
        <v/>
      </c>
      <c r="I20" s="39" t="str">
        <f t="array" ref="I20">IF(AND((IF(AND(ISTEXT((INDEX('Full Data'!$I:$I,MATCH($B20,IF('Full Data'!$G:$G=I$2,'Full Data'!$C:$C),0)))),ISNUMBER(Summary!H20)),"bad qualifer","O"))="O",IFERROR(Summary!H20,"O")="O"),"O","")</f>
        <v/>
      </c>
      <c r="J20" s="39" t="str">
        <f t="array" ref="J20">IF(AND((IF(AND(ISTEXT((INDEX('Full Data'!$I:$I,MATCH($B20,IF('Full Data'!$G:$G=J$2,'Full Data'!$C:$C),0)))),ISNUMBER(Summary!I20)),"bad qualifer","O"))="O",IFERROR(Summary!I20,"O")="O"),"O","")</f>
        <v/>
      </c>
      <c r="K20" s="10" t="str">
        <f t="array" ref="K20">IF(OR(C20=9695,C20=20383,C20=20385,C20=9714,C20=9717,C20=11371,C20=11456,C20=9739,C20=11386,C20=9719),"",(IFERROR(CONCATENATE((INDEX('Full Data'!$I:$I,MATCH($B20,IF('Full Data'!$G:$G=K$2,'Full Data'!$C:$C),0))),"  |  ",(IFERROR(IF(Summary!J20=Summary!K20,"L",Summary!J20-Summary!K20),"O"))),"O")))</f>
        <v>O</v>
      </c>
      <c r="L20" s="44" t="str">
        <f t="array" ref="L20">IF(OR(C20=9695,C20=20383,C20=20385,C20=9714),"",(IF(AND((IF(AND(ISTEXT((INDEX('Full Data'!$I:$I,MATCH($B20,IF('Full Data'!$G:$G=L$2,'Full Data'!$C:$C),0)))),ISNUMBER(Summary!K20)),"bad qualifer","O"))="O",IFERROR(Summary!K20,"O")="O"),"O","")))</f>
        <v/>
      </c>
      <c r="M20" s="16" t="str">
        <f t="array" ref="M20">(IF(OR(C20=9743,C20=11456,C20=9713,C20=10786,C20=9714),(IF(AND((IF(AND(ISTEXT((INDEX('Full Data'!$I:$I,MATCH($B20,IF('Full Data'!$G:$G=M$2,'Full Data'!$C:$C),0)))),ISNUMBER(Summary!AC20)),"bad qualifer","O"))="O",IFERROR(Summary!AC20,"O")="O"),"O","")),""))</f>
        <v/>
      </c>
      <c r="N20" s="12" t="str">
        <f t="array" ref="N20">IF((INDEX('Full Data'!$I:$I,MATCH($B20,IF('Full Data'!$G:$G=AG$2,'Full Data'!$C:$C),0)))=CONCATENATE(LEFT(AG20),AZ20),"",CONCATENATE((INDEX('Full Data'!$I:$I,MATCH($B20,IF('Full Data'!$G:$G=AG$2,'Full Data'!$C:$C),0))),"  |  ",CONCATENATE(AG20,AZ20)))</f>
        <v/>
      </c>
      <c r="O20" s="11" t="str">
        <f t="array" ref="O20">IF((INDEX('Full Data'!$I:$I,MATCH($B20,IF('Full Data'!$G:$G=AH$2,'Full Data'!$C:$C),0)))=CONCATENATE(LEFT(AH20),BA20),"",CONCATENATE((INDEX('Full Data'!$I:$I,MATCH($B20,IF('Full Data'!$G:$G=AH$2,'Full Data'!$C:$C),0))),"  |  ",CONCATENATE(AH20,BA20)))</f>
        <v/>
      </c>
      <c r="P20" s="11" t="str">
        <f t="array" ref="P20">IF((INDEX('Full Data'!$I:$I,MATCH($B20,IF('Full Data'!$G:$G=AI$2,'Full Data'!$C:$C),0)))=CONCATENATE(LEFT(AI20),BB20),"",CONCATENATE((INDEX('Full Data'!$I:$I,MATCH($B20,IF('Full Data'!$G:$G=AI$2,'Full Data'!$C:$C),0))),"  |  ",CONCATENATE(AI20,BB20)))</f>
        <v/>
      </c>
      <c r="Q20" s="11" t="str">
        <f t="array" ref="Q20">IF((INDEX('Full Data'!$I:$I,MATCH($B20,IF('Full Data'!$G:$G=AJ$2,'Full Data'!$C:$C),0)))=CONCATENATE(LEFT(AJ20),BC20),"",CONCATENATE((INDEX('Full Data'!$I:$I,MATCH($B20,IF('Full Data'!$G:$G=AJ$2,'Full Data'!$C:$C),0))),"  |  ",CONCATENATE(AJ20,BC20)))</f>
        <v/>
      </c>
      <c r="R20" s="11" t="str">
        <f t="array" ref="R20">IF((INDEX('Full Data'!$I:$I,MATCH($B20,IF('Full Data'!$G:$G=AK$2,'Full Data'!$C:$C),0)))=CONCATENATE(LEFT(AK20),BD20),"",CONCATENATE((INDEX('Full Data'!$I:$I,MATCH($B20,IF('Full Data'!$G:$G=AK$2,'Full Data'!$C:$C),0))),"  |  ",CONCATENATE(AK20,BD20)))</f>
        <v/>
      </c>
      <c r="S20" s="11" t="str">
        <f t="array" ref="S20">IF((INDEX('Full Data'!$I:$I,MATCH($B20,IF('Full Data'!$G:$G=AL$2,'Full Data'!$C:$C),0)))=CONCATENATE(LEFT(AL20),BE20),"",CONCATENATE((INDEX('Full Data'!$I:$I,MATCH($B20,IF('Full Data'!$G:$G=AL$2,'Full Data'!$C:$C),0))),"  |  ",CONCATENATE(AL20,BE20)))</f>
        <v/>
      </c>
      <c r="T20" s="11" t="str">
        <f t="array" ref="T20">IF((INDEX('Full Data'!$I:$I,MATCH($B20,IF('Full Data'!$G:$G=AM$2,'Full Data'!$C:$C),0)))=CONCATENATE(LEFT(AM20),BF20),"",CONCATENATE((INDEX('Full Data'!$I:$I,MATCH($B20,IF('Full Data'!$G:$G=AM$2,'Full Data'!$C:$C),0))),"  |  ",CONCATENATE(AM20,BF20)))</f>
        <v/>
      </c>
      <c r="U20" s="11" t="str">
        <f t="array" ref="U20">IF((INDEX('Full Data'!$I:$I,MATCH($B20,IF('Full Data'!$G:$G=AN$2,'Full Data'!$C:$C),0)))=CONCATENATE(LEFT(AN20),BG20),"",CONCATENATE((INDEX('Full Data'!$I:$I,MATCH($B20,IF('Full Data'!$G:$G=AN$2,'Full Data'!$C:$C),0))),"  |  ",CONCATENATE(AN20,BG20)))</f>
        <v/>
      </c>
      <c r="V20" s="11" t="str">
        <f t="array" ref="V20">IF((INDEX('Full Data'!$I:$I,MATCH($B20,IF('Full Data'!$G:$G=AO$2,'Full Data'!$C:$C),0)))=CONCATENATE(LEFT(AO20),BH20),"",CONCATENATE((INDEX('Full Data'!$I:$I,MATCH($B20,IF('Full Data'!$G:$G=AO$2,'Full Data'!$C:$C),0))),"  |  ",CONCATENATE(AO20,BH20)))</f>
        <v/>
      </c>
      <c r="W20" s="11" t="str">
        <f t="array" ref="W20">IF((INDEX('Full Data'!$I:$I,MATCH($B20,IF('Full Data'!$G:$G=AP$2,'Full Data'!$C:$C),0)))=CONCATENATE(LEFT(AP20),BI20),"",CONCATENATE((INDEX('Full Data'!$I:$I,MATCH($B20,IF('Full Data'!$G:$G=AP$2,'Full Data'!$C:$C),0))),"  |  ",CONCATENATE(AP20,BI20)))</f>
        <v/>
      </c>
      <c r="X20" s="11" t="str">
        <f t="array" ref="X20">IF((INDEX('Full Data'!$I:$I,MATCH($B20,IF('Full Data'!$G:$G=AQ$2,'Full Data'!$C:$C),0)))=CONCATENATE(LEFT(AQ20),BJ20),"",CONCATENATE((INDEX('Full Data'!$I:$I,MATCH($B20,IF('Full Data'!$G:$G=AQ$2,'Full Data'!$C:$C),0))),"  |  ",CONCATENATE(AQ20,BJ20)))</f>
        <v/>
      </c>
      <c r="Y20" s="11" t="str">
        <f t="array" ref="Y20">IF((INDEX('Full Data'!$I:$I,MATCH($B20,IF('Full Data'!$G:$G=AR$2,'Full Data'!$C:$C),0)))=CONCATENATE(LEFT(AR20),BK20),"",CONCATENATE((INDEX('Full Data'!$I:$I,MATCH($B20,IF('Full Data'!$G:$G=AR$2,'Full Data'!$C:$C),0))),"  |  ",CONCATENATE(AR20,BK20)))</f>
        <v/>
      </c>
      <c r="Z20" s="11" t="str">
        <f t="array" ref="Z20">IF((INDEX('Full Data'!$I:$I,MATCH($B20,IF('Full Data'!$G:$G=AS$2,'Full Data'!$C:$C),0)))=CONCATENATE(LEFT(AS20),BL20),"",CONCATENATE((INDEX('Full Data'!$I:$I,MATCH($B20,IF('Full Data'!$G:$G=AS$2,'Full Data'!$C:$C),0))),"  |  ",CONCATENATE(AS20,BL20)))</f>
        <v/>
      </c>
      <c r="AA20" s="11" t="str">
        <f t="array" ref="AA20">IF((INDEX('Full Data'!$I:$I,MATCH($B20,IF('Full Data'!$G:$G=AT$2,'Full Data'!$C:$C),0)))=CONCATENATE(LEFT(AT20),BM20),"",CONCATENATE((INDEX('Full Data'!$I:$I,MATCH($B20,IF('Full Data'!$G:$G=AT$2,'Full Data'!$C:$C),0))),"  |  ",CONCATENATE(AT20,BM20)))</f>
        <v/>
      </c>
      <c r="AB20" s="11" t="str">
        <f t="array" ref="AB20">IF((INDEX('Full Data'!$I:$I,MATCH($B20,IF('Full Data'!$G:$G=AU$2,'Full Data'!$C:$C),0)))=CONCATENATE(LEFT(AU20),BN20),"",CONCATENATE((INDEX('Full Data'!$I:$I,MATCH($B20,IF('Full Data'!$G:$G=AU$2,'Full Data'!$C:$C),0))),"  |  ",CONCATENATE(AU20,BN20)))</f>
        <v/>
      </c>
      <c r="AC20" s="11" t="str">
        <f t="array" ref="AC20">IF((INDEX('Full Data'!$I:$I,MATCH($B20,IF('Full Data'!$G:$G=AV$2,'Full Data'!$C:$C),0)))=CONCATENATE(LEFT(AV20),BO20),"",CONCATENATE((INDEX('Full Data'!$I:$I,MATCH($B20,IF('Full Data'!$G:$G=AV$2,'Full Data'!$C:$C),0))),"  |  ",CONCATENATE(AV20,BO20)))</f>
        <v/>
      </c>
      <c r="AD20" s="11" t="str">
        <f t="array" ref="AD20">IF((INDEX('Full Data'!$I:$I,MATCH($B20,IF('Full Data'!$G:$G=AW$2,'Full Data'!$C:$C),0)))=CONCATENATE(LEFT(AW20),BP20),"",CONCATENATE((INDEX('Full Data'!$I:$I,MATCH($B20,IF('Full Data'!$G:$G=AW$2,'Full Data'!$C:$C),0))),"  |  ",CONCATENATE(AW20,BP20)))</f>
        <v/>
      </c>
      <c r="AE20" s="11" t="e">
        <f t="array" ref="AE20">IF((INDEX('Full Data'!$I:$I,MATCH($B20,IF('Full Data'!$G:$G=AX$2,'Full Data'!$C:$C),0)))=CONCATENATE(LEFT(AX20),BQ20),"",CONCATENATE((INDEX('Full Data'!$I:$I,MATCH($B20,IF('Full Data'!$G:$G=AX$2,'Full Data'!$C:$C),0))),"  |  ",CONCATENATE(AX20,BQ20)))</f>
        <v>#N/A</v>
      </c>
      <c r="AF20" s="11" t="str">
        <f t="array" ref="AF20">IF((INDEX('Full Data'!$I:$I,MATCH($B20,IF('Full Data'!$G:$G=AY$2,'Full Data'!$C:$C),0)))=CONCATENATE(LEFT(AY20),BR20),"",CONCATENATE((INDEX('Full Data'!$I:$I,MATCH($B20,IF('Full Data'!$G:$G=AY$2,'Full Data'!$C:$C),0))),"  |  ",CONCATENATE(AY20,BR20)))</f>
        <v/>
      </c>
      <c r="AG20" s="28" t="str">
        <f t="array" ref="AG20">IF((INDEX('Full Data'!$M:$M,MATCH($B20,IF('Full Data'!$G:$G=AG$2,'Full Data'!$C:$C),0)))-(INDEX('Full Data'!$E:$E,MATCH($B20,IF('Full Data'!$G:$G=AG$2,'Full Data'!$C:$C),0)))&gt;2,"Q, "&amp;(INDEX('Full Data'!$M:$M,MATCH($B20,IF('Full Data'!$G:$G=AG$2,'Full Data'!$C:$C),0)))-(INDEX('Full Data'!$E:$E,MATCH($B20,IF('Full Data'!$G:$G=AG$2,'Full Data'!$C:$C),0)))-2,"")</f>
        <v/>
      </c>
      <c r="AH20" s="29" t="str">
        <f t="array" ref="AH20">IF((INDEX('Full Data'!$M:$M,MATCH($B20,IF('Full Data'!$G:$G=AH$2,'Full Data'!$C:$C),0)))-(INDEX('Full Data'!$E:$E,MATCH($B20,IF('Full Data'!$G:$G=AH$2,'Full Data'!$C:$C),0)))&gt;2,"Q, "&amp;(INDEX('Full Data'!$M:$M,MATCH($B20,IF('Full Data'!$G:$G=AH$2,'Full Data'!$C:$C),0)))-(INDEX('Full Data'!$E:$E,MATCH($B20,IF('Full Data'!$G:$G=AH$2,'Full Data'!$C:$C),0)))-2,"")</f>
        <v/>
      </c>
      <c r="AI20" s="29" t="str">
        <f t="array" ref="AI20">IF((INDEX('Full Data'!$M:$M,MATCH($B20,IF('Full Data'!$G:$G=AI$2,'Full Data'!$C:$C),0)))-(INDEX('Full Data'!$E:$E,MATCH($B20,IF('Full Data'!$G:$G=AI$2,'Full Data'!$C:$C),0)))&gt;14,"Q, "&amp;(INDEX('Full Data'!$M:$M,MATCH($B20,IF('Full Data'!$G:$G=AI$2,'Full Data'!$C:$C),0)))-(INDEX('Full Data'!$E:$E,MATCH($B20,IF('Full Data'!$G:$G=AI$2,'Full Data'!$C:$C),0)))-14,"")</f>
        <v/>
      </c>
      <c r="AJ20" s="29" t="str">
        <f t="array" ref="AJ20">IF((INDEX('Full Data'!$M:$M,MATCH($B20,IF('Full Data'!$G:$G=AJ$2,'Full Data'!$C:$C),0)))-(INDEX('Full Data'!$E:$E,MATCH($B20,IF('Full Data'!$G:$G=AJ$2,'Full Data'!$C:$C),0)))&gt;28,"Q, "&amp;(INDEX('Full Data'!$M:$M,MATCH($B20,IF('Full Data'!$G:$G=AJ$2,'Full Data'!$C:$C),0)))-(INDEX('Full Data'!$E:$E,MATCH($B20,IF('Full Data'!$G:$G=AJ$2,'Full Data'!$C:$C),0)))-28,"")</f>
        <v/>
      </c>
      <c r="AK20" s="29" t="str">
        <f t="array" ref="AK20">IF((INDEX('Full Data'!$M:$M,MATCH($B20,IF('Full Data'!$G:$G=AK$2,'Full Data'!$C:$C),0)))-(INDEX('Full Data'!$E:$E,MATCH($B20,IF('Full Data'!$G:$G=AK$2,'Full Data'!$C:$C),0)))&gt;28,"Q, "&amp;(INDEX('Full Data'!$M:$M,MATCH($B20,IF('Full Data'!$G:$G=AK$2,'Full Data'!$C:$C),0)))-(INDEX('Full Data'!$E:$E,MATCH($B20,IF('Full Data'!$G:$G=AK$2,'Full Data'!$C:$C),0)))-28,"")</f>
        <v/>
      </c>
      <c r="AL20" s="29" t="str">
        <f t="array" ref="AL20">IF((INDEX('Full Data'!$M:$M,MATCH($B20,IF('Full Data'!$G:$G=AL$2,'Full Data'!$C:$C),0)))-(INDEX('Full Data'!$E:$E,MATCH($B20,IF('Full Data'!$G:$G=AL$2,'Full Data'!$C:$C),0)))&gt;28,"Q, "&amp;(INDEX('Full Data'!$M:$M,MATCH($B20,IF('Full Data'!$G:$G=AL$2,'Full Data'!$C:$C),0)))-(INDEX('Full Data'!$E:$E,MATCH($B20,IF('Full Data'!$G:$G=AL$2,'Full Data'!$C:$C),0)))-28,"")</f>
        <v/>
      </c>
      <c r="AM20" s="29" t="str">
        <f t="array" ref="AM20">IF((INDEX('Full Data'!$M:$M,MATCH($B20,IF('Full Data'!$G:$G=AM$2,'Full Data'!$C:$C),0)))-(INDEX('Full Data'!$E:$E,MATCH($B20,IF('Full Data'!$G:$G=AM$2,'Full Data'!$C:$C),0)))&gt;28,"Q, "&amp;(INDEX('Full Data'!$M:$M,MATCH($B20,IF('Full Data'!$G:$G=AM$2,'Full Data'!$C:$C),0)))-(INDEX('Full Data'!$E:$E,MATCH($B20,IF('Full Data'!$G:$G=AM$2,'Full Data'!$C:$C),0)))-28,"")</f>
        <v/>
      </c>
      <c r="AN20" s="29" t="str">
        <f t="array" ref="AN20">IF((INDEX('Full Data'!$M:$M,MATCH($B20,IF('Full Data'!$G:$G=AN$2,'Full Data'!$C:$C),0)))-(INDEX('Full Data'!$E:$E,MATCH($B20,IF('Full Data'!$G:$G=AN$2,'Full Data'!$C:$C),0)))&gt;2,"Q, "&amp;(INDEX('Full Data'!$M:$M,MATCH($B20,IF('Full Data'!$G:$G=AN$2,'Full Data'!$C:$C),0)))-(INDEX('Full Data'!$E:$E,MATCH($B20,IF('Full Data'!$G:$G=AN$2,'Full Data'!$C:$C),0)))-2,"")</f>
        <v/>
      </c>
      <c r="AO20" s="29" t="str">
        <f t="array" ref="AO20">IF((INDEX('Full Data'!$M:$M,MATCH($B20,IF('Full Data'!$G:$G=AO$2,'Full Data'!$C:$C),0)))-(INDEX('Full Data'!$E:$E,MATCH($B20,IF('Full Data'!$G:$G=AO$2,'Full Data'!$C:$C),0)))&gt;28,"Q, "&amp;(INDEX('Full Data'!$M:$M,MATCH($B20,IF('Full Data'!$G:$G=AO$2,'Full Data'!$C:$C),0)))-(INDEX('Full Data'!$E:$E,MATCH($B20,IF('Full Data'!$G:$G=AO$2,'Full Data'!$C:$C),0)))-28,"")</f>
        <v/>
      </c>
      <c r="AP20" s="29" t="str">
        <f t="array" ref="AP20">IF((INDEX('Full Data'!$M:$M,MATCH($B20,IF('Full Data'!$G:$G=AP$2,'Full Data'!$C:$C),0)))-(INDEX('Full Data'!$E:$E,MATCH($B20,IF('Full Data'!$G:$G=AP$2,'Full Data'!$C:$C),0)))&gt;180,"Q, "&amp;(INDEX('Full Data'!$M:$M,MATCH($B20,IF('Full Data'!$G:$G=AP$2,'Full Data'!$C:$C),0)))-(INDEX('Full Data'!$E:$E,MATCH($B20,IF('Full Data'!$G:$G=AP$2,'Full Data'!$C:$C),0)))-180,"")</f>
        <v/>
      </c>
      <c r="AQ20" s="29" t="str">
        <f t="array" ref="AQ20">IF((INDEX('Full Data'!$M:$M,MATCH($B20,IF('Full Data'!$G:$G=AQ$2,'Full Data'!$C:$C),0)))-(INDEX('Full Data'!$E:$E,MATCH($B20,IF('Full Data'!$G:$G=AQ$2,'Full Data'!$C:$C),0)))&gt;180,"Q, "&amp;(INDEX('Full Data'!$M:$M,MATCH($B20,IF('Full Data'!$G:$G=AQ$2,'Full Data'!$C:$C),0)))-(INDEX('Full Data'!$E:$E,MATCH($B20,IF('Full Data'!$G:$G=AQ$2,'Full Data'!$C:$C),0)))-180,"")</f>
        <v/>
      </c>
      <c r="AR20" s="29" t="str">
        <f t="array" ref="AR20">IF((INDEX('Full Data'!$M:$M,MATCH($B20,IF('Full Data'!$G:$G=AR$2,'Full Data'!$C:$C),0)))-(INDEX('Full Data'!$E:$E,MATCH($B20,IF('Full Data'!$G:$G=AR$2,'Full Data'!$C:$C),0)))&gt;180,"Q, "&amp;(INDEX('Full Data'!$M:$M,MATCH($B20,IF('Full Data'!$G:$G=AR$2,'Full Data'!$C:$C),0)))-(INDEX('Full Data'!$E:$E,MATCH($B20,IF('Full Data'!$G:$G=AR$2,'Full Data'!$C:$C),0)))-180,"")</f>
        <v/>
      </c>
      <c r="AS20" s="29" t="str">
        <f t="array" ref="AS20">IF((INDEX('Full Data'!$M:$M,MATCH($B20,IF('Full Data'!$G:$G=AS$2,'Full Data'!$C:$C),0)))-(INDEX('Full Data'!$E:$E,MATCH($B20,IF('Full Data'!$G:$G=AS$2,'Full Data'!$C:$C),0)))&gt;180,"Q, "&amp;(INDEX('Full Data'!$M:$M,MATCH($B20,IF('Full Data'!$G:$G=AS$2,'Full Data'!$C:$C),0)))-(INDEX('Full Data'!$E:$E,MATCH($B20,IF('Full Data'!$G:$G=AS$2,'Full Data'!$C:$C),0)))-180,"")</f>
        <v/>
      </c>
      <c r="AT20" s="29" t="str">
        <f t="array" ref="AT20">IF((INDEX('Full Data'!$M:$M,MATCH($B20,IF('Full Data'!$G:$G=AT$2,'Full Data'!$C:$C),0)))-(INDEX('Full Data'!$E:$E,MATCH($B20,IF('Full Data'!$G:$G=AT$2,'Full Data'!$C:$C),0)))&gt;28,"Q, "&amp;(INDEX('Full Data'!$M:$M,MATCH($B20,IF('Full Data'!$G:$G=AT$2,'Full Data'!$C:$C),0)))-(INDEX('Full Data'!$E:$E,MATCH($B20,IF('Full Data'!$G:$G=AT$2,'Full Data'!$C:$C),0)))-28,"")</f>
        <v/>
      </c>
      <c r="AU20" s="29" t="str">
        <f t="array" ref="AU20">IF((INDEX('Full Data'!$M:$M,MATCH($B20,IF('Full Data'!$G:$G=AU$2,'Full Data'!$C:$C),0)))-(INDEX('Full Data'!$E:$E,MATCH($B20,IF('Full Data'!$G:$G=AU$2,'Full Data'!$C:$C),0)))&gt;28,"Q, "&amp;(INDEX('Full Data'!$M:$M,MATCH($B20,IF('Full Data'!$G:$G=AU$2,'Full Data'!$C:$C),0)))-(INDEX('Full Data'!$E:$E,MATCH($B20,IF('Full Data'!$G:$G=AU$2,'Full Data'!$C:$C),0)))-28,"")</f>
        <v/>
      </c>
      <c r="AV20" s="29" t="str">
        <f t="array" ref="AV20">IF((INDEX('Full Data'!$M:$M,MATCH($B20,IF('Full Data'!$G:$G=AV$2,'Full Data'!$C:$C),0)))-(INDEX('Full Data'!$E:$E,MATCH($B20,IF('Full Data'!$G:$G=AV$2,'Full Data'!$C:$C),0)))&gt;180,"Q, "&amp;(INDEX('Full Data'!$M:$M,MATCH($B20,IF('Full Data'!$G:$G=AV$2,'Full Data'!$C:$C),0)))-(INDEX('Full Data'!$E:$E,MATCH($B20,IF('Full Data'!$G:$G=AV$2,'Full Data'!$C:$C),0)))-180,"")</f>
        <v/>
      </c>
      <c r="AW20" s="29" t="str">
        <f t="array" ref="AW20">IF((INDEX('Full Data'!$M:$M,MATCH($B20,IF('Full Data'!$G:$G=AW$2,'Full Data'!$C:$C),0)))-(INDEX('Full Data'!$E:$E,MATCH($B20,IF('Full Data'!$G:$G=AW$2,'Full Data'!$C:$C),0)))&gt;7,"Q, "&amp;(INDEX('Full Data'!$M:$M,MATCH($B20,IF('Full Data'!$G:$G=AW$2,'Full Data'!$C:$C),0)))-(INDEX('Full Data'!$E:$E,MATCH($B20,IF('Full Data'!$G:$G=AW$2,'Full Data'!$C:$C),0)))-7,"")</f>
        <v/>
      </c>
      <c r="AX20" s="29" t="e">
        <f t="array" ref="AX20">IF((INDEX('Full Data'!$M:$M,MATCH($B20,IF('Full Data'!$G:$G=AX$2,'Full Data'!$C:$C),0)))-(INDEX('Full Data'!$E:$E,MATCH($B20,IF('Full Data'!$G:$G=AX$2,'Full Data'!$C:$C),0)))&gt;28,"Q, "&amp;(INDEX('Full Data'!$M:$M,MATCH($B20,IF('Full Data'!$G:$G=AX$2,'Full Data'!$C:$C),0)))-(INDEX('Full Data'!$E:$E,MATCH($B20,IF('Full Data'!$G:$G=AX$2,'Full Data'!$C:$C),0)))-28,"")</f>
        <v>#N/A</v>
      </c>
      <c r="AY20" s="29" t="str">
        <f t="array" ref="AY20">IF((INDEX('Full Data'!$M:$M,MATCH($B20,IF('Full Data'!$G:$G=AY$2,'Full Data'!$C:$C),0)))-(INDEX('Full Data'!$E:$E,MATCH($B20,IF('Full Data'!$G:$G=AY$2,'Full Data'!$C:$C),0)))&gt;40,"Q, "&amp;(INDEX('Full Data'!$M:$M,MATCH($B20,IF('Full Data'!$G:$G=AY$2,'Full Data'!$C:$C),0)))-(INDEX('Full Data'!$E:$E,MATCH($B20,IF('Full Data'!$G:$G=AY$2,'Full Data'!$C:$C),0)))-40,"")</f>
        <v/>
      </c>
      <c r="AZ20" s="26" t="str">
        <f>IF(Summary!L20&gt;MDL!C20,IF(Summary!L20&lt;PQL!C20,"I",""),"U")</f>
        <v/>
      </c>
      <c r="BA20" s="27" t="str">
        <f>IF(Summary!M20&gt;MDL!D20,IF(Summary!M20&lt;PQL!D20,"I",""),"U")</f>
        <v>U</v>
      </c>
      <c r="BB20" s="27" t="str">
        <f>IF(Summary!N20&gt;MDL!E20,IF(Summary!N20&lt;PQL!E20,"I",""),"U")</f>
        <v/>
      </c>
      <c r="BC20" s="27" t="str">
        <f>IF(Summary!O20&gt;MDL!F20,IF(Summary!O20&lt;PQL!F20,"I",""),"U")</f>
        <v>U</v>
      </c>
      <c r="BD20" s="27" t="str">
        <f>IF(Summary!P20&gt;MDL!G20,IF(Summary!P20&lt;PQL!G20,"I",""),"U")</f>
        <v>U</v>
      </c>
      <c r="BE20" s="27" t="str">
        <f>IF(Summary!Q20&gt;MDL!H20,IF(Summary!Q20&lt;PQL!H20,"I",""),"U")</f>
        <v/>
      </c>
      <c r="BF20" s="27" t="str">
        <f>IF(Summary!R20&gt;MDL!I20,IF(Summary!R20&lt;PQL!I20,"I",""),"U")</f>
        <v/>
      </c>
      <c r="BG20" s="27" t="str">
        <f>IF(Summary!S20&gt;MDL!J20,IF(Summary!S20&lt;PQL!J20,"I",""),"U")</f>
        <v/>
      </c>
      <c r="BH20" s="27" t="str">
        <f>IF(Summary!T20&gt;MDL!K20,IF(Summary!T20&lt;PQL!K20,"I",""),"U")</f>
        <v>U</v>
      </c>
      <c r="BI20" s="27" t="str">
        <f>IF(Summary!U20&gt;MDL!L20,IF(Summary!U20&lt;PQL!L20,"I",""),"U")</f>
        <v/>
      </c>
      <c r="BJ20" s="27" t="str">
        <f>IF(Summary!V20&gt;MDL!M20,IF(Summary!V20&lt;PQL!M20,"I",""),"U")</f>
        <v/>
      </c>
      <c r="BK20" s="27" t="str">
        <f>IF(Summary!W20&gt;MDL!N20,IF(Summary!W20&lt;PQL!N20,"I",""),"U")</f>
        <v/>
      </c>
      <c r="BL20" s="27" t="str">
        <f>IF(Summary!X20&gt;MDL!O20,IF(Summary!X20&lt;PQL!O20,"I",""),"U")</f>
        <v/>
      </c>
      <c r="BM20" s="27" t="str">
        <f>IF(Summary!Y20&gt;MDL!P20,IF(Summary!Y20&lt;PQL!P20,"I",""),"U")</f>
        <v/>
      </c>
      <c r="BN20" s="27" t="str">
        <f>IF(Summary!Z20&gt;MDL!Q20,IF(Summary!Z20&lt;PQL!Q20,"I",""),"U")</f>
        <v/>
      </c>
      <c r="BO20" s="27" t="str">
        <f>IF(Summary!AA20&gt;MDL!R20,IF(Summary!AA20&lt;PQL!R20,"I",""),"U")</f>
        <v>I</v>
      </c>
      <c r="BP20" s="27" t="str">
        <f>IF(Summary!AB20&gt;MDL!S20,IF(Summary!AB20&lt;PQL!S20,"I",""),"U")</f>
        <v/>
      </c>
      <c r="BQ20" s="27" t="e">
        <f>IF(Summary!AD20&gt;MDL!U20,IF(Summary!AD20&lt;PQL!U20,"I",""),"U")</f>
        <v>#N/A</v>
      </c>
      <c r="BR20" s="27" t="str">
        <f>IF(Summary!AE20&gt;MDL!V20,IF(Summary!AE20&lt;PQL!V20,"I",""),"U")</f>
        <v>I</v>
      </c>
    </row>
    <row r="21" spans="2:70">
      <c r="B21" t="str">
        <f>IF(ISBLANK(Summary!B21),"",Summary!B21)</f>
        <v>SALT SPRINGS (MARION) SIPQ</v>
      </c>
      <c r="C21">
        <v>11479</v>
      </c>
      <c r="D21" t="str">
        <f>IF(ISERROR(INDEX('Full Data'!A:A,MATCH(B21,'Full Data'!C:C,0))),"",INDEX('Full Data'!A:A,MATCH(B21,'Full Data'!C:C,0)))</f>
        <v>SPRG1204-16</v>
      </c>
      <c r="E21" s="39">
        <f>IF((7+COUNT(Summary!AD21:AE21,Summary!L21:AB21))=Summary!C21,"",((7+COUNT(Summary!AD21:AE21,Summary!L21:AB21))-Summary!C21))</f>
        <v>1</v>
      </c>
      <c r="F21" s="39" t="str">
        <f t="array" ref="F21">IF(AND((IF(AND(ISTEXT((INDEX('Full Data'!$I:$I,MATCH($B21,IF('Full Data'!$G:$G=F$2,'Full Data'!$C:$C),0)))),ISNUMBER(Summary!E21)),"bad qualifer","O"))="O",IFERROR(Summary!E21,"O")="O"),"O","")</f>
        <v/>
      </c>
      <c r="G21" s="8" t="str">
        <f t="array" ref="G21">IF(AND((IF(AND(ISTEXT((INDEX('Full Data'!$I:$I,MATCH($B21,IF('Full Data'!$G:$G=G$2,'Full Data'!$C:$C),0)))),ISNUMBER(Summary!F21)),"bad qualifer","O"))="O",IFERROR(Summary!F21,"O")="O"),"O","")</f>
        <v/>
      </c>
      <c r="H21" s="39" t="str">
        <f t="array" ref="H21">IF(AND((IF(AND(ISTEXT((INDEX('Full Data'!$I:$I,MATCH($B21,IF('Full Data'!$G:$G=H$2,'Full Data'!$C:$C),0)))),ISNUMBER(Summary!G21)),"bad qualifer","O"))="O",IFERROR(Summary!G21,"O")="O"),"O","")</f>
        <v/>
      </c>
      <c r="I21" s="39" t="str">
        <f t="array" ref="I21">IF(AND((IF(AND(ISTEXT((INDEX('Full Data'!$I:$I,MATCH($B21,IF('Full Data'!$G:$G=I$2,'Full Data'!$C:$C),0)))),ISNUMBER(Summary!H21)),"bad qualifer","O"))="O",IFERROR(Summary!H21,"O")="O"),"O","")</f>
        <v/>
      </c>
      <c r="J21" s="39" t="str">
        <f t="array" ref="J21">IF(AND((IF(AND(ISTEXT((INDEX('Full Data'!$I:$I,MATCH($B21,IF('Full Data'!$G:$G=J$2,'Full Data'!$C:$C),0)))),ISNUMBER(Summary!I21)),"bad qualifer","O"))="O",IFERROR(Summary!I21,"O")="O"),"O","")</f>
        <v/>
      </c>
      <c r="K21" s="10" t="str">
        <f t="array" ref="K21">IF(OR(C21=9695,C21=20383,C21=20385,C21=9714,C21=9717,C21=11371,C21=11456,C21=9739,C21=11386,C21=9719),"",(IFERROR(CONCATENATE((INDEX('Full Data'!$I:$I,MATCH($B21,IF('Full Data'!$G:$G=K$2,'Full Data'!$C:$C),0))),"  |  ",(IFERROR(IF(Summary!J21=Summary!K21,"L",Summary!J21-Summary!K21),"O"))),"O")))</f>
        <v>O</v>
      </c>
      <c r="L21" s="44" t="str">
        <f t="array" ref="L21">IF(OR(C21=9695,C21=20383,C21=20385,C21=9714),"",(IF(AND((IF(AND(ISTEXT((INDEX('Full Data'!$I:$I,MATCH($B21,IF('Full Data'!$G:$G=L$2,'Full Data'!$C:$C),0)))),ISNUMBER(Summary!K21)),"bad qualifer","O"))="O",IFERROR(Summary!K21,"O")="O"),"O","")))</f>
        <v/>
      </c>
      <c r="M21" s="16" t="str">
        <f t="array" ref="M21">(IF(OR(C21=9743,C21=11456,C21=9713,C21=10786,C21=9714),(IF(AND((IF(AND(ISTEXT((INDEX('Full Data'!$I:$I,MATCH($B21,IF('Full Data'!$G:$G=M$2,'Full Data'!$C:$C),0)))),ISNUMBER(Summary!AC21)),"bad qualifer","O"))="O",IFERROR(Summary!AC21,"O")="O"),"O","")),""))</f>
        <v/>
      </c>
      <c r="N21" s="12" t="str">
        <f t="array" ref="N21">IF((INDEX('Full Data'!$I:$I,MATCH($B21,IF('Full Data'!$G:$G=AG$2,'Full Data'!$C:$C),0)))=CONCATENATE(LEFT(AG21),AZ21),"",CONCATENATE((INDEX('Full Data'!$I:$I,MATCH($B21,IF('Full Data'!$G:$G=AG$2,'Full Data'!$C:$C),0))),"  |  ",CONCATENATE(AG21,AZ21)))</f>
        <v/>
      </c>
      <c r="O21" s="11" t="str">
        <f t="array" ref="O21">IF((INDEX('Full Data'!$I:$I,MATCH($B21,IF('Full Data'!$G:$G=AH$2,'Full Data'!$C:$C),0)))=CONCATENATE(LEFT(AH21),BA21),"",CONCATENATE((INDEX('Full Data'!$I:$I,MATCH($B21,IF('Full Data'!$G:$G=AH$2,'Full Data'!$C:$C),0))),"  |  ",CONCATENATE(AH21,BA21)))</f>
        <v/>
      </c>
      <c r="P21" s="11" t="str">
        <f t="array" ref="P21">IF((INDEX('Full Data'!$I:$I,MATCH($B21,IF('Full Data'!$G:$G=AI$2,'Full Data'!$C:$C),0)))=CONCATENATE(LEFT(AI21),BB21),"",CONCATENATE((INDEX('Full Data'!$I:$I,MATCH($B21,IF('Full Data'!$G:$G=AI$2,'Full Data'!$C:$C),0))),"  |  ",CONCATENATE(AI21,BB21)))</f>
        <v/>
      </c>
      <c r="Q21" s="11" t="str">
        <f t="array" ref="Q21">IF((INDEX('Full Data'!$I:$I,MATCH($B21,IF('Full Data'!$G:$G=AJ$2,'Full Data'!$C:$C),0)))=CONCATENATE(LEFT(AJ21),BC21),"",CONCATENATE((INDEX('Full Data'!$I:$I,MATCH($B21,IF('Full Data'!$G:$G=AJ$2,'Full Data'!$C:$C),0))),"  |  ",CONCATENATE(AJ21,BC21)))</f>
        <v/>
      </c>
      <c r="R21" s="11" t="str">
        <f t="array" ref="R21">IF((INDEX('Full Data'!$I:$I,MATCH($B21,IF('Full Data'!$G:$G=AK$2,'Full Data'!$C:$C),0)))=CONCATENATE(LEFT(AK21),BD21),"",CONCATENATE((INDEX('Full Data'!$I:$I,MATCH($B21,IF('Full Data'!$G:$G=AK$2,'Full Data'!$C:$C),0))),"  |  ",CONCATENATE(AK21,BD21)))</f>
        <v/>
      </c>
      <c r="S21" s="11" t="str">
        <f t="array" ref="S21">IF((INDEX('Full Data'!$I:$I,MATCH($B21,IF('Full Data'!$G:$G=AL$2,'Full Data'!$C:$C),0)))=CONCATENATE(LEFT(AL21),BE21),"",CONCATENATE((INDEX('Full Data'!$I:$I,MATCH($B21,IF('Full Data'!$G:$G=AL$2,'Full Data'!$C:$C),0))),"  |  ",CONCATENATE(AL21,BE21)))</f>
        <v/>
      </c>
      <c r="T21" s="11" t="str">
        <f t="array" ref="T21">IF((INDEX('Full Data'!$I:$I,MATCH($B21,IF('Full Data'!$G:$G=AM$2,'Full Data'!$C:$C),0)))=CONCATENATE(LEFT(AM21),BF21),"",CONCATENATE((INDEX('Full Data'!$I:$I,MATCH($B21,IF('Full Data'!$G:$G=AM$2,'Full Data'!$C:$C),0))),"  |  ",CONCATENATE(AM21,BF21)))</f>
        <v/>
      </c>
      <c r="U21" s="11" t="str">
        <f t="array" ref="U21">IF((INDEX('Full Data'!$I:$I,MATCH($B21,IF('Full Data'!$G:$G=AN$2,'Full Data'!$C:$C),0)))=CONCATENATE(LEFT(AN21),BG21),"",CONCATENATE((INDEX('Full Data'!$I:$I,MATCH($B21,IF('Full Data'!$G:$G=AN$2,'Full Data'!$C:$C),0))),"  |  ",CONCATENATE(AN21,BG21)))</f>
        <v/>
      </c>
      <c r="V21" s="11" t="str">
        <f t="array" ref="V21">IF((INDEX('Full Data'!$I:$I,MATCH($B21,IF('Full Data'!$G:$G=AO$2,'Full Data'!$C:$C),0)))=CONCATENATE(LEFT(AO21),BH21),"",CONCATENATE((INDEX('Full Data'!$I:$I,MATCH($B21,IF('Full Data'!$G:$G=AO$2,'Full Data'!$C:$C),0))),"  |  ",CONCATENATE(AO21,BH21)))</f>
        <v/>
      </c>
      <c r="W21" s="11" t="str">
        <f t="array" ref="W21">IF((INDEX('Full Data'!$I:$I,MATCH($B21,IF('Full Data'!$G:$G=AP$2,'Full Data'!$C:$C),0)))=CONCATENATE(LEFT(AP21),BI21),"",CONCATENATE((INDEX('Full Data'!$I:$I,MATCH($B21,IF('Full Data'!$G:$G=AP$2,'Full Data'!$C:$C),0))),"  |  ",CONCATENATE(AP21,BI21)))</f>
        <v/>
      </c>
      <c r="X21" s="11" t="str">
        <f t="array" ref="X21">IF((INDEX('Full Data'!$I:$I,MATCH($B21,IF('Full Data'!$G:$G=AQ$2,'Full Data'!$C:$C),0)))=CONCATENATE(LEFT(AQ21),BJ21),"",CONCATENATE((INDEX('Full Data'!$I:$I,MATCH($B21,IF('Full Data'!$G:$G=AQ$2,'Full Data'!$C:$C),0))),"  |  ",CONCATENATE(AQ21,BJ21)))</f>
        <v/>
      </c>
      <c r="Y21" s="11" t="str">
        <f t="array" ref="Y21">IF((INDEX('Full Data'!$I:$I,MATCH($B21,IF('Full Data'!$G:$G=AR$2,'Full Data'!$C:$C),0)))=CONCATENATE(LEFT(AR21),BK21),"",CONCATENATE((INDEX('Full Data'!$I:$I,MATCH($B21,IF('Full Data'!$G:$G=AR$2,'Full Data'!$C:$C),0))),"  |  ",CONCATENATE(AR21,BK21)))</f>
        <v/>
      </c>
      <c r="Z21" s="11" t="str">
        <f t="array" ref="Z21">IF((INDEX('Full Data'!$I:$I,MATCH($B21,IF('Full Data'!$G:$G=AS$2,'Full Data'!$C:$C),0)))=CONCATENATE(LEFT(AS21),BL21),"",CONCATENATE((INDEX('Full Data'!$I:$I,MATCH($B21,IF('Full Data'!$G:$G=AS$2,'Full Data'!$C:$C),0))),"  |  ",CONCATENATE(AS21,BL21)))</f>
        <v/>
      </c>
      <c r="AA21" s="11" t="str">
        <f t="array" ref="AA21">IF((INDEX('Full Data'!$I:$I,MATCH($B21,IF('Full Data'!$G:$G=AT$2,'Full Data'!$C:$C),0)))=CONCATENATE(LEFT(AT21),BM21),"",CONCATENATE((INDEX('Full Data'!$I:$I,MATCH($B21,IF('Full Data'!$G:$G=AT$2,'Full Data'!$C:$C),0))),"  |  ",CONCATENATE(AT21,BM21)))</f>
        <v/>
      </c>
      <c r="AB21" s="11" t="str">
        <f t="array" ref="AB21">IF((INDEX('Full Data'!$I:$I,MATCH($B21,IF('Full Data'!$G:$G=AU$2,'Full Data'!$C:$C),0)))=CONCATENATE(LEFT(AU21),BN21),"",CONCATENATE((INDEX('Full Data'!$I:$I,MATCH($B21,IF('Full Data'!$G:$G=AU$2,'Full Data'!$C:$C),0))),"  |  ",CONCATENATE(AU21,BN21)))</f>
        <v/>
      </c>
      <c r="AC21" s="11" t="str">
        <f t="array" ref="AC21">IF((INDEX('Full Data'!$I:$I,MATCH($B21,IF('Full Data'!$G:$G=AV$2,'Full Data'!$C:$C),0)))=CONCATENATE(LEFT(AV21),BO21),"",CONCATENATE((INDEX('Full Data'!$I:$I,MATCH($B21,IF('Full Data'!$G:$G=AV$2,'Full Data'!$C:$C),0))),"  |  ",CONCATENATE(AV21,BO21)))</f>
        <v/>
      </c>
      <c r="AD21" s="11" t="str">
        <f t="array" ref="AD21">IF((INDEX('Full Data'!$I:$I,MATCH($B21,IF('Full Data'!$G:$G=AW$2,'Full Data'!$C:$C),0)))=CONCATENATE(LEFT(AW21),BP21),"",CONCATENATE((INDEX('Full Data'!$I:$I,MATCH($B21,IF('Full Data'!$G:$G=AW$2,'Full Data'!$C:$C),0))),"  |  ",CONCATENATE(AW21,BP21)))</f>
        <v/>
      </c>
      <c r="AE21" s="11" t="e">
        <f t="array" ref="AE21">IF((INDEX('Full Data'!$I:$I,MATCH($B21,IF('Full Data'!$G:$G=AX$2,'Full Data'!$C:$C),0)))=CONCATENATE(LEFT(AX21),BQ21),"",CONCATENATE((INDEX('Full Data'!$I:$I,MATCH($B21,IF('Full Data'!$G:$G=AX$2,'Full Data'!$C:$C),0))),"  |  ",CONCATENATE(AX21,BQ21)))</f>
        <v>#N/A</v>
      </c>
      <c r="AF21" s="11" t="str">
        <f t="array" ref="AF21">IF((INDEX('Full Data'!$I:$I,MATCH($B21,IF('Full Data'!$G:$G=AY$2,'Full Data'!$C:$C),0)))=CONCATENATE(LEFT(AY21),BR21),"",CONCATENATE((INDEX('Full Data'!$I:$I,MATCH($B21,IF('Full Data'!$G:$G=AY$2,'Full Data'!$C:$C),0))),"  |  ",CONCATENATE(AY21,BR21)))</f>
        <v/>
      </c>
      <c r="AG21" s="28" t="str">
        <f t="array" ref="AG21">IF((INDEX('Full Data'!$M:$M,MATCH($B21,IF('Full Data'!$G:$G=AG$2,'Full Data'!$C:$C),0)))-(INDEX('Full Data'!$E:$E,MATCH($B21,IF('Full Data'!$G:$G=AG$2,'Full Data'!$C:$C),0)))&gt;2,"Q, "&amp;(INDEX('Full Data'!$M:$M,MATCH($B21,IF('Full Data'!$G:$G=AG$2,'Full Data'!$C:$C),0)))-(INDEX('Full Data'!$E:$E,MATCH($B21,IF('Full Data'!$G:$G=AG$2,'Full Data'!$C:$C),0)))-2,"")</f>
        <v/>
      </c>
      <c r="AH21" s="29" t="str">
        <f t="array" ref="AH21">IF((INDEX('Full Data'!$M:$M,MATCH($B21,IF('Full Data'!$G:$G=AH$2,'Full Data'!$C:$C),0)))-(INDEX('Full Data'!$E:$E,MATCH($B21,IF('Full Data'!$G:$G=AH$2,'Full Data'!$C:$C),0)))&gt;2,"Q, "&amp;(INDEX('Full Data'!$M:$M,MATCH($B21,IF('Full Data'!$G:$G=AH$2,'Full Data'!$C:$C),0)))-(INDEX('Full Data'!$E:$E,MATCH($B21,IF('Full Data'!$G:$G=AH$2,'Full Data'!$C:$C),0)))-2,"")</f>
        <v/>
      </c>
      <c r="AI21" s="29" t="str">
        <f t="array" ref="AI21">IF((INDEX('Full Data'!$M:$M,MATCH($B21,IF('Full Data'!$G:$G=AI$2,'Full Data'!$C:$C),0)))-(INDEX('Full Data'!$E:$E,MATCH($B21,IF('Full Data'!$G:$G=AI$2,'Full Data'!$C:$C),0)))&gt;14,"Q, "&amp;(INDEX('Full Data'!$M:$M,MATCH($B21,IF('Full Data'!$G:$G=AI$2,'Full Data'!$C:$C),0)))-(INDEX('Full Data'!$E:$E,MATCH($B21,IF('Full Data'!$G:$G=AI$2,'Full Data'!$C:$C),0)))-14,"")</f>
        <v/>
      </c>
      <c r="AJ21" s="29" t="str">
        <f t="array" ref="AJ21">IF((INDEX('Full Data'!$M:$M,MATCH($B21,IF('Full Data'!$G:$G=AJ$2,'Full Data'!$C:$C),0)))-(INDEX('Full Data'!$E:$E,MATCH($B21,IF('Full Data'!$G:$G=AJ$2,'Full Data'!$C:$C),0)))&gt;28,"Q, "&amp;(INDEX('Full Data'!$M:$M,MATCH($B21,IF('Full Data'!$G:$G=AJ$2,'Full Data'!$C:$C),0)))-(INDEX('Full Data'!$E:$E,MATCH($B21,IF('Full Data'!$G:$G=AJ$2,'Full Data'!$C:$C),0)))-28,"")</f>
        <v/>
      </c>
      <c r="AK21" s="29" t="str">
        <f t="array" ref="AK21">IF((INDEX('Full Data'!$M:$M,MATCH($B21,IF('Full Data'!$G:$G=AK$2,'Full Data'!$C:$C),0)))-(INDEX('Full Data'!$E:$E,MATCH($B21,IF('Full Data'!$G:$G=AK$2,'Full Data'!$C:$C),0)))&gt;28,"Q, "&amp;(INDEX('Full Data'!$M:$M,MATCH($B21,IF('Full Data'!$G:$G=AK$2,'Full Data'!$C:$C),0)))-(INDEX('Full Data'!$E:$E,MATCH($B21,IF('Full Data'!$G:$G=AK$2,'Full Data'!$C:$C),0)))-28,"")</f>
        <v/>
      </c>
      <c r="AL21" s="29" t="str">
        <f t="array" ref="AL21">IF((INDEX('Full Data'!$M:$M,MATCH($B21,IF('Full Data'!$G:$G=AL$2,'Full Data'!$C:$C),0)))-(INDEX('Full Data'!$E:$E,MATCH($B21,IF('Full Data'!$G:$G=AL$2,'Full Data'!$C:$C),0)))&gt;28,"Q, "&amp;(INDEX('Full Data'!$M:$M,MATCH($B21,IF('Full Data'!$G:$G=AL$2,'Full Data'!$C:$C),0)))-(INDEX('Full Data'!$E:$E,MATCH($B21,IF('Full Data'!$G:$G=AL$2,'Full Data'!$C:$C),0)))-28,"")</f>
        <v/>
      </c>
      <c r="AM21" s="29" t="str">
        <f t="array" ref="AM21">IF((INDEX('Full Data'!$M:$M,MATCH($B21,IF('Full Data'!$G:$G=AM$2,'Full Data'!$C:$C),0)))-(INDEX('Full Data'!$E:$E,MATCH($B21,IF('Full Data'!$G:$G=AM$2,'Full Data'!$C:$C),0)))&gt;28,"Q, "&amp;(INDEX('Full Data'!$M:$M,MATCH($B21,IF('Full Data'!$G:$G=AM$2,'Full Data'!$C:$C),0)))-(INDEX('Full Data'!$E:$E,MATCH($B21,IF('Full Data'!$G:$G=AM$2,'Full Data'!$C:$C),0)))-28,"")</f>
        <v/>
      </c>
      <c r="AN21" s="29" t="str">
        <f t="array" ref="AN21">IF((INDEX('Full Data'!$M:$M,MATCH($B21,IF('Full Data'!$G:$G=AN$2,'Full Data'!$C:$C),0)))-(INDEX('Full Data'!$E:$E,MATCH($B21,IF('Full Data'!$G:$G=AN$2,'Full Data'!$C:$C),0)))&gt;2,"Q, "&amp;(INDEX('Full Data'!$M:$M,MATCH($B21,IF('Full Data'!$G:$G=AN$2,'Full Data'!$C:$C),0)))-(INDEX('Full Data'!$E:$E,MATCH($B21,IF('Full Data'!$G:$G=AN$2,'Full Data'!$C:$C),0)))-2,"")</f>
        <v>Q, 11.1645833333314</v>
      </c>
      <c r="AO21" s="29" t="str">
        <f t="array" ref="AO21">IF((INDEX('Full Data'!$M:$M,MATCH($B21,IF('Full Data'!$G:$G=AO$2,'Full Data'!$C:$C),0)))-(INDEX('Full Data'!$E:$E,MATCH($B21,IF('Full Data'!$G:$G=AO$2,'Full Data'!$C:$C),0)))&gt;28,"Q, "&amp;(INDEX('Full Data'!$M:$M,MATCH($B21,IF('Full Data'!$G:$G=AO$2,'Full Data'!$C:$C),0)))-(INDEX('Full Data'!$E:$E,MATCH($B21,IF('Full Data'!$G:$G=AO$2,'Full Data'!$C:$C),0)))-28,"")</f>
        <v/>
      </c>
      <c r="AP21" s="29" t="str">
        <f t="array" ref="AP21">IF((INDEX('Full Data'!$M:$M,MATCH($B21,IF('Full Data'!$G:$G=AP$2,'Full Data'!$C:$C),0)))-(INDEX('Full Data'!$E:$E,MATCH($B21,IF('Full Data'!$G:$G=AP$2,'Full Data'!$C:$C),0)))&gt;180,"Q, "&amp;(INDEX('Full Data'!$M:$M,MATCH($B21,IF('Full Data'!$G:$G=AP$2,'Full Data'!$C:$C),0)))-(INDEX('Full Data'!$E:$E,MATCH($B21,IF('Full Data'!$G:$G=AP$2,'Full Data'!$C:$C),0)))-180,"")</f>
        <v/>
      </c>
      <c r="AQ21" s="29" t="str">
        <f t="array" ref="AQ21">IF((INDEX('Full Data'!$M:$M,MATCH($B21,IF('Full Data'!$G:$G=AQ$2,'Full Data'!$C:$C),0)))-(INDEX('Full Data'!$E:$E,MATCH($B21,IF('Full Data'!$G:$G=AQ$2,'Full Data'!$C:$C),0)))&gt;180,"Q, "&amp;(INDEX('Full Data'!$M:$M,MATCH($B21,IF('Full Data'!$G:$G=AQ$2,'Full Data'!$C:$C),0)))-(INDEX('Full Data'!$E:$E,MATCH($B21,IF('Full Data'!$G:$G=AQ$2,'Full Data'!$C:$C),0)))-180,"")</f>
        <v/>
      </c>
      <c r="AR21" s="29" t="str">
        <f t="array" ref="AR21">IF((INDEX('Full Data'!$M:$M,MATCH($B21,IF('Full Data'!$G:$G=AR$2,'Full Data'!$C:$C),0)))-(INDEX('Full Data'!$E:$E,MATCH($B21,IF('Full Data'!$G:$G=AR$2,'Full Data'!$C:$C),0)))&gt;180,"Q, "&amp;(INDEX('Full Data'!$M:$M,MATCH($B21,IF('Full Data'!$G:$G=AR$2,'Full Data'!$C:$C),0)))-(INDEX('Full Data'!$E:$E,MATCH($B21,IF('Full Data'!$G:$G=AR$2,'Full Data'!$C:$C),0)))-180,"")</f>
        <v/>
      </c>
      <c r="AS21" s="29" t="str">
        <f t="array" ref="AS21">IF((INDEX('Full Data'!$M:$M,MATCH($B21,IF('Full Data'!$G:$G=AS$2,'Full Data'!$C:$C),0)))-(INDEX('Full Data'!$E:$E,MATCH($B21,IF('Full Data'!$G:$G=AS$2,'Full Data'!$C:$C),0)))&gt;180,"Q, "&amp;(INDEX('Full Data'!$M:$M,MATCH($B21,IF('Full Data'!$G:$G=AS$2,'Full Data'!$C:$C),0)))-(INDEX('Full Data'!$E:$E,MATCH($B21,IF('Full Data'!$G:$G=AS$2,'Full Data'!$C:$C),0)))-180,"")</f>
        <v/>
      </c>
      <c r="AT21" s="29" t="str">
        <f t="array" ref="AT21">IF((INDEX('Full Data'!$M:$M,MATCH($B21,IF('Full Data'!$G:$G=AT$2,'Full Data'!$C:$C),0)))-(INDEX('Full Data'!$E:$E,MATCH($B21,IF('Full Data'!$G:$G=AT$2,'Full Data'!$C:$C),0)))&gt;28,"Q, "&amp;(INDEX('Full Data'!$M:$M,MATCH($B21,IF('Full Data'!$G:$G=AT$2,'Full Data'!$C:$C),0)))-(INDEX('Full Data'!$E:$E,MATCH($B21,IF('Full Data'!$G:$G=AT$2,'Full Data'!$C:$C),0)))-28,"")</f>
        <v/>
      </c>
      <c r="AU21" s="29" t="str">
        <f t="array" ref="AU21">IF((INDEX('Full Data'!$M:$M,MATCH($B21,IF('Full Data'!$G:$G=AU$2,'Full Data'!$C:$C),0)))-(INDEX('Full Data'!$E:$E,MATCH($B21,IF('Full Data'!$G:$G=AU$2,'Full Data'!$C:$C),0)))&gt;28,"Q, "&amp;(INDEX('Full Data'!$M:$M,MATCH($B21,IF('Full Data'!$G:$G=AU$2,'Full Data'!$C:$C),0)))-(INDEX('Full Data'!$E:$E,MATCH($B21,IF('Full Data'!$G:$G=AU$2,'Full Data'!$C:$C),0)))-28,"")</f>
        <v/>
      </c>
      <c r="AV21" s="29" t="str">
        <f t="array" ref="AV21">IF((INDEX('Full Data'!$M:$M,MATCH($B21,IF('Full Data'!$G:$G=AV$2,'Full Data'!$C:$C),0)))-(INDEX('Full Data'!$E:$E,MATCH($B21,IF('Full Data'!$G:$G=AV$2,'Full Data'!$C:$C),0)))&gt;180,"Q, "&amp;(INDEX('Full Data'!$M:$M,MATCH($B21,IF('Full Data'!$G:$G=AV$2,'Full Data'!$C:$C),0)))-(INDEX('Full Data'!$E:$E,MATCH($B21,IF('Full Data'!$G:$G=AV$2,'Full Data'!$C:$C),0)))-180,"")</f>
        <v/>
      </c>
      <c r="AW21" s="29" t="str">
        <f t="array" ref="AW21">IF((INDEX('Full Data'!$M:$M,MATCH($B21,IF('Full Data'!$G:$G=AW$2,'Full Data'!$C:$C),0)))-(INDEX('Full Data'!$E:$E,MATCH($B21,IF('Full Data'!$G:$G=AW$2,'Full Data'!$C:$C),0)))&gt;7,"Q, "&amp;(INDEX('Full Data'!$M:$M,MATCH($B21,IF('Full Data'!$G:$G=AW$2,'Full Data'!$C:$C),0)))-(INDEX('Full Data'!$E:$E,MATCH($B21,IF('Full Data'!$G:$G=AW$2,'Full Data'!$C:$C),0)))-7,"")</f>
        <v/>
      </c>
      <c r="AX21" s="29" t="e">
        <f t="array" ref="AX21">IF((INDEX('Full Data'!$M:$M,MATCH($B21,IF('Full Data'!$G:$G=AX$2,'Full Data'!$C:$C),0)))-(INDEX('Full Data'!$E:$E,MATCH($B21,IF('Full Data'!$G:$G=AX$2,'Full Data'!$C:$C),0)))&gt;28,"Q, "&amp;(INDEX('Full Data'!$M:$M,MATCH($B21,IF('Full Data'!$G:$G=AX$2,'Full Data'!$C:$C),0)))-(INDEX('Full Data'!$E:$E,MATCH($B21,IF('Full Data'!$G:$G=AX$2,'Full Data'!$C:$C),0)))-28,"")</f>
        <v>#N/A</v>
      </c>
      <c r="AY21" s="29" t="str">
        <f t="array" ref="AY21">IF((INDEX('Full Data'!$M:$M,MATCH($B21,IF('Full Data'!$G:$G=AY$2,'Full Data'!$C:$C),0)))-(INDEX('Full Data'!$E:$E,MATCH($B21,IF('Full Data'!$G:$G=AY$2,'Full Data'!$C:$C),0)))&gt;40,"Q, "&amp;(INDEX('Full Data'!$M:$M,MATCH($B21,IF('Full Data'!$G:$G=AY$2,'Full Data'!$C:$C),0)))-(INDEX('Full Data'!$E:$E,MATCH($B21,IF('Full Data'!$G:$G=AY$2,'Full Data'!$C:$C),0)))-40,"")</f>
        <v/>
      </c>
      <c r="AZ21" s="26" t="str">
        <f>IF(Summary!L21&gt;MDL!C21,IF(Summary!L21&lt;PQL!C21,"I",""),"U")</f>
        <v/>
      </c>
      <c r="BA21" s="27" t="str">
        <f>IF(Summary!M21&gt;MDL!D21,IF(Summary!M21&lt;PQL!D21,"I",""),"U")</f>
        <v>U</v>
      </c>
      <c r="BB21" s="27" t="str">
        <f>IF(Summary!N21&gt;MDL!E21,IF(Summary!N21&lt;PQL!E21,"I",""),"U")</f>
        <v/>
      </c>
      <c r="BC21" s="27" t="str">
        <f>IF(Summary!O21&gt;MDL!F21,IF(Summary!O21&lt;PQL!F21,"I",""),"U")</f>
        <v>I</v>
      </c>
      <c r="BD21" s="27" t="str">
        <f>IF(Summary!P21&gt;MDL!G21,IF(Summary!P21&lt;PQL!G21,"I",""),"U")</f>
        <v>I</v>
      </c>
      <c r="BE21" s="27" t="str">
        <f>IF(Summary!Q21&gt;MDL!H21,IF(Summary!Q21&lt;PQL!H21,"I",""),"U")</f>
        <v/>
      </c>
      <c r="BF21" s="27" t="str">
        <f>IF(Summary!R21&gt;MDL!I21,IF(Summary!R21&lt;PQL!I21,"I",""),"U")</f>
        <v/>
      </c>
      <c r="BG21" s="27" t="str">
        <f>IF(Summary!S21&gt;MDL!J21,IF(Summary!S21&lt;PQL!J21,"I",""),"U")</f>
        <v/>
      </c>
      <c r="BH21" s="27" t="str">
        <f>IF(Summary!T21&gt;MDL!K21,IF(Summary!T21&lt;PQL!K21,"I",""),"U")</f>
        <v>U</v>
      </c>
      <c r="BI21" s="27" t="str">
        <f>IF(Summary!U21&gt;MDL!L21,IF(Summary!U21&lt;PQL!L21,"I",""),"U")</f>
        <v/>
      </c>
      <c r="BJ21" s="27" t="str">
        <f>IF(Summary!V21&gt;MDL!M21,IF(Summary!V21&lt;PQL!M21,"I",""),"U")</f>
        <v/>
      </c>
      <c r="BK21" s="27" t="str">
        <f>IF(Summary!W21&gt;MDL!N21,IF(Summary!W21&lt;PQL!N21,"I",""),"U")</f>
        <v/>
      </c>
      <c r="BL21" s="27" t="str">
        <f>IF(Summary!X21&gt;MDL!O21,IF(Summary!X21&lt;PQL!O21,"I",""),"U")</f>
        <v/>
      </c>
      <c r="BM21" s="27" t="str">
        <f>IF(Summary!Y21&gt;MDL!P21,IF(Summary!Y21&lt;PQL!P21,"I",""),"U")</f>
        <v/>
      </c>
      <c r="BN21" s="27" t="str">
        <f>IF(Summary!Z21&gt;MDL!Q21,IF(Summary!Z21&lt;PQL!Q21,"I",""),"U")</f>
        <v/>
      </c>
      <c r="BO21" s="27" t="str">
        <f>IF(Summary!AA21&gt;MDL!R21,IF(Summary!AA21&lt;PQL!R21,"I",""),"U")</f>
        <v/>
      </c>
      <c r="BP21" s="27" t="str">
        <f>IF(Summary!AB21&gt;MDL!S21,IF(Summary!AB21&lt;PQL!S21,"I",""),"U")</f>
        <v/>
      </c>
      <c r="BQ21" s="27" t="e">
        <f>IF(Summary!AD21&gt;MDL!U21,IF(Summary!AD21&lt;PQL!U21,"I",""),"U")</f>
        <v>#N/A</v>
      </c>
      <c r="BR21" s="27" t="str">
        <f>IF(Summary!AE21&gt;MDL!V21,IF(Summary!AE21&lt;PQL!V21,"I",""),"U")</f>
        <v>U</v>
      </c>
    </row>
    <row r="22" spans="2:70">
      <c r="B22" t="str">
        <f>IF(ISBLANK(Summary!B22),"",Summary!B22)</f>
        <v>SILVER GLEN SPRINGS SIPQ</v>
      </c>
      <c r="C22">
        <v>9687</v>
      </c>
      <c r="D22" t="str">
        <f>IF(ISERROR(INDEX('Full Data'!A:A,MATCH(B22,'Full Data'!C:C,0))),"",INDEX('Full Data'!A:A,MATCH(B22,'Full Data'!C:C,0)))</f>
        <v>SPRG1204-8</v>
      </c>
      <c r="E22" s="39">
        <f>IF((7+COUNT(Summary!AD22:AE22,Summary!L22:AB22))=Summary!C22,"",((7+COUNT(Summary!AD22:AE22,Summary!L22:AB22))-Summary!C22))</f>
        <v>1</v>
      </c>
      <c r="F22" s="39" t="str">
        <f t="array" ref="F22">IF(AND((IF(AND(ISTEXT((INDEX('Full Data'!$I:$I,MATCH($B22,IF('Full Data'!$G:$G=F$2,'Full Data'!$C:$C),0)))),ISNUMBER(Summary!E22)),"bad qualifer","O"))="O",IFERROR(Summary!E22,"O")="O"),"O","")</f>
        <v/>
      </c>
      <c r="G22" s="8" t="str">
        <f t="array" ref="G22">IF(AND((IF(AND(ISTEXT((INDEX('Full Data'!$I:$I,MATCH($B22,IF('Full Data'!$G:$G=G$2,'Full Data'!$C:$C),0)))),ISNUMBER(Summary!F22)),"bad qualifer","O"))="O",IFERROR(Summary!F22,"O")="O"),"O","")</f>
        <v/>
      </c>
      <c r="H22" s="39" t="str">
        <f t="array" ref="H22">IF(AND((IF(AND(ISTEXT((INDEX('Full Data'!$I:$I,MATCH($B22,IF('Full Data'!$G:$G=H$2,'Full Data'!$C:$C),0)))),ISNUMBER(Summary!G22)),"bad qualifer","O"))="O",IFERROR(Summary!G22,"O")="O"),"O","")</f>
        <v/>
      </c>
      <c r="I22" s="39" t="str">
        <f t="array" ref="I22">IF(AND((IF(AND(ISTEXT((INDEX('Full Data'!$I:$I,MATCH($B22,IF('Full Data'!$G:$G=I$2,'Full Data'!$C:$C),0)))),ISNUMBER(Summary!H22)),"bad qualifer","O"))="O",IFERROR(Summary!H22,"O")="O"),"O","")</f>
        <v/>
      </c>
      <c r="J22" s="39" t="str">
        <f t="array" ref="J22">IF(AND((IF(AND(ISTEXT((INDEX('Full Data'!$I:$I,MATCH($B22,IF('Full Data'!$G:$G=J$2,'Full Data'!$C:$C),0)))),ISNUMBER(Summary!I22)),"bad qualifer","O"))="O",IFERROR(Summary!I22,"O")="O"),"O","")</f>
        <v/>
      </c>
      <c r="K22" s="10" t="str">
        <f t="array" ref="K22">IF(OR(C22=9695,C22=20383,C22=20385,C22=9714,C22=9717,C22=11371,C22=11456,C22=9739,C22=11386,C22=9719),"",(IFERROR(CONCATENATE((INDEX('Full Data'!$I:$I,MATCH($B22,IF('Full Data'!$G:$G=K$2,'Full Data'!$C:$C),0))),"  |  ",(IFERROR(IF(Summary!J22=Summary!K22,"L",Summary!J22-Summary!K22),"O"))),"O")))</f>
        <v>O</v>
      </c>
      <c r="L22" s="44" t="str">
        <f t="array" ref="L22">IF(OR(C22=9695,C22=20383,C22=20385,C22=9714),"",(IF(AND((IF(AND(ISTEXT((INDEX('Full Data'!$I:$I,MATCH($B22,IF('Full Data'!$G:$G=L$2,'Full Data'!$C:$C),0)))),ISNUMBER(Summary!K22)),"bad qualifer","O"))="O",IFERROR(Summary!K22,"O")="O"),"O","")))</f>
        <v/>
      </c>
      <c r="M22" s="16" t="str">
        <f t="array" ref="M22">(IF(OR(C22=9743,C22=11456,C22=9713,C22=10786,C22=9714),(IF(AND((IF(AND(ISTEXT((INDEX('Full Data'!$I:$I,MATCH($B22,IF('Full Data'!$G:$G=M$2,'Full Data'!$C:$C),0)))),ISNUMBER(Summary!AC22)),"bad qualifer","O"))="O",IFERROR(Summary!AC22,"O")="O"),"O","")),""))</f>
        <v/>
      </c>
      <c r="N22" s="12" t="str">
        <f t="array" ref="N22">IF((INDEX('Full Data'!$I:$I,MATCH($B22,IF('Full Data'!$G:$G=AG$2,'Full Data'!$C:$C),0)))=CONCATENATE(LEFT(AG22),AZ22),"",CONCATENATE((INDEX('Full Data'!$I:$I,MATCH($B22,IF('Full Data'!$G:$G=AG$2,'Full Data'!$C:$C),0))),"  |  ",CONCATENATE(AG22,AZ22)))</f>
        <v/>
      </c>
      <c r="O22" s="11" t="str">
        <f t="array" ref="O22">IF((INDEX('Full Data'!$I:$I,MATCH($B22,IF('Full Data'!$G:$G=AH$2,'Full Data'!$C:$C),0)))=CONCATENATE(LEFT(AH22),BA22),"",CONCATENATE((INDEX('Full Data'!$I:$I,MATCH($B22,IF('Full Data'!$G:$G=AH$2,'Full Data'!$C:$C),0))),"  |  ",CONCATENATE(AH22,BA22)))</f>
        <v/>
      </c>
      <c r="P22" s="11" t="str">
        <f t="array" ref="P22">IF((INDEX('Full Data'!$I:$I,MATCH($B22,IF('Full Data'!$G:$G=AI$2,'Full Data'!$C:$C),0)))=CONCATENATE(LEFT(AI22),BB22),"",CONCATENATE((INDEX('Full Data'!$I:$I,MATCH($B22,IF('Full Data'!$G:$G=AI$2,'Full Data'!$C:$C),0))),"  |  ",CONCATENATE(AI22,BB22)))</f>
        <v/>
      </c>
      <c r="Q22" s="11" t="str">
        <f t="array" ref="Q22">IF((INDEX('Full Data'!$I:$I,MATCH($B22,IF('Full Data'!$G:$G=AJ$2,'Full Data'!$C:$C),0)))=CONCATENATE(LEFT(AJ22),BC22),"",CONCATENATE((INDEX('Full Data'!$I:$I,MATCH($B22,IF('Full Data'!$G:$G=AJ$2,'Full Data'!$C:$C),0))),"  |  ",CONCATENATE(AJ22,BC22)))</f>
        <v>I  |  U</v>
      </c>
      <c r="R22" s="11" t="str">
        <f t="array" ref="R22">IF((INDEX('Full Data'!$I:$I,MATCH($B22,IF('Full Data'!$G:$G=AK$2,'Full Data'!$C:$C),0)))=CONCATENATE(LEFT(AK22),BD22),"",CONCATENATE((INDEX('Full Data'!$I:$I,MATCH($B22,IF('Full Data'!$G:$G=AK$2,'Full Data'!$C:$C),0))),"  |  ",CONCATENATE(AK22,BD22)))</f>
        <v/>
      </c>
      <c r="S22" s="11" t="str">
        <f t="array" ref="S22">IF((INDEX('Full Data'!$I:$I,MATCH($B22,IF('Full Data'!$G:$G=AL$2,'Full Data'!$C:$C),0)))=CONCATENATE(LEFT(AL22),BE22),"",CONCATENATE((INDEX('Full Data'!$I:$I,MATCH($B22,IF('Full Data'!$G:$G=AL$2,'Full Data'!$C:$C),0))),"  |  ",CONCATENATE(AL22,BE22)))</f>
        <v/>
      </c>
      <c r="T22" s="11" t="str">
        <f t="array" ref="T22">IF((INDEX('Full Data'!$I:$I,MATCH($B22,IF('Full Data'!$G:$G=AM$2,'Full Data'!$C:$C),0)))=CONCATENATE(LEFT(AM22),BF22),"",CONCATENATE((INDEX('Full Data'!$I:$I,MATCH($B22,IF('Full Data'!$G:$G=AM$2,'Full Data'!$C:$C),0))),"  |  ",CONCATENATE(AM22,BF22)))</f>
        <v/>
      </c>
      <c r="U22" s="11" t="str">
        <f t="array" ref="U22">IF((INDEX('Full Data'!$I:$I,MATCH($B22,IF('Full Data'!$G:$G=AN$2,'Full Data'!$C:$C),0)))=CONCATENATE(LEFT(AN22),BG22),"",CONCATENATE((INDEX('Full Data'!$I:$I,MATCH($B22,IF('Full Data'!$G:$G=AN$2,'Full Data'!$C:$C),0))),"  |  ",CONCATENATE(AN22,BG22)))</f>
        <v/>
      </c>
      <c r="V22" s="11" t="str">
        <f t="array" ref="V22">IF((INDEX('Full Data'!$I:$I,MATCH($B22,IF('Full Data'!$G:$G=AO$2,'Full Data'!$C:$C),0)))=CONCATENATE(LEFT(AO22),BH22),"",CONCATENATE((INDEX('Full Data'!$I:$I,MATCH($B22,IF('Full Data'!$G:$G=AO$2,'Full Data'!$C:$C),0))),"  |  ",CONCATENATE(AO22,BH22)))</f>
        <v/>
      </c>
      <c r="W22" s="11" t="str">
        <f t="array" ref="W22">IF((INDEX('Full Data'!$I:$I,MATCH($B22,IF('Full Data'!$G:$G=AP$2,'Full Data'!$C:$C),0)))=CONCATENATE(LEFT(AP22),BI22),"",CONCATENATE((INDEX('Full Data'!$I:$I,MATCH($B22,IF('Full Data'!$G:$G=AP$2,'Full Data'!$C:$C),0))),"  |  ",CONCATENATE(AP22,BI22)))</f>
        <v/>
      </c>
      <c r="X22" s="11" t="str">
        <f t="array" ref="X22">IF((INDEX('Full Data'!$I:$I,MATCH($B22,IF('Full Data'!$G:$G=AQ$2,'Full Data'!$C:$C),0)))=CONCATENATE(LEFT(AQ22),BJ22),"",CONCATENATE((INDEX('Full Data'!$I:$I,MATCH($B22,IF('Full Data'!$G:$G=AQ$2,'Full Data'!$C:$C),0))),"  |  ",CONCATENATE(AQ22,BJ22)))</f>
        <v/>
      </c>
      <c r="Y22" s="11" t="str">
        <f t="array" ref="Y22">IF((INDEX('Full Data'!$I:$I,MATCH($B22,IF('Full Data'!$G:$G=AR$2,'Full Data'!$C:$C),0)))=CONCATENATE(LEFT(AR22),BK22),"",CONCATENATE((INDEX('Full Data'!$I:$I,MATCH($B22,IF('Full Data'!$G:$G=AR$2,'Full Data'!$C:$C),0))),"  |  ",CONCATENATE(AR22,BK22)))</f>
        <v/>
      </c>
      <c r="Z22" s="11" t="str">
        <f t="array" ref="Z22">IF((INDEX('Full Data'!$I:$I,MATCH($B22,IF('Full Data'!$G:$G=AS$2,'Full Data'!$C:$C),0)))=CONCATENATE(LEFT(AS22),BL22),"",CONCATENATE((INDEX('Full Data'!$I:$I,MATCH($B22,IF('Full Data'!$G:$G=AS$2,'Full Data'!$C:$C),0))),"  |  ",CONCATENATE(AS22,BL22)))</f>
        <v/>
      </c>
      <c r="AA22" s="11" t="str">
        <f t="array" ref="AA22">IF((INDEX('Full Data'!$I:$I,MATCH($B22,IF('Full Data'!$G:$G=AT$2,'Full Data'!$C:$C),0)))=CONCATENATE(LEFT(AT22),BM22),"",CONCATENATE((INDEX('Full Data'!$I:$I,MATCH($B22,IF('Full Data'!$G:$G=AT$2,'Full Data'!$C:$C),0))),"  |  ",CONCATENATE(AT22,BM22)))</f>
        <v/>
      </c>
      <c r="AB22" s="11" t="str">
        <f t="array" ref="AB22">IF((INDEX('Full Data'!$I:$I,MATCH($B22,IF('Full Data'!$G:$G=AU$2,'Full Data'!$C:$C),0)))=CONCATENATE(LEFT(AU22),BN22),"",CONCATENATE((INDEX('Full Data'!$I:$I,MATCH($B22,IF('Full Data'!$G:$G=AU$2,'Full Data'!$C:$C),0))),"  |  ",CONCATENATE(AU22,BN22)))</f>
        <v/>
      </c>
      <c r="AC22" s="11" t="str">
        <f t="array" ref="AC22">IF((INDEX('Full Data'!$I:$I,MATCH($B22,IF('Full Data'!$G:$G=AV$2,'Full Data'!$C:$C),0)))=CONCATENATE(LEFT(AV22),BO22),"",CONCATENATE((INDEX('Full Data'!$I:$I,MATCH($B22,IF('Full Data'!$G:$G=AV$2,'Full Data'!$C:$C),0))),"  |  ",CONCATENATE(AV22,BO22)))</f>
        <v/>
      </c>
      <c r="AD22" s="11" t="str">
        <f t="array" ref="AD22">IF((INDEX('Full Data'!$I:$I,MATCH($B22,IF('Full Data'!$G:$G=AW$2,'Full Data'!$C:$C),0)))=CONCATENATE(LEFT(AW22),BP22),"",CONCATENATE((INDEX('Full Data'!$I:$I,MATCH($B22,IF('Full Data'!$G:$G=AW$2,'Full Data'!$C:$C),0))),"  |  ",CONCATENATE(AW22,BP22)))</f>
        <v xml:space="preserve">A  |  </v>
      </c>
      <c r="AE22" s="11" t="e">
        <f t="array" ref="AE22">IF((INDEX('Full Data'!$I:$I,MATCH($B22,IF('Full Data'!$G:$G=AX$2,'Full Data'!$C:$C),0)))=CONCATENATE(LEFT(AX22),BQ22),"",CONCATENATE((INDEX('Full Data'!$I:$I,MATCH($B22,IF('Full Data'!$G:$G=AX$2,'Full Data'!$C:$C),0))),"  |  ",CONCATENATE(AX22,BQ22)))</f>
        <v>#N/A</v>
      </c>
      <c r="AF22" s="11" t="str">
        <f t="array" ref="AF22">IF((INDEX('Full Data'!$I:$I,MATCH($B22,IF('Full Data'!$G:$G=AY$2,'Full Data'!$C:$C),0)))=CONCATENATE(LEFT(AY22),BR22),"",CONCATENATE((INDEX('Full Data'!$I:$I,MATCH($B22,IF('Full Data'!$G:$G=AY$2,'Full Data'!$C:$C),0))),"  |  ",CONCATENATE(AY22,BR22)))</f>
        <v/>
      </c>
      <c r="AG22" s="28" t="str">
        <f t="array" ref="AG22">IF((INDEX('Full Data'!$M:$M,MATCH($B22,IF('Full Data'!$G:$G=AG$2,'Full Data'!$C:$C),0)))-(INDEX('Full Data'!$E:$E,MATCH($B22,IF('Full Data'!$G:$G=AG$2,'Full Data'!$C:$C),0)))&gt;2,"Q, "&amp;(INDEX('Full Data'!$M:$M,MATCH($B22,IF('Full Data'!$G:$G=AG$2,'Full Data'!$C:$C),0)))-(INDEX('Full Data'!$E:$E,MATCH($B22,IF('Full Data'!$G:$G=AG$2,'Full Data'!$C:$C),0)))-2,"")</f>
        <v/>
      </c>
      <c r="AH22" s="29" t="str">
        <f t="array" ref="AH22">IF((INDEX('Full Data'!$M:$M,MATCH($B22,IF('Full Data'!$G:$G=AH$2,'Full Data'!$C:$C),0)))-(INDEX('Full Data'!$E:$E,MATCH($B22,IF('Full Data'!$G:$G=AH$2,'Full Data'!$C:$C),0)))&gt;2,"Q, "&amp;(INDEX('Full Data'!$M:$M,MATCH($B22,IF('Full Data'!$G:$G=AH$2,'Full Data'!$C:$C),0)))-(INDEX('Full Data'!$E:$E,MATCH($B22,IF('Full Data'!$G:$G=AH$2,'Full Data'!$C:$C),0)))-2,"")</f>
        <v/>
      </c>
      <c r="AI22" s="29" t="str">
        <f t="array" ref="AI22">IF((INDEX('Full Data'!$M:$M,MATCH($B22,IF('Full Data'!$G:$G=AI$2,'Full Data'!$C:$C),0)))-(INDEX('Full Data'!$E:$E,MATCH($B22,IF('Full Data'!$G:$G=AI$2,'Full Data'!$C:$C),0)))&gt;14,"Q, "&amp;(INDEX('Full Data'!$M:$M,MATCH($B22,IF('Full Data'!$G:$G=AI$2,'Full Data'!$C:$C),0)))-(INDEX('Full Data'!$E:$E,MATCH($B22,IF('Full Data'!$G:$G=AI$2,'Full Data'!$C:$C),0)))-14,"")</f>
        <v/>
      </c>
      <c r="AJ22" s="29" t="str">
        <f t="array" ref="AJ22">IF((INDEX('Full Data'!$M:$M,MATCH($B22,IF('Full Data'!$G:$G=AJ$2,'Full Data'!$C:$C),0)))-(INDEX('Full Data'!$E:$E,MATCH($B22,IF('Full Data'!$G:$G=AJ$2,'Full Data'!$C:$C),0)))&gt;28,"Q, "&amp;(INDEX('Full Data'!$M:$M,MATCH($B22,IF('Full Data'!$G:$G=AJ$2,'Full Data'!$C:$C),0)))-(INDEX('Full Data'!$E:$E,MATCH($B22,IF('Full Data'!$G:$G=AJ$2,'Full Data'!$C:$C),0)))-28,"")</f>
        <v/>
      </c>
      <c r="AK22" s="29" t="str">
        <f t="array" ref="AK22">IF((INDEX('Full Data'!$M:$M,MATCH($B22,IF('Full Data'!$G:$G=AK$2,'Full Data'!$C:$C),0)))-(INDEX('Full Data'!$E:$E,MATCH($B22,IF('Full Data'!$G:$G=AK$2,'Full Data'!$C:$C),0)))&gt;28,"Q, "&amp;(INDEX('Full Data'!$M:$M,MATCH($B22,IF('Full Data'!$G:$G=AK$2,'Full Data'!$C:$C),0)))-(INDEX('Full Data'!$E:$E,MATCH($B22,IF('Full Data'!$G:$G=AK$2,'Full Data'!$C:$C),0)))-28,"")</f>
        <v/>
      </c>
      <c r="AL22" s="29" t="str">
        <f t="array" ref="AL22">IF((INDEX('Full Data'!$M:$M,MATCH($B22,IF('Full Data'!$G:$G=AL$2,'Full Data'!$C:$C),0)))-(INDEX('Full Data'!$E:$E,MATCH($B22,IF('Full Data'!$G:$G=AL$2,'Full Data'!$C:$C),0)))&gt;28,"Q, "&amp;(INDEX('Full Data'!$M:$M,MATCH($B22,IF('Full Data'!$G:$G=AL$2,'Full Data'!$C:$C),0)))-(INDEX('Full Data'!$E:$E,MATCH($B22,IF('Full Data'!$G:$G=AL$2,'Full Data'!$C:$C),0)))-28,"")</f>
        <v/>
      </c>
      <c r="AM22" s="29" t="str">
        <f t="array" ref="AM22">IF((INDEX('Full Data'!$M:$M,MATCH($B22,IF('Full Data'!$G:$G=AM$2,'Full Data'!$C:$C),0)))-(INDEX('Full Data'!$E:$E,MATCH($B22,IF('Full Data'!$G:$G=AM$2,'Full Data'!$C:$C),0)))&gt;28,"Q, "&amp;(INDEX('Full Data'!$M:$M,MATCH($B22,IF('Full Data'!$G:$G=AM$2,'Full Data'!$C:$C),0)))-(INDEX('Full Data'!$E:$E,MATCH($B22,IF('Full Data'!$G:$G=AM$2,'Full Data'!$C:$C),0)))-28,"")</f>
        <v/>
      </c>
      <c r="AN22" s="29" t="str">
        <f t="array" ref="AN22">IF((INDEX('Full Data'!$M:$M,MATCH($B22,IF('Full Data'!$G:$G=AN$2,'Full Data'!$C:$C),0)))-(INDEX('Full Data'!$E:$E,MATCH($B22,IF('Full Data'!$G:$G=AN$2,'Full Data'!$C:$C),0)))&gt;2,"Q, "&amp;(INDEX('Full Data'!$M:$M,MATCH($B22,IF('Full Data'!$G:$G=AN$2,'Full Data'!$C:$C),0)))-(INDEX('Full Data'!$E:$E,MATCH($B22,IF('Full Data'!$G:$G=AN$2,'Full Data'!$C:$C),0)))-2,"")</f>
        <v/>
      </c>
      <c r="AO22" s="29" t="str">
        <f t="array" ref="AO22">IF((INDEX('Full Data'!$M:$M,MATCH($B22,IF('Full Data'!$G:$G=AO$2,'Full Data'!$C:$C),0)))-(INDEX('Full Data'!$E:$E,MATCH($B22,IF('Full Data'!$G:$G=AO$2,'Full Data'!$C:$C),0)))&gt;28,"Q, "&amp;(INDEX('Full Data'!$M:$M,MATCH($B22,IF('Full Data'!$G:$G=AO$2,'Full Data'!$C:$C),0)))-(INDEX('Full Data'!$E:$E,MATCH($B22,IF('Full Data'!$G:$G=AO$2,'Full Data'!$C:$C),0)))-28,"")</f>
        <v/>
      </c>
      <c r="AP22" s="29" t="str">
        <f t="array" ref="AP22">IF((INDEX('Full Data'!$M:$M,MATCH($B22,IF('Full Data'!$G:$G=AP$2,'Full Data'!$C:$C),0)))-(INDEX('Full Data'!$E:$E,MATCH($B22,IF('Full Data'!$G:$G=AP$2,'Full Data'!$C:$C),0)))&gt;180,"Q, "&amp;(INDEX('Full Data'!$M:$M,MATCH($B22,IF('Full Data'!$G:$G=AP$2,'Full Data'!$C:$C),0)))-(INDEX('Full Data'!$E:$E,MATCH($B22,IF('Full Data'!$G:$G=AP$2,'Full Data'!$C:$C),0)))-180,"")</f>
        <v/>
      </c>
      <c r="AQ22" s="29" t="str">
        <f t="array" ref="AQ22">IF((INDEX('Full Data'!$M:$M,MATCH($B22,IF('Full Data'!$G:$G=AQ$2,'Full Data'!$C:$C),0)))-(INDEX('Full Data'!$E:$E,MATCH($B22,IF('Full Data'!$G:$G=AQ$2,'Full Data'!$C:$C),0)))&gt;180,"Q, "&amp;(INDEX('Full Data'!$M:$M,MATCH($B22,IF('Full Data'!$G:$G=AQ$2,'Full Data'!$C:$C),0)))-(INDEX('Full Data'!$E:$E,MATCH($B22,IF('Full Data'!$G:$G=AQ$2,'Full Data'!$C:$C),0)))-180,"")</f>
        <v/>
      </c>
      <c r="AR22" s="29" t="str">
        <f t="array" ref="AR22">IF((INDEX('Full Data'!$M:$M,MATCH($B22,IF('Full Data'!$G:$G=AR$2,'Full Data'!$C:$C),0)))-(INDEX('Full Data'!$E:$E,MATCH($B22,IF('Full Data'!$G:$G=AR$2,'Full Data'!$C:$C),0)))&gt;180,"Q, "&amp;(INDEX('Full Data'!$M:$M,MATCH($B22,IF('Full Data'!$G:$G=AR$2,'Full Data'!$C:$C),0)))-(INDEX('Full Data'!$E:$E,MATCH($B22,IF('Full Data'!$G:$G=AR$2,'Full Data'!$C:$C),0)))-180,"")</f>
        <v/>
      </c>
      <c r="AS22" s="29" t="str">
        <f t="array" ref="AS22">IF((INDEX('Full Data'!$M:$M,MATCH($B22,IF('Full Data'!$G:$G=AS$2,'Full Data'!$C:$C),0)))-(INDEX('Full Data'!$E:$E,MATCH($B22,IF('Full Data'!$G:$G=AS$2,'Full Data'!$C:$C),0)))&gt;180,"Q, "&amp;(INDEX('Full Data'!$M:$M,MATCH($B22,IF('Full Data'!$G:$G=AS$2,'Full Data'!$C:$C),0)))-(INDEX('Full Data'!$E:$E,MATCH($B22,IF('Full Data'!$G:$G=AS$2,'Full Data'!$C:$C),0)))-180,"")</f>
        <v/>
      </c>
      <c r="AT22" s="29" t="str">
        <f t="array" ref="AT22">IF((INDEX('Full Data'!$M:$M,MATCH($B22,IF('Full Data'!$G:$G=AT$2,'Full Data'!$C:$C),0)))-(INDEX('Full Data'!$E:$E,MATCH($B22,IF('Full Data'!$G:$G=AT$2,'Full Data'!$C:$C),0)))&gt;28,"Q, "&amp;(INDEX('Full Data'!$M:$M,MATCH($B22,IF('Full Data'!$G:$G=AT$2,'Full Data'!$C:$C),0)))-(INDEX('Full Data'!$E:$E,MATCH($B22,IF('Full Data'!$G:$G=AT$2,'Full Data'!$C:$C),0)))-28,"")</f>
        <v/>
      </c>
      <c r="AU22" s="29" t="str">
        <f t="array" ref="AU22">IF((INDEX('Full Data'!$M:$M,MATCH($B22,IF('Full Data'!$G:$G=AU$2,'Full Data'!$C:$C),0)))-(INDEX('Full Data'!$E:$E,MATCH($B22,IF('Full Data'!$G:$G=AU$2,'Full Data'!$C:$C),0)))&gt;28,"Q, "&amp;(INDEX('Full Data'!$M:$M,MATCH($B22,IF('Full Data'!$G:$G=AU$2,'Full Data'!$C:$C),0)))-(INDEX('Full Data'!$E:$E,MATCH($B22,IF('Full Data'!$G:$G=AU$2,'Full Data'!$C:$C),0)))-28,"")</f>
        <v/>
      </c>
      <c r="AV22" s="29" t="str">
        <f t="array" ref="AV22">IF((INDEX('Full Data'!$M:$M,MATCH($B22,IF('Full Data'!$G:$G=AV$2,'Full Data'!$C:$C),0)))-(INDEX('Full Data'!$E:$E,MATCH($B22,IF('Full Data'!$G:$G=AV$2,'Full Data'!$C:$C),0)))&gt;180,"Q, "&amp;(INDEX('Full Data'!$M:$M,MATCH($B22,IF('Full Data'!$G:$G=AV$2,'Full Data'!$C:$C),0)))-(INDEX('Full Data'!$E:$E,MATCH($B22,IF('Full Data'!$G:$G=AV$2,'Full Data'!$C:$C),0)))-180,"")</f>
        <v/>
      </c>
      <c r="AW22" s="29" t="str">
        <f t="array" ref="AW22">IF((INDEX('Full Data'!$M:$M,MATCH($B22,IF('Full Data'!$G:$G=AW$2,'Full Data'!$C:$C),0)))-(INDEX('Full Data'!$E:$E,MATCH($B22,IF('Full Data'!$G:$G=AW$2,'Full Data'!$C:$C),0)))&gt;7,"Q, "&amp;(INDEX('Full Data'!$M:$M,MATCH($B22,IF('Full Data'!$G:$G=AW$2,'Full Data'!$C:$C),0)))-(INDEX('Full Data'!$E:$E,MATCH($B22,IF('Full Data'!$G:$G=AW$2,'Full Data'!$C:$C),0)))-7,"")</f>
        <v/>
      </c>
      <c r="AX22" s="29" t="e">
        <f t="array" ref="AX22">IF((INDEX('Full Data'!$M:$M,MATCH($B22,IF('Full Data'!$G:$G=AX$2,'Full Data'!$C:$C),0)))-(INDEX('Full Data'!$E:$E,MATCH($B22,IF('Full Data'!$G:$G=AX$2,'Full Data'!$C:$C),0)))&gt;28,"Q, "&amp;(INDEX('Full Data'!$M:$M,MATCH($B22,IF('Full Data'!$G:$G=AX$2,'Full Data'!$C:$C),0)))-(INDEX('Full Data'!$E:$E,MATCH($B22,IF('Full Data'!$G:$G=AX$2,'Full Data'!$C:$C),0)))-28,"")</f>
        <v>#N/A</v>
      </c>
      <c r="AY22" s="29" t="str">
        <f t="array" ref="AY22">IF((INDEX('Full Data'!$M:$M,MATCH($B22,IF('Full Data'!$G:$G=AY$2,'Full Data'!$C:$C),0)))-(INDEX('Full Data'!$E:$E,MATCH($B22,IF('Full Data'!$G:$G=AY$2,'Full Data'!$C:$C),0)))&gt;40,"Q, "&amp;(INDEX('Full Data'!$M:$M,MATCH($B22,IF('Full Data'!$G:$G=AY$2,'Full Data'!$C:$C),0)))-(INDEX('Full Data'!$E:$E,MATCH($B22,IF('Full Data'!$G:$G=AY$2,'Full Data'!$C:$C),0)))-40,"")</f>
        <v/>
      </c>
      <c r="AZ22" s="26" t="str">
        <f>IF(Summary!L22&gt;MDL!C22,IF(Summary!L22&lt;PQL!C22,"I",""),"U")</f>
        <v/>
      </c>
      <c r="BA22" s="27" t="str">
        <f>IF(Summary!M22&gt;MDL!D22,IF(Summary!M22&lt;PQL!D22,"I",""),"U")</f>
        <v>U</v>
      </c>
      <c r="BB22" s="27" t="str">
        <f>IF(Summary!N22&gt;MDL!E22,IF(Summary!N22&lt;PQL!E22,"I",""),"U")</f>
        <v/>
      </c>
      <c r="BC22" s="27" t="str">
        <f>IF(Summary!O22&gt;MDL!F22,IF(Summary!O22&lt;PQL!F22,"I",""),"U")</f>
        <v>U</v>
      </c>
      <c r="BD22" s="27" t="str">
        <f>IF(Summary!P22&gt;MDL!G22,IF(Summary!P22&lt;PQL!G22,"I",""),"U")</f>
        <v>I</v>
      </c>
      <c r="BE22" s="27" t="str">
        <f>IF(Summary!Q22&gt;MDL!H22,IF(Summary!Q22&lt;PQL!H22,"I",""),"U")</f>
        <v/>
      </c>
      <c r="BF22" s="27" t="str">
        <f>IF(Summary!R22&gt;MDL!I22,IF(Summary!R22&lt;PQL!I22,"I",""),"U")</f>
        <v/>
      </c>
      <c r="BG22" s="27" t="str">
        <f>IF(Summary!S22&gt;MDL!J22,IF(Summary!S22&lt;PQL!J22,"I",""),"U")</f>
        <v/>
      </c>
      <c r="BH22" s="27" t="str">
        <f>IF(Summary!T22&gt;MDL!K22,IF(Summary!T22&lt;PQL!K22,"I",""),"U")</f>
        <v>U</v>
      </c>
      <c r="BI22" s="27" t="str">
        <f>IF(Summary!U22&gt;MDL!L22,IF(Summary!U22&lt;PQL!L22,"I",""),"U")</f>
        <v/>
      </c>
      <c r="BJ22" s="27" t="str">
        <f>IF(Summary!V22&gt;MDL!M22,IF(Summary!V22&lt;PQL!M22,"I",""),"U")</f>
        <v/>
      </c>
      <c r="BK22" s="27" t="str">
        <f>IF(Summary!W22&gt;MDL!N22,IF(Summary!W22&lt;PQL!N22,"I",""),"U")</f>
        <v/>
      </c>
      <c r="BL22" s="27" t="str">
        <f>IF(Summary!X22&gt;MDL!O22,IF(Summary!X22&lt;PQL!O22,"I",""),"U")</f>
        <v/>
      </c>
      <c r="BM22" s="27" t="str">
        <f>IF(Summary!Y22&gt;MDL!P22,IF(Summary!Y22&lt;PQL!P22,"I",""),"U")</f>
        <v/>
      </c>
      <c r="BN22" s="27" t="str">
        <f>IF(Summary!Z22&gt;MDL!Q22,IF(Summary!Z22&lt;PQL!Q22,"I",""),"U")</f>
        <v/>
      </c>
      <c r="BO22" s="27" t="str">
        <f>IF(Summary!AA22&gt;MDL!R22,IF(Summary!AA22&lt;PQL!R22,"I",""),"U")</f>
        <v/>
      </c>
      <c r="BP22" s="27" t="str">
        <f>IF(Summary!AB22&gt;MDL!S22,IF(Summary!AB22&lt;PQL!S22,"I",""),"U")</f>
        <v/>
      </c>
      <c r="BQ22" s="27" t="e">
        <f>IF(Summary!AD22&gt;MDL!U22,IF(Summary!AD22&lt;PQL!U22,"I",""),"U")</f>
        <v>#N/A</v>
      </c>
      <c r="BR22" s="27" t="str">
        <f>IF(Summary!AE22&gt;MDL!V22,IF(Summary!AE22&lt;PQL!V22,"I",""),"U")</f>
        <v>U</v>
      </c>
    </row>
    <row r="23" spans="2:70" s="10" customFormat="1">
      <c r="B23" s="10" t="str">
        <f>IF(ISBLANK(Summary!B23),"",Summary!B23)</f>
        <v>SILVER SPRING MAIN SIPQ</v>
      </c>
      <c r="C23" s="10">
        <v>9720</v>
      </c>
      <c r="D23" s="10" t="str">
        <f>IF(ISERROR(INDEX('Full Data'!A:A,MATCH(B23,'Full Data'!C:C,0))),"",INDEX('Full Data'!A:A,MATCH(B23,'Full Data'!C:C,0)))</f>
        <v>SPRG1204-17</v>
      </c>
      <c r="E23" s="39">
        <f>IF((7+COUNT(Summary!AD23:AE23,Summary!L23:AB23))=Summary!C23,"",((7+COUNT(Summary!AD23:AE23,Summary!L23:AB23))-Summary!C23))</f>
        <v>1</v>
      </c>
      <c r="F23" s="39" t="str">
        <f t="array" ref="F23">IF(AND((IF(AND(ISTEXT((INDEX('Full Data'!$I:$I,MATCH($B23,IF('Full Data'!$G:$G=F$2,'Full Data'!$C:$C),0)))),ISNUMBER(Summary!E23)),"bad qualifer","O"))="O",IFERROR(Summary!E23,"O")="O"),"O","")</f>
        <v/>
      </c>
      <c r="G23" s="8" t="str">
        <f t="array" ref="G23">IF(AND((IF(AND(ISTEXT((INDEX('Full Data'!$I:$I,MATCH($B23,IF('Full Data'!$G:$G=G$2,'Full Data'!$C:$C),0)))),ISNUMBER(Summary!F23)),"bad qualifer","O"))="O",IFERROR(Summary!F23,"O")="O"),"O","")</f>
        <v/>
      </c>
      <c r="H23" s="39" t="str">
        <f t="array" ref="H23">IF(AND((IF(AND(ISTEXT((INDEX('Full Data'!$I:$I,MATCH($B23,IF('Full Data'!$G:$G=H$2,'Full Data'!$C:$C),0)))),ISNUMBER(Summary!G23)),"bad qualifer","O"))="O",IFERROR(Summary!G23,"O")="O"),"O","")</f>
        <v/>
      </c>
      <c r="I23" s="39" t="str">
        <f t="array" ref="I23">IF(AND((IF(AND(ISTEXT((INDEX('Full Data'!$I:$I,MATCH($B23,IF('Full Data'!$G:$G=I$2,'Full Data'!$C:$C),0)))),ISNUMBER(Summary!H23)),"bad qualifer","O"))="O",IFERROR(Summary!H23,"O")="O"),"O","")</f>
        <v/>
      </c>
      <c r="J23" s="39" t="str">
        <f t="array" ref="J23">IF(AND((IF(AND(ISTEXT((INDEX('Full Data'!$I:$I,MATCH($B23,IF('Full Data'!$G:$G=J$2,'Full Data'!$C:$C),0)))),ISNUMBER(Summary!I23)),"bad qualifer","O"))="O",IFERROR(Summary!I23,"O")="O"),"O","")</f>
        <v/>
      </c>
      <c r="K23" s="10" t="str">
        <f t="array" ref="K23">IF(OR(C23=9695,C23=20383,C23=20385,C23=9714,C23=9717,C23=11371,C23=11456,C23=9739,C23=11386,C23=9719),"",(IFERROR(CONCATENATE((INDEX('Full Data'!$I:$I,MATCH($B23,IF('Full Data'!$G:$G=K$2,'Full Data'!$C:$C),0))),"  |  ",(IFERROR(IF(Summary!J23=Summary!K23,"L",Summary!J23-Summary!K23),"O"))),"O")))</f>
        <v>O</v>
      </c>
      <c r="L23" s="44" t="str">
        <f t="array" ref="L23">IF(OR(C23=9695,C23=20383,C23=20385,C23=9714),"",(IF(AND((IF(AND(ISTEXT((INDEX('Full Data'!$I:$I,MATCH($B23,IF('Full Data'!$G:$G=L$2,'Full Data'!$C:$C),0)))),ISNUMBER(Summary!K23)),"bad qualifer","O"))="O",IFERROR(Summary!K23,"O")="O"),"O","")))</f>
        <v/>
      </c>
      <c r="M23" s="16" t="str">
        <f t="array" ref="M23">(IF(OR(C23=9743,C23=11456,C23=9713,C23=10786,C23=9714),(IF(AND((IF(AND(ISTEXT((INDEX('Full Data'!$I:$I,MATCH($B23,IF('Full Data'!$G:$G=M$2,'Full Data'!$C:$C),0)))),ISNUMBER(Summary!AC23)),"bad qualifer","O"))="O",IFERROR(Summary!AC23,"O")="O"),"O","")),""))</f>
        <v/>
      </c>
      <c r="N23" s="12" t="str">
        <f t="array" ref="N23">IF((INDEX('Full Data'!$I:$I,MATCH($B23,IF('Full Data'!$G:$G=AG$2,'Full Data'!$C:$C),0)))=CONCATENATE(LEFT(AG23),AZ23),"",CONCATENATE((INDEX('Full Data'!$I:$I,MATCH($B23,IF('Full Data'!$G:$G=AG$2,'Full Data'!$C:$C),0))),"  |  ",CONCATENATE(AG23,AZ23)))</f>
        <v/>
      </c>
      <c r="O23" s="11" t="str">
        <f t="array" ref="O23">IF((INDEX('Full Data'!$I:$I,MATCH($B23,IF('Full Data'!$G:$G=AH$2,'Full Data'!$C:$C),0)))=CONCATENATE(LEFT(AH23),BA23),"",CONCATENATE((INDEX('Full Data'!$I:$I,MATCH($B23,IF('Full Data'!$G:$G=AH$2,'Full Data'!$C:$C),0))),"  |  ",CONCATENATE(AH23,BA23)))</f>
        <v/>
      </c>
      <c r="P23" s="11" t="str">
        <f t="array" ref="P23">IF((INDEX('Full Data'!$I:$I,MATCH($B23,IF('Full Data'!$G:$G=AI$2,'Full Data'!$C:$C),0)))=CONCATENATE(LEFT(AI23),BB23),"",CONCATENATE((INDEX('Full Data'!$I:$I,MATCH($B23,IF('Full Data'!$G:$G=AI$2,'Full Data'!$C:$C),0))),"  |  ",CONCATENATE(AI23,BB23)))</f>
        <v/>
      </c>
      <c r="Q23" s="11" t="str">
        <f t="array" ref="Q23">IF((INDEX('Full Data'!$I:$I,MATCH($B23,IF('Full Data'!$G:$G=AJ$2,'Full Data'!$C:$C),0)))=CONCATENATE(LEFT(AJ23),BC23),"",CONCATENATE((INDEX('Full Data'!$I:$I,MATCH($B23,IF('Full Data'!$G:$G=AJ$2,'Full Data'!$C:$C),0))),"  |  ",CONCATENATE(AJ23,BC23)))</f>
        <v/>
      </c>
      <c r="R23" s="11" t="str">
        <f t="array" ref="R23">IF((INDEX('Full Data'!$I:$I,MATCH($B23,IF('Full Data'!$G:$G=AK$2,'Full Data'!$C:$C),0)))=CONCATENATE(LEFT(AK23),BD23),"",CONCATENATE((INDEX('Full Data'!$I:$I,MATCH($B23,IF('Full Data'!$G:$G=AK$2,'Full Data'!$C:$C),0))),"  |  ",CONCATENATE(AK23,BD23)))</f>
        <v/>
      </c>
      <c r="S23" s="11" t="str">
        <f t="array" ref="S23">IF((INDEX('Full Data'!$I:$I,MATCH($B23,IF('Full Data'!$G:$G=AL$2,'Full Data'!$C:$C),0)))=CONCATENATE(LEFT(AL23),BE23),"",CONCATENATE((INDEX('Full Data'!$I:$I,MATCH($B23,IF('Full Data'!$G:$G=AL$2,'Full Data'!$C:$C),0))),"  |  ",CONCATENATE(AL23,BE23)))</f>
        <v/>
      </c>
      <c r="T23" s="11" t="str">
        <f t="array" ref="T23">IF((INDEX('Full Data'!$I:$I,MATCH($B23,IF('Full Data'!$G:$G=AM$2,'Full Data'!$C:$C),0)))=CONCATENATE(LEFT(AM23),BF23),"",CONCATENATE((INDEX('Full Data'!$I:$I,MATCH($B23,IF('Full Data'!$G:$G=AM$2,'Full Data'!$C:$C),0))),"  |  ",CONCATENATE(AM23,BF23)))</f>
        <v/>
      </c>
      <c r="U23" s="11" t="str">
        <f t="array" ref="U23">IF((INDEX('Full Data'!$I:$I,MATCH($B23,IF('Full Data'!$G:$G=AN$2,'Full Data'!$C:$C),0)))=CONCATENATE(LEFT(AN23),BG23),"",CONCATENATE((INDEX('Full Data'!$I:$I,MATCH($B23,IF('Full Data'!$G:$G=AN$2,'Full Data'!$C:$C),0))),"  |  ",CONCATENATE(AN23,BG23)))</f>
        <v/>
      </c>
      <c r="V23" s="11" t="str">
        <f t="array" ref="V23">IF((INDEX('Full Data'!$I:$I,MATCH($B23,IF('Full Data'!$G:$G=AO$2,'Full Data'!$C:$C),0)))=CONCATENATE(LEFT(AO23),BH23),"",CONCATENATE((INDEX('Full Data'!$I:$I,MATCH($B23,IF('Full Data'!$G:$G=AO$2,'Full Data'!$C:$C),0))),"  |  ",CONCATENATE(AO23,BH23)))</f>
        <v/>
      </c>
      <c r="W23" s="11" t="str">
        <f t="array" ref="W23">IF((INDEX('Full Data'!$I:$I,MATCH($B23,IF('Full Data'!$G:$G=AP$2,'Full Data'!$C:$C),0)))=CONCATENATE(LEFT(AP23),BI23),"",CONCATENATE((INDEX('Full Data'!$I:$I,MATCH($B23,IF('Full Data'!$G:$G=AP$2,'Full Data'!$C:$C),0))),"  |  ",CONCATENATE(AP23,BI23)))</f>
        <v/>
      </c>
      <c r="X23" s="11" t="str">
        <f t="array" ref="X23">IF((INDEX('Full Data'!$I:$I,MATCH($B23,IF('Full Data'!$G:$G=AQ$2,'Full Data'!$C:$C),0)))=CONCATENATE(LEFT(AQ23),BJ23),"",CONCATENATE((INDEX('Full Data'!$I:$I,MATCH($B23,IF('Full Data'!$G:$G=AQ$2,'Full Data'!$C:$C),0))),"  |  ",CONCATENATE(AQ23,BJ23)))</f>
        <v/>
      </c>
      <c r="Y23" s="11" t="str">
        <f t="array" ref="Y23">IF((INDEX('Full Data'!$I:$I,MATCH($B23,IF('Full Data'!$G:$G=AR$2,'Full Data'!$C:$C),0)))=CONCATENATE(LEFT(AR23),BK23),"",CONCATENATE((INDEX('Full Data'!$I:$I,MATCH($B23,IF('Full Data'!$G:$G=AR$2,'Full Data'!$C:$C),0))),"  |  ",CONCATENATE(AR23,BK23)))</f>
        <v/>
      </c>
      <c r="Z23" s="11" t="str">
        <f t="array" ref="Z23">IF((INDEX('Full Data'!$I:$I,MATCH($B23,IF('Full Data'!$G:$G=AS$2,'Full Data'!$C:$C),0)))=CONCATENATE(LEFT(AS23),BL23),"",CONCATENATE((INDEX('Full Data'!$I:$I,MATCH($B23,IF('Full Data'!$G:$G=AS$2,'Full Data'!$C:$C),0))),"  |  ",CONCATENATE(AS23,BL23)))</f>
        <v/>
      </c>
      <c r="AA23" s="11" t="str">
        <f t="array" ref="AA23">IF((INDEX('Full Data'!$I:$I,MATCH($B23,IF('Full Data'!$G:$G=AT$2,'Full Data'!$C:$C),0)))=CONCATENATE(LEFT(AT23),BM23),"",CONCATENATE((INDEX('Full Data'!$I:$I,MATCH($B23,IF('Full Data'!$G:$G=AT$2,'Full Data'!$C:$C),0))),"  |  ",CONCATENATE(AT23,BM23)))</f>
        <v/>
      </c>
      <c r="AB23" s="11" t="str">
        <f t="array" ref="AB23">IF((INDEX('Full Data'!$I:$I,MATCH($B23,IF('Full Data'!$G:$G=AU$2,'Full Data'!$C:$C),0)))=CONCATENATE(LEFT(AU23),BN23),"",CONCATENATE((INDEX('Full Data'!$I:$I,MATCH($B23,IF('Full Data'!$G:$G=AU$2,'Full Data'!$C:$C),0))),"  |  ",CONCATENATE(AU23,BN23)))</f>
        <v/>
      </c>
      <c r="AC23" s="11" t="str">
        <f t="array" ref="AC23">IF((INDEX('Full Data'!$I:$I,MATCH($B23,IF('Full Data'!$G:$G=AV$2,'Full Data'!$C:$C),0)))=CONCATENATE(LEFT(AV23),BO23),"",CONCATENATE((INDEX('Full Data'!$I:$I,MATCH($B23,IF('Full Data'!$G:$G=AV$2,'Full Data'!$C:$C),0))),"  |  ",CONCATENATE(AV23,BO23)))</f>
        <v/>
      </c>
      <c r="AD23" s="11" t="str">
        <f t="array" ref="AD23">IF((INDEX('Full Data'!$I:$I,MATCH($B23,IF('Full Data'!$G:$G=AW$2,'Full Data'!$C:$C),0)))=CONCATENATE(LEFT(AW23),BP23),"",CONCATENATE((INDEX('Full Data'!$I:$I,MATCH($B23,IF('Full Data'!$G:$G=AW$2,'Full Data'!$C:$C),0))),"  |  ",CONCATENATE(AW23,BP23)))</f>
        <v/>
      </c>
      <c r="AE23" s="11" t="e">
        <f t="array" ref="AE23">IF((INDEX('Full Data'!$I:$I,MATCH($B23,IF('Full Data'!$G:$G=AX$2,'Full Data'!$C:$C),0)))=CONCATENATE(LEFT(AX23),BQ23),"",CONCATENATE((INDEX('Full Data'!$I:$I,MATCH($B23,IF('Full Data'!$G:$G=AX$2,'Full Data'!$C:$C),0))),"  |  ",CONCATENATE(AX23,BQ23)))</f>
        <v>#N/A</v>
      </c>
      <c r="AF23" s="11" t="str">
        <f t="array" ref="AF23">IF((INDEX('Full Data'!$I:$I,MATCH($B23,IF('Full Data'!$G:$G=AY$2,'Full Data'!$C:$C),0)))=CONCATENATE(LEFT(AY23),BR23),"",CONCATENATE((INDEX('Full Data'!$I:$I,MATCH($B23,IF('Full Data'!$G:$G=AY$2,'Full Data'!$C:$C),0))),"  |  ",CONCATENATE(AY23,BR23)))</f>
        <v/>
      </c>
      <c r="AG23" s="28" t="str">
        <f t="array" ref="AG23">IF((INDEX('Full Data'!$M:$M,MATCH($B23,IF('Full Data'!$G:$G=AG$2,'Full Data'!$C:$C),0)))-(INDEX('Full Data'!$E:$E,MATCH($B23,IF('Full Data'!$G:$G=AG$2,'Full Data'!$C:$C),0)))&gt;2,"Q, "&amp;(INDEX('Full Data'!$M:$M,MATCH($B23,IF('Full Data'!$G:$G=AG$2,'Full Data'!$C:$C),0)))-(INDEX('Full Data'!$E:$E,MATCH($B23,IF('Full Data'!$G:$G=AG$2,'Full Data'!$C:$C),0)))-2,"")</f>
        <v/>
      </c>
      <c r="AH23" s="29" t="str">
        <f t="array" ref="AH23">IF((INDEX('Full Data'!$M:$M,MATCH($B23,IF('Full Data'!$G:$G=AH$2,'Full Data'!$C:$C),0)))-(INDEX('Full Data'!$E:$E,MATCH($B23,IF('Full Data'!$G:$G=AH$2,'Full Data'!$C:$C),0)))&gt;2,"Q, "&amp;(INDEX('Full Data'!$M:$M,MATCH($B23,IF('Full Data'!$G:$G=AH$2,'Full Data'!$C:$C),0)))-(INDEX('Full Data'!$E:$E,MATCH($B23,IF('Full Data'!$G:$G=AH$2,'Full Data'!$C:$C),0)))-2,"")</f>
        <v/>
      </c>
      <c r="AI23" s="29" t="str">
        <f t="array" ref="AI23">IF((INDEX('Full Data'!$M:$M,MATCH($B23,IF('Full Data'!$G:$G=AI$2,'Full Data'!$C:$C),0)))-(INDEX('Full Data'!$E:$E,MATCH($B23,IF('Full Data'!$G:$G=AI$2,'Full Data'!$C:$C),0)))&gt;14,"Q, "&amp;(INDEX('Full Data'!$M:$M,MATCH($B23,IF('Full Data'!$G:$G=AI$2,'Full Data'!$C:$C),0)))-(INDEX('Full Data'!$E:$E,MATCH($B23,IF('Full Data'!$G:$G=AI$2,'Full Data'!$C:$C),0)))-14,"")</f>
        <v/>
      </c>
      <c r="AJ23" s="29" t="str">
        <f t="array" ref="AJ23">IF((INDEX('Full Data'!$M:$M,MATCH($B23,IF('Full Data'!$G:$G=AJ$2,'Full Data'!$C:$C),0)))-(INDEX('Full Data'!$E:$E,MATCH($B23,IF('Full Data'!$G:$G=AJ$2,'Full Data'!$C:$C),0)))&gt;28,"Q, "&amp;(INDEX('Full Data'!$M:$M,MATCH($B23,IF('Full Data'!$G:$G=AJ$2,'Full Data'!$C:$C),0)))-(INDEX('Full Data'!$E:$E,MATCH($B23,IF('Full Data'!$G:$G=AJ$2,'Full Data'!$C:$C),0)))-28,"")</f>
        <v/>
      </c>
      <c r="AK23" s="29" t="str">
        <f t="array" ref="AK23">IF((INDEX('Full Data'!$M:$M,MATCH($B23,IF('Full Data'!$G:$G=AK$2,'Full Data'!$C:$C),0)))-(INDEX('Full Data'!$E:$E,MATCH($B23,IF('Full Data'!$G:$G=AK$2,'Full Data'!$C:$C),0)))&gt;28,"Q, "&amp;(INDEX('Full Data'!$M:$M,MATCH($B23,IF('Full Data'!$G:$G=AK$2,'Full Data'!$C:$C),0)))-(INDEX('Full Data'!$E:$E,MATCH($B23,IF('Full Data'!$G:$G=AK$2,'Full Data'!$C:$C),0)))-28,"")</f>
        <v/>
      </c>
      <c r="AL23" s="29" t="str">
        <f t="array" ref="AL23">IF((INDEX('Full Data'!$M:$M,MATCH($B23,IF('Full Data'!$G:$G=AL$2,'Full Data'!$C:$C),0)))-(INDEX('Full Data'!$E:$E,MATCH($B23,IF('Full Data'!$G:$G=AL$2,'Full Data'!$C:$C),0)))&gt;28,"Q, "&amp;(INDEX('Full Data'!$M:$M,MATCH($B23,IF('Full Data'!$G:$G=AL$2,'Full Data'!$C:$C),0)))-(INDEX('Full Data'!$E:$E,MATCH($B23,IF('Full Data'!$G:$G=AL$2,'Full Data'!$C:$C),0)))-28,"")</f>
        <v/>
      </c>
      <c r="AM23" s="29" t="str">
        <f t="array" ref="AM23">IF((INDEX('Full Data'!$M:$M,MATCH($B23,IF('Full Data'!$G:$G=AM$2,'Full Data'!$C:$C),0)))-(INDEX('Full Data'!$E:$E,MATCH($B23,IF('Full Data'!$G:$G=AM$2,'Full Data'!$C:$C),0)))&gt;28,"Q, "&amp;(INDEX('Full Data'!$M:$M,MATCH($B23,IF('Full Data'!$G:$G=AM$2,'Full Data'!$C:$C),0)))-(INDEX('Full Data'!$E:$E,MATCH($B23,IF('Full Data'!$G:$G=AM$2,'Full Data'!$C:$C),0)))-28,"")</f>
        <v/>
      </c>
      <c r="AN23" s="29" t="str">
        <f t="array" ref="AN23">IF((INDEX('Full Data'!$M:$M,MATCH($B23,IF('Full Data'!$G:$G=AN$2,'Full Data'!$C:$C),0)))-(INDEX('Full Data'!$E:$E,MATCH($B23,IF('Full Data'!$G:$G=AN$2,'Full Data'!$C:$C),0)))&gt;2,"Q, "&amp;(INDEX('Full Data'!$M:$M,MATCH($B23,IF('Full Data'!$G:$G=AN$2,'Full Data'!$C:$C),0)))-(INDEX('Full Data'!$E:$E,MATCH($B23,IF('Full Data'!$G:$G=AN$2,'Full Data'!$C:$C),0)))-2,"")</f>
        <v>Q, 11.0374999999985</v>
      </c>
      <c r="AO23" s="29" t="str">
        <f t="array" ref="AO23">IF((INDEX('Full Data'!$M:$M,MATCH($B23,IF('Full Data'!$G:$G=AO$2,'Full Data'!$C:$C),0)))-(INDEX('Full Data'!$E:$E,MATCH($B23,IF('Full Data'!$G:$G=AO$2,'Full Data'!$C:$C),0)))&gt;28,"Q, "&amp;(INDEX('Full Data'!$M:$M,MATCH($B23,IF('Full Data'!$G:$G=AO$2,'Full Data'!$C:$C),0)))-(INDEX('Full Data'!$E:$E,MATCH($B23,IF('Full Data'!$G:$G=AO$2,'Full Data'!$C:$C),0)))-28,"")</f>
        <v/>
      </c>
      <c r="AP23" s="29" t="str">
        <f t="array" ref="AP23">IF((INDEX('Full Data'!$M:$M,MATCH($B23,IF('Full Data'!$G:$G=AP$2,'Full Data'!$C:$C),0)))-(INDEX('Full Data'!$E:$E,MATCH($B23,IF('Full Data'!$G:$G=AP$2,'Full Data'!$C:$C),0)))&gt;180,"Q, "&amp;(INDEX('Full Data'!$M:$M,MATCH($B23,IF('Full Data'!$G:$G=AP$2,'Full Data'!$C:$C),0)))-(INDEX('Full Data'!$E:$E,MATCH($B23,IF('Full Data'!$G:$G=AP$2,'Full Data'!$C:$C),0)))-180,"")</f>
        <v/>
      </c>
      <c r="AQ23" s="29" t="str">
        <f t="array" ref="AQ23">IF((INDEX('Full Data'!$M:$M,MATCH($B23,IF('Full Data'!$G:$G=AQ$2,'Full Data'!$C:$C),0)))-(INDEX('Full Data'!$E:$E,MATCH($B23,IF('Full Data'!$G:$G=AQ$2,'Full Data'!$C:$C),0)))&gt;180,"Q, "&amp;(INDEX('Full Data'!$M:$M,MATCH($B23,IF('Full Data'!$G:$G=AQ$2,'Full Data'!$C:$C),0)))-(INDEX('Full Data'!$E:$E,MATCH($B23,IF('Full Data'!$G:$G=AQ$2,'Full Data'!$C:$C),0)))-180,"")</f>
        <v/>
      </c>
      <c r="AR23" s="29" t="str">
        <f t="array" ref="AR23">IF((INDEX('Full Data'!$M:$M,MATCH($B23,IF('Full Data'!$G:$G=AR$2,'Full Data'!$C:$C),0)))-(INDEX('Full Data'!$E:$E,MATCH($B23,IF('Full Data'!$G:$G=AR$2,'Full Data'!$C:$C),0)))&gt;180,"Q, "&amp;(INDEX('Full Data'!$M:$M,MATCH($B23,IF('Full Data'!$G:$G=AR$2,'Full Data'!$C:$C),0)))-(INDEX('Full Data'!$E:$E,MATCH($B23,IF('Full Data'!$G:$G=AR$2,'Full Data'!$C:$C),0)))-180,"")</f>
        <v/>
      </c>
      <c r="AS23" s="29" t="str">
        <f t="array" ref="AS23">IF((INDEX('Full Data'!$M:$M,MATCH($B23,IF('Full Data'!$G:$G=AS$2,'Full Data'!$C:$C),0)))-(INDEX('Full Data'!$E:$E,MATCH($B23,IF('Full Data'!$G:$G=AS$2,'Full Data'!$C:$C),0)))&gt;180,"Q, "&amp;(INDEX('Full Data'!$M:$M,MATCH($B23,IF('Full Data'!$G:$G=AS$2,'Full Data'!$C:$C),0)))-(INDEX('Full Data'!$E:$E,MATCH($B23,IF('Full Data'!$G:$G=AS$2,'Full Data'!$C:$C),0)))-180,"")</f>
        <v/>
      </c>
      <c r="AT23" s="29" t="str">
        <f t="array" ref="AT23">IF((INDEX('Full Data'!$M:$M,MATCH($B23,IF('Full Data'!$G:$G=AT$2,'Full Data'!$C:$C),0)))-(INDEX('Full Data'!$E:$E,MATCH($B23,IF('Full Data'!$G:$G=AT$2,'Full Data'!$C:$C),0)))&gt;28,"Q, "&amp;(INDEX('Full Data'!$M:$M,MATCH($B23,IF('Full Data'!$G:$G=AT$2,'Full Data'!$C:$C),0)))-(INDEX('Full Data'!$E:$E,MATCH($B23,IF('Full Data'!$G:$G=AT$2,'Full Data'!$C:$C),0)))-28,"")</f>
        <v/>
      </c>
      <c r="AU23" s="29" t="str">
        <f t="array" ref="AU23">IF((INDEX('Full Data'!$M:$M,MATCH($B23,IF('Full Data'!$G:$G=AU$2,'Full Data'!$C:$C),0)))-(INDEX('Full Data'!$E:$E,MATCH($B23,IF('Full Data'!$G:$G=AU$2,'Full Data'!$C:$C),0)))&gt;28,"Q, "&amp;(INDEX('Full Data'!$M:$M,MATCH($B23,IF('Full Data'!$G:$G=AU$2,'Full Data'!$C:$C),0)))-(INDEX('Full Data'!$E:$E,MATCH($B23,IF('Full Data'!$G:$G=AU$2,'Full Data'!$C:$C),0)))-28,"")</f>
        <v/>
      </c>
      <c r="AV23" s="29" t="str">
        <f t="array" ref="AV23">IF((INDEX('Full Data'!$M:$M,MATCH($B23,IF('Full Data'!$G:$G=AV$2,'Full Data'!$C:$C),0)))-(INDEX('Full Data'!$E:$E,MATCH($B23,IF('Full Data'!$G:$G=AV$2,'Full Data'!$C:$C),0)))&gt;180,"Q, "&amp;(INDEX('Full Data'!$M:$M,MATCH($B23,IF('Full Data'!$G:$G=AV$2,'Full Data'!$C:$C),0)))-(INDEX('Full Data'!$E:$E,MATCH($B23,IF('Full Data'!$G:$G=AV$2,'Full Data'!$C:$C),0)))-180,"")</f>
        <v/>
      </c>
      <c r="AW23" s="29" t="str">
        <f t="array" ref="AW23">IF((INDEX('Full Data'!$M:$M,MATCH($B23,IF('Full Data'!$G:$G=AW$2,'Full Data'!$C:$C),0)))-(INDEX('Full Data'!$E:$E,MATCH($B23,IF('Full Data'!$G:$G=AW$2,'Full Data'!$C:$C),0)))&gt;7,"Q, "&amp;(INDEX('Full Data'!$M:$M,MATCH($B23,IF('Full Data'!$G:$G=AW$2,'Full Data'!$C:$C),0)))-(INDEX('Full Data'!$E:$E,MATCH($B23,IF('Full Data'!$G:$G=AW$2,'Full Data'!$C:$C),0)))-7,"")</f>
        <v/>
      </c>
      <c r="AX23" s="29" t="e">
        <f t="array" ref="AX23">IF((INDEX('Full Data'!$M:$M,MATCH($B23,IF('Full Data'!$G:$G=AX$2,'Full Data'!$C:$C),0)))-(INDEX('Full Data'!$E:$E,MATCH($B23,IF('Full Data'!$G:$G=AX$2,'Full Data'!$C:$C),0)))&gt;28,"Q, "&amp;(INDEX('Full Data'!$M:$M,MATCH($B23,IF('Full Data'!$G:$G=AX$2,'Full Data'!$C:$C),0)))-(INDEX('Full Data'!$E:$E,MATCH($B23,IF('Full Data'!$G:$G=AX$2,'Full Data'!$C:$C),0)))-28,"")</f>
        <v>#N/A</v>
      </c>
      <c r="AY23" s="29" t="str">
        <f t="array" ref="AY23">IF((INDEX('Full Data'!$M:$M,MATCH($B23,IF('Full Data'!$G:$G=AY$2,'Full Data'!$C:$C),0)))-(INDEX('Full Data'!$E:$E,MATCH($B23,IF('Full Data'!$G:$G=AY$2,'Full Data'!$C:$C),0)))&gt;40,"Q, "&amp;(INDEX('Full Data'!$M:$M,MATCH($B23,IF('Full Data'!$G:$G=AY$2,'Full Data'!$C:$C),0)))-(INDEX('Full Data'!$E:$E,MATCH($B23,IF('Full Data'!$G:$G=AY$2,'Full Data'!$C:$C),0)))-40,"")</f>
        <v/>
      </c>
      <c r="AZ23" s="26" t="str">
        <f>IF(Summary!L23&gt;MDL!C23,IF(Summary!L23&lt;PQL!C23,"I",""),"U")</f>
        <v/>
      </c>
      <c r="BA23" s="27" t="str">
        <f>IF(Summary!M23&gt;MDL!D23,IF(Summary!M23&lt;PQL!D23,"I",""),"U")</f>
        <v>U</v>
      </c>
      <c r="BB23" s="27" t="str">
        <f>IF(Summary!N23&gt;MDL!E23,IF(Summary!N23&lt;PQL!E23,"I",""),"U")</f>
        <v/>
      </c>
      <c r="BC23" s="27" t="str">
        <f>IF(Summary!O23&gt;MDL!F23,IF(Summary!O23&lt;PQL!F23,"I",""),"U")</f>
        <v>U</v>
      </c>
      <c r="BD23" s="27" t="str">
        <f>IF(Summary!P23&gt;MDL!G23,IF(Summary!P23&lt;PQL!G23,"I",""),"U")</f>
        <v>I</v>
      </c>
      <c r="BE23" s="27" t="str">
        <f>IF(Summary!Q23&gt;MDL!H23,IF(Summary!Q23&lt;PQL!H23,"I",""),"U")</f>
        <v/>
      </c>
      <c r="BF23" s="27" t="str">
        <f>IF(Summary!R23&gt;MDL!I23,IF(Summary!R23&lt;PQL!I23,"I",""),"U")</f>
        <v/>
      </c>
      <c r="BG23" s="27" t="str">
        <f>IF(Summary!S23&gt;MDL!J23,IF(Summary!S23&lt;PQL!J23,"I",""),"U")</f>
        <v/>
      </c>
      <c r="BH23" s="27" t="str">
        <f>IF(Summary!T23&gt;MDL!K23,IF(Summary!T23&lt;PQL!K23,"I",""),"U")</f>
        <v>U</v>
      </c>
      <c r="BI23" s="27" t="str">
        <f>IF(Summary!U23&gt;MDL!L23,IF(Summary!U23&lt;PQL!L23,"I",""),"U")</f>
        <v/>
      </c>
      <c r="BJ23" s="27" t="str">
        <f>IF(Summary!V23&gt;MDL!M23,IF(Summary!V23&lt;PQL!M23,"I",""),"U")</f>
        <v/>
      </c>
      <c r="BK23" s="27" t="str">
        <f>IF(Summary!W23&gt;MDL!N23,IF(Summary!W23&lt;PQL!N23,"I",""),"U")</f>
        <v/>
      </c>
      <c r="BL23" s="27" t="str">
        <f>IF(Summary!X23&gt;MDL!O23,IF(Summary!X23&lt;PQL!O23,"I",""),"U")</f>
        <v>I</v>
      </c>
      <c r="BM23" s="27" t="str">
        <f>IF(Summary!Y23&gt;MDL!P23,IF(Summary!Y23&lt;PQL!P23,"I",""),"U")</f>
        <v/>
      </c>
      <c r="BN23" s="27" t="str">
        <f>IF(Summary!Z23&gt;MDL!Q23,IF(Summary!Z23&lt;PQL!Q23,"I",""),"U")</f>
        <v/>
      </c>
      <c r="BO23" s="27" t="str">
        <f>IF(Summary!AA23&gt;MDL!R23,IF(Summary!AA23&lt;PQL!R23,"I",""),"U")</f>
        <v>I</v>
      </c>
      <c r="BP23" s="27" t="str">
        <f>IF(Summary!AB23&gt;MDL!S23,IF(Summary!AB23&lt;PQL!S23,"I",""),"U")</f>
        <v/>
      </c>
      <c r="BQ23" s="27" t="e">
        <f>IF(Summary!AD23&gt;MDL!U23,IF(Summary!AD23&lt;PQL!U23,"I",""),"U")</f>
        <v>#N/A</v>
      </c>
      <c r="BR23" s="27" t="str">
        <f>IF(Summary!AE23&gt;MDL!V23,IF(Summary!AE23&lt;PQL!V23,"I",""),"U")</f>
        <v>U</v>
      </c>
    </row>
    <row r="24" spans="2:70" s="10" customFormat="1">
      <c r="B24" s="10" t="str">
        <f>IF(ISBLANK(Summary!B24),"",Summary!B24)</f>
        <v>VOLUSIA BLUE SPRING SIPQ</v>
      </c>
      <c r="C24" s="10">
        <v>9673</v>
      </c>
      <c r="D24" s="10" t="str">
        <f>IF(ISERROR(INDEX('Full Data'!A:A,MATCH(B24,'Full Data'!C:C,0))),"",INDEX('Full Data'!A:A,MATCH(B24,'Full Data'!C:C,0)))</f>
        <v>SPRG1204-10</v>
      </c>
      <c r="E24" s="39">
        <f>IF((7+COUNT(Summary!AD24:AE24,Summary!L24:AB24))=Summary!C24,"",((7+COUNT(Summary!AD24:AE24,Summary!L24:AB24))-Summary!C24))</f>
        <v>1</v>
      </c>
      <c r="F24" s="39" t="str">
        <f t="array" ref="F24">IF(AND((IF(AND(ISTEXT((INDEX('Full Data'!$I:$I,MATCH($B24,IF('Full Data'!$G:$G=F$2,'Full Data'!$C:$C),0)))),ISNUMBER(Summary!E24)),"bad qualifer","O"))="O",IFERROR(Summary!E24,"O")="O"),"O","")</f>
        <v/>
      </c>
      <c r="G24" s="8" t="str">
        <f t="array" ref="G24">IF(AND((IF(AND(ISTEXT((INDEX('Full Data'!$I:$I,MATCH($B24,IF('Full Data'!$G:$G=G$2,'Full Data'!$C:$C),0)))),ISNUMBER(Summary!F24)),"bad qualifer","O"))="O",IFERROR(Summary!F24,"O")="O"),"O","")</f>
        <v/>
      </c>
      <c r="H24" s="39" t="str">
        <f t="array" ref="H24">IF(AND((IF(AND(ISTEXT((INDEX('Full Data'!$I:$I,MATCH($B24,IF('Full Data'!$G:$G=H$2,'Full Data'!$C:$C),0)))),ISNUMBER(Summary!G24)),"bad qualifer","O"))="O",IFERROR(Summary!G24,"O")="O"),"O","")</f>
        <v/>
      </c>
      <c r="I24" s="39" t="str">
        <f t="array" ref="I24">IF(AND((IF(AND(ISTEXT((INDEX('Full Data'!$I:$I,MATCH($B24,IF('Full Data'!$G:$G=I$2,'Full Data'!$C:$C),0)))),ISNUMBER(Summary!H24)),"bad qualifer","O"))="O",IFERROR(Summary!H24,"O")="O"),"O","")</f>
        <v/>
      </c>
      <c r="J24" s="39" t="str">
        <f t="array" ref="J24">IF(AND((IF(AND(ISTEXT((INDEX('Full Data'!$I:$I,MATCH($B24,IF('Full Data'!$G:$G=J$2,'Full Data'!$C:$C),0)))),ISNUMBER(Summary!I24)),"bad qualifer","O"))="O",IFERROR(Summary!I24,"O")="O"),"O","")</f>
        <v/>
      </c>
      <c r="K24" s="10" t="str">
        <f t="array" ref="K24">IF(OR(C24=9695,C24=20383,C24=20385,C24=9714,C24=9717,C24=11371,C24=11456,C24=9739,C24=11386,C24=9719),"",(IFERROR(CONCATENATE((INDEX('Full Data'!$I:$I,MATCH($B24,IF('Full Data'!$G:$G=K$2,'Full Data'!$C:$C),0))),"  |  ",(IFERROR(IF(Summary!J24=Summary!K24,"L",Summary!J24-Summary!K24),"O"))),"O")))</f>
        <v>O</v>
      </c>
      <c r="L24" s="44" t="str">
        <f t="array" ref="L24">IF(OR(C24=9695,C24=20383,C24=20385,C24=9714),"",(IF(AND((IF(AND(ISTEXT((INDEX('Full Data'!$I:$I,MATCH($B24,IF('Full Data'!$G:$G=L$2,'Full Data'!$C:$C),0)))),ISNUMBER(Summary!K24)),"bad qualifer","O"))="O",IFERROR(Summary!K24,"O")="O"),"O","")))</f>
        <v/>
      </c>
      <c r="M24" s="16" t="str">
        <f t="array" ref="M24">(IF(OR(C24=9743,C24=11456,C24=9713,C24=10786,C24=9714),(IF(AND((IF(AND(ISTEXT((INDEX('Full Data'!$I:$I,MATCH($B24,IF('Full Data'!$G:$G=M$2,'Full Data'!$C:$C),0)))),ISNUMBER(Summary!AC24)),"bad qualifer","O"))="O",IFERROR(Summary!AC24,"O")="O"),"O","")),""))</f>
        <v/>
      </c>
      <c r="N24" s="12" t="str">
        <f t="array" ref="N24">IF((INDEX('Full Data'!$I:$I,MATCH($B24,IF('Full Data'!$G:$G=AG$2,'Full Data'!$C:$C),0)))=CONCATENATE(LEFT(AG24),AZ24),"",CONCATENATE((INDEX('Full Data'!$I:$I,MATCH($B24,IF('Full Data'!$G:$G=AG$2,'Full Data'!$C:$C),0))),"  |  ",CONCATENATE(AG24,AZ24)))</f>
        <v/>
      </c>
      <c r="O24" s="11" t="str">
        <f t="array" ref="O24">IF((INDEX('Full Data'!$I:$I,MATCH($B24,IF('Full Data'!$G:$G=AH$2,'Full Data'!$C:$C),0)))=CONCATENATE(LEFT(AH24),BA24),"",CONCATENATE((INDEX('Full Data'!$I:$I,MATCH($B24,IF('Full Data'!$G:$G=AH$2,'Full Data'!$C:$C),0))),"  |  ",CONCATENATE(AH24,BA24)))</f>
        <v/>
      </c>
      <c r="P24" s="11" t="str">
        <f t="array" ref="P24">IF((INDEX('Full Data'!$I:$I,MATCH($B24,IF('Full Data'!$G:$G=AI$2,'Full Data'!$C:$C),0)))=CONCATENATE(LEFT(AI24),BB24),"",CONCATENATE((INDEX('Full Data'!$I:$I,MATCH($B24,IF('Full Data'!$G:$G=AI$2,'Full Data'!$C:$C),0))),"  |  ",CONCATENATE(AI24,BB24)))</f>
        <v/>
      </c>
      <c r="Q24" s="11" t="str">
        <f t="array" ref="Q24">IF((INDEX('Full Data'!$I:$I,MATCH($B24,IF('Full Data'!$G:$G=AJ$2,'Full Data'!$C:$C),0)))=CONCATENATE(LEFT(AJ24),BC24),"",CONCATENATE((INDEX('Full Data'!$I:$I,MATCH($B24,IF('Full Data'!$G:$G=AJ$2,'Full Data'!$C:$C),0))),"  |  ",CONCATENATE(AJ24,BC24)))</f>
        <v/>
      </c>
      <c r="R24" s="11" t="str">
        <f t="array" ref="R24">IF((INDEX('Full Data'!$I:$I,MATCH($B24,IF('Full Data'!$G:$G=AK$2,'Full Data'!$C:$C),0)))=CONCATENATE(LEFT(AK24),BD24),"",CONCATENATE((INDEX('Full Data'!$I:$I,MATCH($B24,IF('Full Data'!$G:$G=AK$2,'Full Data'!$C:$C),0))),"  |  ",CONCATENATE(AK24,BD24)))</f>
        <v/>
      </c>
      <c r="S24" s="11" t="str">
        <f t="array" ref="S24">IF((INDEX('Full Data'!$I:$I,MATCH($B24,IF('Full Data'!$G:$G=AL$2,'Full Data'!$C:$C),0)))=CONCATENATE(LEFT(AL24),BE24),"",CONCATENATE((INDEX('Full Data'!$I:$I,MATCH($B24,IF('Full Data'!$G:$G=AL$2,'Full Data'!$C:$C),0))),"  |  ",CONCATENATE(AL24,BE24)))</f>
        <v/>
      </c>
      <c r="T24" s="11" t="str">
        <f t="array" ref="T24">IF((INDEX('Full Data'!$I:$I,MATCH($B24,IF('Full Data'!$G:$G=AM$2,'Full Data'!$C:$C),0)))=CONCATENATE(LEFT(AM24),BF24),"",CONCATENATE((INDEX('Full Data'!$I:$I,MATCH($B24,IF('Full Data'!$G:$G=AM$2,'Full Data'!$C:$C),0))),"  |  ",CONCATENATE(AM24,BF24)))</f>
        <v/>
      </c>
      <c r="U24" s="11" t="str">
        <f t="array" ref="U24">IF((INDEX('Full Data'!$I:$I,MATCH($B24,IF('Full Data'!$G:$G=AN$2,'Full Data'!$C:$C),0)))=CONCATENATE(LEFT(AN24),BG24),"",CONCATENATE((INDEX('Full Data'!$I:$I,MATCH($B24,IF('Full Data'!$G:$G=AN$2,'Full Data'!$C:$C),0))),"  |  ",CONCATENATE(AN24,BG24)))</f>
        <v/>
      </c>
      <c r="V24" s="11" t="str">
        <f t="array" ref="V24">IF((INDEX('Full Data'!$I:$I,MATCH($B24,IF('Full Data'!$G:$G=AO$2,'Full Data'!$C:$C),0)))=CONCATENATE(LEFT(AO24),BH24),"",CONCATENATE((INDEX('Full Data'!$I:$I,MATCH($B24,IF('Full Data'!$G:$G=AO$2,'Full Data'!$C:$C),0))),"  |  ",CONCATENATE(AO24,BH24)))</f>
        <v/>
      </c>
      <c r="W24" s="11" t="str">
        <f t="array" ref="W24">IF((INDEX('Full Data'!$I:$I,MATCH($B24,IF('Full Data'!$G:$G=AP$2,'Full Data'!$C:$C),0)))=CONCATENATE(LEFT(AP24),BI24),"",CONCATENATE((INDEX('Full Data'!$I:$I,MATCH($B24,IF('Full Data'!$G:$G=AP$2,'Full Data'!$C:$C),0))),"  |  ",CONCATENATE(AP24,BI24)))</f>
        <v/>
      </c>
      <c r="X24" s="11" t="str">
        <f t="array" ref="X24">IF((INDEX('Full Data'!$I:$I,MATCH($B24,IF('Full Data'!$G:$G=AQ$2,'Full Data'!$C:$C),0)))=CONCATENATE(LEFT(AQ24),BJ24),"",CONCATENATE((INDEX('Full Data'!$I:$I,MATCH($B24,IF('Full Data'!$G:$G=AQ$2,'Full Data'!$C:$C),0))),"  |  ",CONCATENATE(AQ24,BJ24)))</f>
        <v/>
      </c>
      <c r="Y24" s="11" t="str">
        <f t="array" ref="Y24">IF((INDEX('Full Data'!$I:$I,MATCH($B24,IF('Full Data'!$G:$G=AR$2,'Full Data'!$C:$C),0)))=CONCATENATE(LEFT(AR24),BK24),"",CONCATENATE((INDEX('Full Data'!$I:$I,MATCH($B24,IF('Full Data'!$G:$G=AR$2,'Full Data'!$C:$C),0))),"  |  ",CONCATENATE(AR24,BK24)))</f>
        <v/>
      </c>
      <c r="Z24" s="11" t="str">
        <f t="array" ref="Z24">IF((INDEX('Full Data'!$I:$I,MATCH($B24,IF('Full Data'!$G:$G=AS$2,'Full Data'!$C:$C),0)))=CONCATENATE(LEFT(AS24),BL24),"",CONCATENATE((INDEX('Full Data'!$I:$I,MATCH($B24,IF('Full Data'!$G:$G=AS$2,'Full Data'!$C:$C),0))),"  |  ",CONCATENATE(AS24,BL24)))</f>
        <v/>
      </c>
      <c r="AA24" s="11" t="str">
        <f t="array" ref="AA24">IF((INDEX('Full Data'!$I:$I,MATCH($B24,IF('Full Data'!$G:$G=AT$2,'Full Data'!$C:$C),0)))=CONCATENATE(LEFT(AT24),BM24),"",CONCATENATE((INDEX('Full Data'!$I:$I,MATCH($B24,IF('Full Data'!$G:$G=AT$2,'Full Data'!$C:$C),0))),"  |  ",CONCATENATE(AT24,BM24)))</f>
        <v/>
      </c>
      <c r="AB24" s="11" t="str">
        <f t="array" ref="AB24">IF((INDEX('Full Data'!$I:$I,MATCH($B24,IF('Full Data'!$G:$G=AU$2,'Full Data'!$C:$C),0)))=CONCATENATE(LEFT(AU24),BN24),"",CONCATENATE((INDEX('Full Data'!$I:$I,MATCH($B24,IF('Full Data'!$G:$G=AU$2,'Full Data'!$C:$C),0))),"  |  ",CONCATENATE(AU24,BN24)))</f>
        <v/>
      </c>
      <c r="AC24" s="11" t="str">
        <f t="array" ref="AC24">IF((INDEX('Full Data'!$I:$I,MATCH($B24,IF('Full Data'!$G:$G=AV$2,'Full Data'!$C:$C),0)))=CONCATENATE(LEFT(AV24),BO24),"",CONCATENATE((INDEX('Full Data'!$I:$I,MATCH($B24,IF('Full Data'!$G:$G=AV$2,'Full Data'!$C:$C),0))),"  |  ",CONCATENATE(AV24,BO24)))</f>
        <v/>
      </c>
      <c r="AD24" s="11" t="str">
        <f t="array" ref="AD24">IF((INDEX('Full Data'!$I:$I,MATCH($B24,IF('Full Data'!$G:$G=AW$2,'Full Data'!$C:$C),0)))=CONCATENATE(LEFT(AW24),BP24),"",CONCATENATE((INDEX('Full Data'!$I:$I,MATCH($B24,IF('Full Data'!$G:$G=AW$2,'Full Data'!$C:$C),0))),"  |  ",CONCATENATE(AW24,BP24)))</f>
        <v/>
      </c>
      <c r="AE24" s="11" t="e">
        <f t="array" ref="AE24">IF((INDEX('Full Data'!$I:$I,MATCH($B24,IF('Full Data'!$G:$G=AX$2,'Full Data'!$C:$C),0)))=CONCATENATE(LEFT(AX24),BQ24),"",CONCATENATE((INDEX('Full Data'!$I:$I,MATCH($B24,IF('Full Data'!$G:$G=AX$2,'Full Data'!$C:$C),0))),"  |  ",CONCATENATE(AX24,BQ24)))</f>
        <v>#N/A</v>
      </c>
      <c r="AF24" s="11" t="str">
        <f t="array" ref="AF24">IF((INDEX('Full Data'!$I:$I,MATCH($B24,IF('Full Data'!$G:$G=AY$2,'Full Data'!$C:$C),0)))=CONCATENATE(LEFT(AY24),BR24),"",CONCATENATE((INDEX('Full Data'!$I:$I,MATCH($B24,IF('Full Data'!$G:$G=AY$2,'Full Data'!$C:$C),0))),"  |  ",CONCATENATE(AY24,BR24)))</f>
        <v/>
      </c>
      <c r="AG24" s="28" t="str">
        <f t="array" ref="AG24">IF((INDEX('Full Data'!$M:$M,MATCH($B24,IF('Full Data'!$G:$G=AG$2,'Full Data'!$C:$C),0)))-(INDEX('Full Data'!$E:$E,MATCH($B24,IF('Full Data'!$G:$G=AG$2,'Full Data'!$C:$C),0)))&gt;2,"Q, "&amp;(INDEX('Full Data'!$M:$M,MATCH($B24,IF('Full Data'!$G:$G=AG$2,'Full Data'!$C:$C),0)))-(INDEX('Full Data'!$E:$E,MATCH($B24,IF('Full Data'!$G:$G=AG$2,'Full Data'!$C:$C),0)))-2,"")</f>
        <v/>
      </c>
      <c r="AH24" s="29" t="str">
        <f t="array" ref="AH24">IF((INDEX('Full Data'!$M:$M,MATCH($B24,IF('Full Data'!$G:$G=AH$2,'Full Data'!$C:$C),0)))-(INDEX('Full Data'!$E:$E,MATCH($B24,IF('Full Data'!$G:$G=AH$2,'Full Data'!$C:$C),0)))&gt;2,"Q, "&amp;(INDEX('Full Data'!$M:$M,MATCH($B24,IF('Full Data'!$G:$G=AH$2,'Full Data'!$C:$C),0)))-(INDEX('Full Data'!$E:$E,MATCH($B24,IF('Full Data'!$G:$G=AH$2,'Full Data'!$C:$C),0)))-2,"")</f>
        <v/>
      </c>
      <c r="AI24" s="29" t="str">
        <f t="array" ref="AI24">IF((INDEX('Full Data'!$M:$M,MATCH($B24,IF('Full Data'!$G:$G=AI$2,'Full Data'!$C:$C),0)))-(INDEX('Full Data'!$E:$E,MATCH($B24,IF('Full Data'!$G:$G=AI$2,'Full Data'!$C:$C),0)))&gt;14,"Q, "&amp;(INDEX('Full Data'!$M:$M,MATCH($B24,IF('Full Data'!$G:$G=AI$2,'Full Data'!$C:$C),0)))-(INDEX('Full Data'!$E:$E,MATCH($B24,IF('Full Data'!$G:$G=AI$2,'Full Data'!$C:$C),0)))-14,"")</f>
        <v/>
      </c>
      <c r="AJ24" s="29" t="str">
        <f t="array" ref="AJ24">IF((INDEX('Full Data'!$M:$M,MATCH($B24,IF('Full Data'!$G:$G=AJ$2,'Full Data'!$C:$C),0)))-(INDEX('Full Data'!$E:$E,MATCH($B24,IF('Full Data'!$G:$G=AJ$2,'Full Data'!$C:$C),0)))&gt;28,"Q, "&amp;(INDEX('Full Data'!$M:$M,MATCH($B24,IF('Full Data'!$G:$G=AJ$2,'Full Data'!$C:$C),0)))-(INDEX('Full Data'!$E:$E,MATCH($B24,IF('Full Data'!$G:$G=AJ$2,'Full Data'!$C:$C),0)))-28,"")</f>
        <v/>
      </c>
      <c r="AK24" s="29" t="str">
        <f t="array" ref="AK24">IF((INDEX('Full Data'!$M:$M,MATCH($B24,IF('Full Data'!$G:$G=AK$2,'Full Data'!$C:$C),0)))-(INDEX('Full Data'!$E:$E,MATCH($B24,IF('Full Data'!$G:$G=AK$2,'Full Data'!$C:$C),0)))&gt;28,"Q, "&amp;(INDEX('Full Data'!$M:$M,MATCH($B24,IF('Full Data'!$G:$G=AK$2,'Full Data'!$C:$C),0)))-(INDEX('Full Data'!$E:$E,MATCH($B24,IF('Full Data'!$G:$G=AK$2,'Full Data'!$C:$C),0)))-28,"")</f>
        <v/>
      </c>
      <c r="AL24" s="29" t="str">
        <f t="array" ref="AL24">IF((INDEX('Full Data'!$M:$M,MATCH($B24,IF('Full Data'!$G:$G=AL$2,'Full Data'!$C:$C),0)))-(INDEX('Full Data'!$E:$E,MATCH($B24,IF('Full Data'!$G:$G=AL$2,'Full Data'!$C:$C),0)))&gt;28,"Q, "&amp;(INDEX('Full Data'!$M:$M,MATCH($B24,IF('Full Data'!$G:$G=AL$2,'Full Data'!$C:$C),0)))-(INDEX('Full Data'!$E:$E,MATCH($B24,IF('Full Data'!$G:$G=AL$2,'Full Data'!$C:$C),0)))-28,"")</f>
        <v/>
      </c>
      <c r="AM24" s="29" t="str">
        <f t="array" ref="AM24">IF((INDEX('Full Data'!$M:$M,MATCH($B24,IF('Full Data'!$G:$G=AM$2,'Full Data'!$C:$C),0)))-(INDEX('Full Data'!$E:$E,MATCH($B24,IF('Full Data'!$G:$G=AM$2,'Full Data'!$C:$C),0)))&gt;28,"Q, "&amp;(INDEX('Full Data'!$M:$M,MATCH($B24,IF('Full Data'!$G:$G=AM$2,'Full Data'!$C:$C),0)))-(INDEX('Full Data'!$E:$E,MATCH($B24,IF('Full Data'!$G:$G=AM$2,'Full Data'!$C:$C),0)))-28,"")</f>
        <v/>
      </c>
      <c r="AN24" s="29" t="str">
        <f t="array" ref="AN24">IF((INDEX('Full Data'!$M:$M,MATCH($B24,IF('Full Data'!$G:$G=AN$2,'Full Data'!$C:$C),0)))-(INDEX('Full Data'!$E:$E,MATCH($B24,IF('Full Data'!$G:$G=AN$2,'Full Data'!$C:$C),0)))&gt;2,"Q, "&amp;(INDEX('Full Data'!$M:$M,MATCH($B24,IF('Full Data'!$G:$G=AN$2,'Full Data'!$C:$C),0)))-(INDEX('Full Data'!$E:$E,MATCH($B24,IF('Full Data'!$G:$G=AN$2,'Full Data'!$C:$C),0)))-2,"")</f>
        <v/>
      </c>
      <c r="AO24" s="29" t="str">
        <f t="array" ref="AO24">IF((INDEX('Full Data'!$M:$M,MATCH($B24,IF('Full Data'!$G:$G=AO$2,'Full Data'!$C:$C),0)))-(INDEX('Full Data'!$E:$E,MATCH($B24,IF('Full Data'!$G:$G=AO$2,'Full Data'!$C:$C),0)))&gt;28,"Q, "&amp;(INDEX('Full Data'!$M:$M,MATCH($B24,IF('Full Data'!$G:$G=AO$2,'Full Data'!$C:$C),0)))-(INDEX('Full Data'!$E:$E,MATCH($B24,IF('Full Data'!$G:$G=AO$2,'Full Data'!$C:$C),0)))-28,"")</f>
        <v/>
      </c>
      <c r="AP24" s="29" t="str">
        <f t="array" ref="AP24">IF((INDEX('Full Data'!$M:$M,MATCH($B24,IF('Full Data'!$G:$G=AP$2,'Full Data'!$C:$C),0)))-(INDEX('Full Data'!$E:$E,MATCH($B24,IF('Full Data'!$G:$G=AP$2,'Full Data'!$C:$C),0)))&gt;180,"Q, "&amp;(INDEX('Full Data'!$M:$M,MATCH($B24,IF('Full Data'!$G:$G=AP$2,'Full Data'!$C:$C),0)))-(INDEX('Full Data'!$E:$E,MATCH($B24,IF('Full Data'!$G:$G=AP$2,'Full Data'!$C:$C),0)))-180,"")</f>
        <v/>
      </c>
      <c r="AQ24" s="29" t="str">
        <f t="array" ref="AQ24">IF((INDEX('Full Data'!$M:$M,MATCH($B24,IF('Full Data'!$G:$G=AQ$2,'Full Data'!$C:$C),0)))-(INDEX('Full Data'!$E:$E,MATCH($B24,IF('Full Data'!$G:$G=AQ$2,'Full Data'!$C:$C),0)))&gt;180,"Q, "&amp;(INDEX('Full Data'!$M:$M,MATCH($B24,IF('Full Data'!$G:$G=AQ$2,'Full Data'!$C:$C),0)))-(INDEX('Full Data'!$E:$E,MATCH($B24,IF('Full Data'!$G:$G=AQ$2,'Full Data'!$C:$C),0)))-180,"")</f>
        <v/>
      </c>
      <c r="AR24" s="29" t="str">
        <f t="array" ref="AR24">IF((INDEX('Full Data'!$M:$M,MATCH($B24,IF('Full Data'!$G:$G=AR$2,'Full Data'!$C:$C),0)))-(INDEX('Full Data'!$E:$E,MATCH($B24,IF('Full Data'!$G:$G=AR$2,'Full Data'!$C:$C),0)))&gt;180,"Q, "&amp;(INDEX('Full Data'!$M:$M,MATCH($B24,IF('Full Data'!$G:$G=AR$2,'Full Data'!$C:$C),0)))-(INDEX('Full Data'!$E:$E,MATCH($B24,IF('Full Data'!$G:$G=AR$2,'Full Data'!$C:$C),0)))-180,"")</f>
        <v/>
      </c>
      <c r="AS24" s="29" t="str">
        <f t="array" ref="AS24">IF((INDEX('Full Data'!$M:$M,MATCH($B24,IF('Full Data'!$G:$G=AS$2,'Full Data'!$C:$C),0)))-(INDEX('Full Data'!$E:$E,MATCH($B24,IF('Full Data'!$G:$G=AS$2,'Full Data'!$C:$C),0)))&gt;180,"Q, "&amp;(INDEX('Full Data'!$M:$M,MATCH($B24,IF('Full Data'!$G:$G=AS$2,'Full Data'!$C:$C),0)))-(INDEX('Full Data'!$E:$E,MATCH($B24,IF('Full Data'!$G:$G=AS$2,'Full Data'!$C:$C),0)))-180,"")</f>
        <v/>
      </c>
      <c r="AT24" s="29" t="str">
        <f t="array" ref="AT24">IF((INDEX('Full Data'!$M:$M,MATCH($B24,IF('Full Data'!$G:$G=AT$2,'Full Data'!$C:$C),0)))-(INDEX('Full Data'!$E:$E,MATCH($B24,IF('Full Data'!$G:$G=AT$2,'Full Data'!$C:$C),0)))&gt;28,"Q, "&amp;(INDEX('Full Data'!$M:$M,MATCH($B24,IF('Full Data'!$G:$G=AT$2,'Full Data'!$C:$C),0)))-(INDEX('Full Data'!$E:$E,MATCH($B24,IF('Full Data'!$G:$G=AT$2,'Full Data'!$C:$C),0)))-28,"")</f>
        <v/>
      </c>
      <c r="AU24" s="29" t="str">
        <f t="array" ref="AU24">IF((INDEX('Full Data'!$M:$M,MATCH($B24,IF('Full Data'!$G:$G=AU$2,'Full Data'!$C:$C),0)))-(INDEX('Full Data'!$E:$E,MATCH($B24,IF('Full Data'!$G:$G=AU$2,'Full Data'!$C:$C),0)))&gt;28,"Q, "&amp;(INDEX('Full Data'!$M:$M,MATCH($B24,IF('Full Data'!$G:$G=AU$2,'Full Data'!$C:$C),0)))-(INDEX('Full Data'!$E:$E,MATCH($B24,IF('Full Data'!$G:$G=AU$2,'Full Data'!$C:$C),0)))-28,"")</f>
        <v/>
      </c>
      <c r="AV24" s="29" t="str">
        <f t="array" ref="AV24">IF((INDEX('Full Data'!$M:$M,MATCH($B24,IF('Full Data'!$G:$G=AV$2,'Full Data'!$C:$C),0)))-(INDEX('Full Data'!$E:$E,MATCH($B24,IF('Full Data'!$G:$G=AV$2,'Full Data'!$C:$C),0)))&gt;180,"Q, "&amp;(INDEX('Full Data'!$M:$M,MATCH($B24,IF('Full Data'!$G:$G=AV$2,'Full Data'!$C:$C),0)))-(INDEX('Full Data'!$E:$E,MATCH($B24,IF('Full Data'!$G:$G=AV$2,'Full Data'!$C:$C),0)))-180,"")</f>
        <v/>
      </c>
      <c r="AW24" s="29" t="str">
        <f t="array" ref="AW24">IF((INDEX('Full Data'!$M:$M,MATCH($B24,IF('Full Data'!$G:$G=AW$2,'Full Data'!$C:$C),0)))-(INDEX('Full Data'!$E:$E,MATCH($B24,IF('Full Data'!$G:$G=AW$2,'Full Data'!$C:$C),0)))&gt;7,"Q, "&amp;(INDEX('Full Data'!$M:$M,MATCH($B24,IF('Full Data'!$G:$G=AW$2,'Full Data'!$C:$C),0)))-(INDEX('Full Data'!$E:$E,MATCH($B24,IF('Full Data'!$G:$G=AW$2,'Full Data'!$C:$C),0)))-7,"")</f>
        <v/>
      </c>
      <c r="AX24" s="29" t="e">
        <f t="array" ref="AX24">IF((INDEX('Full Data'!$M:$M,MATCH($B24,IF('Full Data'!$G:$G=AX$2,'Full Data'!$C:$C),0)))-(INDEX('Full Data'!$E:$E,MATCH($B24,IF('Full Data'!$G:$G=AX$2,'Full Data'!$C:$C),0)))&gt;28,"Q, "&amp;(INDEX('Full Data'!$M:$M,MATCH($B24,IF('Full Data'!$G:$G=AX$2,'Full Data'!$C:$C),0)))-(INDEX('Full Data'!$E:$E,MATCH($B24,IF('Full Data'!$G:$G=AX$2,'Full Data'!$C:$C),0)))-28,"")</f>
        <v>#N/A</v>
      </c>
      <c r="AY24" s="29" t="str">
        <f t="array" ref="AY24">IF((INDEX('Full Data'!$M:$M,MATCH($B24,IF('Full Data'!$G:$G=AY$2,'Full Data'!$C:$C),0)))-(INDEX('Full Data'!$E:$E,MATCH($B24,IF('Full Data'!$G:$G=AY$2,'Full Data'!$C:$C),0)))&gt;40,"Q, "&amp;(INDEX('Full Data'!$M:$M,MATCH($B24,IF('Full Data'!$G:$G=AY$2,'Full Data'!$C:$C),0)))-(INDEX('Full Data'!$E:$E,MATCH($B24,IF('Full Data'!$G:$G=AY$2,'Full Data'!$C:$C),0)))-40,"")</f>
        <v/>
      </c>
      <c r="AZ24" s="26" t="str">
        <f>IF(Summary!L24&gt;MDL!C24,IF(Summary!L24&lt;PQL!C24,"I",""),"U")</f>
        <v/>
      </c>
      <c r="BA24" s="27" t="str">
        <f>IF(Summary!M24&gt;MDL!D24,IF(Summary!M24&lt;PQL!D24,"I",""),"U")</f>
        <v>I</v>
      </c>
      <c r="BB24" s="27" t="str">
        <f>IF(Summary!N24&gt;MDL!E24,IF(Summary!N24&lt;PQL!E24,"I",""),"U")</f>
        <v/>
      </c>
      <c r="BC24" s="27" t="str">
        <f>IF(Summary!O24&gt;MDL!F24,IF(Summary!O24&lt;PQL!F24,"I",""),"U")</f>
        <v/>
      </c>
      <c r="BD24" s="27" t="str">
        <f>IF(Summary!P24&gt;MDL!G24,IF(Summary!P24&lt;PQL!G24,"I",""),"U")</f>
        <v/>
      </c>
      <c r="BE24" s="27" t="str">
        <f>IF(Summary!Q24&gt;MDL!H24,IF(Summary!Q24&lt;PQL!H24,"I",""),"U")</f>
        <v/>
      </c>
      <c r="BF24" s="27" t="str">
        <f>IF(Summary!R24&gt;MDL!I24,IF(Summary!R24&lt;PQL!I24,"I",""),"U")</f>
        <v/>
      </c>
      <c r="BG24" s="27" t="str">
        <f>IF(Summary!S24&gt;MDL!J24,IF(Summary!S24&lt;PQL!J24,"I",""),"U")</f>
        <v/>
      </c>
      <c r="BH24" s="27" t="str">
        <f>IF(Summary!T24&gt;MDL!K24,IF(Summary!T24&lt;PQL!K24,"I",""),"U")</f>
        <v>I</v>
      </c>
      <c r="BI24" s="27" t="str">
        <f>IF(Summary!U24&gt;MDL!L24,IF(Summary!U24&lt;PQL!L24,"I",""),"U")</f>
        <v/>
      </c>
      <c r="BJ24" s="27" t="str">
        <f>IF(Summary!V24&gt;MDL!M24,IF(Summary!V24&lt;PQL!M24,"I",""),"U")</f>
        <v/>
      </c>
      <c r="BK24" s="27" t="str">
        <f>IF(Summary!W24&gt;MDL!N24,IF(Summary!W24&lt;PQL!N24,"I",""),"U")</f>
        <v/>
      </c>
      <c r="BL24" s="27" t="str">
        <f>IF(Summary!X24&gt;MDL!O24,IF(Summary!X24&lt;PQL!O24,"I",""),"U")</f>
        <v/>
      </c>
      <c r="BM24" s="27" t="str">
        <f>IF(Summary!Y24&gt;MDL!P24,IF(Summary!Y24&lt;PQL!P24,"I",""),"U")</f>
        <v/>
      </c>
      <c r="BN24" s="27" t="str">
        <f>IF(Summary!Z24&gt;MDL!Q24,IF(Summary!Z24&lt;PQL!Q24,"I",""),"U")</f>
        <v/>
      </c>
      <c r="BO24" s="27" t="str">
        <f>IF(Summary!AA24&gt;MDL!R24,IF(Summary!AA24&lt;PQL!R24,"I",""),"U")</f>
        <v/>
      </c>
      <c r="BP24" s="27" t="str">
        <f>IF(Summary!AB24&gt;MDL!S24,IF(Summary!AB24&lt;PQL!S24,"I",""),"U")</f>
        <v/>
      </c>
      <c r="BQ24" s="27" t="e">
        <f>IF(Summary!AD24&gt;MDL!U24,IF(Summary!AD24&lt;PQL!U24,"I",""),"U")</f>
        <v>#N/A</v>
      </c>
      <c r="BR24" s="27" t="str">
        <f>IF(Summary!AE24&gt;MDL!V24,IF(Summary!AE24&lt;PQL!V24,"I",""),"U")</f>
        <v/>
      </c>
    </row>
    <row r="25" spans="2:70" s="10" customFormat="1">
      <c r="B25" s="10" t="str">
        <f>IF(ISBLANK(Summary!B25),"",Summary!B25)</f>
        <v>WACISSA SPRING #2 SIPQ</v>
      </c>
      <c r="C25" s="10">
        <v>9719</v>
      </c>
      <c r="D25" s="10" t="str">
        <f>IF(ISERROR(INDEX('Full Data'!A:A,MATCH(B25,'Full Data'!C:C,0))),"",INDEX('Full Data'!A:A,MATCH(B25,'Full Data'!C:C,0)))</f>
        <v>SPRG1204-5</v>
      </c>
      <c r="E25" s="39" t="str">
        <f>IF((6+COUNT(Summary!AD25:AE25,Summary!L25:AB25))=Summary!C25,"",((6+COUNT(Summary!AD25:AE25,Summary!L25:AB25))-Summary!C25))</f>
        <v/>
      </c>
      <c r="F25" s="39" t="str">
        <f t="array" ref="F25">IF(AND((IF(AND(ISTEXT((INDEX('Full Data'!$I:$I,MATCH($B25,IF('Full Data'!$G:$G=F$2,'Full Data'!$C:$C),0)))),ISNUMBER(Summary!E25)),"bad qualifer","O"))="O",IFERROR(Summary!E25,"O")="O"),"O","")</f>
        <v/>
      </c>
      <c r="G25" s="8" t="str">
        <f t="array" ref="G25">IF(AND((IF(AND(ISTEXT((INDEX('Full Data'!$I:$I,MATCH($B25,IF('Full Data'!$G:$G=G$2,'Full Data'!$C:$C),0)))),ISNUMBER(Summary!F25)),"bad qualifer","O"))="O",IFERROR(Summary!F25,"O")="O"),"O","")</f>
        <v/>
      </c>
      <c r="H25" s="39" t="str">
        <f t="array" ref="H25">IF(AND((IF(AND(ISTEXT((INDEX('Full Data'!$I:$I,MATCH($B25,IF('Full Data'!$G:$G=H$2,'Full Data'!$C:$C),0)))),ISNUMBER(Summary!G25)),"bad qualifer","O"))="O",IFERROR(Summary!G25,"O")="O"),"O","")</f>
        <v/>
      </c>
      <c r="I25" s="39" t="str">
        <f t="array" ref="I25">IF(AND((IF(AND(ISTEXT((INDEX('Full Data'!$I:$I,MATCH($B25,IF('Full Data'!$G:$G=I$2,'Full Data'!$C:$C),0)))),ISNUMBER(Summary!H25)),"bad qualifer","O"))="O",IFERROR(Summary!H25,"O")="O"),"O","")</f>
        <v/>
      </c>
      <c r="J25" s="39" t="str">
        <f t="array" ref="J25">IF(AND((IF(AND(ISTEXT((INDEX('Full Data'!$I:$I,MATCH($B25,IF('Full Data'!$G:$G=J$2,'Full Data'!$C:$C),0)))),ISNUMBER(Summary!I25)),"bad qualifer","O"))="O",IFERROR(Summary!I25,"O")="O"),"O","")</f>
        <v/>
      </c>
      <c r="K25" s="10" t="str">
        <f t="array" ref="K25">IF(OR(C25=9695,C25=20383,C25=20385,C25=9714,C25=9717,C25=11371,C25=11456,C25=9739,C25=11386,C25=9719),"",(IFERROR(CONCATENATE((INDEX('Full Data'!$I:$I,MATCH($B25,IF('Full Data'!$G:$G=K$2,'Full Data'!$C:$C),0))),"  |  ",(IFERROR(IF(Summary!J25=Summary!K25,"L",Summary!J25-Summary!K25),"O"))),"O")))</f>
        <v/>
      </c>
      <c r="L25" s="44" t="str">
        <f t="array" ref="L25">IF(OR(C25=9695,C25=20383,C25=20385,C25=9714),"",(IF(AND((IF(AND(ISTEXT((INDEX('Full Data'!$I:$I,MATCH($B25,IF('Full Data'!$G:$G=L$2,'Full Data'!$C:$C),0)))),ISNUMBER(Summary!K25)),"bad qualifer","O"))="O",IFERROR(Summary!K25,"O")="O"),"O","")))</f>
        <v/>
      </c>
      <c r="M25" s="16" t="str">
        <f t="array" ref="M25">(IF(OR(C25=9743,C25=11456,C25=9713,C25=10786,C25=9714),(IF(AND((IF(AND(ISTEXT((INDEX('Full Data'!$I:$I,MATCH($B25,IF('Full Data'!$G:$G=M$2,'Full Data'!$C:$C),0)))),ISNUMBER(Summary!AC25)),"bad qualifer","O"))="O",IFERROR(Summary!AC25,"O")="O"),"O","")),""))</f>
        <v/>
      </c>
      <c r="N25" s="12" t="str">
        <f t="array" ref="N25">IF((INDEX('Full Data'!$I:$I,MATCH($B25,IF('Full Data'!$G:$G=AG$2,'Full Data'!$C:$C),0)))=CONCATENATE(LEFT(AG25),AZ25),"",CONCATENATE((INDEX('Full Data'!$I:$I,MATCH($B25,IF('Full Data'!$G:$G=AG$2,'Full Data'!$C:$C),0))),"  |  ",CONCATENATE(AG25,AZ25)))</f>
        <v xml:space="preserve">A  |  </v>
      </c>
      <c r="O25" s="11" t="str">
        <f t="array" ref="O25">IF((INDEX('Full Data'!$I:$I,MATCH($B25,IF('Full Data'!$G:$G=AH$2,'Full Data'!$C:$C),0)))=CONCATENATE(LEFT(AH25),BA25),"",CONCATENATE((INDEX('Full Data'!$I:$I,MATCH($B25,IF('Full Data'!$G:$G=AH$2,'Full Data'!$C:$C),0))),"  |  ",CONCATENATE(AH25,BA25)))</f>
        <v/>
      </c>
      <c r="P25" s="11" t="str">
        <f t="array" ref="P25">IF((INDEX('Full Data'!$I:$I,MATCH($B25,IF('Full Data'!$G:$G=AI$2,'Full Data'!$C:$C),0)))=CONCATENATE(LEFT(AI25),BB25),"",CONCATENATE((INDEX('Full Data'!$I:$I,MATCH($B25,IF('Full Data'!$G:$G=AI$2,'Full Data'!$C:$C),0))),"  |  ",CONCATENATE(AI25,BB25)))</f>
        <v/>
      </c>
      <c r="Q25" s="11" t="str">
        <f t="array" ref="Q25">IF((INDEX('Full Data'!$I:$I,MATCH($B25,IF('Full Data'!$G:$G=AJ$2,'Full Data'!$C:$C),0)))=CONCATENATE(LEFT(AJ25),BC25),"",CONCATENATE((INDEX('Full Data'!$I:$I,MATCH($B25,IF('Full Data'!$G:$G=AJ$2,'Full Data'!$C:$C),0))),"  |  ",CONCATENATE(AJ25,BC25)))</f>
        <v/>
      </c>
      <c r="R25" s="11" t="str">
        <f t="array" ref="R25">IF((INDEX('Full Data'!$I:$I,MATCH($B25,IF('Full Data'!$G:$G=AK$2,'Full Data'!$C:$C),0)))=CONCATENATE(LEFT(AK25),BD25),"",CONCATENATE((INDEX('Full Data'!$I:$I,MATCH($B25,IF('Full Data'!$G:$G=AK$2,'Full Data'!$C:$C),0))),"  |  ",CONCATENATE(AK25,BD25)))</f>
        <v/>
      </c>
      <c r="S25" s="11" t="str">
        <f t="array" ref="S25">IF((INDEX('Full Data'!$I:$I,MATCH($B25,IF('Full Data'!$G:$G=AL$2,'Full Data'!$C:$C),0)))=CONCATENATE(LEFT(AL25),BE25),"",CONCATENATE((INDEX('Full Data'!$I:$I,MATCH($B25,IF('Full Data'!$G:$G=AL$2,'Full Data'!$C:$C),0))),"  |  ",CONCATENATE(AL25,BE25)))</f>
        <v/>
      </c>
      <c r="T25" s="11" t="str">
        <f t="array" ref="T25">IF((INDEX('Full Data'!$I:$I,MATCH($B25,IF('Full Data'!$G:$G=AM$2,'Full Data'!$C:$C),0)))=CONCATENATE(LEFT(AM25),BF25),"",CONCATENATE((INDEX('Full Data'!$I:$I,MATCH($B25,IF('Full Data'!$G:$G=AM$2,'Full Data'!$C:$C),0))),"  |  ",CONCATENATE(AM25,BF25)))</f>
        <v/>
      </c>
      <c r="U25" s="11" t="str">
        <f t="array" ref="U25">IF((INDEX('Full Data'!$I:$I,MATCH($B25,IF('Full Data'!$G:$G=AN$2,'Full Data'!$C:$C),0)))=CONCATENATE(LEFT(AN25),BG25),"",CONCATENATE((INDEX('Full Data'!$I:$I,MATCH($B25,IF('Full Data'!$G:$G=AN$2,'Full Data'!$C:$C),0))),"  |  ",CONCATENATE(AN25,BG25)))</f>
        <v/>
      </c>
      <c r="V25" s="11" t="str">
        <f t="array" ref="V25">IF((INDEX('Full Data'!$I:$I,MATCH($B25,IF('Full Data'!$G:$G=AO$2,'Full Data'!$C:$C),0)))=CONCATENATE(LEFT(AO25),BH25),"",CONCATENATE((INDEX('Full Data'!$I:$I,MATCH($B25,IF('Full Data'!$G:$G=AO$2,'Full Data'!$C:$C),0))),"  |  ",CONCATENATE(AO25,BH25)))</f>
        <v/>
      </c>
      <c r="W25" s="11" t="str">
        <f t="array" ref="W25">IF((INDEX('Full Data'!$I:$I,MATCH($B25,IF('Full Data'!$G:$G=AP$2,'Full Data'!$C:$C),0)))=CONCATENATE(LEFT(AP25),BI25),"",CONCATENATE((INDEX('Full Data'!$I:$I,MATCH($B25,IF('Full Data'!$G:$G=AP$2,'Full Data'!$C:$C),0))),"  |  ",CONCATENATE(AP25,BI25)))</f>
        <v/>
      </c>
      <c r="X25" s="11" t="str">
        <f t="array" ref="X25">IF((INDEX('Full Data'!$I:$I,MATCH($B25,IF('Full Data'!$G:$G=AQ$2,'Full Data'!$C:$C),0)))=CONCATENATE(LEFT(AQ25),BJ25),"",CONCATENATE((INDEX('Full Data'!$I:$I,MATCH($B25,IF('Full Data'!$G:$G=AQ$2,'Full Data'!$C:$C),0))),"  |  ",CONCATENATE(AQ25,BJ25)))</f>
        <v/>
      </c>
      <c r="Y25" s="11" t="str">
        <f t="array" ref="Y25">IF((INDEX('Full Data'!$I:$I,MATCH($B25,IF('Full Data'!$G:$G=AR$2,'Full Data'!$C:$C),0)))=CONCATENATE(LEFT(AR25),BK25),"",CONCATENATE((INDEX('Full Data'!$I:$I,MATCH($B25,IF('Full Data'!$G:$G=AR$2,'Full Data'!$C:$C),0))),"  |  ",CONCATENATE(AR25,BK25)))</f>
        <v/>
      </c>
      <c r="Z25" s="11" t="str">
        <f t="array" ref="Z25">IF((INDEX('Full Data'!$I:$I,MATCH($B25,IF('Full Data'!$G:$G=AS$2,'Full Data'!$C:$C),0)))=CONCATENATE(LEFT(AS25),BL25),"",CONCATENATE((INDEX('Full Data'!$I:$I,MATCH($B25,IF('Full Data'!$G:$G=AS$2,'Full Data'!$C:$C),0))),"  |  ",CONCATENATE(AS25,BL25)))</f>
        <v/>
      </c>
      <c r="AA25" s="11" t="str">
        <f t="array" ref="AA25">IF((INDEX('Full Data'!$I:$I,MATCH($B25,IF('Full Data'!$G:$G=AT$2,'Full Data'!$C:$C),0)))=CONCATENATE(LEFT(AT25),BM25),"",CONCATENATE((INDEX('Full Data'!$I:$I,MATCH($B25,IF('Full Data'!$G:$G=AT$2,'Full Data'!$C:$C),0))),"  |  ",CONCATENATE(AT25,BM25)))</f>
        <v/>
      </c>
      <c r="AB25" s="11" t="str">
        <f t="array" ref="AB25">IF((INDEX('Full Data'!$I:$I,MATCH($B25,IF('Full Data'!$G:$G=AU$2,'Full Data'!$C:$C),0)))=CONCATENATE(LEFT(AU25),BN25),"",CONCATENATE((INDEX('Full Data'!$I:$I,MATCH($B25,IF('Full Data'!$G:$G=AU$2,'Full Data'!$C:$C),0))),"  |  ",CONCATENATE(AU25,BN25)))</f>
        <v/>
      </c>
      <c r="AC25" s="11" t="str">
        <f t="array" ref="AC25">IF((INDEX('Full Data'!$I:$I,MATCH($B25,IF('Full Data'!$G:$G=AV$2,'Full Data'!$C:$C),0)))=CONCATENATE(LEFT(AV25),BO25),"",CONCATENATE((INDEX('Full Data'!$I:$I,MATCH($B25,IF('Full Data'!$G:$G=AV$2,'Full Data'!$C:$C),0))),"  |  ",CONCATENATE(AV25,BO25)))</f>
        <v/>
      </c>
      <c r="AD25" s="11" t="str">
        <f t="array" ref="AD25">IF((INDEX('Full Data'!$I:$I,MATCH($B25,IF('Full Data'!$G:$G=AW$2,'Full Data'!$C:$C),0)))=CONCATENATE(LEFT(AW25),BP25),"",CONCATENATE((INDEX('Full Data'!$I:$I,MATCH($B25,IF('Full Data'!$G:$G=AW$2,'Full Data'!$C:$C),0))),"  |  ",CONCATENATE(AW25,BP25)))</f>
        <v/>
      </c>
      <c r="AE25" s="11" t="e">
        <f t="array" ref="AE25">IF((INDEX('Full Data'!$I:$I,MATCH($B25,IF('Full Data'!$G:$G=AX$2,'Full Data'!$C:$C),0)))=CONCATENATE(LEFT(AX25),BQ25),"",CONCATENATE((INDEX('Full Data'!$I:$I,MATCH($B25,IF('Full Data'!$G:$G=AX$2,'Full Data'!$C:$C),0))),"  |  ",CONCATENATE(AX25,BQ25)))</f>
        <v>#N/A</v>
      </c>
      <c r="AF25" s="11" t="str">
        <f t="array" ref="AF25">IF((INDEX('Full Data'!$I:$I,MATCH($B25,IF('Full Data'!$G:$G=AY$2,'Full Data'!$C:$C),0)))=CONCATENATE(LEFT(AY25),BR25),"",CONCATENATE((INDEX('Full Data'!$I:$I,MATCH($B25,IF('Full Data'!$G:$G=AY$2,'Full Data'!$C:$C),0))),"  |  ",CONCATENATE(AY25,BR25)))</f>
        <v/>
      </c>
      <c r="AG25" s="28" t="str">
        <f t="array" ref="AG25">IF((INDEX('Full Data'!$M:$M,MATCH($B25,IF('Full Data'!$G:$G=AG$2,'Full Data'!$C:$C),0)))-(INDEX('Full Data'!$E:$E,MATCH($B25,IF('Full Data'!$G:$G=AG$2,'Full Data'!$C:$C),0)))&gt;2,"Q, "&amp;(INDEX('Full Data'!$M:$M,MATCH($B25,IF('Full Data'!$G:$G=AG$2,'Full Data'!$C:$C),0)))-(INDEX('Full Data'!$E:$E,MATCH($B25,IF('Full Data'!$G:$G=AG$2,'Full Data'!$C:$C),0)))-2,"")</f>
        <v/>
      </c>
      <c r="AH25" s="29" t="str">
        <f t="array" ref="AH25">IF((INDEX('Full Data'!$M:$M,MATCH($B25,IF('Full Data'!$G:$G=AH$2,'Full Data'!$C:$C),0)))-(INDEX('Full Data'!$E:$E,MATCH($B25,IF('Full Data'!$G:$G=AH$2,'Full Data'!$C:$C),0)))&gt;2,"Q, "&amp;(INDEX('Full Data'!$M:$M,MATCH($B25,IF('Full Data'!$G:$G=AH$2,'Full Data'!$C:$C),0)))-(INDEX('Full Data'!$E:$E,MATCH($B25,IF('Full Data'!$G:$G=AH$2,'Full Data'!$C:$C),0)))-2,"")</f>
        <v/>
      </c>
      <c r="AI25" s="29" t="str">
        <f t="array" ref="AI25">IF((INDEX('Full Data'!$M:$M,MATCH($B25,IF('Full Data'!$G:$G=AI$2,'Full Data'!$C:$C),0)))-(INDEX('Full Data'!$E:$E,MATCH($B25,IF('Full Data'!$G:$G=AI$2,'Full Data'!$C:$C),0)))&gt;14,"Q, "&amp;(INDEX('Full Data'!$M:$M,MATCH($B25,IF('Full Data'!$G:$G=AI$2,'Full Data'!$C:$C),0)))-(INDEX('Full Data'!$E:$E,MATCH($B25,IF('Full Data'!$G:$G=AI$2,'Full Data'!$C:$C),0)))-14,"")</f>
        <v/>
      </c>
      <c r="AJ25" s="29" t="str">
        <f t="array" ref="AJ25">IF((INDEX('Full Data'!$M:$M,MATCH($B25,IF('Full Data'!$G:$G=AJ$2,'Full Data'!$C:$C),0)))-(INDEX('Full Data'!$E:$E,MATCH($B25,IF('Full Data'!$G:$G=AJ$2,'Full Data'!$C:$C),0)))&gt;28,"Q, "&amp;(INDEX('Full Data'!$M:$M,MATCH($B25,IF('Full Data'!$G:$G=AJ$2,'Full Data'!$C:$C),0)))-(INDEX('Full Data'!$E:$E,MATCH($B25,IF('Full Data'!$G:$G=AJ$2,'Full Data'!$C:$C),0)))-28,"")</f>
        <v/>
      </c>
      <c r="AK25" s="29" t="str">
        <f t="array" ref="AK25">IF((INDEX('Full Data'!$M:$M,MATCH($B25,IF('Full Data'!$G:$G=AK$2,'Full Data'!$C:$C),0)))-(INDEX('Full Data'!$E:$E,MATCH($B25,IF('Full Data'!$G:$G=AK$2,'Full Data'!$C:$C),0)))&gt;28,"Q, "&amp;(INDEX('Full Data'!$M:$M,MATCH($B25,IF('Full Data'!$G:$G=AK$2,'Full Data'!$C:$C),0)))-(INDEX('Full Data'!$E:$E,MATCH($B25,IF('Full Data'!$G:$G=AK$2,'Full Data'!$C:$C),0)))-28,"")</f>
        <v/>
      </c>
      <c r="AL25" s="29" t="str">
        <f t="array" ref="AL25">IF((INDEX('Full Data'!$M:$M,MATCH($B25,IF('Full Data'!$G:$G=AL$2,'Full Data'!$C:$C),0)))-(INDEX('Full Data'!$E:$E,MATCH($B25,IF('Full Data'!$G:$G=AL$2,'Full Data'!$C:$C),0)))&gt;28,"Q, "&amp;(INDEX('Full Data'!$M:$M,MATCH($B25,IF('Full Data'!$G:$G=AL$2,'Full Data'!$C:$C),0)))-(INDEX('Full Data'!$E:$E,MATCH($B25,IF('Full Data'!$G:$G=AL$2,'Full Data'!$C:$C),0)))-28,"")</f>
        <v/>
      </c>
      <c r="AM25" s="29" t="str">
        <f t="array" ref="AM25">IF((INDEX('Full Data'!$M:$M,MATCH($B25,IF('Full Data'!$G:$G=AM$2,'Full Data'!$C:$C),0)))-(INDEX('Full Data'!$E:$E,MATCH($B25,IF('Full Data'!$G:$G=AM$2,'Full Data'!$C:$C),0)))&gt;28,"Q, "&amp;(INDEX('Full Data'!$M:$M,MATCH($B25,IF('Full Data'!$G:$G=AM$2,'Full Data'!$C:$C),0)))-(INDEX('Full Data'!$E:$E,MATCH($B25,IF('Full Data'!$G:$G=AM$2,'Full Data'!$C:$C),0)))-28,"")</f>
        <v/>
      </c>
      <c r="AN25" s="29" t="str">
        <f t="array" ref="AN25">IF((INDEX('Full Data'!$M:$M,MATCH($B25,IF('Full Data'!$G:$G=AN$2,'Full Data'!$C:$C),0)))-(INDEX('Full Data'!$E:$E,MATCH($B25,IF('Full Data'!$G:$G=AN$2,'Full Data'!$C:$C),0)))&gt;2,"Q, "&amp;(INDEX('Full Data'!$M:$M,MATCH($B25,IF('Full Data'!$G:$G=AN$2,'Full Data'!$C:$C),0)))-(INDEX('Full Data'!$E:$E,MATCH($B25,IF('Full Data'!$G:$G=AN$2,'Full Data'!$C:$C),0)))-2,"")</f>
        <v/>
      </c>
      <c r="AO25" s="29" t="str">
        <f t="array" ref="AO25">IF((INDEX('Full Data'!$M:$M,MATCH($B25,IF('Full Data'!$G:$G=AO$2,'Full Data'!$C:$C),0)))-(INDEX('Full Data'!$E:$E,MATCH($B25,IF('Full Data'!$G:$G=AO$2,'Full Data'!$C:$C),0)))&gt;28,"Q, "&amp;(INDEX('Full Data'!$M:$M,MATCH($B25,IF('Full Data'!$G:$G=AO$2,'Full Data'!$C:$C),0)))-(INDEX('Full Data'!$E:$E,MATCH($B25,IF('Full Data'!$G:$G=AO$2,'Full Data'!$C:$C),0)))-28,"")</f>
        <v/>
      </c>
      <c r="AP25" s="29" t="str">
        <f t="array" ref="AP25">IF((INDEX('Full Data'!$M:$M,MATCH($B25,IF('Full Data'!$G:$G=AP$2,'Full Data'!$C:$C),0)))-(INDEX('Full Data'!$E:$E,MATCH($B25,IF('Full Data'!$G:$G=AP$2,'Full Data'!$C:$C),0)))&gt;180,"Q, "&amp;(INDEX('Full Data'!$M:$M,MATCH($B25,IF('Full Data'!$G:$G=AP$2,'Full Data'!$C:$C),0)))-(INDEX('Full Data'!$E:$E,MATCH($B25,IF('Full Data'!$G:$G=AP$2,'Full Data'!$C:$C),0)))-180,"")</f>
        <v/>
      </c>
      <c r="AQ25" s="29" t="str">
        <f t="array" ref="AQ25">IF((INDEX('Full Data'!$M:$M,MATCH($B25,IF('Full Data'!$G:$G=AQ$2,'Full Data'!$C:$C),0)))-(INDEX('Full Data'!$E:$E,MATCH($B25,IF('Full Data'!$G:$G=AQ$2,'Full Data'!$C:$C),0)))&gt;180,"Q, "&amp;(INDEX('Full Data'!$M:$M,MATCH($B25,IF('Full Data'!$G:$G=AQ$2,'Full Data'!$C:$C),0)))-(INDEX('Full Data'!$E:$E,MATCH($B25,IF('Full Data'!$G:$G=AQ$2,'Full Data'!$C:$C),0)))-180,"")</f>
        <v/>
      </c>
      <c r="AR25" s="29" t="str">
        <f t="array" ref="AR25">IF((INDEX('Full Data'!$M:$M,MATCH($B25,IF('Full Data'!$G:$G=AR$2,'Full Data'!$C:$C),0)))-(INDEX('Full Data'!$E:$E,MATCH($B25,IF('Full Data'!$G:$G=AR$2,'Full Data'!$C:$C),0)))&gt;180,"Q, "&amp;(INDEX('Full Data'!$M:$M,MATCH($B25,IF('Full Data'!$G:$G=AR$2,'Full Data'!$C:$C),0)))-(INDEX('Full Data'!$E:$E,MATCH($B25,IF('Full Data'!$G:$G=AR$2,'Full Data'!$C:$C),0)))-180,"")</f>
        <v/>
      </c>
      <c r="AS25" s="29" t="str">
        <f t="array" ref="AS25">IF((INDEX('Full Data'!$M:$M,MATCH($B25,IF('Full Data'!$G:$G=AS$2,'Full Data'!$C:$C),0)))-(INDEX('Full Data'!$E:$E,MATCH($B25,IF('Full Data'!$G:$G=AS$2,'Full Data'!$C:$C),0)))&gt;180,"Q, "&amp;(INDEX('Full Data'!$M:$M,MATCH($B25,IF('Full Data'!$G:$G=AS$2,'Full Data'!$C:$C),0)))-(INDEX('Full Data'!$E:$E,MATCH($B25,IF('Full Data'!$G:$G=AS$2,'Full Data'!$C:$C),0)))-180,"")</f>
        <v/>
      </c>
      <c r="AT25" s="29" t="str">
        <f t="array" ref="AT25">IF((INDEX('Full Data'!$M:$M,MATCH($B25,IF('Full Data'!$G:$G=AT$2,'Full Data'!$C:$C),0)))-(INDEX('Full Data'!$E:$E,MATCH($B25,IF('Full Data'!$G:$G=AT$2,'Full Data'!$C:$C),0)))&gt;28,"Q, "&amp;(INDEX('Full Data'!$M:$M,MATCH($B25,IF('Full Data'!$G:$G=AT$2,'Full Data'!$C:$C),0)))-(INDEX('Full Data'!$E:$E,MATCH($B25,IF('Full Data'!$G:$G=AT$2,'Full Data'!$C:$C),0)))-28,"")</f>
        <v/>
      </c>
      <c r="AU25" s="29" t="str">
        <f t="array" ref="AU25">IF((INDEX('Full Data'!$M:$M,MATCH($B25,IF('Full Data'!$G:$G=AU$2,'Full Data'!$C:$C),0)))-(INDEX('Full Data'!$E:$E,MATCH($B25,IF('Full Data'!$G:$G=AU$2,'Full Data'!$C:$C),0)))&gt;28,"Q, "&amp;(INDEX('Full Data'!$M:$M,MATCH($B25,IF('Full Data'!$G:$G=AU$2,'Full Data'!$C:$C),0)))-(INDEX('Full Data'!$E:$E,MATCH($B25,IF('Full Data'!$G:$G=AU$2,'Full Data'!$C:$C),0)))-28,"")</f>
        <v/>
      </c>
      <c r="AV25" s="29" t="str">
        <f t="array" ref="AV25">IF((INDEX('Full Data'!$M:$M,MATCH($B25,IF('Full Data'!$G:$G=AV$2,'Full Data'!$C:$C),0)))-(INDEX('Full Data'!$E:$E,MATCH($B25,IF('Full Data'!$G:$G=AV$2,'Full Data'!$C:$C),0)))&gt;180,"Q, "&amp;(INDEX('Full Data'!$M:$M,MATCH($B25,IF('Full Data'!$G:$G=AV$2,'Full Data'!$C:$C),0)))-(INDEX('Full Data'!$E:$E,MATCH($B25,IF('Full Data'!$G:$G=AV$2,'Full Data'!$C:$C),0)))-180,"")</f>
        <v/>
      </c>
      <c r="AW25" s="29" t="str">
        <f t="array" ref="AW25">IF((INDEX('Full Data'!$M:$M,MATCH($B25,IF('Full Data'!$G:$G=AW$2,'Full Data'!$C:$C),0)))-(INDEX('Full Data'!$E:$E,MATCH($B25,IF('Full Data'!$G:$G=AW$2,'Full Data'!$C:$C),0)))&gt;7,"Q, "&amp;(INDEX('Full Data'!$M:$M,MATCH($B25,IF('Full Data'!$G:$G=AW$2,'Full Data'!$C:$C),0)))-(INDEX('Full Data'!$E:$E,MATCH($B25,IF('Full Data'!$G:$G=AW$2,'Full Data'!$C:$C),0)))-7,"")</f>
        <v/>
      </c>
      <c r="AX25" s="29" t="e">
        <f t="array" ref="AX25">IF((INDEX('Full Data'!$M:$M,MATCH($B25,IF('Full Data'!$G:$G=AX$2,'Full Data'!$C:$C),0)))-(INDEX('Full Data'!$E:$E,MATCH($B25,IF('Full Data'!$G:$G=AX$2,'Full Data'!$C:$C),0)))&gt;28,"Q, "&amp;(INDEX('Full Data'!$M:$M,MATCH($B25,IF('Full Data'!$G:$G=AX$2,'Full Data'!$C:$C),0)))-(INDEX('Full Data'!$E:$E,MATCH($B25,IF('Full Data'!$G:$G=AX$2,'Full Data'!$C:$C),0)))-28,"")</f>
        <v>#N/A</v>
      </c>
      <c r="AY25" s="29" t="str">
        <f t="array" ref="AY25">IF((INDEX('Full Data'!$M:$M,MATCH($B25,IF('Full Data'!$G:$G=AY$2,'Full Data'!$C:$C),0)))-(INDEX('Full Data'!$E:$E,MATCH($B25,IF('Full Data'!$G:$G=AY$2,'Full Data'!$C:$C),0)))&gt;40,"Q, "&amp;(INDEX('Full Data'!$M:$M,MATCH($B25,IF('Full Data'!$G:$G=AY$2,'Full Data'!$C:$C),0)))-(INDEX('Full Data'!$E:$E,MATCH($B25,IF('Full Data'!$G:$G=AY$2,'Full Data'!$C:$C),0)))-40,"")</f>
        <v/>
      </c>
      <c r="AZ25" s="26" t="str">
        <f>IF(Summary!L25&gt;MDL!C25,IF(Summary!L25&lt;PQL!C25,"I",""),"U")</f>
        <v/>
      </c>
      <c r="BA25" s="27" t="str">
        <f>IF(Summary!M25&gt;MDL!D25,IF(Summary!M25&lt;PQL!D25,"I",""),"U")</f>
        <v>U</v>
      </c>
      <c r="BB25" s="27" t="str">
        <f>IF(Summary!N25&gt;MDL!E25,IF(Summary!N25&lt;PQL!E25,"I",""),"U")</f>
        <v/>
      </c>
      <c r="BC25" s="27" t="str">
        <f>IF(Summary!O25&gt;MDL!F25,IF(Summary!O25&lt;PQL!F25,"I",""),"U")</f>
        <v>U</v>
      </c>
      <c r="BD25" s="27" t="str">
        <f>IF(Summary!P25&gt;MDL!G25,IF(Summary!P25&lt;PQL!G25,"I",""),"U")</f>
        <v>U</v>
      </c>
      <c r="BE25" s="27" t="str">
        <f>IF(Summary!Q25&gt;MDL!H25,IF(Summary!Q25&lt;PQL!H25,"I",""),"U")</f>
        <v/>
      </c>
      <c r="BF25" s="27" t="str">
        <f>IF(Summary!R25&gt;MDL!I25,IF(Summary!R25&lt;PQL!I25,"I",""),"U")</f>
        <v/>
      </c>
      <c r="BG25" s="27" t="str">
        <f>IF(Summary!S25&gt;MDL!J25,IF(Summary!S25&lt;PQL!J25,"I",""),"U")</f>
        <v/>
      </c>
      <c r="BH25" s="27" t="str">
        <f>IF(Summary!T25&gt;MDL!K25,IF(Summary!T25&lt;PQL!K25,"I",""),"U")</f>
        <v>U</v>
      </c>
      <c r="BI25" s="27" t="str">
        <f>IF(Summary!U25&gt;MDL!L25,IF(Summary!U25&lt;PQL!L25,"I",""),"U")</f>
        <v/>
      </c>
      <c r="BJ25" s="27" t="str">
        <f>IF(Summary!V25&gt;MDL!M25,IF(Summary!V25&lt;PQL!M25,"I",""),"U")</f>
        <v/>
      </c>
      <c r="BK25" s="27" t="str">
        <f>IF(Summary!W25&gt;MDL!N25,IF(Summary!W25&lt;PQL!N25,"I",""),"U")</f>
        <v/>
      </c>
      <c r="BL25" s="27" t="str">
        <f>IF(Summary!X25&gt;MDL!O25,IF(Summary!X25&lt;PQL!O25,"I",""),"U")</f>
        <v>I</v>
      </c>
      <c r="BM25" s="27" t="str">
        <f>IF(Summary!Y25&gt;MDL!P25,IF(Summary!Y25&lt;PQL!P25,"I",""),"U")</f>
        <v/>
      </c>
      <c r="BN25" s="27" t="str">
        <f>IF(Summary!Z25&gt;MDL!Q25,IF(Summary!Z25&lt;PQL!Q25,"I",""),"U")</f>
        <v/>
      </c>
      <c r="BO25" s="27" t="str">
        <f>IF(Summary!AA25&gt;MDL!R25,IF(Summary!AA25&lt;PQL!R25,"I",""),"U")</f>
        <v>U</v>
      </c>
      <c r="BP25" s="27" t="str">
        <f>IF(Summary!AB25&gt;MDL!S25,IF(Summary!AB25&lt;PQL!S25,"I",""),"U")</f>
        <v/>
      </c>
      <c r="BQ25" s="27" t="e">
        <f>IF(Summary!AD25&gt;MDL!U25,IF(Summary!AD25&lt;PQL!U25,"I",""),"U")</f>
        <v>#N/A</v>
      </c>
      <c r="BR25" s="27" t="str">
        <f>IF(Summary!AE25&gt;MDL!V25,IF(Summary!AE25&lt;PQL!V25,"I",""),"U")</f>
        <v>U</v>
      </c>
    </row>
    <row r="26" spans="2:70" s="10" customFormat="1">
      <c r="B26" s="10" t="str">
        <f>IF(ISBLANK(Summary!B26),"",Summary!B26)</f>
        <v>WAKULLA SPRING SIPQ</v>
      </c>
      <c r="C26" s="10">
        <v>9695</v>
      </c>
      <c r="D26" s="10" t="str">
        <f>IF(ISERROR(INDEX('Full Data'!A:A,MATCH(B26,'Full Data'!C:C,0))),"",INDEX('Full Data'!A:A,MATCH(B26,'Full Data'!C:C,0)))</f>
        <v>SPRG1204-19</v>
      </c>
      <c r="E26" s="39" t="str">
        <f>IF((5+COUNT(Summary!AD26:AE26,Summary!L26:AB26))=Summary!C26,"",((5+COUNT(Summary!AD26:AE26,Summary!L26:AB26))-Summary!C26))</f>
        <v/>
      </c>
      <c r="F26" s="39" t="str">
        <f t="array" ref="F26">IF(AND((IF(AND(ISTEXT((INDEX('Full Data'!$I:$I,MATCH($B26,IF('Full Data'!$G:$G=F$2,'Full Data'!$C:$C),0)))),ISNUMBER(Summary!E26)),"bad qualifer","O"))="O",IFERROR(Summary!E26,"O")="O"),"O","")</f>
        <v/>
      </c>
      <c r="G26" s="8" t="str">
        <f t="array" ref="G26">IF(AND((IF(AND(ISTEXT((INDEX('Full Data'!$I:$I,MATCH($B26,IF('Full Data'!$G:$G=G$2,'Full Data'!$C:$C),0)))),ISNUMBER(Summary!F26)),"bad qualifer","O"))="O",IFERROR(Summary!F26,"O")="O"),"O","")</f>
        <v/>
      </c>
      <c r="H26" s="39" t="str">
        <f t="array" ref="H26">IF(AND((IF(AND(ISTEXT((INDEX('Full Data'!$I:$I,MATCH($B26,IF('Full Data'!$G:$G=H$2,'Full Data'!$C:$C),0)))),ISNUMBER(Summary!G26)),"bad qualifer","O"))="O",IFERROR(Summary!G26,"O")="O"),"O","")</f>
        <v/>
      </c>
      <c r="I26" s="39" t="str">
        <f t="array" ref="I26">IF(AND((IF(AND(ISTEXT((INDEX('Full Data'!$I:$I,MATCH($B26,IF('Full Data'!$G:$G=I$2,'Full Data'!$C:$C),0)))),ISNUMBER(Summary!H26)),"bad qualifer","O"))="O",IFERROR(Summary!H26,"O")="O"),"O","")</f>
        <v/>
      </c>
      <c r="J26" s="39" t="str">
        <f t="array" ref="J26">IF(AND((IF(AND(ISTEXT((INDEX('Full Data'!$I:$I,MATCH($B26,IF('Full Data'!$G:$G=J$2,'Full Data'!$C:$C),0)))),ISNUMBER(Summary!I26)),"bad qualifer","O"))="O",IFERROR(Summary!I26,"O")="O"),"O","")</f>
        <v/>
      </c>
      <c r="K26" s="10" t="str">
        <f t="array" ref="K26">IF(OR(C26=9695,C26=20383,C26=20385,C26=9714,C26=9717,C26=11371,C26=11456,C26=9739,C26=11386,C26=9719),"",(IFERROR(CONCATENATE((INDEX('Full Data'!$I:$I,MATCH($B26,IF('Full Data'!$G:$G=K$2,'Full Data'!$C:$C),0))),"  |  ",(IFERROR(IF(Summary!J26=Summary!K26,"L",Summary!J26-Summary!K26),"O"))),"O")))</f>
        <v/>
      </c>
      <c r="L26" s="44" t="str">
        <f t="array" ref="L26">IF(OR(C26=9695,C26=20383,C26=20385,C26=9714),"",(IF(AND((IF(AND(ISTEXT((INDEX('Full Data'!$I:$I,MATCH($B26,IF('Full Data'!$G:$G=L$2,'Full Data'!$C:$C),0)))),ISNUMBER(Summary!K26)),"bad qualifer","O"))="O",IFERROR(Summary!K26,"O")="O"),"O","")))</f>
        <v/>
      </c>
      <c r="M26" s="16" t="str">
        <f t="array" ref="M26">(IF(OR(C26=9743,C26=11456,C26=9713,C26=10786,C26=9714),(IF(AND((IF(AND(ISTEXT((INDEX('Full Data'!$I:$I,MATCH($B26,IF('Full Data'!$G:$G=M$2,'Full Data'!$C:$C),0)))),ISNUMBER(Summary!AC26)),"bad qualifer","O"))="O",IFERROR(Summary!AC26,"O")="O"),"O","")),""))</f>
        <v/>
      </c>
      <c r="N26" s="12" t="str">
        <f t="array" ref="N26">IF((INDEX('Full Data'!$I:$I,MATCH($B26,IF('Full Data'!$G:$G=AG$2,'Full Data'!$C:$C),0)))=CONCATENATE(LEFT(AG26),AZ26),"",CONCATENATE((INDEX('Full Data'!$I:$I,MATCH($B26,IF('Full Data'!$G:$G=AG$2,'Full Data'!$C:$C),0))),"  |  ",CONCATENATE(AG26,AZ26)))</f>
        <v/>
      </c>
      <c r="O26" s="11" t="str">
        <f t="array" ref="O26">IF((INDEX('Full Data'!$I:$I,MATCH($B26,IF('Full Data'!$G:$G=AH$2,'Full Data'!$C:$C),0)))=CONCATENATE(LEFT(AH26),BA26),"",CONCATENATE((INDEX('Full Data'!$I:$I,MATCH($B26,IF('Full Data'!$G:$G=AH$2,'Full Data'!$C:$C),0))),"  |  ",CONCATENATE(AH26,BA26)))</f>
        <v/>
      </c>
      <c r="P26" s="11" t="str">
        <f t="array" ref="P26">IF((INDEX('Full Data'!$I:$I,MATCH($B26,IF('Full Data'!$G:$G=AI$2,'Full Data'!$C:$C),0)))=CONCATENATE(LEFT(AI26),BB26),"",CONCATENATE((INDEX('Full Data'!$I:$I,MATCH($B26,IF('Full Data'!$G:$G=AI$2,'Full Data'!$C:$C),0))),"  |  ",CONCATENATE(AI26,BB26)))</f>
        <v/>
      </c>
      <c r="Q26" s="11" t="str">
        <f t="array" ref="Q26">IF((INDEX('Full Data'!$I:$I,MATCH($B26,IF('Full Data'!$G:$G=AJ$2,'Full Data'!$C:$C),0)))=CONCATENATE(LEFT(AJ26),BC26),"",CONCATENATE((INDEX('Full Data'!$I:$I,MATCH($B26,IF('Full Data'!$G:$G=AJ$2,'Full Data'!$C:$C),0))),"  |  ",CONCATENATE(AJ26,BC26)))</f>
        <v/>
      </c>
      <c r="R26" s="11" t="str">
        <f t="array" ref="R26">IF((INDEX('Full Data'!$I:$I,MATCH($B26,IF('Full Data'!$G:$G=AK$2,'Full Data'!$C:$C),0)))=CONCATENATE(LEFT(AK26),BD26),"",CONCATENATE((INDEX('Full Data'!$I:$I,MATCH($B26,IF('Full Data'!$G:$G=AK$2,'Full Data'!$C:$C),0))),"  |  ",CONCATENATE(AK26,BD26)))</f>
        <v/>
      </c>
      <c r="S26" s="11" t="str">
        <f t="array" ref="S26">IF((INDEX('Full Data'!$I:$I,MATCH($B26,IF('Full Data'!$G:$G=AL$2,'Full Data'!$C:$C),0)))=CONCATENATE(LEFT(AL26),BE26),"",CONCATENATE((INDEX('Full Data'!$I:$I,MATCH($B26,IF('Full Data'!$G:$G=AL$2,'Full Data'!$C:$C),0))),"  |  ",CONCATENATE(AL26,BE26)))</f>
        <v/>
      </c>
      <c r="T26" s="11" t="str">
        <f t="array" ref="T26">IF((INDEX('Full Data'!$I:$I,MATCH($B26,IF('Full Data'!$G:$G=AM$2,'Full Data'!$C:$C),0)))=CONCATENATE(LEFT(AM26),BF26),"",CONCATENATE((INDEX('Full Data'!$I:$I,MATCH($B26,IF('Full Data'!$G:$G=AM$2,'Full Data'!$C:$C),0))),"  |  ",CONCATENATE(AM26,BF26)))</f>
        <v/>
      </c>
      <c r="U26" s="11" t="str">
        <f t="array" ref="U26">IF((INDEX('Full Data'!$I:$I,MATCH($B26,IF('Full Data'!$G:$G=AN$2,'Full Data'!$C:$C),0)))=CONCATENATE(LEFT(AN26),BG26),"",CONCATENATE((INDEX('Full Data'!$I:$I,MATCH($B26,IF('Full Data'!$G:$G=AN$2,'Full Data'!$C:$C),0))),"  |  ",CONCATENATE(AN26,BG26)))</f>
        <v/>
      </c>
      <c r="V26" s="11" t="str">
        <f t="array" ref="V26">IF((INDEX('Full Data'!$I:$I,MATCH($B26,IF('Full Data'!$G:$G=AO$2,'Full Data'!$C:$C),0)))=CONCATENATE(LEFT(AO26),BH26),"",CONCATENATE((INDEX('Full Data'!$I:$I,MATCH($B26,IF('Full Data'!$G:$G=AO$2,'Full Data'!$C:$C),0))),"  |  ",CONCATENATE(AO26,BH26)))</f>
        <v/>
      </c>
      <c r="W26" s="11" t="str">
        <f t="array" ref="W26">IF((INDEX('Full Data'!$I:$I,MATCH($B26,IF('Full Data'!$G:$G=AP$2,'Full Data'!$C:$C),0)))=CONCATENATE(LEFT(AP26),BI26),"",CONCATENATE((INDEX('Full Data'!$I:$I,MATCH($B26,IF('Full Data'!$G:$G=AP$2,'Full Data'!$C:$C),0))),"  |  ",CONCATENATE(AP26,BI26)))</f>
        <v/>
      </c>
      <c r="X26" s="11" t="str">
        <f t="array" ref="X26">IF((INDEX('Full Data'!$I:$I,MATCH($B26,IF('Full Data'!$G:$G=AQ$2,'Full Data'!$C:$C),0)))=CONCATENATE(LEFT(AQ26),BJ26),"",CONCATENATE((INDEX('Full Data'!$I:$I,MATCH($B26,IF('Full Data'!$G:$G=AQ$2,'Full Data'!$C:$C),0))),"  |  ",CONCATENATE(AQ26,BJ26)))</f>
        <v/>
      </c>
      <c r="Y26" s="11" t="str">
        <f t="array" ref="Y26">IF((INDEX('Full Data'!$I:$I,MATCH($B26,IF('Full Data'!$G:$G=AR$2,'Full Data'!$C:$C),0)))=CONCATENATE(LEFT(AR26),BK26),"",CONCATENATE((INDEX('Full Data'!$I:$I,MATCH($B26,IF('Full Data'!$G:$G=AR$2,'Full Data'!$C:$C),0))),"  |  ",CONCATENATE(AR26,BK26)))</f>
        <v/>
      </c>
      <c r="Z26" s="11" t="str">
        <f t="array" ref="Z26">IF((INDEX('Full Data'!$I:$I,MATCH($B26,IF('Full Data'!$G:$G=AS$2,'Full Data'!$C:$C),0)))=CONCATENATE(LEFT(AS26),BL26),"",CONCATENATE((INDEX('Full Data'!$I:$I,MATCH($B26,IF('Full Data'!$G:$G=AS$2,'Full Data'!$C:$C),0))),"  |  ",CONCATENATE(AS26,BL26)))</f>
        <v/>
      </c>
      <c r="AA26" s="11" t="str">
        <f t="array" ref="AA26">IF((INDEX('Full Data'!$I:$I,MATCH($B26,IF('Full Data'!$G:$G=AT$2,'Full Data'!$C:$C),0)))=CONCATENATE(LEFT(AT26),BM26),"",CONCATENATE((INDEX('Full Data'!$I:$I,MATCH($B26,IF('Full Data'!$G:$G=AT$2,'Full Data'!$C:$C),0))),"  |  ",CONCATENATE(AT26,BM26)))</f>
        <v/>
      </c>
      <c r="AB26" s="11" t="str">
        <f t="array" ref="AB26">IF((INDEX('Full Data'!$I:$I,MATCH($B26,IF('Full Data'!$G:$G=AU$2,'Full Data'!$C:$C),0)))=CONCATENATE(LEFT(AU26),BN26),"",CONCATENATE((INDEX('Full Data'!$I:$I,MATCH($B26,IF('Full Data'!$G:$G=AU$2,'Full Data'!$C:$C),0))),"  |  ",CONCATENATE(AU26,BN26)))</f>
        <v/>
      </c>
      <c r="AC26" s="11" t="str">
        <f t="array" ref="AC26">IF((INDEX('Full Data'!$I:$I,MATCH($B26,IF('Full Data'!$G:$G=AV$2,'Full Data'!$C:$C),0)))=CONCATENATE(LEFT(AV26),BO26),"",CONCATENATE((INDEX('Full Data'!$I:$I,MATCH($B26,IF('Full Data'!$G:$G=AV$2,'Full Data'!$C:$C),0))),"  |  ",CONCATENATE(AV26,BO26)))</f>
        <v/>
      </c>
      <c r="AD26" s="11" t="str">
        <f t="array" ref="AD26">IF((INDEX('Full Data'!$I:$I,MATCH($B26,IF('Full Data'!$G:$G=AW$2,'Full Data'!$C:$C),0)))=CONCATENATE(LEFT(AW26),BP26),"",CONCATENATE((INDEX('Full Data'!$I:$I,MATCH($B26,IF('Full Data'!$G:$G=AW$2,'Full Data'!$C:$C),0))),"  |  ",CONCATENATE(AW26,BP26)))</f>
        <v/>
      </c>
      <c r="AE26" s="11" t="e">
        <f t="array" ref="AE26">IF((INDEX('Full Data'!$I:$I,MATCH($B26,IF('Full Data'!$G:$G=AX$2,'Full Data'!$C:$C),0)))=CONCATENATE(LEFT(AX26),BQ26),"",CONCATENATE((INDEX('Full Data'!$I:$I,MATCH($B26,IF('Full Data'!$G:$G=AX$2,'Full Data'!$C:$C),0))),"  |  ",CONCATENATE(AX26,BQ26)))</f>
        <v>#N/A</v>
      </c>
      <c r="AF26" s="11" t="str">
        <f t="array" ref="AF26">IF((INDEX('Full Data'!$I:$I,MATCH($B26,IF('Full Data'!$G:$G=AY$2,'Full Data'!$C:$C),0)))=CONCATENATE(LEFT(AY26),BR26),"",CONCATENATE((INDEX('Full Data'!$I:$I,MATCH($B26,IF('Full Data'!$G:$G=AY$2,'Full Data'!$C:$C),0))),"  |  ",CONCATENATE(AY26,BR26)))</f>
        <v/>
      </c>
      <c r="AG26" s="28" t="str">
        <f t="array" ref="AG26">IF((INDEX('Full Data'!$M:$M,MATCH($B26,IF('Full Data'!$G:$G=AG$2,'Full Data'!$C:$C),0)))-(INDEX('Full Data'!$E:$E,MATCH($B26,IF('Full Data'!$G:$G=AG$2,'Full Data'!$C:$C),0)))&gt;2,"Q, "&amp;(INDEX('Full Data'!$M:$M,MATCH($B26,IF('Full Data'!$G:$G=AG$2,'Full Data'!$C:$C),0)))-(INDEX('Full Data'!$E:$E,MATCH($B26,IF('Full Data'!$G:$G=AG$2,'Full Data'!$C:$C),0)))-2,"")</f>
        <v/>
      </c>
      <c r="AH26" s="29" t="str">
        <f t="array" ref="AH26">IF((INDEX('Full Data'!$M:$M,MATCH($B26,IF('Full Data'!$G:$G=AH$2,'Full Data'!$C:$C),0)))-(INDEX('Full Data'!$E:$E,MATCH($B26,IF('Full Data'!$G:$G=AH$2,'Full Data'!$C:$C),0)))&gt;2,"Q, "&amp;(INDEX('Full Data'!$M:$M,MATCH($B26,IF('Full Data'!$G:$G=AH$2,'Full Data'!$C:$C),0)))-(INDEX('Full Data'!$E:$E,MATCH($B26,IF('Full Data'!$G:$G=AH$2,'Full Data'!$C:$C),0)))-2,"")</f>
        <v/>
      </c>
      <c r="AI26" s="29" t="str">
        <f t="array" ref="AI26">IF((INDEX('Full Data'!$M:$M,MATCH($B26,IF('Full Data'!$G:$G=AI$2,'Full Data'!$C:$C),0)))-(INDEX('Full Data'!$E:$E,MATCH($B26,IF('Full Data'!$G:$G=AI$2,'Full Data'!$C:$C),0)))&gt;14,"Q, "&amp;(INDEX('Full Data'!$M:$M,MATCH($B26,IF('Full Data'!$G:$G=AI$2,'Full Data'!$C:$C),0)))-(INDEX('Full Data'!$E:$E,MATCH($B26,IF('Full Data'!$G:$G=AI$2,'Full Data'!$C:$C),0)))-14,"")</f>
        <v/>
      </c>
      <c r="AJ26" s="29" t="str">
        <f t="array" ref="AJ26">IF((INDEX('Full Data'!$M:$M,MATCH($B26,IF('Full Data'!$G:$G=AJ$2,'Full Data'!$C:$C),0)))-(INDEX('Full Data'!$E:$E,MATCH($B26,IF('Full Data'!$G:$G=AJ$2,'Full Data'!$C:$C),0)))&gt;28,"Q, "&amp;(INDEX('Full Data'!$M:$M,MATCH($B26,IF('Full Data'!$G:$G=AJ$2,'Full Data'!$C:$C),0)))-(INDEX('Full Data'!$E:$E,MATCH($B26,IF('Full Data'!$G:$G=AJ$2,'Full Data'!$C:$C),0)))-28,"")</f>
        <v/>
      </c>
      <c r="AK26" s="29" t="str">
        <f t="array" ref="AK26">IF((INDEX('Full Data'!$M:$M,MATCH($B26,IF('Full Data'!$G:$G=AK$2,'Full Data'!$C:$C),0)))-(INDEX('Full Data'!$E:$E,MATCH($B26,IF('Full Data'!$G:$G=AK$2,'Full Data'!$C:$C),0)))&gt;28,"Q, "&amp;(INDEX('Full Data'!$M:$M,MATCH($B26,IF('Full Data'!$G:$G=AK$2,'Full Data'!$C:$C),0)))-(INDEX('Full Data'!$E:$E,MATCH($B26,IF('Full Data'!$G:$G=AK$2,'Full Data'!$C:$C),0)))-28,"")</f>
        <v/>
      </c>
      <c r="AL26" s="29" t="str">
        <f t="array" ref="AL26">IF((INDEX('Full Data'!$M:$M,MATCH($B26,IF('Full Data'!$G:$G=AL$2,'Full Data'!$C:$C),0)))-(INDEX('Full Data'!$E:$E,MATCH($B26,IF('Full Data'!$G:$G=AL$2,'Full Data'!$C:$C),0)))&gt;28,"Q, "&amp;(INDEX('Full Data'!$M:$M,MATCH($B26,IF('Full Data'!$G:$G=AL$2,'Full Data'!$C:$C),0)))-(INDEX('Full Data'!$E:$E,MATCH($B26,IF('Full Data'!$G:$G=AL$2,'Full Data'!$C:$C),0)))-28,"")</f>
        <v/>
      </c>
      <c r="AM26" s="29" t="str">
        <f t="array" ref="AM26">IF((INDEX('Full Data'!$M:$M,MATCH($B26,IF('Full Data'!$G:$G=AM$2,'Full Data'!$C:$C),0)))-(INDEX('Full Data'!$E:$E,MATCH($B26,IF('Full Data'!$G:$G=AM$2,'Full Data'!$C:$C),0)))&gt;28,"Q, "&amp;(INDEX('Full Data'!$M:$M,MATCH($B26,IF('Full Data'!$G:$G=AM$2,'Full Data'!$C:$C),0)))-(INDEX('Full Data'!$E:$E,MATCH($B26,IF('Full Data'!$G:$G=AM$2,'Full Data'!$C:$C),0)))-28,"")</f>
        <v/>
      </c>
      <c r="AN26" s="29" t="str">
        <f t="array" ref="AN26">IF((INDEX('Full Data'!$M:$M,MATCH($B26,IF('Full Data'!$G:$G=AN$2,'Full Data'!$C:$C),0)))-(INDEX('Full Data'!$E:$E,MATCH($B26,IF('Full Data'!$G:$G=AN$2,'Full Data'!$C:$C),0)))&gt;2,"Q, "&amp;(INDEX('Full Data'!$M:$M,MATCH($B26,IF('Full Data'!$G:$G=AN$2,'Full Data'!$C:$C),0)))-(INDEX('Full Data'!$E:$E,MATCH($B26,IF('Full Data'!$G:$G=AN$2,'Full Data'!$C:$C),0)))-2,"")</f>
        <v/>
      </c>
      <c r="AO26" s="29" t="str">
        <f t="array" ref="AO26">IF((INDEX('Full Data'!$M:$M,MATCH($B26,IF('Full Data'!$G:$G=AO$2,'Full Data'!$C:$C),0)))-(INDEX('Full Data'!$E:$E,MATCH($B26,IF('Full Data'!$G:$G=AO$2,'Full Data'!$C:$C),0)))&gt;28,"Q, "&amp;(INDEX('Full Data'!$M:$M,MATCH($B26,IF('Full Data'!$G:$G=AO$2,'Full Data'!$C:$C),0)))-(INDEX('Full Data'!$E:$E,MATCH($B26,IF('Full Data'!$G:$G=AO$2,'Full Data'!$C:$C),0)))-28,"")</f>
        <v/>
      </c>
      <c r="AP26" s="29" t="str">
        <f t="array" ref="AP26">IF((INDEX('Full Data'!$M:$M,MATCH($B26,IF('Full Data'!$G:$G=AP$2,'Full Data'!$C:$C),0)))-(INDEX('Full Data'!$E:$E,MATCH($B26,IF('Full Data'!$G:$G=AP$2,'Full Data'!$C:$C),0)))&gt;180,"Q, "&amp;(INDEX('Full Data'!$M:$M,MATCH($B26,IF('Full Data'!$G:$G=AP$2,'Full Data'!$C:$C),0)))-(INDEX('Full Data'!$E:$E,MATCH($B26,IF('Full Data'!$G:$G=AP$2,'Full Data'!$C:$C),0)))-180,"")</f>
        <v/>
      </c>
      <c r="AQ26" s="29" t="str">
        <f t="array" ref="AQ26">IF((INDEX('Full Data'!$M:$M,MATCH($B26,IF('Full Data'!$G:$G=AQ$2,'Full Data'!$C:$C),0)))-(INDEX('Full Data'!$E:$E,MATCH($B26,IF('Full Data'!$G:$G=AQ$2,'Full Data'!$C:$C),0)))&gt;180,"Q, "&amp;(INDEX('Full Data'!$M:$M,MATCH($B26,IF('Full Data'!$G:$G=AQ$2,'Full Data'!$C:$C),0)))-(INDEX('Full Data'!$E:$E,MATCH($B26,IF('Full Data'!$G:$G=AQ$2,'Full Data'!$C:$C),0)))-180,"")</f>
        <v/>
      </c>
      <c r="AR26" s="29" t="str">
        <f t="array" ref="AR26">IF((INDEX('Full Data'!$M:$M,MATCH($B26,IF('Full Data'!$G:$G=AR$2,'Full Data'!$C:$C),0)))-(INDEX('Full Data'!$E:$E,MATCH($B26,IF('Full Data'!$G:$G=AR$2,'Full Data'!$C:$C),0)))&gt;180,"Q, "&amp;(INDEX('Full Data'!$M:$M,MATCH($B26,IF('Full Data'!$G:$G=AR$2,'Full Data'!$C:$C),0)))-(INDEX('Full Data'!$E:$E,MATCH($B26,IF('Full Data'!$G:$G=AR$2,'Full Data'!$C:$C),0)))-180,"")</f>
        <v/>
      </c>
      <c r="AS26" s="29" t="str">
        <f t="array" ref="AS26">IF((INDEX('Full Data'!$M:$M,MATCH($B26,IF('Full Data'!$G:$G=AS$2,'Full Data'!$C:$C),0)))-(INDEX('Full Data'!$E:$E,MATCH($B26,IF('Full Data'!$G:$G=AS$2,'Full Data'!$C:$C),0)))&gt;180,"Q, "&amp;(INDEX('Full Data'!$M:$M,MATCH($B26,IF('Full Data'!$G:$G=AS$2,'Full Data'!$C:$C),0)))-(INDEX('Full Data'!$E:$E,MATCH($B26,IF('Full Data'!$G:$G=AS$2,'Full Data'!$C:$C),0)))-180,"")</f>
        <v/>
      </c>
      <c r="AT26" s="29" t="str">
        <f t="array" ref="AT26">IF((INDEX('Full Data'!$M:$M,MATCH($B26,IF('Full Data'!$G:$G=AT$2,'Full Data'!$C:$C),0)))-(INDEX('Full Data'!$E:$E,MATCH($B26,IF('Full Data'!$G:$G=AT$2,'Full Data'!$C:$C),0)))&gt;28,"Q, "&amp;(INDEX('Full Data'!$M:$M,MATCH($B26,IF('Full Data'!$G:$G=AT$2,'Full Data'!$C:$C),0)))-(INDEX('Full Data'!$E:$E,MATCH($B26,IF('Full Data'!$G:$G=AT$2,'Full Data'!$C:$C),0)))-28,"")</f>
        <v/>
      </c>
      <c r="AU26" s="29" t="str">
        <f t="array" ref="AU26">IF((INDEX('Full Data'!$M:$M,MATCH($B26,IF('Full Data'!$G:$G=AU$2,'Full Data'!$C:$C),0)))-(INDEX('Full Data'!$E:$E,MATCH($B26,IF('Full Data'!$G:$G=AU$2,'Full Data'!$C:$C),0)))&gt;28,"Q, "&amp;(INDEX('Full Data'!$M:$M,MATCH($B26,IF('Full Data'!$G:$G=AU$2,'Full Data'!$C:$C),0)))-(INDEX('Full Data'!$E:$E,MATCH($B26,IF('Full Data'!$G:$G=AU$2,'Full Data'!$C:$C),0)))-28,"")</f>
        <v/>
      </c>
      <c r="AV26" s="29" t="str">
        <f t="array" ref="AV26">IF((INDEX('Full Data'!$M:$M,MATCH($B26,IF('Full Data'!$G:$G=AV$2,'Full Data'!$C:$C),0)))-(INDEX('Full Data'!$E:$E,MATCH($B26,IF('Full Data'!$G:$G=AV$2,'Full Data'!$C:$C),0)))&gt;180,"Q, "&amp;(INDEX('Full Data'!$M:$M,MATCH($B26,IF('Full Data'!$G:$G=AV$2,'Full Data'!$C:$C),0)))-(INDEX('Full Data'!$E:$E,MATCH($B26,IF('Full Data'!$G:$G=AV$2,'Full Data'!$C:$C),0)))-180,"")</f>
        <v/>
      </c>
      <c r="AW26" s="29" t="str">
        <f t="array" ref="AW26">IF((INDEX('Full Data'!$M:$M,MATCH($B26,IF('Full Data'!$G:$G=AW$2,'Full Data'!$C:$C),0)))-(INDEX('Full Data'!$E:$E,MATCH($B26,IF('Full Data'!$G:$G=AW$2,'Full Data'!$C:$C),0)))&gt;7,"Q, "&amp;(INDEX('Full Data'!$M:$M,MATCH($B26,IF('Full Data'!$G:$G=AW$2,'Full Data'!$C:$C),0)))-(INDEX('Full Data'!$E:$E,MATCH($B26,IF('Full Data'!$G:$G=AW$2,'Full Data'!$C:$C),0)))-7,"")</f>
        <v/>
      </c>
      <c r="AX26" s="29" t="e">
        <f t="array" ref="AX26">IF((INDEX('Full Data'!$M:$M,MATCH($B26,IF('Full Data'!$G:$G=AX$2,'Full Data'!$C:$C),0)))-(INDEX('Full Data'!$E:$E,MATCH($B26,IF('Full Data'!$G:$G=AX$2,'Full Data'!$C:$C),0)))&gt;28,"Q, "&amp;(INDEX('Full Data'!$M:$M,MATCH($B26,IF('Full Data'!$G:$G=AX$2,'Full Data'!$C:$C),0)))-(INDEX('Full Data'!$E:$E,MATCH($B26,IF('Full Data'!$G:$G=AX$2,'Full Data'!$C:$C),0)))-28,"")</f>
        <v>#N/A</v>
      </c>
      <c r="AY26" s="29" t="str">
        <f t="array" ref="AY26">IF((INDEX('Full Data'!$M:$M,MATCH($B26,IF('Full Data'!$G:$G=AY$2,'Full Data'!$C:$C),0)))-(INDEX('Full Data'!$E:$E,MATCH($B26,IF('Full Data'!$G:$G=AY$2,'Full Data'!$C:$C),0)))&gt;40,"Q, "&amp;(INDEX('Full Data'!$M:$M,MATCH($B26,IF('Full Data'!$G:$G=AY$2,'Full Data'!$C:$C),0)))-(INDEX('Full Data'!$E:$E,MATCH($B26,IF('Full Data'!$G:$G=AY$2,'Full Data'!$C:$C),0)))-40,"")</f>
        <v/>
      </c>
      <c r="AZ26" s="26" t="str">
        <f>IF(Summary!L26&gt;MDL!C26,IF(Summary!L26&lt;PQL!C26,"I",""),"U")</f>
        <v/>
      </c>
      <c r="BA26" s="27" t="str">
        <f>IF(Summary!M26&gt;MDL!D26,IF(Summary!M26&lt;PQL!D26,"I",""),"U")</f>
        <v>U</v>
      </c>
      <c r="BB26" s="27" t="str">
        <f>IF(Summary!N26&gt;MDL!E26,IF(Summary!N26&lt;PQL!E26,"I",""),"U")</f>
        <v/>
      </c>
      <c r="BC26" s="27" t="str">
        <f>IF(Summary!O26&gt;MDL!F26,IF(Summary!O26&lt;PQL!F26,"I",""),"U")</f>
        <v>I</v>
      </c>
      <c r="BD26" s="27" t="str">
        <f>IF(Summary!P26&gt;MDL!G26,IF(Summary!P26&lt;PQL!G26,"I",""),"U")</f>
        <v>U</v>
      </c>
      <c r="BE26" s="27" t="str">
        <f>IF(Summary!Q26&gt;MDL!H26,IF(Summary!Q26&lt;PQL!H26,"I",""),"U")</f>
        <v/>
      </c>
      <c r="BF26" s="27" t="str">
        <f>IF(Summary!R26&gt;MDL!I26,IF(Summary!R26&lt;PQL!I26,"I",""),"U")</f>
        <v/>
      </c>
      <c r="BG26" s="27" t="str">
        <f>IF(Summary!S26&gt;MDL!J26,IF(Summary!S26&lt;PQL!J26,"I",""),"U")</f>
        <v/>
      </c>
      <c r="BH26" s="27" t="str">
        <f>IF(Summary!T26&gt;MDL!K26,IF(Summary!T26&lt;PQL!K26,"I",""),"U")</f>
        <v>U</v>
      </c>
      <c r="BI26" s="27" t="str">
        <f>IF(Summary!U26&gt;MDL!L26,IF(Summary!U26&lt;PQL!L26,"I",""),"U")</f>
        <v/>
      </c>
      <c r="BJ26" s="27" t="str">
        <f>IF(Summary!V26&gt;MDL!M26,IF(Summary!V26&lt;PQL!M26,"I",""),"U")</f>
        <v/>
      </c>
      <c r="BK26" s="27" t="str">
        <f>IF(Summary!W26&gt;MDL!N26,IF(Summary!W26&lt;PQL!N26,"I",""),"U")</f>
        <v/>
      </c>
      <c r="BL26" s="27" t="str">
        <f>IF(Summary!X26&gt;MDL!O26,IF(Summary!X26&lt;PQL!O26,"I",""),"U")</f>
        <v>I</v>
      </c>
      <c r="BM26" s="27" t="str">
        <f>IF(Summary!Y26&gt;MDL!P26,IF(Summary!Y26&lt;PQL!P26,"I",""),"U")</f>
        <v/>
      </c>
      <c r="BN26" s="27" t="str">
        <f>IF(Summary!Z26&gt;MDL!Q26,IF(Summary!Z26&lt;PQL!Q26,"I",""),"U")</f>
        <v/>
      </c>
      <c r="BO26" s="27" t="str">
        <f>IF(Summary!AA26&gt;MDL!R26,IF(Summary!AA26&lt;PQL!R26,"I",""),"U")</f>
        <v>I</v>
      </c>
      <c r="BP26" s="27" t="str">
        <f>IF(Summary!AB26&gt;MDL!S26,IF(Summary!AB26&lt;PQL!S26,"I",""),"U")</f>
        <v/>
      </c>
      <c r="BQ26" s="27" t="e">
        <f>IF(Summary!AD26&gt;MDL!U26,IF(Summary!AD26&lt;PQL!U26,"I",""),"U")</f>
        <v>#N/A</v>
      </c>
      <c r="BR26" s="27" t="str">
        <f>IF(Summary!AE26&gt;MDL!V26,IF(Summary!AE26&lt;PQL!V26,"I",""),"U")</f>
        <v>I</v>
      </c>
    </row>
    <row r="27" spans="2:70">
      <c r="B27" t="str">
        <f>IF(ISBLANK(Summary!B27),"",Summary!B27)</f>
        <v>WAKULLA TUBING B TUNNEL SIPQ</v>
      </c>
      <c r="C27">
        <v>20383</v>
      </c>
      <c r="D27" t="str">
        <f>IF(ISERROR(INDEX('Full Data'!A:A,MATCH(B27,'Full Data'!C:C,0))),"",INDEX('Full Data'!A:A,MATCH(B27,'Full Data'!C:C,0)))</f>
        <v>SPRG1204-25</v>
      </c>
      <c r="E27" s="39" t="str">
        <f>IF((5+COUNT(Summary!AD27:AE27,Summary!L27:AB27))=Summary!C27,"",((5+COUNT(Summary!AD27:AE27,Summary!L27:AB27))-Summary!C27))</f>
        <v/>
      </c>
      <c r="F27" s="39" t="str">
        <f t="array" ref="F27">IF(AND((IF(AND(ISTEXT((INDEX('Full Data'!$I:$I,MATCH($B27,IF('Full Data'!$G:$G=F$2,'Full Data'!$C:$C),0)))),ISNUMBER(Summary!E27)),"bad qualifer","O"))="O",IFERROR(Summary!E27,"O")="O"),"O","")</f>
        <v/>
      </c>
      <c r="G27" s="8" t="str">
        <f t="array" ref="G27">IF(AND((IF(AND(ISTEXT((INDEX('Full Data'!$I:$I,MATCH($B27,IF('Full Data'!$G:$G=G$2,'Full Data'!$C:$C),0)))),ISNUMBER(Summary!F27)),"bad qualifer","O"))="O",IFERROR(Summary!F27,"O")="O"),"O","")</f>
        <v/>
      </c>
      <c r="H27" s="39" t="str">
        <f t="array" ref="H27">IF(AND((IF(AND(ISTEXT((INDEX('Full Data'!$I:$I,MATCH($B27,IF('Full Data'!$G:$G=H$2,'Full Data'!$C:$C),0)))),ISNUMBER(Summary!G27)),"bad qualifer","O"))="O",IFERROR(Summary!G27,"O")="O"),"O","")</f>
        <v/>
      </c>
      <c r="I27" s="39" t="str">
        <f t="array" ref="I27">IF(AND((IF(AND(ISTEXT((INDEX('Full Data'!$I:$I,MATCH($B27,IF('Full Data'!$G:$G=I$2,'Full Data'!$C:$C),0)))),ISNUMBER(Summary!H27)),"bad qualifer","O"))="O",IFERROR(Summary!H27,"O")="O"),"O","")</f>
        <v/>
      </c>
      <c r="J27" s="39" t="str">
        <f t="array" ref="J27">IF(AND((IF(AND(ISTEXT((INDEX('Full Data'!$I:$I,MATCH($B27,IF('Full Data'!$G:$G=J$2,'Full Data'!$C:$C),0)))),ISNUMBER(Summary!I27)),"bad qualifer","O"))="O",IFERROR(Summary!I27,"O")="O"),"O","")</f>
        <v/>
      </c>
      <c r="K27" s="10" t="str">
        <f t="array" ref="K27">IF(OR(C27=9695,C27=20383,C27=20385,C27=9714,C27=9717,C27=11371,C27=11456,C27=9739,C27=11386,C27=9719),"",(IFERROR(CONCATENATE((INDEX('Full Data'!$I:$I,MATCH($B27,IF('Full Data'!$G:$G=K$2,'Full Data'!$C:$C),0))),"  |  ",(IFERROR(IF(Summary!J27=Summary!K27,"L",Summary!J27-Summary!K27),"O"))),"O")))</f>
        <v/>
      </c>
      <c r="L27" s="44" t="str">
        <f t="array" ref="L27">IF(OR(C27=9695,C27=20383,C27=20385,C27=9714),"",(IF(AND((IF(AND(ISTEXT((INDEX('Full Data'!$I:$I,MATCH($B27,IF('Full Data'!$G:$G=L$2,'Full Data'!$C:$C),0)))),ISNUMBER(Summary!K27)),"bad qualifer","O"))="O",IFERROR(Summary!K27,"O")="O"),"O","")))</f>
        <v/>
      </c>
      <c r="M27" s="16" t="str">
        <f t="array" ref="M27">(IF(OR(C27=9743,C27=11456,C27=9713,C27=10786,C27=9714),(IF(AND((IF(AND(ISTEXT((INDEX('Full Data'!$I:$I,MATCH($B27,IF('Full Data'!$G:$G=M$2,'Full Data'!$C:$C),0)))),ISNUMBER(Summary!AC27)),"bad qualifer","O"))="O",IFERROR(Summary!AC27,"O")="O"),"O","")),""))</f>
        <v/>
      </c>
      <c r="N27" s="12" t="str">
        <f t="array" ref="N27">IF((INDEX('Full Data'!$I:$I,MATCH($B27,IF('Full Data'!$G:$G=AG$2,'Full Data'!$C:$C),0)))=CONCATENATE(LEFT(AG27),AZ27),"",CONCATENATE((INDEX('Full Data'!$I:$I,MATCH($B27,IF('Full Data'!$G:$G=AG$2,'Full Data'!$C:$C),0))),"  |  ",CONCATENATE(AG27,AZ27)))</f>
        <v/>
      </c>
      <c r="O27" s="11" t="str">
        <f t="array" ref="O27">IF((INDEX('Full Data'!$I:$I,MATCH($B27,IF('Full Data'!$G:$G=AH$2,'Full Data'!$C:$C),0)))=CONCATENATE(LEFT(AH27),BA27),"",CONCATENATE((INDEX('Full Data'!$I:$I,MATCH($B27,IF('Full Data'!$G:$G=AH$2,'Full Data'!$C:$C),0))),"  |  ",CONCATENATE(AH27,BA27)))</f>
        <v/>
      </c>
      <c r="P27" s="11" t="str">
        <f t="array" ref="P27">IF((INDEX('Full Data'!$I:$I,MATCH($B27,IF('Full Data'!$G:$G=AI$2,'Full Data'!$C:$C),0)))=CONCATENATE(LEFT(AI27),BB27),"",CONCATENATE((INDEX('Full Data'!$I:$I,MATCH($B27,IF('Full Data'!$G:$G=AI$2,'Full Data'!$C:$C),0))),"  |  ",CONCATENATE(AI27,BB27)))</f>
        <v/>
      </c>
      <c r="Q27" s="11" t="str">
        <f t="array" ref="Q27">IF((INDEX('Full Data'!$I:$I,MATCH($B27,IF('Full Data'!$G:$G=AJ$2,'Full Data'!$C:$C),0)))=CONCATENATE(LEFT(AJ27),BC27),"",CONCATENATE((INDEX('Full Data'!$I:$I,MATCH($B27,IF('Full Data'!$G:$G=AJ$2,'Full Data'!$C:$C),0))),"  |  ",CONCATENATE(AJ27,BC27)))</f>
        <v/>
      </c>
      <c r="R27" s="11" t="str">
        <f t="array" ref="R27">IF((INDEX('Full Data'!$I:$I,MATCH($B27,IF('Full Data'!$G:$G=AK$2,'Full Data'!$C:$C),0)))=CONCATENATE(LEFT(AK27),BD27),"",CONCATENATE((INDEX('Full Data'!$I:$I,MATCH($B27,IF('Full Data'!$G:$G=AK$2,'Full Data'!$C:$C),0))),"  |  ",CONCATENATE(AK27,BD27)))</f>
        <v/>
      </c>
      <c r="S27" s="11" t="str">
        <f t="array" ref="S27">IF((INDEX('Full Data'!$I:$I,MATCH($B27,IF('Full Data'!$G:$G=AL$2,'Full Data'!$C:$C),0)))=CONCATENATE(LEFT(AL27),BE27),"",CONCATENATE((INDEX('Full Data'!$I:$I,MATCH($B27,IF('Full Data'!$G:$G=AL$2,'Full Data'!$C:$C),0))),"  |  ",CONCATENATE(AL27,BE27)))</f>
        <v/>
      </c>
      <c r="T27" s="11" t="str">
        <f t="array" ref="T27">IF((INDEX('Full Data'!$I:$I,MATCH($B27,IF('Full Data'!$G:$G=AM$2,'Full Data'!$C:$C),0)))=CONCATENATE(LEFT(AM27),BF27),"",CONCATENATE((INDEX('Full Data'!$I:$I,MATCH($B27,IF('Full Data'!$G:$G=AM$2,'Full Data'!$C:$C),0))),"  |  ",CONCATENATE(AM27,BF27)))</f>
        <v/>
      </c>
      <c r="U27" s="11" t="str">
        <f t="array" ref="U27">IF((INDEX('Full Data'!$I:$I,MATCH($B27,IF('Full Data'!$G:$G=AN$2,'Full Data'!$C:$C),0)))=CONCATENATE(LEFT(AN27),BG27),"",CONCATENATE((INDEX('Full Data'!$I:$I,MATCH($B27,IF('Full Data'!$G:$G=AN$2,'Full Data'!$C:$C),0))),"  |  ",CONCATENATE(AN27,BG27)))</f>
        <v/>
      </c>
      <c r="V27" s="11" t="str">
        <f t="array" ref="V27">IF((INDEX('Full Data'!$I:$I,MATCH($B27,IF('Full Data'!$G:$G=AO$2,'Full Data'!$C:$C),0)))=CONCATENATE(LEFT(AO27),BH27),"",CONCATENATE((INDEX('Full Data'!$I:$I,MATCH($B27,IF('Full Data'!$G:$G=AO$2,'Full Data'!$C:$C),0))),"  |  ",CONCATENATE(AO27,BH27)))</f>
        <v/>
      </c>
      <c r="W27" s="11" t="str">
        <f t="array" ref="W27">IF((INDEX('Full Data'!$I:$I,MATCH($B27,IF('Full Data'!$G:$G=AP$2,'Full Data'!$C:$C),0)))=CONCATENATE(LEFT(AP27),BI27),"",CONCATENATE((INDEX('Full Data'!$I:$I,MATCH($B27,IF('Full Data'!$G:$G=AP$2,'Full Data'!$C:$C),0))),"  |  ",CONCATENATE(AP27,BI27)))</f>
        <v/>
      </c>
      <c r="X27" s="11" t="str">
        <f t="array" ref="X27">IF((INDEX('Full Data'!$I:$I,MATCH($B27,IF('Full Data'!$G:$G=AQ$2,'Full Data'!$C:$C),0)))=CONCATENATE(LEFT(AQ27),BJ27),"",CONCATENATE((INDEX('Full Data'!$I:$I,MATCH($B27,IF('Full Data'!$G:$G=AQ$2,'Full Data'!$C:$C),0))),"  |  ",CONCATENATE(AQ27,BJ27)))</f>
        <v/>
      </c>
      <c r="Y27" s="11" t="str">
        <f t="array" ref="Y27">IF((INDEX('Full Data'!$I:$I,MATCH($B27,IF('Full Data'!$G:$G=AR$2,'Full Data'!$C:$C),0)))=CONCATENATE(LEFT(AR27),BK27),"",CONCATENATE((INDEX('Full Data'!$I:$I,MATCH($B27,IF('Full Data'!$G:$G=AR$2,'Full Data'!$C:$C),0))),"  |  ",CONCATENATE(AR27,BK27)))</f>
        <v/>
      </c>
      <c r="Z27" s="11" t="str">
        <f t="array" ref="Z27">IF((INDEX('Full Data'!$I:$I,MATCH($B27,IF('Full Data'!$G:$G=AS$2,'Full Data'!$C:$C),0)))=CONCATENATE(LEFT(AS27),BL27),"",CONCATENATE((INDEX('Full Data'!$I:$I,MATCH($B27,IF('Full Data'!$G:$G=AS$2,'Full Data'!$C:$C),0))),"  |  ",CONCATENATE(AS27,BL27)))</f>
        <v/>
      </c>
      <c r="AA27" s="11" t="str">
        <f t="array" ref="AA27">IF((INDEX('Full Data'!$I:$I,MATCH($B27,IF('Full Data'!$G:$G=AT$2,'Full Data'!$C:$C),0)))=CONCATENATE(LEFT(AT27),BM27),"",CONCATENATE((INDEX('Full Data'!$I:$I,MATCH($B27,IF('Full Data'!$G:$G=AT$2,'Full Data'!$C:$C),0))),"  |  ",CONCATENATE(AT27,BM27)))</f>
        <v/>
      </c>
      <c r="AB27" s="11" t="str">
        <f t="array" ref="AB27">IF((INDEX('Full Data'!$I:$I,MATCH($B27,IF('Full Data'!$G:$G=AU$2,'Full Data'!$C:$C),0)))=CONCATENATE(LEFT(AU27),BN27),"",CONCATENATE((INDEX('Full Data'!$I:$I,MATCH($B27,IF('Full Data'!$G:$G=AU$2,'Full Data'!$C:$C),0))),"  |  ",CONCATENATE(AU27,BN27)))</f>
        <v/>
      </c>
      <c r="AC27" s="11" t="str">
        <f t="array" ref="AC27">IF((INDEX('Full Data'!$I:$I,MATCH($B27,IF('Full Data'!$G:$G=AV$2,'Full Data'!$C:$C),0)))=CONCATENATE(LEFT(AV27),BO27),"",CONCATENATE((INDEX('Full Data'!$I:$I,MATCH($B27,IF('Full Data'!$G:$G=AV$2,'Full Data'!$C:$C),0))),"  |  ",CONCATENATE(AV27,BO27)))</f>
        <v/>
      </c>
      <c r="AD27" s="11" t="str">
        <f t="array" ref="AD27">IF((INDEX('Full Data'!$I:$I,MATCH($B27,IF('Full Data'!$G:$G=AW$2,'Full Data'!$C:$C),0)))=CONCATENATE(LEFT(AW27),BP27),"",CONCATENATE((INDEX('Full Data'!$I:$I,MATCH($B27,IF('Full Data'!$G:$G=AW$2,'Full Data'!$C:$C),0))),"  |  ",CONCATENATE(AW27,BP27)))</f>
        <v/>
      </c>
      <c r="AE27" s="11" t="e">
        <f t="array" ref="AE27">IF((INDEX('Full Data'!$I:$I,MATCH($B27,IF('Full Data'!$G:$G=AX$2,'Full Data'!$C:$C),0)))=CONCATENATE(LEFT(AX27),BQ27),"",CONCATENATE((INDEX('Full Data'!$I:$I,MATCH($B27,IF('Full Data'!$G:$G=AX$2,'Full Data'!$C:$C),0))),"  |  ",CONCATENATE(AX27,BQ27)))</f>
        <v>#N/A</v>
      </c>
      <c r="AF27" s="11" t="str">
        <f t="array" ref="AF27">IF((INDEX('Full Data'!$I:$I,MATCH($B27,IF('Full Data'!$G:$G=AY$2,'Full Data'!$C:$C),0)))=CONCATENATE(LEFT(AY27),BR27),"",CONCATENATE((INDEX('Full Data'!$I:$I,MATCH($B27,IF('Full Data'!$G:$G=AY$2,'Full Data'!$C:$C),0))),"  |  ",CONCATENATE(AY27,BR27)))</f>
        <v/>
      </c>
      <c r="AG27" s="28" t="str">
        <f t="array" ref="AG27">IF((INDEX('Full Data'!$M:$M,MATCH($B27,IF('Full Data'!$G:$G=AG$2,'Full Data'!$C:$C),0)))-(INDEX('Full Data'!$E:$E,MATCH($B27,IF('Full Data'!$G:$G=AG$2,'Full Data'!$C:$C),0)))&gt;2,"Q, "&amp;(INDEX('Full Data'!$M:$M,MATCH($B27,IF('Full Data'!$G:$G=AG$2,'Full Data'!$C:$C),0)))-(INDEX('Full Data'!$E:$E,MATCH($B27,IF('Full Data'!$G:$G=AG$2,'Full Data'!$C:$C),0)))-2,"")</f>
        <v/>
      </c>
      <c r="AH27" s="29" t="str">
        <f t="array" ref="AH27">IF((INDEX('Full Data'!$M:$M,MATCH($B27,IF('Full Data'!$G:$G=AH$2,'Full Data'!$C:$C),0)))-(INDEX('Full Data'!$E:$E,MATCH($B27,IF('Full Data'!$G:$G=AH$2,'Full Data'!$C:$C),0)))&gt;2,"Q, "&amp;(INDEX('Full Data'!$M:$M,MATCH($B27,IF('Full Data'!$G:$G=AH$2,'Full Data'!$C:$C),0)))-(INDEX('Full Data'!$E:$E,MATCH($B27,IF('Full Data'!$G:$G=AH$2,'Full Data'!$C:$C),0)))-2,"")</f>
        <v/>
      </c>
      <c r="AI27" s="29" t="str">
        <f t="array" ref="AI27">IF((INDEX('Full Data'!$M:$M,MATCH($B27,IF('Full Data'!$G:$G=AI$2,'Full Data'!$C:$C),0)))-(INDEX('Full Data'!$E:$E,MATCH($B27,IF('Full Data'!$G:$G=AI$2,'Full Data'!$C:$C),0)))&gt;14,"Q, "&amp;(INDEX('Full Data'!$M:$M,MATCH($B27,IF('Full Data'!$G:$G=AI$2,'Full Data'!$C:$C),0)))-(INDEX('Full Data'!$E:$E,MATCH($B27,IF('Full Data'!$G:$G=AI$2,'Full Data'!$C:$C),0)))-14,"")</f>
        <v/>
      </c>
      <c r="AJ27" s="29" t="str">
        <f t="array" ref="AJ27">IF((INDEX('Full Data'!$M:$M,MATCH($B27,IF('Full Data'!$G:$G=AJ$2,'Full Data'!$C:$C),0)))-(INDEX('Full Data'!$E:$E,MATCH($B27,IF('Full Data'!$G:$G=AJ$2,'Full Data'!$C:$C),0)))&gt;28,"Q, "&amp;(INDEX('Full Data'!$M:$M,MATCH($B27,IF('Full Data'!$G:$G=AJ$2,'Full Data'!$C:$C),0)))-(INDEX('Full Data'!$E:$E,MATCH($B27,IF('Full Data'!$G:$G=AJ$2,'Full Data'!$C:$C),0)))-28,"")</f>
        <v/>
      </c>
      <c r="AK27" s="29" t="str">
        <f t="array" ref="AK27">IF((INDEX('Full Data'!$M:$M,MATCH($B27,IF('Full Data'!$G:$G=AK$2,'Full Data'!$C:$C),0)))-(INDEX('Full Data'!$E:$E,MATCH($B27,IF('Full Data'!$G:$G=AK$2,'Full Data'!$C:$C),0)))&gt;28,"Q, "&amp;(INDEX('Full Data'!$M:$M,MATCH($B27,IF('Full Data'!$G:$G=AK$2,'Full Data'!$C:$C),0)))-(INDEX('Full Data'!$E:$E,MATCH($B27,IF('Full Data'!$G:$G=AK$2,'Full Data'!$C:$C),0)))-28,"")</f>
        <v/>
      </c>
      <c r="AL27" s="29" t="str">
        <f t="array" ref="AL27">IF((INDEX('Full Data'!$M:$M,MATCH($B27,IF('Full Data'!$G:$G=AL$2,'Full Data'!$C:$C),0)))-(INDEX('Full Data'!$E:$E,MATCH($B27,IF('Full Data'!$G:$G=AL$2,'Full Data'!$C:$C),0)))&gt;28,"Q, "&amp;(INDEX('Full Data'!$M:$M,MATCH($B27,IF('Full Data'!$G:$G=AL$2,'Full Data'!$C:$C),0)))-(INDEX('Full Data'!$E:$E,MATCH($B27,IF('Full Data'!$G:$G=AL$2,'Full Data'!$C:$C),0)))-28,"")</f>
        <v/>
      </c>
      <c r="AM27" s="29" t="str">
        <f t="array" ref="AM27">IF((INDEX('Full Data'!$M:$M,MATCH($B27,IF('Full Data'!$G:$G=AM$2,'Full Data'!$C:$C),0)))-(INDEX('Full Data'!$E:$E,MATCH($B27,IF('Full Data'!$G:$G=AM$2,'Full Data'!$C:$C),0)))&gt;28,"Q, "&amp;(INDEX('Full Data'!$M:$M,MATCH($B27,IF('Full Data'!$G:$G=AM$2,'Full Data'!$C:$C),0)))-(INDEX('Full Data'!$E:$E,MATCH($B27,IF('Full Data'!$G:$G=AM$2,'Full Data'!$C:$C),0)))-28,"")</f>
        <v/>
      </c>
      <c r="AN27" s="29" t="str">
        <f t="array" ref="AN27">IF((INDEX('Full Data'!$M:$M,MATCH($B27,IF('Full Data'!$G:$G=AN$2,'Full Data'!$C:$C),0)))-(INDEX('Full Data'!$E:$E,MATCH($B27,IF('Full Data'!$G:$G=AN$2,'Full Data'!$C:$C),0)))&gt;2,"Q, "&amp;(INDEX('Full Data'!$M:$M,MATCH($B27,IF('Full Data'!$G:$G=AN$2,'Full Data'!$C:$C),0)))-(INDEX('Full Data'!$E:$E,MATCH($B27,IF('Full Data'!$G:$G=AN$2,'Full Data'!$C:$C),0)))-2,"")</f>
        <v/>
      </c>
      <c r="AO27" s="29" t="str">
        <f t="array" ref="AO27">IF((INDEX('Full Data'!$M:$M,MATCH($B27,IF('Full Data'!$G:$G=AO$2,'Full Data'!$C:$C),0)))-(INDEX('Full Data'!$E:$E,MATCH($B27,IF('Full Data'!$G:$G=AO$2,'Full Data'!$C:$C),0)))&gt;28,"Q, "&amp;(INDEX('Full Data'!$M:$M,MATCH($B27,IF('Full Data'!$G:$G=AO$2,'Full Data'!$C:$C),0)))-(INDEX('Full Data'!$E:$E,MATCH($B27,IF('Full Data'!$G:$G=AO$2,'Full Data'!$C:$C),0)))-28,"")</f>
        <v/>
      </c>
      <c r="AP27" s="29" t="str">
        <f t="array" ref="AP27">IF((INDEX('Full Data'!$M:$M,MATCH($B27,IF('Full Data'!$G:$G=AP$2,'Full Data'!$C:$C),0)))-(INDEX('Full Data'!$E:$E,MATCH($B27,IF('Full Data'!$G:$G=AP$2,'Full Data'!$C:$C),0)))&gt;180,"Q, "&amp;(INDEX('Full Data'!$M:$M,MATCH($B27,IF('Full Data'!$G:$G=AP$2,'Full Data'!$C:$C),0)))-(INDEX('Full Data'!$E:$E,MATCH($B27,IF('Full Data'!$G:$G=AP$2,'Full Data'!$C:$C),0)))-180,"")</f>
        <v/>
      </c>
      <c r="AQ27" s="29" t="str">
        <f t="array" ref="AQ27">IF((INDEX('Full Data'!$M:$M,MATCH($B27,IF('Full Data'!$G:$G=AQ$2,'Full Data'!$C:$C),0)))-(INDEX('Full Data'!$E:$E,MATCH($B27,IF('Full Data'!$G:$G=AQ$2,'Full Data'!$C:$C),0)))&gt;180,"Q, "&amp;(INDEX('Full Data'!$M:$M,MATCH($B27,IF('Full Data'!$G:$G=AQ$2,'Full Data'!$C:$C),0)))-(INDEX('Full Data'!$E:$E,MATCH($B27,IF('Full Data'!$G:$G=AQ$2,'Full Data'!$C:$C),0)))-180,"")</f>
        <v/>
      </c>
      <c r="AR27" s="29" t="str">
        <f t="array" ref="AR27">IF((INDEX('Full Data'!$M:$M,MATCH($B27,IF('Full Data'!$G:$G=AR$2,'Full Data'!$C:$C),0)))-(INDEX('Full Data'!$E:$E,MATCH($B27,IF('Full Data'!$G:$G=AR$2,'Full Data'!$C:$C),0)))&gt;180,"Q, "&amp;(INDEX('Full Data'!$M:$M,MATCH($B27,IF('Full Data'!$G:$G=AR$2,'Full Data'!$C:$C),0)))-(INDEX('Full Data'!$E:$E,MATCH($B27,IF('Full Data'!$G:$G=AR$2,'Full Data'!$C:$C),0)))-180,"")</f>
        <v/>
      </c>
      <c r="AS27" s="29" t="str">
        <f t="array" ref="AS27">IF((INDEX('Full Data'!$M:$M,MATCH($B27,IF('Full Data'!$G:$G=AS$2,'Full Data'!$C:$C),0)))-(INDEX('Full Data'!$E:$E,MATCH($B27,IF('Full Data'!$G:$G=AS$2,'Full Data'!$C:$C),0)))&gt;180,"Q, "&amp;(INDEX('Full Data'!$M:$M,MATCH($B27,IF('Full Data'!$G:$G=AS$2,'Full Data'!$C:$C),0)))-(INDEX('Full Data'!$E:$E,MATCH($B27,IF('Full Data'!$G:$G=AS$2,'Full Data'!$C:$C),0)))-180,"")</f>
        <v/>
      </c>
      <c r="AT27" s="29" t="str">
        <f t="array" ref="AT27">IF((INDEX('Full Data'!$M:$M,MATCH($B27,IF('Full Data'!$G:$G=AT$2,'Full Data'!$C:$C),0)))-(INDEX('Full Data'!$E:$E,MATCH($B27,IF('Full Data'!$G:$G=AT$2,'Full Data'!$C:$C),0)))&gt;28,"Q, "&amp;(INDEX('Full Data'!$M:$M,MATCH($B27,IF('Full Data'!$G:$G=AT$2,'Full Data'!$C:$C),0)))-(INDEX('Full Data'!$E:$E,MATCH($B27,IF('Full Data'!$G:$G=AT$2,'Full Data'!$C:$C),0)))-28,"")</f>
        <v/>
      </c>
      <c r="AU27" s="29" t="str">
        <f t="array" ref="AU27">IF((INDEX('Full Data'!$M:$M,MATCH($B27,IF('Full Data'!$G:$G=AU$2,'Full Data'!$C:$C),0)))-(INDEX('Full Data'!$E:$E,MATCH($B27,IF('Full Data'!$G:$G=AU$2,'Full Data'!$C:$C),0)))&gt;28,"Q, "&amp;(INDEX('Full Data'!$M:$M,MATCH($B27,IF('Full Data'!$G:$G=AU$2,'Full Data'!$C:$C),0)))-(INDEX('Full Data'!$E:$E,MATCH($B27,IF('Full Data'!$G:$G=AU$2,'Full Data'!$C:$C),0)))-28,"")</f>
        <v/>
      </c>
      <c r="AV27" s="29" t="str">
        <f t="array" ref="AV27">IF((INDEX('Full Data'!$M:$M,MATCH($B27,IF('Full Data'!$G:$G=AV$2,'Full Data'!$C:$C),0)))-(INDEX('Full Data'!$E:$E,MATCH($B27,IF('Full Data'!$G:$G=AV$2,'Full Data'!$C:$C),0)))&gt;180,"Q, "&amp;(INDEX('Full Data'!$M:$M,MATCH($B27,IF('Full Data'!$G:$G=AV$2,'Full Data'!$C:$C),0)))-(INDEX('Full Data'!$E:$E,MATCH($B27,IF('Full Data'!$G:$G=AV$2,'Full Data'!$C:$C),0)))-180,"")</f>
        <v/>
      </c>
      <c r="AW27" s="29" t="str">
        <f t="array" ref="AW27">IF((INDEX('Full Data'!$M:$M,MATCH($B27,IF('Full Data'!$G:$G=AW$2,'Full Data'!$C:$C),0)))-(INDEX('Full Data'!$E:$E,MATCH($B27,IF('Full Data'!$G:$G=AW$2,'Full Data'!$C:$C),0)))&gt;7,"Q, "&amp;(INDEX('Full Data'!$M:$M,MATCH($B27,IF('Full Data'!$G:$G=AW$2,'Full Data'!$C:$C),0)))-(INDEX('Full Data'!$E:$E,MATCH($B27,IF('Full Data'!$G:$G=AW$2,'Full Data'!$C:$C),0)))-7,"")</f>
        <v/>
      </c>
      <c r="AX27" s="29" t="e">
        <f t="array" ref="AX27">IF((INDEX('Full Data'!$M:$M,MATCH($B27,IF('Full Data'!$G:$G=AX$2,'Full Data'!$C:$C),0)))-(INDEX('Full Data'!$E:$E,MATCH($B27,IF('Full Data'!$G:$G=AX$2,'Full Data'!$C:$C),0)))&gt;28,"Q, "&amp;(INDEX('Full Data'!$M:$M,MATCH($B27,IF('Full Data'!$G:$G=AX$2,'Full Data'!$C:$C),0)))-(INDEX('Full Data'!$E:$E,MATCH($B27,IF('Full Data'!$G:$G=AX$2,'Full Data'!$C:$C),0)))-28,"")</f>
        <v>#N/A</v>
      </c>
      <c r="AY27" s="29" t="str">
        <f t="array" ref="AY27">IF((INDEX('Full Data'!$M:$M,MATCH($B27,IF('Full Data'!$G:$G=AY$2,'Full Data'!$C:$C),0)))-(INDEX('Full Data'!$E:$E,MATCH($B27,IF('Full Data'!$G:$G=AY$2,'Full Data'!$C:$C),0)))&gt;40,"Q, "&amp;(INDEX('Full Data'!$M:$M,MATCH($B27,IF('Full Data'!$G:$G=AY$2,'Full Data'!$C:$C),0)))-(INDEX('Full Data'!$E:$E,MATCH($B27,IF('Full Data'!$G:$G=AY$2,'Full Data'!$C:$C),0)))-40,"")</f>
        <v/>
      </c>
      <c r="AZ27" s="26" t="str">
        <f>IF(Summary!L27&gt;MDL!C27,IF(Summary!L27&lt;PQL!C27,"I",""),"U")</f>
        <v/>
      </c>
      <c r="BA27" s="27" t="str">
        <f>IF(Summary!M27&gt;MDL!D27,IF(Summary!M27&lt;PQL!D27,"I",""),"U")</f>
        <v>U</v>
      </c>
      <c r="BB27" s="27" t="str">
        <f>IF(Summary!N27&gt;MDL!E27,IF(Summary!N27&lt;PQL!E27,"I",""),"U")</f>
        <v/>
      </c>
      <c r="BC27" s="27" t="str">
        <f>IF(Summary!O27&gt;MDL!F27,IF(Summary!O27&lt;PQL!F27,"I",""),"U")</f>
        <v>U</v>
      </c>
      <c r="BD27" s="27" t="str">
        <f>IF(Summary!P27&gt;MDL!G27,IF(Summary!P27&lt;PQL!G27,"I",""),"U")</f>
        <v>I</v>
      </c>
      <c r="BE27" s="27" t="str">
        <f>IF(Summary!Q27&gt;MDL!H27,IF(Summary!Q27&lt;PQL!H27,"I",""),"U")</f>
        <v/>
      </c>
      <c r="BF27" s="27" t="str">
        <f>IF(Summary!R27&gt;MDL!I27,IF(Summary!R27&lt;PQL!I27,"I",""),"U")</f>
        <v/>
      </c>
      <c r="BG27" s="27" t="str">
        <f>IF(Summary!S27&gt;MDL!J27,IF(Summary!S27&lt;PQL!J27,"I",""),"U")</f>
        <v/>
      </c>
      <c r="BH27" s="27" t="str">
        <f>IF(Summary!T27&gt;MDL!K27,IF(Summary!T27&lt;PQL!K27,"I",""),"U")</f>
        <v>U</v>
      </c>
      <c r="BI27" s="27" t="str">
        <f>IF(Summary!U27&gt;MDL!L27,IF(Summary!U27&lt;PQL!L27,"I",""),"U")</f>
        <v/>
      </c>
      <c r="BJ27" s="27" t="str">
        <f>IF(Summary!V27&gt;MDL!M27,IF(Summary!V27&lt;PQL!M27,"I",""),"U")</f>
        <v/>
      </c>
      <c r="BK27" s="27" t="str">
        <f>IF(Summary!W27&gt;MDL!N27,IF(Summary!W27&lt;PQL!N27,"I",""),"U")</f>
        <v/>
      </c>
      <c r="BL27" s="27" t="str">
        <f>IF(Summary!X27&gt;MDL!O27,IF(Summary!X27&lt;PQL!O27,"I",""),"U")</f>
        <v>I</v>
      </c>
      <c r="BM27" s="27" t="str">
        <f>IF(Summary!Y27&gt;MDL!P27,IF(Summary!Y27&lt;PQL!P27,"I",""),"U")</f>
        <v/>
      </c>
      <c r="BN27" s="27" t="str">
        <f>IF(Summary!Z27&gt;MDL!Q27,IF(Summary!Z27&lt;PQL!Q27,"I",""),"U")</f>
        <v/>
      </c>
      <c r="BO27" s="27" t="str">
        <f>IF(Summary!AA27&gt;MDL!R27,IF(Summary!AA27&lt;PQL!R27,"I",""),"U")</f>
        <v>I</v>
      </c>
      <c r="BP27" s="27" t="str">
        <f>IF(Summary!AB27&gt;MDL!S27,IF(Summary!AB27&lt;PQL!S27,"I",""),"U")</f>
        <v/>
      </c>
      <c r="BQ27" s="27" t="e">
        <f>IF(Summary!AD27&gt;MDL!U27,IF(Summary!AD27&lt;PQL!U27,"I",""),"U")</f>
        <v>#N/A</v>
      </c>
      <c r="BR27" s="27" t="str">
        <f>IF(Summary!AE27&gt;MDL!V27,IF(Summary!AE27&lt;PQL!V27,"I",""),"U")</f>
        <v>I</v>
      </c>
    </row>
    <row r="28" spans="2:70">
      <c r="B28" t="str">
        <f>IF(ISBLANK(Summary!B28),"",Summary!B28)</f>
        <v>WAKULLA TUBING C TUNNEL SIPQ</v>
      </c>
      <c r="C28">
        <v>20385</v>
      </c>
      <c r="D28" s="39" t="str">
        <f>IF(ISERROR(INDEX('Full Data'!A:A,MATCH(B28,'Full Data'!C:C,0))),"",INDEX('Full Data'!A:A,MATCH(B28,'Full Data'!C:C,0)))</f>
        <v>SPRG1204-20</v>
      </c>
      <c r="E28" s="39" t="str">
        <f>IF((5+COUNT(Summary!AD28:AE28,Summary!L28:AB28))=Summary!C28,"",((5+COUNT(Summary!AD28:AE28,Summary!L28:AB28))-Summary!C28))</f>
        <v/>
      </c>
      <c r="F28" s="39" t="str">
        <f t="array" ref="F28">IF(AND((IF(AND(ISTEXT((INDEX('Full Data'!$I:$I,MATCH($B28,IF('Full Data'!$G:$G=F$2,'Full Data'!$C:$C),0)))),ISNUMBER(Summary!E28)),"bad qualifer","O"))="O",IFERROR(Summary!E28,"O")="O"),"O","")</f>
        <v/>
      </c>
      <c r="G28" s="8" t="str">
        <f t="array" ref="G28">IF(AND((IF(AND(ISTEXT((INDEX('Full Data'!$I:$I,MATCH($B28,IF('Full Data'!$G:$G=G$2,'Full Data'!$C:$C),0)))),ISNUMBER(Summary!F28)),"bad qualifer","O"))="O",IFERROR(Summary!F28,"O")="O"),"O","")</f>
        <v/>
      </c>
      <c r="H28" s="39" t="str">
        <f t="array" ref="H28">IF(AND((IF(AND(ISTEXT((INDEX('Full Data'!$I:$I,MATCH($B28,IF('Full Data'!$G:$G=H$2,'Full Data'!$C:$C),0)))),ISNUMBER(Summary!G28)),"bad qualifer","O"))="O",IFERROR(Summary!G28,"O")="O"),"O","")</f>
        <v/>
      </c>
      <c r="I28" s="39" t="str">
        <f t="array" ref="I28">IF(AND((IF(AND(ISTEXT((INDEX('Full Data'!$I:$I,MATCH($B28,IF('Full Data'!$G:$G=I$2,'Full Data'!$C:$C),0)))),ISNUMBER(Summary!H28)),"bad qualifer","O"))="O",IFERROR(Summary!H28,"O")="O"),"O","")</f>
        <v/>
      </c>
      <c r="J28" s="39" t="str">
        <f t="array" ref="J28">IF(AND((IF(AND(ISTEXT((INDEX('Full Data'!$I:$I,MATCH($B28,IF('Full Data'!$G:$G=J$2,'Full Data'!$C:$C),0)))),ISNUMBER(Summary!I28)),"bad qualifer","O"))="O",IFERROR(Summary!I28,"O")="O"),"O","")</f>
        <v/>
      </c>
      <c r="K28" s="10" t="str">
        <f t="array" ref="K28">IF(OR(C28=9695,C28=20383,C28=20385,C28=9714,C28=9717,C28=11371,C28=11456,C28=9739,C28=11386,C28=9719),"",(IFERROR(CONCATENATE((INDEX('Full Data'!$I:$I,MATCH($B28,IF('Full Data'!$G:$G=K$2,'Full Data'!$C:$C),0))),"  |  ",(IFERROR(IF(Summary!J28=Summary!K28,"L",Summary!J28-Summary!K28),"O"))),"O")))</f>
        <v/>
      </c>
      <c r="L28" s="44" t="str">
        <f t="array" ref="L28">IF(OR(C28=9695,C28=20383,C28=20385,C28=9714),"",(IF(AND((IF(AND(ISTEXT((INDEX('Full Data'!$I:$I,MATCH($B28,IF('Full Data'!$G:$G=L$2,'Full Data'!$C:$C),0)))),ISNUMBER(Summary!K28)),"bad qualifer","O"))="O",IFERROR(Summary!K28,"O")="O"),"O","")))</f>
        <v/>
      </c>
      <c r="M28" s="39" t="str">
        <f t="array" ref="M28">(IF(OR(C28=9743,C28=11456,C28=9713,C28=10786,C28=9714),(IF(AND((IF(AND(ISTEXT((INDEX('Full Data'!$I:$I,MATCH($B28,IF('Full Data'!$G:$G=M$2,'Full Data'!$C:$C),0)))),ISNUMBER(Summary!AC28)),"bad qualifer","O"))="O",IFERROR(Summary!AC28,"O")="O"),"O","")),""))</f>
        <v/>
      </c>
      <c r="N28" s="12" t="str">
        <f t="array" ref="N28">IF((INDEX('Full Data'!$I:$I,MATCH($B28,IF('Full Data'!$G:$G=AG$2,'Full Data'!$C:$C),0)))=CONCATENATE(LEFT(AG28),AZ28),"",CONCATENATE((INDEX('Full Data'!$I:$I,MATCH($B28,IF('Full Data'!$G:$G=AG$2,'Full Data'!$C:$C),0))),"  |  ",CONCATENATE(AG28,AZ28)))</f>
        <v/>
      </c>
      <c r="O28" s="11" t="str">
        <f t="array" ref="O28">IF((INDEX('Full Data'!$I:$I,MATCH($B28,IF('Full Data'!$G:$G=AH$2,'Full Data'!$C:$C),0)))=CONCATENATE(LEFT(AH28),BA28),"",CONCATENATE((INDEX('Full Data'!$I:$I,MATCH($B28,IF('Full Data'!$G:$G=AH$2,'Full Data'!$C:$C),0))),"  |  ",CONCATENATE(AH28,BA28)))</f>
        <v/>
      </c>
      <c r="P28" s="11" t="str">
        <f t="array" ref="P28">IF((INDEX('Full Data'!$I:$I,MATCH($B28,IF('Full Data'!$G:$G=AI$2,'Full Data'!$C:$C),0)))=CONCATENATE(LEFT(AI28),BB28),"",CONCATENATE((INDEX('Full Data'!$I:$I,MATCH($B28,IF('Full Data'!$G:$G=AI$2,'Full Data'!$C:$C),0))),"  |  ",CONCATENATE(AI28,BB28)))</f>
        <v/>
      </c>
      <c r="Q28" s="11" t="str">
        <f t="array" ref="Q28">IF((INDEX('Full Data'!$I:$I,MATCH($B28,IF('Full Data'!$G:$G=AJ$2,'Full Data'!$C:$C),0)))=CONCATENATE(LEFT(AJ28),BC28),"",CONCATENATE((INDEX('Full Data'!$I:$I,MATCH($B28,IF('Full Data'!$G:$G=AJ$2,'Full Data'!$C:$C),0))),"  |  ",CONCATENATE(AJ28,BC28)))</f>
        <v/>
      </c>
      <c r="R28" s="11" t="str">
        <f t="array" ref="R28">IF((INDEX('Full Data'!$I:$I,MATCH($B28,IF('Full Data'!$G:$G=AK$2,'Full Data'!$C:$C),0)))=CONCATENATE(LEFT(AK28),BD28),"",CONCATENATE((INDEX('Full Data'!$I:$I,MATCH($B28,IF('Full Data'!$G:$G=AK$2,'Full Data'!$C:$C),0))),"  |  ",CONCATENATE(AK28,BD28)))</f>
        <v/>
      </c>
      <c r="S28" s="11" t="str">
        <f t="array" ref="S28">IF((INDEX('Full Data'!$I:$I,MATCH($B28,IF('Full Data'!$G:$G=AL$2,'Full Data'!$C:$C),0)))=CONCATENATE(LEFT(AL28),BE28),"",CONCATENATE((INDEX('Full Data'!$I:$I,MATCH($B28,IF('Full Data'!$G:$G=AL$2,'Full Data'!$C:$C),0))),"  |  ",CONCATENATE(AL28,BE28)))</f>
        <v/>
      </c>
      <c r="T28" s="11" t="str">
        <f t="array" ref="T28">IF((INDEX('Full Data'!$I:$I,MATCH($B28,IF('Full Data'!$G:$G=AM$2,'Full Data'!$C:$C),0)))=CONCATENATE(LEFT(AM28),BF28),"",CONCATENATE((INDEX('Full Data'!$I:$I,MATCH($B28,IF('Full Data'!$G:$G=AM$2,'Full Data'!$C:$C),0))),"  |  ",CONCATENATE(AM28,BF28)))</f>
        <v/>
      </c>
      <c r="U28" s="11" t="str">
        <f t="array" ref="U28">IF((INDEX('Full Data'!$I:$I,MATCH($B28,IF('Full Data'!$G:$G=AN$2,'Full Data'!$C:$C),0)))=CONCATENATE(LEFT(AN28),BG28),"",CONCATENATE((INDEX('Full Data'!$I:$I,MATCH($B28,IF('Full Data'!$G:$G=AN$2,'Full Data'!$C:$C),0))),"  |  ",CONCATENATE(AN28,BG28)))</f>
        <v/>
      </c>
      <c r="V28" s="11" t="str">
        <f t="array" ref="V28">IF((INDEX('Full Data'!$I:$I,MATCH($B28,IF('Full Data'!$G:$G=AO$2,'Full Data'!$C:$C),0)))=CONCATENATE(LEFT(AO28),BH28),"",CONCATENATE((INDEX('Full Data'!$I:$I,MATCH($B28,IF('Full Data'!$G:$G=AO$2,'Full Data'!$C:$C),0))),"  |  ",CONCATENATE(AO28,BH28)))</f>
        <v/>
      </c>
      <c r="W28" s="11" t="str">
        <f t="array" ref="W28">IF((INDEX('Full Data'!$I:$I,MATCH($B28,IF('Full Data'!$G:$G=AP$2,'Full Data'!$C:$C),0)))=CONCATENATE(LEFT(AP28),BI28),"",CONCATENATE((INDEX('Full Data'!$I:$I,MATCH($B28,IF('Full Data'!$G:$G=AP$2,'Full Data'!$C:$C),0))),"  |  ",CONCATENATE(AP28,BI28)))</f>
        <v/>
      </c>
      <c r="X28" s="11" t="str">
        <f t="array" ref="X28">IF((INDEX('Full Data'!$I:$I,MATCH($B28,IF('Full Data'!$G:$G=AQ$2,'Full Data'!$C:$C),0)))=CONCATENATE(LEFT(AQ28),BJ28),"",CONCATENATE((INDEX('Full Data'!$I:$I,MATCH($B28,IF('Full Data'!$G:$G=AQ$2,'Full Data'!$C:$C),0))),"  |  ",CONCATENATE(AQ28,BJ28)))</f>
        <v/>
      </c>
      <c r="Y28" s="11" t="str">
        <f t="array" ref="Y28">IF((INDEX('Full Data'!$I:$I,MATCH($B28,IF('Full Data'!$G:$G=AR$2,'Full Data'!$C:$C),0)))=CONCATENATE(LEFT(AR28),BK28),"",CONCATENATE((INDEX('Full Data'!$I:$I,MATCH($B28,IF('Full Data'!$G:$G=AR$2,'Full Data'!$C:$C),0))),"  |  ",CONCATENATE(AR28,BK28)))</f>
        <v/>
      </c>
      <c r="Z28" s="11" t="str">
        <f t="array" ref="Z28">IF((INDEX('Full Data'!$I:$I,MATCH($B28,IF('Full Data'!$G:$G=AS$2,'Full Data'!$C:$C),0)))=CONCATENATE(LEFT(AS28),BL28),"",CONCATENATE((INDEX('Full Data'!$I:$I,MATCH($B28,IF('Full Data'!$G:$G=AS$2,'Full Data'!$C:$C),0))),"  |  ",CONCATENATE(AS28,BL28)))</f>
        <v/>
      </c>
      <c r="AA28" s="11" t="str">
        <f t="array" ref="AA28">IF((INDEX('Full Data'!$I:$I,MATCH($B28,IF('Full Data'!$G:$G=AT$2,'Full Data'!$C:$C),0)))=CONCATENATE(LEFT(AT28),BM28),"",CONCATENATE((INDEX('Full Data'!$I:$I,MATCH($B28,IF('Full Data'!$G:$G=AT$2,'Full Data'!$C:$C),0))),"  |  ",CONCATENATE(AT28,BM28)))</f>
        <v/>
      </c>
      <c r="AB28" s="11" t="str">
        <f t="array" ref="AB28">IF((INDEX('Full Data'!$I:$I,MATCH($B28,IF('Full Data'!$G:$G=AU$2,'Full Data'!$C:$C),0)))=CONCATENATE(LEFT(AU28),BN28),"",CONCATENATE((INDEX('Full Data'!$I:$I,MATCH($B28,IF('Full Data'!$G:$G=AU$2,'Full Data'!$C:$C),0))),"  |  ",CONCATENATE(AU28,BN28)))</f>
        <v/>
      </c>
      <c r="AC28" s="11" t="str">
        <f t="array" ref="AC28">IF((INDEX('Full Data'!$I:$I,MATCH($B28,IF('Full Data'!$G:$G=AV$2,'Full Data'!$C:$C),0)))=CONCATENATE(LEFT(AV28),BO28),"",CONCATENATE((INDEX('Full Data'!$I:$I,MATCH($B28,IF('Full Data'!$G:$G=AV$2,'Full Data'!$C:$C),0))),"  |  ",CONCATENATE(AV28,BO28)))</f>
        <v/>
      </c>
      <c r="AD28" s="11" t="str">
        <f t="array" ref="AD28">IF((INDEX('Full Data'!$I:$I,MATCH($B28,IF('Full Data'!$G:$G=AW$2,'Full Data'!$C:$C),0)))=CONCATENATE(LEFT(AW28),BP28),"",CONCATENATE((INDEX('Full Data'!$I:$I,MATCH($B28,IF('Full Data'!$G:$G=AW$2,'Full Data'!$C:$C),0))),"  |  ",CONCATENATE(AW28,BP28)))</f>
        <v/>
      </c>
      <c r="AE28" s="11" t="e">
        <f t="array" ref="AE28">IF((INDEX('Full Data'!$I:$I,MATCH($B28,IF('Full Data'!$G:$G=AX$2,'Full Data'!$C:$C),0)))=CONCATENATE(LEFT(AX28),BQ28),"",CONCATENATE((INDEX('Full Data'!$I:$I,MATCH($B28,IF('Full Data'!$G:$G=AX$2,'Full Data'!$C:$C),0))),"  |  ",CONCATENATE(AX28,BQ28)))</f>
        <v>#N/A</v>
      </c>
      <c r="AF28" s="11" t="str">
        <f t="array" ref="AF28">IF((INDEX('Full Data'!$I:$I,MATCH($B28,IF('Full Data'!$G:$G=AY$2,'Full Data'!$C:$C),0)))=CONCATENATE(LEFT(AY28),BR28),"",CONCATENATE((INDEX('Full Data'!$I:$I,MATCH($B28,IF('Full Data'!$G:$G=AY$2,'Full Data'!$C:$C),0))),"  |  ",CONCATENATE(AY28,BR28)))</f>
        <v/>
      </c>
      <c r="AG28" s="28" t="str">
        <f t="array" ref="AG28">IF((INDEX('Full Data'!$M:$M,MATCH($B28,IF('Full Data'!$G:$G=AG$2,'Full Data'!$C:$C),0)))-(INDEX('Full Data'!$E:$E,MATCH($B28,IF('Full Data'!$G:$G=AG$2,'Full Data'!$C:$C),0)))&gt;2,"Q, "&amp;(INDEX('Full Data'!$M:$M,MATCH($B28,IF('Full Data'!$G:$G=AG$2,'Full Data'!$C:$C),0)))-(INDEX('Full Data'!$E:$E,MATCH($B28,IF('Full Data'!$G:$G=AG$2,'Full Data'!$C:$C),0)))-2,"")</f>
        <v/>
      </c>
      <c r="AH28" s="29" t="str">
        <f t="array" ref="AH28">IF((INDEX('Full Data'!$M:$M,MATCH($B28,IF('Full Data'!$G:$G=AH$2,'Full Data'!$C:$C),0)))-(INDEX('Full Data'!$E:$E,MATCH($B28,IF('Full Data'!$G:$G=AH$2,'Full Data'!$C:$C),0)))&gt;2,"Q, "&amp;(INDEX('Full Data'!$M:$M,MATCH($B28,IF('Full Data'!$G:$G=AH$2,'Full Data'!$C:$C),0)))-(INDEX('Full Data'!$E:$E,MATCH($B28,IF('Full Data'!$G:$G=AH$2,'Full Data'!$C:$C),0)))-2,"")</f>
        <v/>
      </c>
      <c r="AI28" s="29" t="str">
        <f t="array" ref="AI28">IF((INDEX('Full Data'!$M:$M,MATCH($B28,IF('Full Data'!$G:$G=AI$2,'Full Data'!$C:$C),0)))-(INDEX('Full Data'!$E:$E,MATCH($B28,IF('Full Data'!$G:$G=AI$2,'Full Data'!$C:$C),0)))&gt;14,"Q, "&amp;(INDEX('Full Data'!$M:$M,MATCH($B28,IF('Full Data'!$G:$G=AI$2,'Full Data'!$C:$C),0)))-(INDEX('Full Data'!$E:$E,MATCH($B28,IF('Full Data'!$G:$G=AI$2,'Full Data'!$C:$C),0)))-14,"")</f>
        <v/>
      </c>
      <c r="AJ28" s="29" t="str">
        <f t="array" ref="AJ28">IF((INDEX('Full Data'!$M:$M,MATCH($B28,IF('Full Data'!$G:$G=AJ$2,'Full Data'!$C:$C),0)))-(INDEX('Full Data'!$E:$E,MATCH($B28,IF('Full Data'!$G:$G=AJ$2,'Full Data'!$C:$C),0)))&gt;28,"Q, "&amp;(INDEX('Full Data'!$M:$M,MATCH($B28,IF('Full Data'!$G:$G=AJ$2,'Full Data'!$C:$C),0)))-(INDEX('Full Data'!$E:$E,MATCH($B28,IF('Full Data'!$G:$G=AJ$2,'Full Data'!$C:$C),0)))-28,"")</f>
        <v/>
      </c>
      <c r="AK28" s="29" t="str">
        <f t="array" ref="AK28">IF((INDEX('Full Data'!$M:$M,MATCH($B28,IF('Full Data'!$G:$G=AK$2,'Full Data'!$C:$C),0)))-(INDEX('Full Data'!$E:$E,MATCH($B28,IF('Full Data'!$G:$G=AK$2,'Full Data'!$C:$C),0)))&gt;28,"Q, "&amp;(INDEX('Full Data'!$M:$M,MATCH($B28,IF('Full Data'!$G:$G=AK$2,'Full Data'!$C:$C),0)))-(INDEX('Full Data'!$E:$E,MATCH($B28,IF('Full Data'!$G:$G=AK$2,'Full Data'!$C:$C),0)))-28,"")</f>
        <v/>
      </c>
      <c r="AL28" s="29" t="str">
        <f t="array" ref="AL28">IF((INDEX('Full Data'!$M:$M,MATCH($B28,IF('Full Data'!$G:$G=AL$2,'Full Data'!$C:$C),0)))-(INDEX('Full Data'!$E:$E,MATCH($B28,IF('Full Data'!$G:$G=AL$2,'Full Data'!$C:$C),0)))&gt;28,"Q, "&amp;(INDEX('Full Data'!$M:$M,MATCH($B28,IF('Full Data'!$G:$G=AL$2,'Full Data'!$C:$C),0)))-(INDEX('Full Data'!$E:$E,MATCH($B28,IF('Full Data'!$G:$G=AL$2,'Full Data'!$C:$C),0)))-28,"")</f>
        <v/>
      </c>
      <c r="AM28" s="29" t="str">
        <f t="array" ref="AM28">IF((INDEX('Full Data'!$M:$M,MATCH($B28,IF('Full Data'!$G:$G=AM$2,'Full Data'!$C:$C),0)))-(INDEX('Full Data'!$E:$E,MATCH($B28,IF('Full Data'!$G:$G=AM$2,'Full Data'!$C:$C),0)))&gt;28,"Q, "&amp;(INDEX('Full Data'!$M:$M,MATCH($B28,IF('Full Data'!$G:$G=AM$2,'Full Data'!$C:$C),0)))-(INDEX('Full Data'!$E:$E,MATCH($B28,IF('Full Data'!$G:$G=AM$2,'Full Data'!$C:$C),0)))-28,"")</f>
        <v/>
      </c>
      <c r="AN28" s="29" t="str">
        <f t="array" ref="AN28">IF((INDEX('Full Data'!$M:$M,MATCH($B28,IF('Full Data'!$G:$G=AN$2,'Full Data'!$C:$C),0)))-(INDEX('Full Data'!$E:$E,MATCH($B28,IF('Full Data'!$G:$G=AN$2,'Full Data'!$C:$C),0)))&gt;2,"Q, "&amp;(INDEX('Full Data'!$M:$M,MATCH($B28,IF('Full Data'!$G:$G=AN$2,'Full Data'!$C:$C),0)))-(INDEX('Full Data'!$E:$E,MATCH($B28,IF('Full Data'!$G:$G=AN$2,'Full Data'!$C:$C),0)))-2,"")</f>
        <v/>
      </c>
      <c r="AO28" s="29" t="str">
        <f t="array" ref="AO28">IF((INDEX('Full Data'!$M:$M,MATCH($B28,IF('Full Data'!$G:$G=AO$2,'Full Data'!$C:$C),0)))-(INDEX('Full Data'!$E:$E,MATCH($B28,IF('Full Data'!$G:$G=AO$2,'Full Data'!$C:$C),0)))&gt;28,"Q, "&amp;(INDEX('Full Data'!$M:$M,MATCH($B28,IF('Full Data'!$G:$G=AO$2,'Full Data'!$C:$C),0)))-(INDEX('Full Data'!$E:$E,MATCH($B28,IF('Full Data'!$G:$G=AO$2,'Full Data'!$C:$C),0)))-28,"")</f>
        <v/>
      </c>
      <c r="AP28" s="29" t="str">
        <f t="array" ref="AP28">IF((INDEX('Full Data'!$M:$M,MATCH($B28,IF('Full Data'!$G:$G=AP$2,'Full Data'!$C:$C),0)))-(INDEX('Full Data'!$E:$E,MATCH($B28,IF('Full Data'!$G:$G=AP$2,'Full Data'!$C:$C),0)))&gt;180,"Q, "&amp;(INDEX('Full Data'!$M:$M,MATCH($B28,IF('Full Data'!$G:$G=AP$2,'Full Data'!$C:$C),0)))-(INDEX('Full Data'!$E:$E,MATCH($B28,IF('Full Data'!$G:$G=AP$2,'Full Data'!$C:$C),0)))-180,"")</f>
        <v/>
      </c>
      <c r="AQ28" s="29" t="str">
        <f t="array" ref="AQ28">IF((INDEX('Full Data'!$M:$M,MATCH($B28,IF('Full Data'!$G:$G=AQ$2,'Full Data'!$C:$C),0)))-(INDEX('Full Data'!$E:$E,MATCH($B28,IF('Full Data'!$G:$G=AQ$2,'Full Data'!$C:$C),0)))&gt;180,"Q, "&amp;(INDEX('Full Data'!$M:$M,MATCH($B28,IF('Full Data'!$G:$G=AQ$2,'Full Data'!$C:$C),0)))-(INDEX('Full Data'!$E:$E,MATCH($B28,IF('Full Data'!$G:$G=AQ$2,'Full Data'!$C:$C),0)))-180,"")</f>
        <v/>
      </c>
      <c r="AR28" s="29" t="str">
        <f t="array" ref="AR28">IF((INDEX('Full Data'!$M:$M,MATCH($B28,IF('Full Data'!$G:$G=AR$2,'Full Data'!$C:$C),0)))-(INDEX('Full Data'!$E:$E,MATCH($B28,IF('Full Data'!$G:$G=AR$2,'Full Data'!$C:$C),0)))&gt;180,"Q, "&amp;(INDEX('Full Data'!$M:$M,MATCH($B28,IF('Full Data'!$G:$G=AR$2,'Full Data'!$C:$C),0)))-(INDEX('Full Data'!$E:$E,MATCH($B28,IF('Full Data'!$G:$G=AR$2,'Full Data'!$C:$C),0)))-180,"")</f>
        <v/>
      </c>
      <c r="AS28" s="29" t="str">
        <f t="array" ref="AS28">IF((INDEX('Full Data'!$M:$M,MATCH($B28,IF('Full Data'!$G:$G=AS$2,'Full Data'!$C:$C),0)))-(INDEX('Full Data'!$E:$E,MATCH($B28,IF('Full Data'!$G:$G=AS$2,'Full Data'!$C:$C),0)))&gt;180,"Q, "&amp;(INDEX('Full Data'!$M:$M,MATCH($B28,IF('Full Data'!$G:$G=AS$2,'Full Data'!$C:$C),0)))-(INDEX('Full Data'!$E:$E,MATCH($B28,IF('Full Data'!$G:$G=AS$2,'Full Data'!$C:$C),0)))-180,"")</f>
        <v/>
      </c>
      <c r="AT28" s="29" t="str">
        <f t="array" ref="AT28">IF((INDEX('Full Data'!$M:$M,MATCH($B28,IF('Full Data'!$G:$G=AT$2,'Full Data'!$C:$C),0)))-(INDEX('Full Data'!$E:$E,MATCH($B28,IF('Full Data'!$G:$G=AT$2,'Full Data'!$C:$C),0)))&gt;28,"Q, "&amp;(INDEX('Full Data'!$M:$M,MATCH($B28,IF('Full Data'!$G:$G=AT$2,'Full Data'!$C:$C),0)))-(INDEX('Full Data'!$E:$E,MATCH($B28,IF('Full Data'!$G:$G=AT$2,'Full Data'!$C:$C),0)))-28,"")</f>
        <v/>
      </c>
      <c r="AU28" s="29" t="str">
        <f t="array" ref="AU28">IF((INDEX('Full Data'!$M:$M,MATCH($B28,IF('Full Data'!$G:$G=AU$2,'Full Data'!$C:$C),0)))-(INDEX('Full Data'!$E:$E,MATCH($B28,IF('Full Data'!$G:$G=AU$2,'Full Data'!$C:$C),0)))&gt;28,"Q, "&amp;(INDEX('Full Data'!$M:$M,MATCH($B28,IF('Full Data'!$G:$G=AU$2,'Full Data'!$C:$C),0)))-(INDEX('Full Data'!$E:$E,MATCH($B28,IF('Full Data'!$G:$G=AU$2,'Full Data'!$C:$C),0)))-28,"")</f>
        <v/>
      </c>
      <c r="AV28" s="29" t="str">
        <f t="array" ref="AV28">IF((INDEX('Full Data'!$M:$M,MATCH($B28,IF('Full Data'!$G:$G=AV$2,'Full Data'!$C:$C),0)))-(INDEX('Full Data'!$E:$E,MATCH($B28,IF('Full Data'!$G:$G=AV$2,'Full Data'!$C:$C),0)))&gt;180,"Q, "&amp;(INDEX('Full Data'!$M:$M,MATCH($B28,IF('Full Data'!$G:$G=AV$2,'Full Data'!$C:$C),0)))-(INDEX('Full Data'!$E:$E,MATCH($B28,IF('Full Data'!$G:$G=AV$2,'Full Data'!$C:$C),0)))-180,"")</f>
        <v/>
      </c>
      <c r="AW28" s="29" t="str">
        <f t="array" ref="AW28">IF((INDEX('Full Data'!$M:$M,MATCH($B28,IF('Full Data'!$G:$G=AW$2,'Full Data'!$C:$C),0)))-(INDEX('Full Data'!$E:$E,MATCH($B28,IF('Full Data'!$G:$G=AW$2,'Full Data'!$C:$C),0)))&gt;7,"Q, "&amp;(INDEX('Full Data'!$M:$M,MATCH($B28,IF('Full Data'!$G:$G=AW$2,'Full Data'!$C:$C),0)))-(INDEX('Full Data'!$E:$E,MATCH($B28,IF('Full Data'!$G:$G=AW$2,'Full Data'!$C:$C),0)))-7,"")</f>
        <v/>
      </c>
      <c r="AX28" s="29" t="e">
        <f t="array" ref="AX28">IF((INDEX('Full Data'!$M:$M,MATCH($B28,IF('Full Data'!$G:$G=AX$2,'Full Data'!$C:$C),0)))-(INDEX('Full Data'!$E:$E,MATCH($B28,IF('Full Data'!$G:$G=AX$2,'Full Data'!$C:$C),0)))&gt;28,"Q, "&amp;(INDEX('Full Data'!$M:$M,MATCH($B28,IF('Full Data'!$G:$G=AX$2,'Full Data'!$C:$C),0)))-(INDEX('Full Data'!$E:$E,MATCH($B28,IF('Full Data'!$G:$G=AX$2,'Full Data'!$C:$C),0)))-28,"")</f>
        <v>#N/A</v>
      </c>
      <c r="AY28" s="29" t="str">
        <f t="array" ref="AY28">IF((INDEX('Full Data'!$M:$M,MATCH($B28,IF('Full Data'!$G:$G=AY$2,'Full Data'!$C:$C),0)))-(INDEX('Full Data'!$E:$E,MATCH($B28,IF('Full Data'!$G:$G=AY$2,'Full Data'!$C:$C),0)))&gt;40,"Q, "&amp;(INDEX('Full Data'!$M:$M,MATCH($B28,IF('Full Data'!$G:$G=AY$2,'Full Data'!$C:$C),0)))-(INDEX('Full Data'!$E:$E,MATCH($B28,IF('Full Data'!$G:$G=AY$2,'Full Data'!$C:$C),0)))-40,"")</f>
        <v/>
      </c>
      <c r="AZ28" s="26" t="str">
        <f>IF(Summary!L28&gt;MDL!C28,IF(Summary!L28&lt;PQL!C28,"I",""),"U")</f>
        <v/>
      </c>
      <c r="BA28" s="27" t="str">
        <f>IF(Summary!M28&gt;MDL!D28,IF(Summary!M28&lt;PQL!D28,"I",""),"U")</f>
        <v>U</v>
      </c>
      <c r="BB28" s="27" t="str">
        <f>IF(Summary!N28&gt;MDL!E28,IF(Summary!N28&lt;PQL!E28,"I",""),"U")</f>
        <v/>
      </c>
      <c r="BC28" s="27" t="str">
        <f>IF(Summary!O28&gt;MDL!F28,IF(Summary!O28&lt;PQL!F28,"I",""),"U")</f>
        <v>U</v>
      </c>
      <c r="BD28" s="27" t="str">
        <f>IF(Summary!P28&gt;MDL!G28,IF(Summary!P28&lt;PQL!G28,"I",""),"U")</f>
        <v>U</v>
      </c>
      <c r="BE28" s="27" t="str">
        <f>IF(Summary!Q28&gt;MDL!H28,IF(Summary!Q28&lt;PQL!H28,"I",""),"U")</f>
        <v/>
      </c>
      <c r="BF28" s="27" t="str">
        <f>IF(Summary!R28&gt;MDL!I28,IF(Summary!R28&lt;PQL!I28,"I",""),"U")</f>
        <v/>
      </c>
      <c r="BG28" s="27" t="str">
        <f>IF(Summary!S28&gt;MDL!J28,IF(Summary!S28&lt;PQL!J28,"I",""),"U")</f>
        <v/>
      </c>
      <c r="BH28" s="27" t="str">
        <f>IF(Summary!T28&gt;MDL!K28,IF(Summary!T28&lt;PQL!K28,"I",""),"U")</f>
        <v>U</v>
      </c>
      <c r="BI28" s="27" t="str">
        <f>IF(Summary!U28&gt;MDL!L28,IF(Summary!U28&lt;PQL!L28,"I",""),"U")</f>
        <v/>
      </c>
      <c r="BJ28" s="27" t="str">
        <f>IF(Summary!V28&gt;MDL!M28,IF(Summary!V28&lt;PQL!M28,"I",""),"U")</f>
        <v/>
      </c>
      <c r="BK28" s="27" t="str">
        <f>IF(Summary!W28&gt;MDL!N28,IF(Summary!W28&lt;PQL!N28,"I",""),"U")</f>
        <v/>
      </c>
      <c r="BL28" s="27" t="str">
        <f>IF(Summary!X28&gt;MDL!O28,IF(Summary!X28&lt;PQL!O28,"I",""),"U")</f>
        <v>I</v>
      </c>
      <c r="BM28" s="27" t="str">
        <f>IF(Summary!Y28&gt;MDL!P28,IF(Summary!Y28&lt;PQL!P28,"I",""),"U")</f>
        <v/>
      </c>
      <c r="BN28" s="27" t="str">
        <f>IF(Summary!Z28&gt;MDL!Q28,IF(Summary!Z28&lt;PQL!Q28,"I",""),"U")</f>
        <v/>
      </c>
      <c r="BO28" s="27" t="str">
        <f>IF(Summary!AA28&gt;MDL!R28,IF(Summary!AA28&lt;PQL!R28,"I",""),"U")</f>
        <v>I</v>
      </c>
      <c r="BP28" s="27" t="str">
        <f>IF(Summary!AB28&gt;MDL!S28,IF(Summary!AB28&lt;PQL!S28,"I",""),"U")</f>
        <v/>
      </c>
      <c r="BQ28" s="27" t="e">
        <f>IF(Summary!AD28&gt;MDL!U28,IF(Summary!AD28&lt;PQL!U28,"I",""),"U")</f>
        <v>#N/A</v>
      </c>
      <c r="BR28" s="27" t="str">
        <f>IF(Summary!AE28&gt;MDL!V28,IF(Summary!AE28&lt;PQL!V28,"I",""),"U")</f>
        <v>I</v>
      </c>
    </row>
    <row r="29" spans="2:70">
      <c r="B29" t="str">
        <f>IF(ISBLANK(Summary!B29),"",Summary!B29)</f>
        <v>WEKIWA SPRING (ORANGE) SIPQ</v>
      </c>
      <c r="C29">
        <v>11403</v>
      </c>
      <c r="D29" s="39" t="str">
        <f>IF(ISERROR(INDEX('Full Data'!A:A,MATCH(B29,'Full Data'!C:C,0))),"",INDEX('Full Data'!A:A,MATCH(B29,'Full Data'!C:C,0)))</f>
        <v>SPRG1204-22</v>
      </c>
      <c r="E29" s="39">
        <f>IF((7+COUNT(Summary!AD29:AE29,Summary!L29:AB29))=Summary!C29,"",((7+COUNT(Summary!AD29:AE29,Summary!L29:AB29))-Summary!C29))</f>
        <v>2</v>
      </c>
      <c r="F29" s="39" t="str">
        <f t="array" ref="F29">IF(AND((IF(AND(ISTEXT((INDEX('Full Data'!$I:$I,MATCH($B29,IF('Full Data'!$G:$G=F$2,'Full Data'!$C:$C),0)))),ISNUMBER(Summary!E29)),"bad qualifer","O"))="O",IFERROR(Summary!E29,"O")="O"),"O","")</f>
        <v/>
      </c>
      <c r="G29" s="8" t="str">
        <f t="array" ref="G29">IF(AND((IF(AND(ISTEXT((INDEX('Full Data'!$I:$I,MATCH($B29,IF('Full Data'!$G:$G=G$2,'Full Data'!$C:$C),0)))),ISNUMBER(Summary!F29)),"bad qualifer","O"))="O",IFERROR(Summary!F29,"O")="O"),"O","")</f>
        <v/>
      </c>
      <c r="H29" s="39" t="str">
        <f t="array" ref="H29">IF(AND((IF(AND(ISTEXT((INDEX('Full Data'!$I:$I,MATCH($B29,IF('Full Data'!$G:$G=H$2,'Full Data'!$C:$C),0)))),ISNUMBER(Summary!G29)),"bad qualifer","O"))="O",IFERROR(Summary!G29,"O")="O"),"O","")</f>
        <v/>
      </c>
      <c r="I29" s="39" t="str">
        <f t="array" ref="I29">IF(AND((IF(AND(ISTEXT((INDEX('Full Data'!$I:$I,MATCH($B29,IF('Full Data'!$G:$G=I$2,'Full Data'!$C:$C),0)))),ISNUMBER(Summary!H29)),"bad qualifer","O"))="O",IFERROR(Summary!H29,"O")="O"),"O","")</f>
        <v/>
      </c>
      <c r="J29" s="39" t="str">
        <f t="array" ref="J29">IF(AND((IF(AND(ISTEXT((INDEX('Full Data'!$I:$I,MATCH($B29,IF('Full Data'!$G:$G=J$2,'Full Data'!$C:$C),0)))),ISNUMBER(Summary!I29)),"bad qualifer","O"))="O",IFERROR(Summary!I29,"O")="O"),"O","")</f>
        <v/>
      </c>
      <c r="K29" s="10" t="str">
        <f t="array" ref="K29">IF(OR(C29=9695,C29=20383,C29=20385,C29=9714,C29=9717,C29=11371,C29=11456,C29=9739,C29=11386,C29=9719),"",(IFERROR(CONCATENATE((INDEX('Full Data'!$I:$I,MATCH($B29,IF('Full Data'!$G:$G=K$2,'Full Data'!$C:$C),0))),"  |  ",(IFERROR(IF(Summary!J29=Summary!K29,"L",Summary!J29-Summary!K29),"O"))),"O")))</f>
        <v>O</v>
      </c>
      <c r="L29" s="44" t="str">
        <f t="array" ref="L29">IF(OR(C29=9695,C29=20383,C29=20385,C29=9714),"",(IF(AND((IF(AND(ISTEXT((INDEX('Full Data'!$I:$I,MATCH($B29,IF('Full Data'!$G:$G=L$2,'Full Data'!$C:$C),0)))),ISNUMBER(Summary!K29)),"bad qualifer","O"))="O",IFERROR(Summary!K29,"O")="O"),"O","")))</f>
        <v>O</v>
      </c>
      <c r="M29" s="39" t="str">
        <f t="array" ref="M29">(IF(OR(C29=9743,C29=11456,C29=9713,C29=10786,C29=9714),(IF(AND((IF(AND(ISTEXT((INDEX('Full Data'!$I:$I,MATCH($B29,IF('Full Data'!$G:$G=M$2,'Full Data'!$C:$C),0)))),ISNUMBER(Summary!AC29)),"bad qualifer","O"))="O",IFERROR(Summary!AC29,"O")="O"),"O","")),""))</f>
        <v/>
      </c>
      <c r="N29" s="12" t="str">
        <f t="array" ref="N29">IF((INDEX('Full Data'!$I:$I,MATCH($B29,IF('Full Data'!$G:$G=AG$2,'Full Data'!$C:$C),0)))=CONCATENATE(LEFT(AG29),AZ29),"",CONCATENATE((INDEX('Full Data'!$I:$I,MATCH($B29,IF('Full Data'!$G:$G=AG$2,'Full Data'!$C:$C),0))),"  |  ",CONCATENATE(AG29,AZ29)))</f>
        <v/>
      </c>
      <c r="O29" s="11" t="str">
        <f t="array" ref="O29">IF((INDEX('Full Data'!$I:$I,MATCH($B29,IF('Full Data'!$G:$G=AH$2,'Full Data'!$C:$C),0)))=CONCATENATE(LEFT(AH29),BA29),"",CONCATENATE((INDEX('Full Data'!$I:$I,MATCH($B29,IF('Full Data'!$G:$G=AH$2,'Full Data'!$C:$C),0))),"  |  ",CONCATENATE(AH29,BA29)))</f>
        <v/>
      </c>
      <c r="P29" s="11" t="str">
        <f t="array" ref="P29">IF((INDEX('Full Data'!$I:$I,MATCH($B29,IF('Full Data'!$G:$G=AI$2,'Full Data'!$C:$C),0)))=CONCATENATE(LEFT(AI29),BB29),"",CONCATENATE((INDEX('Full Data'!$I:$I,MATCH($B29,IF('Full Data'!$G:$G=AI$2,'Full Data'!$C:$C),0))),"  |  ",CONCATENATE(AI29,BB29)))</f>
        <v/>
      </c>
      <c r="Q29" s="11" t="str">
        <f t="array" ref="Q29">IF((INDEX('Full Data'!$I:$I,MATCH($B29,IF('Full Data'!$G:$G=AJ$2,'Full Data'!$C:$C),0)))=CONCATENATE(LEFT(AJ29),BC29),"",CONCATENATE((INDEX('Full Data'!$I:$I,MATCH($B29,IF('Full Data'!$G:$G=AJ$2,'Full Data'!$C:$C),0))),"  |  ",CONCATENATE(AJ29,BC29)))</f>
        <v/>
      </c>
      <c r="R29" s="11" t="str">
        <f t="array" ref="R29">IF((INDEX('Full Data'!$I:$I,MATCH($B29,IF('Full Data'!$G:$G=AK$2,'Full Data'!$C:$C),0)))=CONCATENATE(LEFT(AK29),BD29),"",CONCATENATE((INDEX('Full Data'!$I:$I,MATCH($B29,IF('Full Data'!$G:$G=AK$2,'Full Data'!$C:$C),0))),"  |  ",CONCATENATE(AK29,BD29)))</f>
        <v/>
      </c>
      <c r="S29" s="11" t="str">
        <f t="array" ref="S29">IF((INDEX('Full Data'!$I:$I,MATCH($B29,IF('Full Data'!$G:$G=AL$2,'Full Data'!$C:$C),0)))=CONCATENATE(LEFT(AL29),BE29),"",CONCATENATE((INDEX('Full Data'!$I:$I,MATCH($B29,IF('Full Data'!$G:$G=AL$2,'Full Data'!$C:$C),0))),"  |  ",CONCATENATE(AL29,BE29)))</f>
        <v/>
      </c>
      <c r="T29" s="11" t="str">
        <f t="array" ref="T29">IF((INDEX('Full Data'!$I:$I,MATCH($B29,IF('Full Data'!$G:$G=AM$2,'Full Data'!$C:$C),0)))=CONCATENATE(LEFT(AM29),BF29),"",CONCATENATE((INDEX('Full Data'!$I:$I,MATCH($B29,IF('Full Data'!$G:$G=AM$2,'Full Data'!$C:$C),0))),"  |  ",CONCATENATE(AM29,BF29)))</f>
        <v/>
      </c>
      <c r="U29" s="11" t="str">
        <f t="array" ref="U29">IF((INDEX('Full Data'!$I:$I,MATCH($B29,IF('Full Data'!$G:$G=AN$2,'Full Data'!$C:$C),0)))=CONCATENATE(LEFT(AN29),BG29),"",CONCATENATE((INDEX('Full Data'!$I:$I,MATCH($B29,IF('Full Data'!$G:$G=AN$2,'Full Data'!$C:$C),0))),"  |  ",CONCATENATE(AN29,BG29)))</f>
        <v/>
      </c>
      <c r="V29" s="11" t="str">
        <f t="array" ref="V29">IF((INDEX('Full Data'!$I:$I,MATCH($B29,IF('Full Data'!$G:$G=AO$2,'Full Data'!$C:$C),0)))=CONCATENATE(LEFT(AO29),BH29),"",CONCATENATE((INDEX('Full Data'!$I:$I,MATCH($B29,IF('Full Data'!$G:$G=AO$2,'Full Data'!$C:$C),0))),"  |  ",CONCATENATE(AO29,BH29)))</f>
        <v/>
      </c>
      <c r="W29" s="11" t="str">
        <f t="array" ref="W29">IF((INDEX('Full Data'!$I:$I,MATCH($B29,IF('Full Data'!$G:$G=AP$2,'Full Data'!$C:$C),0)))=CONCATENATE(LEFT(AP29),BI29),"",CONCATENATE((INDEX('Full Data'!$I:$I,MATCH($B29,IF('Full Data'!$G:$G=AP$2,'Full Data'!$C:$C),0))),"  |  ",CONCATENATE(AP29,BI29)))</f>
        <v/>
      </c>
      <c r="X29" s="11" t="str">
        <f t="array" ref="X29">IF((INDEX('Full Data'!$I:$I,MATCH($B29,IF('Full Data'!$G:$G=AQ$2,'Full Data'!$C:$C),0)))=CONCATENATE(LEFT(AQ29),BJ29),"",CONCATENATE((INDEX('Full Data'!$I:$I,MATCH($B29,IF('Full Data'!$G:$G=AQ$2,'Full Data'!$C:$C),0))),"  |  ",CONCATENATE(AQ29,BJ29)))</f>
        <v/>
      </c>
      <c r="Y29" s="11" t="str">
        <f t="array" ref="Y29">IF((INDEX('Full Data'!$I:$I,MATCH($B29,IF('Full Data'!$G:$G=AR$2,'Full Data'!$C:$C),0)))=CONCATENATE(LEFT(AR29),BK29),"",CONCATENATE((INDEX('Full Data'!$I:$I,MATCH($B29,IF('Full Data'!$G:$G=AR$2,'Full Data'!$C:$C),0))),"  |  ",CONCATENATE(AR29,BK29)))</f>
        <v/>
      </c>
      <c r="Z29" s="11" t="str">
        <f t="array" ref="Z29">IF((INDEX('Full Data'!$I:$I,MATCH($B29,IF('Full Data'!$G:$G=AS$2,'Full Data'!$C:$C),0)))=CONCATENATE(LEFT(AS29),BL29),"",CONCATENATE((INDEX('Full Data'!$I:$I,MATCH($B29,IF('Full Data'!$G:$G=AS$2,'Full Data'!$C:$C),0))),"  |  ",CONCATENATE(AS29,BL29)))</f>
        <v/>
      </c>
      <c r="AA29" s="11" t="str">
        <f t="array" ref="AA29">IF((INDEX('Full Data'!$I:$I,MATCH($B29,IF('Full Data'!$G:$G=AT$2,'Full Data'!$C:$C),0)))=CONCATENATE(LEFT(AT29),BM29),"",CONCATENATE((INDEX('Full Data'!$I:$I,MATCH($B29,IF('Full Data'!$G:$G=AT$2,'Full Data'!$C:$C),0))),"  |  ",CONCATENATE(AT29,BM29)))</f>
        <v/>
      </c>
      <c r="AB29" s="11" t="str">
        <f t="array" ref="AB29">IF((INDEX('Full Data'!$I:$I,MATCH($B29,IF('Full Data'!$G:$G=AU$2,'Full Data'!$C:$C),0)))=CONCATENATE(LEFT(AU29),BN29),"",CONCATENATE((INDEX('Full Data'!$I:$I,MATCH($B29,IF('Full Data'!$G:$G=AU$2,'Full Data'!$C:$C),0))),"  |  ",CONCATENATE(AU29,BN29)))</f>
        <v/>
      </c>
      <c r="AC29" s="11" t="str">
        <f t="array" ref="AC29">IF((INDEX('Full Data'!$I:$I,MATCH($B29,IF('Full Data'!$G:$G=AV$2,'Full Data'!$C:$C),0)))=CONCATENATE(LEFT(AV29),BO29),"",CONCATENATE((INDEX('Full Data'!$I:$I,MATCH($B29,IF('Full Data'!$G:$G=AV$2,'Full Data'!$C:$C),0))),"  |  ",CONCATENATE(AV29,BO29)))</f>
        <v/>
      </c>
      <c r="AD29" s="11" t="str">
        <f t="array" ref="AD29">IF((INDEX('Full Data'!$I:$I,MATCH($B29,IF('Full Data'!$G:$G=AW$2,'Full Data'!$C:$C),0)))=CONCATENATE(LEFT(AW29),BP29),"",CONCATENATE((INDEX('Full Data'!$I:$I,MATCH($B29,IF('Full Data'!$G:$G=AW$2,'Full Data'!$C:$C),0))),"  |  ",CONCATENATE(AW29,BP29)))</f>
        <v/>
      </c>
      <c r="AE29" s="11" t="e">
        <f t="array" ref="AE29">IF((INDEX('Full Data'!$I:$I,MATCH($B29,IF('Full Data'!$G:$G=AX$2,'Full Data'!$C:$C),0)))=CONCATENATE(LEFT(AX29),BQ29),"",CONCATENATE((INDEX('Full Data'!$I:$I,MATCH($B29,IF('Full Data'!$G:$G=AX$2,'Full Data'!$C:$C),0))),"  |  ",CONCATENATE(AX29,BQ29)))</f>
        <v>#N/A</v>
      </c>
      <c r="AF29" s="11" t="str">
        <f t="array" ref="AF29">IF((INDEX('Full Data'!$I:$I,MATCH($B29,IF('Full Data'!$G:$G=AY$2,'Full Data'!$C:$C),0)))=CONCATENATE(LEFT(AY29),BR29),"",CONCATENATE((INDEX('Full Data'!$I:$I,MATCH($B29,IF('Full Data'!$G:$G=AY$2,'Full Data'!$C:$C),0))),"  |  ",CONCATENATE(AY29,BR29)))</f>
        <v/>
      </c>
      <c r="AG29" s="28" t="str">
        <f t="array" ref="AG29">IF((INDEX('Full Data'!$M:$M,MATCH($B29,IF('Full Data'!$G:$G=AG$2,'Full Data'!$C:$C),0)))-(INDEX('Full Data'!$E:$E,MATCH($B29,IF('Full Data'!$G:$G=AG$2,'Full Data'!$C:$C),0)))&gt;2,"Q, "&amp;(INDEX('Full Data'!$M:$M,MATCH($B29,IF('Full Data'!$G:$G=AG$2,'Full Data'!$C:$C),0)))-(INDEX('Full Data'!$E:$E,MATCH($B29,IF('Full Data'!$G:$G=AG$2,'Full Data'!$C:$C),0)))-2,"")</f>
        <v/>
      </c>
      <c r="AH29" s="29" t="str">
        <f t="array" ref="AH29">IF((INDEX('Full Data'!$M:$M,MATCH($B29,IF('Full Data'!$G:$G=AH$2,'Full Data'!$C:$C),0)))-(INDEX('Full Data'!$E:$E,MATCH($B29,IF('Full Data'!$G:$G=AH$2,'Full Data'!$C:$C),0)))&gt;2,"Q, "&amp;(INDEX('Full Data'!$M:$M,MATCH($B29,IF('Full Data'!$G:$G=AH$2,'Full Data'!$C:$C),0)))-(INDEX('Full Data'!$E:$E,MATCH($B29,IF('Full Data'!$G:$G=AH$2,'Full Data'!$C:$C),0)))-2,"")</f>
        <v/>
      </c>
      <c r="AI29" s="29" t="str">
        <f t="array" ref="AI29">IF((INDEX('Full Data'!$M:$M,MATCH($B29,IF('Full Data'!$G:$G=AI$2,'Full Data'!$C:$C),0)))-(INDEX('Full Data'!$E:$E,MATCH($B29,IF('Full Data'!$G:$G=AI$2,'Full Data'!$C:$C),0)))&gt;14,"Q, "&amp;(INDEX('Full Data'!$M:$M,MATCH($B29,IF('Full Data'!$G:$G=AI$2,'Full Data'!$C:$C),0)))-(INDEX('Full Data'!$E:$E,MATCH($B29,IF('Full Data'!$G:$G=AI$2,'Full Data'!$C:$C),0)))-14,"")</f>
        <v/>
      </c>
      <c r="AJ29" s="29" t="str">
        <f t="array" ref="AJ29">IF((INDEX('Full Data'!$M:$M,MATCH($B29,IF('Full Data'!$G:$G=AJ$2,'Full Data'!$C:$C),0)))-(INDEX('Full Data'!$E:$E,MATCH($B29,IF('Full Data'!$G:$G=AJ$2,'Full Data'!$C:$C),0)))&gt;28,"Q, "&amp;(INDEX('Full Data'!$M:$M,MATCH($B29,IF('Full Data'!$G:$G=AJ$2,'Full Data'!$C:$C),0)))-(INDEX('Full Data'!$E:$E,MATCH($B29,IF('Full Data'!$G:$G=AJ$2,'Full Data'!$C:$C),0)))-28,"")</f>
        <v/>
      </c>
      <c r="AK29" s="29" t="str">
        <f t="array" ref="AK29">IF((INDEX('Full Data'!$M:$M,MATCH($B29,IF('Full Data'!$G:$G=AK$2,'Full Data'!$C:$C),0)))-(INDEX('Full Data'!$E:$E,MATCH($B29,IF('Full Data'!$G:$G=AK$2,'Full Data'!$C:$C),0)))&gt;28,"Q, "&amp;(INDEX('Full Data'!$M:$M,MATCH($B29,IF('Full Data'!$G:$G=AK$2,'Full Data'!$C:$C),0)))-(INDEX('Full Data'!$E:$E,MATCH($B29,IF('Full Data'!$G:$G=AK$2,'Full Data'!$C:$C),0)))-28,"")</f>
        <v/>
      </c>
      <c r="AL29" s="29" t="str">
        <f t="array" ref="AL29">IF((INDEX('Full Data'!$M:$M,MATCH($B29,IF('Full Data'!$G:$G=AL$2,'Full Data'!$C:$C),0)))-(INDEX('Full Data'!$E:$E,MATCH($B29,IF('Full Data'!$G:$G=AL$2,'Full Data'!$C:$C),0)))&gt;28,"Q, "&amp;(INDEX('Full Data'!$M:$M,MATCH($B29,IF('Full Data'!$G:$G=AL$2,'Full Data'!$C:$C),0)))-(INDEX('Full Data'!$E:$E,MATCH($B29,IF('Full Data'!$G:$G=AL$2,'Full Data'!$C:$C),0)))-28,"")</f>
        <v/>
      </c>
      <c r="AM29" s="29" t="str">
        <f t="array" ref="AM29">IF((INDEX('Full Data'!$M:$M,MATCH($B29,IF('Full Data'!$G:$G=AM$2,'Full Data'!$C:$C),0)))-(INDEX('Full Data'!$E:$E,MATCH($B29,IF('Full Data'!$G:$G=AM$2,'Full Data'!$C:$C),0)))&gt;28,"Q, "&amp;(INDEX('Full Data'!$M:$M,MATCH($B29,IF('Full Data'!$G:$G=AM$2,'Full Data'!$C:$C),0)))-(INDEX('Full Data'!$E:$E,MATCH($B29,IF('Full Data'!$G:$G=AM$2,'Full Data'!$C:$C),0)))-28,"")</f>
        <v/>
      </c>
      <c r="AN29" s="29" t="str">
        <f t="array" ref="AN29">IF((INDEX('Full Data'!$M:$M,MATCH($B29,IF('Full Data'!$G:$G=AN$2,'Full Data'!$C:$C),0)))-(INDEX('Full Data'!$E:$E,MATCH($B29,IF('Full Data'!$G:$G=AN$2,'Full Data'!$C:$C),0)))&gt;2,"Q, "&amp;(INDEX('Full Data'!$M:$M,MATCH($B29,IF('Full Data'!$G:$G=AN$2,'Full Data'!$C:$C),0)))-(INDEX('Full Data'!$E:$E,MATCH($B29,IF('Full Data'!$G:$G=AN$2,'Full Data'!$C:$C),0)))-2,"")</f>
        <v>Q, 11.9569444444496</v>
      </c>
      <c r="AO29" s="29" t="str">
        <f t="array" ref="AO29">IF((INDEX('Full Data'!$M:$M,MATCH($B29,IF('Full Data'!$G:$G=AO$2,'Full Data'!$C:$C),0)))-(INDEX('Full Data'!$E:$E,MATCH($B29,IF('Full Data'!$G:$G=AO$2,'Full Data'!$C:$C),0)))&gt;28,"Q, "&amp;(INDEX('Full Data'!$M:$M,MATCH($B29,IF('Full Data'!$G:$G=AO$2,'Full Data'!$C:$C),0)))-(INDEX('Full Data'!$E:$E,MATCH($B29,IF('Full Data'!$G:$G=AO$2,'Full Data'!$C:$C),0)))-28,"")</f>
        <v/>
      </c>
      <c r="AP29" s="29" t="str">
        <f t="array" ref="AP29">IF((INDEX('Full Data'!$M:$M,MATCH($B29,IF('Full Data'!$G:$G=AP$2,'Full Data'!$C:$C),0)))-(INDEX('Full Data'!$E:$E,MATCH($B29,IF('Full Data'!$G:$G=AP$2,'Full Data'!$C:$C),0)))&gt;180,"Q, "&amp;(INDEX('Full Data'!$M:$M,MATCH($B29,IF('Full Data'!$G:$G=AP$2,'Full Data'!$C:$C),0)))-(INDEX('Full Data'!$E:$E,MATCH($B29,IF('Full Data'!$G:$G=AP$2,'Full Data'!$C:$C),0)))-180,"")</f>
        <v/>
      </c>
      <c r="AQ29" s="29" t="str">
        <f t="array" ref="AQ29">IF((INDEX('Full Data'!$M:$M,MATCH($B29,IF('Full Data'!$G:$G=AQ$2,'Full Data'!$C:$C),0)))-(INDEX('Full Data'!$E:$E,MATCH($B29,IF('Full Data'!$G:$G=AQ$2,'Full Data'!$C:$C),0)))&gt;180,"Q, "&amp;(INDEX('Full Data'!$M:$M,MATCH($B29,IF('Full Data'!$G:$G=AQ$2,'Full Data'!$C:$C),0)))-(INDEX('Full Data'!$E:$E,MATCH($B29,IF('Full Data'!$G:$G=AQ$2,'Full Data'!$C:$C),0)))-180,"")</f>
        <v/>
      </c>
      <c r="AR29" s="29" t="str">
        <f t="array" ref="AR29">IF((INDEX('Full Data'!$M:$M,MATCH($B29,IF('Full Data'!$G:$G=AR$2,'Full Data'!$C:$C),0)))-(INDEX('Full Data'!$E:$E,MATCH($B29,IF('Full Data'!$G:$G=AR$2,'Full Data'!$C:$C),0)))&gt;180,"Q, "&amp;(INDEX('Full Data'!$M:$M,MATCH($B29,IF('Full Data'!$G:$G=AR$2,'Full Data'!$C:$C),0)))-(INDEX('Full Data'!$E:$E,MATCH($B29,IF('Full Data'!$G:$G=AR$2,'Full Data'!$C:$C),0)))-180,"")</f>
        <v/>
      </c>
      <c r="AS29" s="29" t="str">
        <f t="array" ref="AS29">IF((INDEX('Full Data'!$M:$M,MATCH($B29,IF('Full Data'!$G:$G=AS$2,'Full Data'!$C:$C),0)))-(INDEX('Full Data'!$E:$E,MATCH($B29,IF('Full Data'!$G:$G=AS$2,'Full Data'!$C:$C),0)))&gt;180,"Q, "&amp;(INDEX('Full Data'!$M:$M,MATCH($B29,IF('Full Data'!$G:$G=AS$2,'Full Data'!$C:$C),0)))-(INDEX('Full Data'!$E:$E,MATCH($B29,IF('Full Data'!$G:$G=AS$2,'Full Data'!$C:$C),0)))-180,"")</f>
        <v/>
      </c>
      <c r="AT29" s="29" t="str">
        <f t="array" ref="AT29">IF((INDEX('Full Data'!$M:$M,MATCH($B29,IF('Full Data'!$G:$G=AT$2,'Full Data'!$C:$C),0)))-(INDEX('Full Data'!$E:$E,MATCH($B29,IF('Full Data'!$G:$G=AT$2,'Full Data'!$C:$C),0)))&gt;28,"Q, "&amp;(INDEX('Full Data'!$M:$M,MATCH($B29,IF('Full Data'!$G:$G=AT$2,'Full Data'!$C:$C),0)))-(INDEX('Full Data'!$E:$E,MATCH($B29,IF('Full Data'!$G:$G=AT$2,'Full Data'!$C:$C),0)))-28,"")</f>
        <v/>
      </c>
      <c r="AU29" s="29" t="str">
        <f t="array" ref="AU29">IF((INDEX('Full Data'!$M:$M,MATCH($B29,IF('Full Data'!$G:$G=AU$2,'Full Data'!$C:$C),0)))-(INDEX('Full Data'!$E:$E,MATCH($B29,IF('Full Data'!$G:$G=AU$2,'Full Data'!$C:$C),0)))&gt;28,"Q, "&amp;(INDEX('Full Data'!$M:$M,MATCH($B29,IF('Full Data'!$G:$G=AU$2,'Full Data'!$C:$C),0)))-(INDEX('Full Data'!$E:$E,MATCH($B29,IF('Full Data'!$G:$G=AU$2,'Full Data'!$C:$C),0)))-28,"")</f>
        <v/>
      </c>
      <c r="AV29" s="29" t="str">
        <f t="array" ref="AV29">IF((INDEX('Full Data'!$M:$M,MATCH($B29,IF('Full Data'!$G:$G=AV$2,'Full Data'!$C:$C),0)))-(INDEX('Full Data'!$E:$E,MATCH($B29,IF('Full Data'!$G:$G=AV$2,'Full Data'!$C:$C),0)))&gt;180,"Q, "&amp;(INDEX('Full Data'!$M:$M,MATCH($B29,IF('Full Data'!$G:$G=AV$2,'Full Data'!$C:$C),0)))-(INDEX('Full Data'!$E:$E,MATCH($B29,IF('Full Data'!$G:$G=AV$2,'Full Data'!$C:$C),0)))-180,"")</f>
        <v/>
      </c>
      <c r="AW29" s="29" t="str">
        <f t="array" ref="AW29">IF((INDEX('Full Data'!$M:$M,MATCH($B29,IF('Full Data'!$G:$G=AW$2,'Full Data'!$C:$C),0)))-(INDEX('Full Data'!$E:$E,MATCH($B29,IF('Full Data'!$G:$G=AW$2,'Full Data'!$C:$C),0)))&gt;7,"Q, "&amp;(INDEX('Full Data'!$M:$M,MATCH($B29,IF('Full Data'!$G:$G=AW$2,'Full Data'!$C:$C),0)))-(INDEX('Full Data'!$E:$E,MATCH($B29,IF('Full Data'!$G:$G=AW$2,'Full Data'!$C:$C),0)))-7,"")</f>
        <v/>
      </c>
      <c r="AX29" s="29" t="e">
        <f t="array" ref="AX29">IF((INDEX('Full Data'!$M:$M,MATCH($B29,IF('Full Data'!$G:$G=AX$2,'Full Data'!$C:$C),0)))-(INDEX('Full Data'!$E:$E,MATCH($B29,IF('Full Data'!$G:$G=AX$2,'Full Data'!$C:$C),0)))&gt;28,"Q, "&amp;(INDEX('Full Data'!$M:$M,MATCH($B29,IF('Full Data'!$G:$G=AX$2,'Full Data'!$C:$C),0)))-(INDEX('Full Data'!$E:$E,MATCH($B29,IF('Full Data'!$G:$G=AX$2,'Full Data'!$C:$C),0)))-28,"")</f>
        <v>#N/A</v>
      </c>
      <c r="AY29" s="29" t="str">
        <f t="array" ref="AY29">IF((INDEX('Full Data'!$M:$M,MATCH($B29,IF('Full Data'!$G:$G=AY$2,'Full Data'!$C:$C),0)))-(INDEX('Full Data'!$E:$E,MATCH($B29,IF('Full Data'!$G:$G=AY$2,'Full Data'!$C:$C),0)))&gt;40,"Q, "&amp;(INDEX('Full Data'!$M:$M,MATCH($B29,IF('Full Data'!$G:$G=AY$2,'Full Data'!$C:$C),0)))-(INDEX('Full Data'!$E:$E,MATCH($B29,IF('Full Data'!$G:$G=AY$2,'Full Data'!$C:$C),0)))-40,"")</f>
        <v/>
      </c>
      <c r="AZ29" s="26" t="str">
        <f>IF(Summary!L29&gt;MDL!C29,IF(Summary!L29&lt;PQL!C29,"I",""),"U")</f>
        <v/>
      </c>
      <c r="BA29" s="27" t="str">
        <f>IF(Summary!M29&gt;MDL!D29,IF(Summary!M29&lt;PQL!D29,"I",""),"U")</f>
        <v>U</v>
      </c>
      <c r="BB29" s="27" t="str">
        <f>IF(Summary!N29&gt;MDL!E29,IF(Summary!N29&lt;PQL!E29,"I",""),"U")</f>
        <v/>
      </c>
      <c r="BC29" s="27" t="str">
        <f>IF(Summary!O29&gt;MDL!F29,IF(Summary!O29&lt;PQL!F29,"I",""),"U")</f>
        <v>I</v>
      </c>
      <c r="BD29" s="27" t="str">
        <f>IF(Summary!P29&gt;MDL!G29,IF(Summary!P29&lt;PQL!G29,"I",""),"U")</f>
        <v>I</v>
      </c>
      <c r="BE29" s="27" t="str">
        <f>IF(Summary!Q29&gt;MDL!H29,IF(Summary!Q29&lt;PQL!H29,"I",""),"U")</f>
        <v/>
      </c>
      <c r="BF29" s="27" t="str">
        <f>IF(Summary!R29&gt;MDL!I29,IF(Summary!R29&lt;PQL!I29,"I",""),"U")</f>
        <v/>
      </c>
      <c r="BG29" s="27" t="str">
        <f>IF(Summary!S29&gt;MDL!J29,IF(Summary!S29&lt;PQL!J29,"I",""),"U")</f>
        <v/>
      </c>
      <c r="BH29" s="27" t="str">
        <f>IF(Summary!T29&gt;MDL!K29,IF(Summary!T29&lt;PQL!K29,"I",""),"U")</f>
        <v>U</v>
      </c>
      <c r="BI29" s="27" t="str">
        <f>IF(Summary!U29&gt;MDL!L29,IF(Summary!U29&lt;PQL!L29,"I",""),"U")</f>
        <v/>
      </c>
      <c r="BJ29" s="27" t="str">
        <f>IF(Summary!V29&gt;MDL!M29,IF(Summary!V29&lt;PQL!M29,"I",""),"U")</f>
        <v/>
      </c>
      <c r="BK29" s="27" t="str">
        <f>IF(Summary!W29&gt;MDL!N29,IF(Summary!W29&lt;PQL!N29,"I",""),"U")</f>
        <v/>
      </c>
      <c r="BL29" s="27" t="str">
        <f>IF(Summary!X29&gt;MDL!O29,IF(Summary!X29&lt;PQL!O29,"I",""),"U")</f>
        <v/>
      </c>
      <c r="BM29" s="27" t="str">
        <f>IF(Summary!Y29&gt;MDL!P29,IF(Summary!Y29&lt;PQL!P29,"I",""),"U")</f>
        <v/>
      </c>
      <c r="BN29" s="27" t="str">
        <f>IF(Summary!Z29&gt;MDL!Q29,IF(Summary!Z29&lt;PQL!Q29,"I",""),"U")</f>
        <v/>
      </c>
      <c r="BO29" s="27" t="str">
        <f>IF(Summary!AA29&gt;MDL!R29,IF(Summary!AA29&lt;PQL!R29,"I",""),"U")</f>
        <v>I</v>
      </c>
      <c r="BP29" s="27" t="str">
        <f>IF(Summary!AB29&gt;MDL!S29,IF(Summary!AB29&lt;PQL!S29,"I",""),"U")</f>
        <v/>
      </c>
      <c r="BQ29" s="27" t="e">
        <f>IF(Summary!AD29&gt;MDL!U29,IF(Summary!AD29&lt;PQL!U29,"I",""),"U")</f>
        <v>#N/A</v>
      </c>
      <c r="BR29" s="27" t="str">
        <f>IF(Summary!AE29&gt;MDL!V29,IF(Summary!AE29&lt;PQL!V29,"I",""),"U")</f>
        <v/>
      </c>
    </row>
    <row r="30" spans="2:70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70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70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7">
    <mergeCell ref="AZ1:BP1"/>
    <mergeCell ref="B1:B2"/>
    <mergeCell ref="N1:AF1"/>
    <mergeCell ref="D1:D2"/>
    <mergeCell ref="C1:C2"/>
    <mergeCell ref="AG1:AY1"/>
    <mergeCell ref="E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F3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4" sqref="D4"/>
    </sheetView>
  </sheetViews>
  <sheetFormatPr defaultRowHeight="15"/>
  <cols>
    <col min="1" max="1" width="2.42578125" customWidth="1"/>
    <col min="2" max="2" width="44.85546875" style="37" bestFit="1" customWidth="1"/>
    <col min="3" max="3" width="10.85546875" customWidth="1"/>
    <col min="4" max="4" width="13.85546875" style="39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2" ht="15" customHeight="1">
      <c r="B1" s="37" t="s">
        <v>2</v>
      </c>
      <c r="C1" s="54" t="s">
        <v>124</v>
      </c>
      <c r="D1" s="19"/>
      <c r="E1" s="49" t="s">
        <v>125</v>
      </c>
      <c r="F1" s="49"/>
      <c r="G1" s="49"/>
      <c r="H1" s="49"/>
      <c r="I1" s="49"/>
      <c r="J1" s="49"/>
      <c r="K1" s="49"/>
      <c r="L1" s="49" t="s">
        <v>126</v>
      </c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</row>
    <row r="2" spans="2:32" s="2" customFormat="1" ht="35.25" customHeight="1">
      <c r="B2" s="32">
        <f>COUNTA(B3:B91)</f>
        <v>26</v>
      </c>
      <c r="C2" s="54"/>
      <c r="D2" s="38" t="s">
        <v>4</v>
      </c>
      <c r="E2" s="40" t="s">
        <v>48</v>
      </c>
      <c r="F2" s="40" t="s">
        <v>43</v>
      </c>
      <c r="G2" s="40" t="s">
        <v>46</v>
      </c>
      <c r="H2" s="40" t="s">
        <v>25</v>
      </c>
      <c r="I2" s="40" t="s">
        <v>40</v>
      </c>
      <c r="J2" s="40" t="s">
        <v>34</v>
      </c>
      <c r="K2" s="40" t="s">
        <v>78</v>
      </c>
      <c r="L2" s="4" t="s">
        <v>30</v>
      </c>
      <c r="M2" s="4" t="s">
        <v>36</v>
      </c>
      <c r="N2" s="4" t="s">
        <v>51</v>
      </c>
      <c r="O2" s="4" t="s">
        <v>53</v>
      </c>
      <c r="P2" s="4" t="s">
        <v>56</v>
      </c>
      <c r="Q2" s="4" t="s">
        <v>59</v>
      </c>
      <c r="R2" s="4" t="s">
        <v>61</v>
      </c>
      <c r="S2" s="4" t="s">
        <v>63</v>
      </c>
      <c r="T2" s="4" t="s">
        <v>64</v>
      </c>
      <c r="U2" s="4" t="s">
        <v>66</v>
      </c>
      <c r="V2" s="4" t="s">
        <v>68</v>
      </c>
      <c r="W2" s="4" t="s">
        <v>69</v>
      </c>
      <c r="X2" s="4" t="s">
        <v>70</v>
      </c>
      <c r="Y2" s="4" t="s">
        <v>71</v>
      </c>
      <c r="Z2" s="4" t="s">
        <v>73</v>
      </c>
      <c r="AA2" s="4" t="s">
        <v>74</v>
      </c>
      <c r="AB2" s="4" t="s">
        <v>76</v>
      </c>
      <c r="AC2" s="4" t="s">
        <v>101</v>
      </c>
      <c r="AD2" s="4" t="s">
        <v>135</v>
      </c>
      <c r="AE2" s="13" t="s">
        <v>136</v>
      </c>
    </row>
    <row r="4" spans="2:32">
      <c r="B4" s="31" t="s">
        <v>23</v>
      </c>
      <c r="C4">
        <f>IF(((COUNTIF('Full Data'!$C:$C,Summary!B4))=(COUNT(E4:AE4))),(COUNTIF('Full Data'!$C:$C,Summary!B4)), "check")</f>
        <v>23</v>
      </c>
      <c r="D4" s="35">
        <f>INDEX('Full Data'!$E:$E,MATCH($B4,'Full Data'!$C:$C,0))</f>
        <v>41038.61041666667</v>
      </c>
      <c r="E4">
        <f t="array" ref="E4">INDEX('Full Data'!$H:$H,MATCH($B4,IF('Full Data'!$G:$G=E$2,'Full Data'!$C:$C),0))</f>
        <v>7.39</v>
      </c>
      <c r="F4">
        <f t="array" ref="F4">INDEX('Full Data'!$H:$H,MATCH($B4,IF('Full Data'!$G:$G=F$2,'Full Data'!$C:$C),0))</f>
        <v>1.03</v>
      </c>
      <c r="G4">
        <f t="array" ref="G4">INDEX('Full Data'!$H:$H,MATCH($B4,IF('Full Data'!$G:$G=G$2,'Full Data'!$C:$C),0))</f>
        <v>12.3</v>
      </c>
      <c r="H4">
        <f t="array" ref="H4">INDEX('Full Data'!$H:$H,MATCH($B4,IF('Full Data'!$G:$G=H$2,'Full Data'!$C:$C),0))</f>
        <v>24.35</v>
      </c>
      <c r="I4">
        <f t="array" ref="I4">INDEX('Full Data'!$H:$H,MATCH($B4,IF('Full Data'!$G:$G=I$2,'Full Data'!$C:$C),0))</f>
        <v>1057</v>
      </c>
      <c r="J4" t="e">
        <f t="array" ref="J4">INDEX('Full Data'!$H:$H,MATCH($B4,IF('Full Data'!$G:$G=J$2,'Full Data'!$C:$C),0))</f>
        <v>#N/A</v>
      </c>
      <c r="K4" t="e">
        <f t="array" ref="K4">INDEX('Full Data'!$H:$H,MATCH($B4,IF('Full Data'!$G:$G=K$2,'Full Data'!$C:$C),0))</f>
        <v>#N/A</v>
      </c>
      <c r="L4">
        <f t="array" ref="L4">INDEX('Full Data'!$H:$H,MATCH($B4,IF('Full Data'!$G:$G=L$2,'Full Data'!$C:$C),0))</f>
        <v>0.8</v>
      </c>
      <c r="M4">
        <f t="array" ref="M4">INDEX('Full Data'!$H:$H,MATCH($B4,IF('Full Data'!$G:$G=M$2,'Full Data'!$C:$C),0))</f>
        <v>2.5</v>
      </c>
      <c r="N4">
        <f t="array" ref="N4">INDEX('Full Data'!$H:$H,MATCH($B4,IF('Full Data'!$G:$G=N$2,'Full Data'!$C:$C),0))</f>
        <v>82</v>
      </c>
      <c r="O4">
        <f t="array" ref="O4">INDEX('Full Data'!$H:$H,MATCH($B4,IF('Full Data'!$G:$G=O$2,'Full Data'!$C:$C),0))</f>
        <v>0.01</v>
      </c>
      <c r="P4">
        <f t="array" ref="P4">INDEX('Full Data'!$H:$H,MATCH($B4,IF('Full Data'!$G:$G=P$2,'Full Data'!$C:$C),0))</f>
        <v>0.11</v>
      </c>
      <c r="Q4">
        <f t="array" ref="Q4">INDEX('Full Data'!$H:$H,MATCH($B4,IF('Full Data'!$G:$G=Q$2,'Full Data'!$C:$C),0))</f>
        <v>4.5999999999999999E-2</v>
      </c>
      <c r="R4">
        <f t="array" ref="R4">INDEX('Full Data'!$H:$H,MATCH($B4,IF('Full Data'!$G:$G=R$2,'Full Data'!$C:$C),0))</f>
        <v>4.8000000000000001E-2</v>
      </c>
      <c r="S4">
        <f t="array" ref="S4">INDEX('Full Data'!$H:$H,MATCH($B4,IF('Full Data'!$G:$G=S$2,'Full Data'!$C:$C),0))</f>
        <v>4.7E-2</v>
      </c>
      <c r="T4">
        <f t="array" ref="T4">INDEX('Full Data'!$H:$H,MATCH($B4,IF('Full Data'!$G:$G=T$2,'Full Data'!$C:$C),0))</f>
        <v>1</v>
      </c>
      <c r="U4">
        <f t="array" ref="U4">INDEX('Full Data'!$H:$H,MATCH($B4,IF('Full Data'!$G:$G=U$2,'Full Data'!$C:$C),0))</f>
        <v>48.8</v>
      </c>
      <c r="V4">
        <f t="array" ref="V4">INDEX('Full Data'!$H:$H,MATCH($B4,IF('Full Data'!$G:$G=V$2,'Full Data'!$C:$C),0))</f>
        <v>22.3</v>
      </c>
      <c r="W4">
        <f t="array" ref="W4">INDEX('Full Data'!$H:$H,MATCH($B4,IF('Full Data'!$G:$G=W$2,'Full Data'!$C:$C),0))</f>
        <v>146</v>
      </c>
      <c r="X4">
        <f t="array" ref="X4">INDEX('Full Data'!$H:$H,MATCH($B4,IF('Full Data'!$G:$G=X$2,'Full Data'!$C:$C),0))</f>
        <v>4.4000000000000004</v>
      </c>
      <c r="Y4">
        <f t="array" ref="Y4">INDEX('Full Data'!$H:$H,MATCH($B4,IF('Full Data'!$G:$G=Y$2,'Full Data'!$C:$C),0))</f>
        <v>260</v>
      </c>
      <c r="Z4">
        <f t="array" ref="Z4">INDEX('Full Data'!$H:$H,MATCH($B4,IF('Full Data'!$G:$G=Z$2,'Full Data'!$C:$C),0))</f>
        <v>67</v>
      </c>
      <c r="AA4">
        <f t="array" ref="AA4">INDEX('Full Data'!$H:$H,MATCH($B4,IF('Full Data'!$G:$G=AA$2,'Full Data'!$C:$C),0))</f>
        <v>51</v>
      </c>
      <c r="AB4">
        <f t="array" ref="AB4">INDEX('Full Data'!$H:$H,MATCH($B4,IF('Full Data'!$G:$G=AB$2,'Full Data'!$C:$C),0))</f>
        <v>551</v>
      </c>
      <c r="AC4" t="e">
        <f t="array" ref="AC4">INDEX('Full Data'!$H:$H,MATCH($B4,IF('Full Data'!$G:$G=AC$2,'Full Data'!$C:$C),0))</f>
        <v>#N/A</v>
      </c>
      <c r="AD4" s="15" t="e">
        <f t="array" ref="AD4">INDEX('Full Data'!$H:$H,MATCH($B4,IF('Full Data'!$G:$G=AD$2,'Full Data'!$C:$C),0))</f>
        <v>#N/A</v>
      </c>
      <c r="AE4" s="15">
        <f t="array" ref="AE4">INDEX('Full Data'!$H:$H,MATCH($B4,IF('Full Data'!$G:$G=AE$2,'Full Data'!$C:$C),0))</f>
        <v>9.7000000000000003E-3</v>
      </c>
    </row>
    <row r="5" spans="2:32">
      <c r="B5" s="34" t="s">
        <v>79</v>
      </c>
      <c r="C5" s="16">
        <f>IF(((COUNTIF('Full Data'!$C:$C,Summary!B5))=(COUNT(E5:AE5))),(COUNTIF('Full Data'!$C:$C,Summary!B5)), "check")</f>
        <v>25</v>
      </c>
      <c r="D5" s="35">
        <f t="array" ref="D5">INDEX('Full Data'!$E:$E,MATCH($B5,'Full Data'!$C:$C,0))</f>
        <v>41038.430555555555</v>
      </c>
      <c r="E5">
        <f t="array" ref="E5">INDEX('Full Data'!$H:$H,MATCH($B5,IF('Full Data'!$G:$G=E$2,'Full Data'!$C:$C),0))</f>
        <v>7.57</v>
      </c>
      <c r="F5">
        <f t="array" ref="F5">INDEX('Full Data'!$H:$H,MATCH($B5,IF('Full Data'!$G:$G=F$2,'Full Data'!$C:$C),0))</f>
        <v>3.8</v>
      </c>
      <c r="G5">
        <f t="array" ref="G5">INDEX('Full Data'!$H:$H,MATCH($B5,IF('Full Data'!$G:$G=G$2,'Full Data'!$C:$C),0))</f>
        <v>43.5</v>
      </c>
      <c r="H5">
        <f t="array" ref="H5">INDEX('Full Data'!$H:$H,MATCH($B5,IF('Full Data'!$G:$G=H$2,'Full Data'!$C:$C),0))</f>
        <v>24.42</v>
      </c>
      <c r="I5">
        <f t="array" ref="I5">INDEX('Full Data'!$H:$H,MATCH($B5,IF('Full Data'!$G:$G=I$2,'Full Data'!$C:$C),0))</f>
        <v>275</v>
      </c>
      <c r="J5">
        <f t="array" ref="J5">INDEX('Full Data'!$H:$H,MATCH($B5,IF('Full Data'!$G:$G=J$2,'Full Data'!$C:$C),0))</f>
        <v>3.49</v>
      </c>
      <c r="K5">
        <f t="array" ref="K5">INDEX('Full Data'!$H:$H,MATCH($B5,IF('Full Data'!$G:$G=K$2,'Full Data'!$C:$C),0))</f>
        <v>15</v>
      </c>
      <c r="L5">
        <f t="array" ref="L5">INDEX('Full Data'!$H:$H,MATCH($B5,IF('Full Data'!$G:$G=L$2,'Full Data'!$C:$C),0))</f>
        <v>1.1000000000000001</v>
      </c>
      <c r="M5">
        <f t="array" ref="M5">INDEX('Full Data'!$H:$H,MATCH($B5,IF('Full Data'!$G:$G=M$2,'Full Data'!$C:$C),0))</f>
        <v>2.5</v>
      </c>
      <c r="N5">
        <f t="array" ref="N5">INDEX('Full Data'!$H:$H,MATCH($B5,IF('Full Data'!$G:$G=N$2,'Full Data'!$C:$C),0))</f>
        <v>85</v>
      </c>
      <c r="O5">
        <f t="array" ref="O5">INDEX('Full Data'!$H:$H,MATCH($B5,IF('Full Data'!$G:$G=O$2,'Full Data'!$C:$C),0))</f>
        <v>0.01</v>
      </c>
      <c r="P5">
        <f t="array" ref="P5">INDEX('Full Data'!$H:$H,MATCH($B5,IF('Full Data'!$G:$G=P$2,'Full Data'!$C:$C),0))</f>
        <v>0.08</v>
      </c>
      <c r="Q5">
        <f t="array" ref="Q5">INDEX('Full Data'!$H:$H,MATCH($B5,IF('Full Data'!$G:$G=Q$2,'Full Data'!$C:$C),0))</f>
        <v>3.9</v>
      </c>
      <c r="R5">
        <f t="array" ref="R5">INDEX('Full Data'!$H:$H,MATCH($B5,IF('Full Data'!$G:$G=R$2,'Full Data'!$C:$C),0))</f>
        <v>4.1000000000000002E-2</v>
      </c>
      <c r="S5">
        <f t="array" ref="S5">INDEX('Full Data'!$H:$H,MATCH($B5,IF('Full Data'!$G:$G=S$2,'Full Data'!$C:$C),0))</f>
        <v>3.3000000000000002E-2</v>
      </c>
      <c r="T5">
        <f t="array" ref="T5">INDEX('Full Data'!$H:$H,MATCH($B5,IF('Full Data'!$G:$G=T$2,'Full Data'!$C:$C),0))</f>
        <v>1</v>
      </c>
      <c r="U5">
        <f t="array" ref="U5">INDEX('Full Data'!$H:$H,MATCH($B5,IF('Full Data'!$G:$G=U$2,'Full Data'!$C:$C),0))</f>
        <v>34.5</v>
      </c>
      <c r="V5">
        <f t="array" ref="V5">INDEX('Full Data'!$H:$H,MATCH($B5,IF('Full Data'!$G:$G=V$2,'Full Data'!$C:$C),0))</f>
        <v>9.14</v>
      </c>
      <c r="W5">
        <f t="array" ref="W5">INDEX('Full Data'!$H:$H,MATCH($B5,IF('Full Data'!$G:$G=W$2,'Full Data'!$C:$C),0))</f>
        <v>7.3</v>
      </c>
      <c r="X5">
        <f t="array" ref="X5">INDEX('Full Data'!$H:$H,MATCH($B5,IF('Full Data'!$G:$G=X$2,'Full Data'!$C:$C),0))</f>
        <v>1.7</v>
      </c>
      <c r="Y5">
        <f t="array" ref="Y5">INDEX('Full Data'!$H:$H,MATCH($B5,IF('Full Data'!$G:$G=Y$2,'Full Data'!$C:$C),0))</f>
        <v>15</v>
      </c>
      <c r="Z5">
        <f t="array" ref="Z5">INDEX('Full Data'!$H:$H,MATCH($B5,IF('Full Data'!$G:$G=Z$2,'Full Data'!$C:$C),0))</f>
        <v>12</v>
      </c>
      <c r="AA5">
        <f t="array" ref="AA5">INDEX('Full Data'!$H:$H,MATCH($B5,IF('Full Data'!$G:$G=AA$2,'Full Data'!$C:$C),0))</f>
        <v>22</v>
      </c>
      <c r="AB5">
        <f t="array" ref="AB5">INDEX('Full Data'!$H:$H,MATCH($B5,IF('Full Data'!$G:$G=AB$2,'Full Data'!$C:$C),0))</f>
        <v>139</v>
      </c>
      <c r="AC5" t="e">
        <f t="array" ref="AC5">INDEX('Full Data'!$H:$H,MATCH($B5,IF('Full Data'!$G:$G=AC$2,'Full Data'!$C:$C),0))</f>
        <v>#N/A</v>
      </c>
      <c r="AD5" s="15" t="e">
        <f t="array" ref="AD5">INDEX('Full Data'!$H:$H,MATCH($B5,IF('Full Data'!$G:$G=AD$2,'Full Data'!$C:$C),0))</f>
        <v>#N/A</v>
      </c>
      <c r="AE5" s="15">
        <f t="array" ref="AE5">INDEX('Full Data'!$H:$H,MATCH($B5,IF('Full Data'!$G:$G=AE$2,'Full Data'!$C:$C),0))</f>
        <v>2.8000000000000001E-2</v>
      </c>
      <c r="AF5" s="17"/>
    </row>
    <row r="6" spans="2:32">
      <c r="B6" s="34" t="s">
        <v>81</v>
      </c>
      <c r="C6" s="16">
        <f>IF(((COUNTIF('Full Data'!$C:$C,Summary!B6))=(COUNT(E6:AE6))),(COUNTIF('Full Data'!$C:$C,Summary!B6)), "check")</f>
        <v>23</v>
      </c>
      <c r="D6" s="35">
        <f t="array" ref="D6">INDEX('Full Data'!$E:$E,MATCH($B6,'Full Data'!$C:$C,0))</f>
        <v>41031.693749999999</v>
      </c>
      <c r="E6">
        <f t="array" ref="E6">INDEX('Full Data'!$H:$H,MATCH($B6,IF('Full Data'!$G:$G=E$2,'Full Data'!$C:$C),0))</f>
        <v>6.68</v>
      </c>
      <c r="F6">
        <f t="array" ref="F6">INDEX('Full Data'!$H:$H,MATCH($B6,IF('Full Data'!$G:$G=F$2,'Full Data'!$C:$C),0))</f>
        <v>0.65</v>
      </c>
      <c r="G6">
        <f t="array" ref="G6">INDEX('Full Data'!$H:$H,MATCH($B6,IF('Full Data'!$G:$G=G$2,'Full Data'!$C:$C),0))</f>
        <v>7.2</v>
      </c>
      <c r="H6">
        <f t="array" ref="H6">INDEX('Full Data'!$H:$H,MATCH($B6,IF('Full Data'!$G:$G=H$2,'Full Data'!$C:$C),0))</f>
        <v>20.68</v>
      </c>
      <c r="I6">
        <f t="array" ref="I6">INDEX('Full Data'!$H:$H,MATCH($B6,IF('Full Data'!$G:$G=I$2,'Full Data'!$C:$C),0))</f>
        <v>303</v>
      </c>
      <c r="J6" t="e">
        <f t="array" ref="J6">INDEX('Full Data'!$H:$H,MATCH($B6,IF('Full Data'!$G:$G=J$2,'Full Data'!$C:$C),0))</f>
        <v>#N/A</v>
      </c>
      <c r="K6" t="e">
        <f t="array" ref="K6">INDEX('Full Data'!$H:$H,MATCH($B6,IF('Full Data'!$G:$G=K$2,'Full Data'!$C:$C),0))</f>
        <v>#N/A</v>
      </c>
      <c r="L6">
        <f t="array" ref="L6">INDEX('Full Data'!$H:$H,MATCH($B6,IF('Full Data'!$G:$G=L$2,'Full Data'!$C:$C),0))</f>
        <v>0.25</v>
      </c>
      <c r="M6">
        <f t="array" ref="M6">INDEX('Full Data'!$H:$H,MATCH($B6,IF('Full Data'!$G:$G=M$2,'Full Data'!$C:$C),0))</f>
        <v>2.5</v>
      </c>
      <c r="N6">
        <f t="array" ref="N6">INDEX('Full Data'!$H:$H,MATCH($B6,IF('Full Data'!$G:$G=N$2,'Full Data'!$C:$C),0))</f>
        <v>170</v>
      </c>
      <c r="O6">
        <f t="array" ref="O6">INDEX('Full Data'!$H:$H,MATCH($B6,IF('Full Data'!$G:$G=O$2,'Full Data'!$C:$C),0))</f>
        <v>0.01</v>
      </c>
      <c r="P6">
        <f t="array" ref="P6">INDEX('Full Data'!$H:$H,MATCH($B6,IF('Full Data'!$G:$G=P$2,'Full Data'!$C:$C),0))</f>
        <v>8.4000000000000005E-2</v>
      </c>
      <c r="Q6">
        <f t="array" ref="Q6">INDEX('Full Data'!$H:$H,MATCH($B6,IF('Full Data'!$G:$G=Q$2,'Full Data'!$C:$C),0))</f>
        <v>0.13</v>
      </c>
      <c r="R6">
        <f t="array" ref="R6">INDEX('Full Data'!$H:$H,MATCH($B6,IF('Full Data'!$G:$G=R$2,'Full Data'!$C:$C),0))</f>
        <v>0.05</v>
      </c>
      <c r="S6">
        <f t="array" ref="S6">INDEX('Full Data'!$H:$H,MATCH($B6,IF('Full Data'!$G:$G=S$2,'Full Data'!$C:$C),0))</f>
        <v>4.4999999999999998E-2</v>
      </c>
      <c r="T6">
        <f t="array" ref="T6">INDEX('Full Data'!$H:$H,MATCH($B6,IF('Full Data'!$G:$G=T$2,'Full Data'!$C:$C),0))</f>
        <v>1</v>
      </c>
      <c r="U6">
        <f t="array" ref="U6">INDEX('Full Data'!$H:$H,MATCH($B6,IF('Full Data'!$G:$G=U$2,'Full Data'!$C:$C),0))</f>
        <v>59.5</v>
      </c>
      <c r="V6">
        <f t="array" ref="V6">INDEX('Full Data'!$H:$H,MATCH($B6,IF('Full Data'!$G:$G=V$2,'Full Data'!$C:$C),0))</f>
        <v>9.02</v>
      </c>
      <c r="W6">
        <f t="array" ref="W6">INDEX('Full Data'!$H:$H,MATCH($B6,IF('Full Data'!$G:$G=W$2,'Full Data'!$C:$C),0))</f>
        <v>3.5</v>
      </c>
      <c r="X6">
        <f t="array" ref="X6">INDEX('Full Data'!$H:$H,MATCH($B6,IF('Full Data'!$G:$G=X$2,'Full Data'!$C:$C),0))</f>
        <v>0.38</v>
      </c>
      <c r="Y6">
        <f t="array" ref="Y6">INDEX('Full Data'!$H:$H,MATCH($B6,IF('Full Data'!$G:$G=Y$2,'Full Data'!$C:$C),0))</f>
        <v>5.8</v>
      </c>
      <c r="Z6">
        <f t="array" ref="Z6">INDEX('Full Data'!$H:$H,MATCH($B6,IF('Full Data'!$G:$G=Z$2,'Full Data'!$C:$C),0))</f>
        <v>6.9</v>
      </c>
      <c r="AA6">
        <f t="array" ref="AA6">INDEX('Full Data'!$H:$H,MATCH($B6,IF('Full Data'!$G:$G=AA$2,'Full Data'!$C:$C),0))</f>
        <v>15</v>
      </c>
      <c r="AB6">
        <f t="array" ref="AB6">INDEX('Full Data'!$H:$H,MATCH($B6,IF('Full Data'!$G:$G=AB$2,'Full Data'!$C:$C),0))</f>
        <v>182</v>
      </c>
      <c r="AC6" t="e">
        <f t="array" ref="AC6">INDEX('Full Data'!$H:$H,MATCH($B6,IF('Full Data'!$G:$G=AC$2,'Full Data'!$C:$C),0))</f>
        <v>#N/A</v>
      </c>
      <c r="AD6" s="15" t="e">
        <f t="array" ref="AD6">INDEX('Full Data'!$H:$H,MATCH($B6,IF('Full Data'!$G:$G=AD$2,'Full Data'!$C:$C),0))</f>
        <v>#N/A</v>
      </c>
      <c r="AE6" s="15">
        <f t="array" ref="AE6">INDEX('Full Data'!$H:$H,MATCH($B6,IF('Full Data'!$G:$G=AE$2,'Full Data'!$C:$C),0))</f>
        <v>0.01</v>
      </c>
      <c r="AF6" s="17"/>
    </row>
    <row r="7" spans="2:32">
      <c r="B7" s="34" t="s">
        <v>83</v>
      </c>
      <c r="C7" s="16">
        <f>IF(((COUNTIF('Full Data'!$C:$C,Summary!B7))=(COUNT(E7:AE7))),(COUNTIF('Full Data'!$C:$C,Summary!B7)), "check")</f>
        <v>24</v>
      </c>
      <c r="D7" s="35">
        <f t="array" ref="D7">INDEX('Full Data'!$E:$E,MATCH($B7,'Full Data'!$C:$C,0))</f>
        <v>41003.543055555558</v>
      </c>
      <c r="E7">
        <f t="array" ref="E7">INDEX('Full Data'!$H:$H,MATCH($B7,IF('Full Data'!$G:$G=E$2,'Full Data'!$C:$C),0))</f>
        <v>7.41</v>
      </c>
      <c r="F7">
        <f t="array" ref="F7">INDEX('Full Data'!$H:$H,MATCH($B7,IF('Full Data'!$G:$G=F$2,'Full Data'!$C:$C),0))</f>
        <v>1.6</v>
      </c>
      <c r="G7">
        <f t="array" ref="G7">INDEX('Full Data'!$H:$H,MATCH($B7,IF('Full Data'!$G:$G=G$2,'Full Data'!$C:$C),0))</f>
        <v>18.2</v>
      </c>
      <c r="H7">
        <f t="array" ref="H7">INDEX('Full Data'!$H:$H,MATCH($B7,IF('Full Data'!$G:$G=H$2,'Full Data'!$C:$C),0))</f>
        <v>21.92</v>
      </c>
      <c r="I7">
        <f t="array" ref="I7">INDEX('Full Data'!$H:$H,MATCH($B7,IF('Full Data'!$G:$G=I$2,'Full Data'!$C:$C),0))</f>
        <v>295</v>
      </c>
      <c r="J7" t="e">
        <f t="array" ref="J7">INDEX('Full Data'!$H:$H,MATCH($B7,IF('Full Data'!$G:$G=J$2,'Full Data'!$C:$C),0))</f>
        <v>#N/A</v>
      </c>
      <c r="K7">
        <f t="array" ref="K7">INDEX('Full Data'!$H:$H,MATCH($B7,IF('Full Data'!$G:$G=K$2,'Full Data'!$C:$C),0))</f>
        <v>10</v>
      </c>
      <c r="L7">
        <f t="array" ref="L7">INDEX('Full Data'!$H:$H,MATCH($B7,IF('Full Data'!$G:$G=L$2,'Full Data'!$C:$C),0))</f>
        <v>0.85</v>
      </c>
      <c r="M7">
        <f t="array" ref="M7">INDEX('Full Data'!$H:$H,MATCH($B7,IF('Full Data'!$G:$G=M$2,'Full Data'!$C:$C),0))</f>
        <v>2.5</v>
      </c>
      <c r="N7">
        <f t="array" ref="N7">INDEX('Full Data'!$H:$H,MATCH($B7,IF('Full Data'!$G:$G=N$2,'Full Data'!$C:$C),0))</f>
        <v>147</v>
      </c>
      <c r="O7">
        <f t="array" ref="O7">INDEX('Full Data'!$H:$H,MATCH($B7,IF('Full Data'!$G:$G=O$2,'Full Data'!$C:$C),0))</f>
        <v>0.01</v>
      </c>
      <c r="P7">
        <f t="array" ref="P7">INDEX('Full Data'!$H:$H,MATCH($B7,IF('Full Data'!$G:$G=P$2,'Full Data'!$C:$C),0))</f>
        <v>0.1</v>
      </c>
      <c r="Q7">
        <f t="array" ref="Q7">INDEX('Full Data'!$H:$H,MATCH($B7,IF('Full Data'!$G:$G=Q$2,'Full Data'!$C:$C),0))</f>
        <v>0.61</v>
      </c>
      <c r="R7">
        <f t="array" ref="R7">INDEX('Full Data'!$H:$H,MATCH($B7,IF('Full Data'!$G:$G=R$2,'Full Data'!$C:$C),0))</f>
        <v>4.8000000000000001E-2</v>
      </c>
      <c r="S7">
        <f t="array" ref="S7">INDEX('Full Data'!$H:$H,MATCH($B7,IF('Full Data'!$G:$G=S$2,'Full Data'!$C:$C),0))</f>
        <v>4.4999999999999998E-2</v>
      </c>
      <c r="T7">
        <f t="array" ref="T7">INDEX('Full Data'!$H:$H,MATCH($B7,IF('Full Data'!$G:$G=T$2,'Full Data'!$C:$C),0))</f>
        <v>1</v>
      </c>
      <c r="U7">
        <f t="array" ref="U7">INDEX('Full Data'!$H:$H,MATCH($B7,IF('Full Data'!$G:$G=U$2,'Full Data'!$C:$C),0))</f>
        <v>52.4</v>
      </c>
      <c r="V7">
        <f t="array" ref="V7">INDEX('Full Data'!$H:$H,MATCH($B7,IF('Full Data'!$G:$G=V$2,'Full Data'!$C:$C),0))</f>
        <v>5.72</v>
      </c>
      <c r="W7">
        <f t="array" ref="W7">INDEX('Full Data'!$H:$H,MATCH($B7,IF('Full Data'!$G:$G=W$2,'Full Data'!$C:$C),0))</f>
        <v>3.3</v>
      </c>
      <c r="X7">
        <f t="array" ref="X7">INDEX('Full Data'!$H:$H,MATCH($B7,IF('Full Data'!$G:$G=X$2,'Full Data'!$C:$C),0))</f>
        <v>0.42</v>
      </c>
      <c r="Y7">
        <f t="array" ref="Y7">INDEX('Full Data'!$H:$H,MATCH($B7,IF('Full Data'!$G:$G=Y$2,'Full Data'!$C:$C),0))</f>
        <v>5.4</v>
      </c>
      <c r="Z7">
        <f t="array" ref="Z7">INDEX('Full Data'!$H:$H,MATCH($B7,IF('Full Data'!$G:$G=Z$2,'Full Data'!$C:$C),0))</f>
        <v>5.7</v>
      </c>
      <c r="AA7">
        <f t="array" ref="AA7">INDEX('Full Data'!$H:$H,MATCH($B7,IF('Full Data'!$G:$G=AA$2,'Full Data'!$C:$C),0))</f>
        <v>16</v>
      </c>
      <c r="AB7">
        <f t="array" ref="AB7">INDEX('Full Data'!$H:$H,MATCH($B7,IF('Full Data'!$G:$G=AB$2,'Full Data'!$C:$C),0))</f>
        <v>186</v>
      </c>
      <c r="AC7" t="e">
        <f t="array" ref="AC7">INDEX('Full Data'!$H:$H,MATCH($B7,IF('Full Data'!$G:$G=AC$2,'Full Data'!$C:$C),0))</f>
        <v>#N/A</v>
      </c>
      <c r="AD7" s="15" t="e">
        <f t="array" ref="AD7">INDEX('Full Data'!$H:$H,MATCH($B7,IF('Full Data'!$G:$G=AD$2,'Full Data'!$C:$C),0))</f>
        <v>#N/A</v>
      </c>
      <c r="AE7" s="15">
        <f t="array" ref="AE7">INDEX('Full Data'!$H:$H,MATCH($B7,IF('Full Data'!$G:$G=AE$2,'Full Data'!$C:$C),0))</f>
        <v>9.4999999999999998E-3</v>
      </c>
      <c r="AF7" s="17"/>
    </row>
    <row r="8" spans="2:32">
      <c r="B8" s="34" t="s">
        <v>85</v>
      </c>
      <c r="C8" s="16">
        <f>IF(((COUNTIF('Full Data'!$C:$C,Summary!B8))=(COUNT(E8:AE8))),(COUNTIF('Full Data'!$C:$C,Summary!B8)), "check")</f>
        <v>24</v>
      </c>
      <c r="D8" s="35">
        <f t="array" ref="D8">INDEX('Full Data'!$E:$E,MATCH($B8,'Full Data'!$C:$C,0))</f>
        <v>41052.546527777777</v>
      </c>
      <c r="E8">
        <f t="array" ref="E8">INDEX('Full Data'!$H:$H,MATCH($B8,IF('Full Data'!$G:$G=E$2,'Full Data'!$C:$C),0))</f>
        <v>7.52</v>
      </c>
      <c r="F8">
        <f t="array" ref="F8">INDEX('Full Data'!$H:$H,MATCH($B8,IF('Full Data'!$G:$G=F$2,'Full Data'!$C:$C),0))</f>
        <v>4.82</v>
      </c>
      <c r="G8">
        <f t="array" ref="G8">INDEX('Full Data'!$H:$H,MATCH($B8,IF('Full Data'!$G:$G=G$2,'Full Data'!$C:$C),0))</f>
        <v>53.7</v>
      </c>
      <c r="H8">
        <f t="array" ref="H8">INDEX('Full Data'!$H:$H,MATCH($B8,IF('Full Data'!$G:$G=H$2,'Full Data'!$C:$C),0))</f>
        <v>20.8</v>
      </c>
      <c r="I8">
        <f t="array" ref="I8">INDEX('Full Data'!$H:$H,MATCH($B8,IF('Full Data'!$G:$G=I$2,'Full Data'!$C:$C),0))</f>
        <v>211</v>
      </c>
      <c r="J8" t="e">
        <f t="array" ref="J8">INDEX('Full Data'!$H:$H,MATCH($B8,IF('Full Data'!$G:$G=J$2,'Full Data'!$C:$C),0))</f>
        <v>#N/A</v>
      </c>
      <c r="K8">
        <f t="array" ref="K8">INDEX('Full Data'!$H:$H,MATCH($B8,IF('Full Data'!$G:$G=K$2,'Full Data'!$C:$C),0))</f>
        <v>10</v>
      </c>
      <c r="L8">
        <f t="array" ref="L8">INDEX('Full Data'!$H:$H,MATCH($B8,IF('Full Data'!$G:$G=L$2,'Full Data'!$C:$C),0))</f>
        <v>0.4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109</v>
      </c>
      <c r="O8">
        <f t="array" ref="O8">INDEX('Full Data'!$H:$H,MATCH($B8,IF('Full Data'!$G:$G=O$2,'Full Data'!$C:$C),0))</f>
        <v>0.01</v>
      </c>
      <c r="P8">
        <f t="array" ref="P8">INDEX('Full Data'!$H:$H,MATCH($B8,IF('Full Data'!$G:$G=P$2,'Full Data'!$C:$C),0))</f>
        <v>0.08</v>
      </c>
      <c r="Q8">
        <f t="array" ref="Q8">INDEX('Full Data'!$H:$H,MATCH($B8,IF('Full Data'!$G:$G=Q$2,'Full Data'!$C:$C),0))</f>
        <v>0.38</v>
      </c>
      <c r="R8">
        <f t="array" ref="R8">INDEX('Full Data'!$H:$H,MATCH($B8,IF('Full Data'!$G:$G=R$2,'Full Data'!$C:$C),0))</f>
        <v>2.4E-2</v>
      </c>
      <c r="S8">
        <f t="array" ref="S8">INDEX('Full Data'!$H:$H,MATCH($B8,IF('Full Data'!$G:$G=S$2,'Full Data'!$C:$C),0))</f>
        <v>2.3E-2</v>
      </c>
      <c r="T8">
        <f t="array" ref="T8">INDEX('Full Data'!$H:$H,MATCH($B8,IF('Full Data'!$G:$G=T$2,'Full Data'!$C:$C),0))</f>
        <v>1</v>
      </c>
      <c r="U8">
        <f t="array" ref="U8">INDEX('Full Data'!$H:$H,MATCH($B8,IF('Full Data'!$G:$G=U$2,'Full Data'!$C:$C),0))</f>
        <v>34.5</v>
      </c>
      <c r="V8">
        <f t="array" ref="V8">INDEX('Full Data'!$H:$H,MATCH($B8,IF('Full Data'!$G:$G=V$2,'Full Data'!$C:$C),0))</f>
        <v>5.17</v>
      </c>
      <c r="W8">
        <f t="array" ref="W8">INDEX('Full Data'!$H:$H,MATCH($B8,IF('Full Data'!$G:$G=W$2,'Full Data'!$C:$C),0))</f>
        <v>2.8</v>
      </c>
      <c r="X8">
        <f t="array" ref="X8">INDEX('Full Data'!$H:$H,MATCH($B8,IF('Full Data'!$G:$G=X$2,'Full Data'!$C:$C),0))</f>
        <v>0.4</v>
      </c>
      <c r="Y8">
        <f t="array" ref="Y8">INDEX('Full Data'!$H:$H,MATCH($B8,IF('Full Data'!$G:$G=Y$2,'Full Data'!$C:$C),0))</f>
        <v>3.8</v>
      </c>
      <c r="Z8">
        <f t="array" ref="Z8">INDEX('Full Data'!$H:$H,MATCH($B8,IF('Full Data'!$G:$G=Z$2,'Full Data'!$C:$C),0))</f>
        <v>1.3</v>
      </c>
      <c r="AA8">
        <f t="array" ref="AA8">INDEX('Full Data'!$H:$H,MATCH($B8,IF('Full Data'!$G:$G=AA$2,'Full Data'!$C:$C),0))</f>
        <v>15</v>
      </c>
      <c r="AB8">
        <f t="array" ref="AB8">INDEX('Full Data'!$H:$H,MATCH($B8,IF('Full Data'!$G:$G=AB$2,'Full Data'!$C:$C),0))</f>
        <v>117</v>
      </c>
      <c r="AC8" t="e">
        <f t="array" ref="AC8">INDEX('Full Data'!$H:$H,MATCH($B8,IF('Full Data'!$G:$G=AC$2,'Full Data'!$C:$C),0))</f>
        <v>#N/A</v>
      </c>
      <c r="AD8" s="15" t="e">
        <f t="array" ref="AD8">INDEX('Full Data'!$H:$H,MATCH($B8,IF('Full Data'!$G:$G=AD$2,'Full Data'!$C:$C),0))</f>
        <v>#N/A</v>
      </c>
      <c r="AE8" s="15">
        <f t="array" ref="AE8">INDEX('Full Data'!$H:$H,MATCH($B8,IF('Full Data'!$G:$G=AE$2,'Full Data'!$C:$C),0))</f>
        <v>9.7999999999999997E-3</v>
      </c>
      <c r="AF8" s="17"/>
    </row>
    <row r="9" spans="2:32">
      <c r="B9" s="34" t="s">
        <v>87</v>
      </c>
      <c r="C9" s="16">
        <f>IF(((COUNTIF('Full Data'!$C:$C,Summary!B9))=(COUNT(E9:AE9))),(COUNTIF('Full Data'!$C:$C,Summary!B9)), "check")</f>
        <v>24</v>
      </c>
      <c r="D9" s="35">
        <f t="array" ref="D9">INDEX('Full Data'!$E:$E,MATCH($B9,'Full Data'!$C:$C,0))</f>
        <v>41039.46597222222</v>
      </c>
      <c r="E9">
        <f t="array" ref="E9">INDEX('Full Data'!$H:$H,MATCH($B9,IF('Full Data'!$G:$G=E$2,'Full Data'!$C:$C),0))</f>
        <v>7.48</v>
      </c>
      <c r="F9">
        <f t="array" ref="F9">INDEX('Full Data'!$H:$H,MATCH($B9,IF('Full Data'!$G:$G=F$2,'Full Data'!$C:$C),0))</f>
        <v>0.48</v>
      </c>
      <c r="G9">
        <f t="array" ref="G9">INDEX('Full Data'!$H:$H,MATCH($B9,IF('Full Data'!$G:$G=G$2,'Full Data'!$C:$C),0))</f>
        <v>5.4</v>
      </c>
      <c r="H9">
        <f t="array" ref="H9">INDEX('Full Data'!$H:$H,MATCH($B9,IF('Full Data'!$G:$G=H$2,'Full Data'!$C:$C),0))</f>
        <v>22.75</v>
      </c>
      <c r="I9">
        <f t="array" ref="I9">INDEX('Full Data'!$H:$H,MATCH($B9,IF('Full Data'!$G:$G=I$2,'Full Data'!$C:$C),0))</f>
        <v>550</v>
      </c>
      <c r="J9" t="e">
        <f t="array" ref="J9">INDEX('Full Data'!$H:$H,MATCH($B9,IF('Full Data'!$G:$G=J$2,'Full Data'!$C:$C),0))</f>
        <v>#N/A</v>
      </c>
      <c r="K9">
        <f t="array" ref="K9">INDEX('Full Data'!$H:$H,MATCH($B9,IF('Full Data'!$G:$G=K$2,'Full Data'!$C:$C),0))</f>
        <v>9</v>
      </c>
      <c r="L9">
        <f t="array" ref="L9">INDEX('Full Data'!$H:$H,MATCH($B9,IF('Full Data'!$G:$G=L$2,'Full Data'!$C:$C),0))</f>
        <v>0.65</v>
      </c>
      <c r="M9">
        <f t="array" ref="M9">INDEX('Full Data'!$H:$H,MATCH($B9,IF('Full Data'!$G:$G=M$2,'Full Data'!$C:$C),0))</f>
        <v>2.5</v>
      </c>
      <c r="N9">
        <f t="array" ref="N9">INDEX('Full Data'!$H:$H,MATCH($B9,IF('Full Data'!$G:$G=N$2,'Full Data'!$C:$C),0))</f>
        <v>126</v>
      </c>
      <c r="O9">
        <f t="array" ref="O9">INDEX('Full Data'!$H:$H,MATCH($B9,IF('Full Data'!$G:$G=O$2,'Full Data'!$C:$C),0))</f>
        <v>0.1</v>
      </c>
      <c r="P9">
        <f t="array" ref="P9">INDEX('Full Data'!$H:$H,MATCH($B9,IF('Full Data'!$G:$G=P$2,'Full Data'!$C:$C),0))</f>
        <v>0.28000000000000003</v>
      </c>
      <c r="Q9">
        <f t="array" ref="Q9">INDEX('Full Data'!$H:$H,MATCH($B9,IF('Full Data'!$G:$G=Q$2,'Full Data'!$C:$C),0))</f>
        <v>0.52</v>
      </c>
      <c r="R9">
        <f t="array" ref="R9">INDEX('Full Data'!$H:$H,MATCH($B9,IF('Full Data'!$G:$G=R$2,'Full Data'!$C:$C),0))</f>
        <v>6.2E-2</v>
      </c>
      <c r="S9">
        <f t="array" ref="S9">INDEX('Full Data'!$H:$H,MATCH($B9,IF('Full Data'!$G:$G=S$2,'Full Data'!$C:$C),0))</f>
        <v>5.6000000000000001E-2</v>
      </c>
      <c r="T9">
        <f t="array" ref="T9">INDEX('Full Data'!$H:$H,MATCH($B9,IF('Full Data'!$G:$G=T$2,'Full Data'!$C:$C),0))</f>
        <v>1</v>
      </c>
      <c r="U9">
        <f t="array" ref="U9">INDEX('Full Data'!$H:$H,MATCH($B9,IF('Full Data'!$G:$G=U$2,'Full Data'!$C:$C),0))</f>
        <v>52</v>
      </c>
      <c r="V9">
        <f t="array" ref="V9">INDEX('Full Data'!$H:$H,MATCH($B9,IF('Full Data'!$G:$G=V$2,'Full Data'!$C:$C),0))</f>
        <v>10.6</v>
      </c>
      <c r="W9">
        <f t="array" ref="W9">INDEX('Full Data'!$H:$H,MATCH($B9,IF('Full Data'!$G:$G=W$2,'Full Data'!$C:$C),0))</f>
        <v>52</v>
      </c>
      <c r="X9">
        <f t="array" ref="X9">INDEX('Full Data'!$H:$H,MATCH($B9,IF('Full Data'!$G:$G=X$2,'Full Data'!$C:$C),0))</f>
        <v>3.4</v>
      </c>
      <c r="Y9">
        <f t="array" ref="Y9">INDEX('Full Data'!$H:$H,MATCH($B9,IF('Full Data'!$G:$G=Y$2,'Full Data'!$C:$C),0))</f>
        <v>92</v>
      </c>
      <c r="Z9">
        <f t="array" ref="Z9">INDEX('Full Data'!$H:$H,MATCH($B9,IF('Full Data'!$G:$G=Z$2,'Full Data'!$C:$C),0))</f>
        <v>21</v>
      </c>
      <c r="AA9">
        <f t="array" ref="AA9">INDEX('Full Data'!$H:$H,MATCH($B9,IF('Full Data'!$G:$G=AA$2,'Full Data'!$C:$C),0))</f>
        <v>38</v>
      </c>
      <c r="AB9">
        <f t="array" ref="AB9">INDEX('Full Data'!$H:$H,MATCH($B9,IF('Full Data'!$G:$G=AB$2,'Full Data'!$C:$C),0))</f>
        <v>278</v>
      </c>
      <c r="AC9" t="e">
        <f t="array" ref="AC9">INDEX('Full Data'!$H:$H,MATCH($B9,IF('Full Data'!$G:$G=AC$2,'Full Data'!$C:$C),0))</f>
        <v>#N/A</v>
      </c>
      <c r="AD9" s="15" t="e">
        <f t="array" ref="AD9">INDEX('Full Data'!$H:$H,MATCH($B9,IF('Full Data'!$G:$G=AD$2,'Full Data'!$C:$C),0))</f>
        <v>#N/A</v>
      </c>
      <c r="AE9" s="15">
        <f t="array" ref="AE9">INDEX('Full Data'!$H:$H,MATCH($B9,IF('Full Data'!$G:$G=AE$2,'Full Data'!$C:$C),0))</f>
        <v>3.6999999999999998E-2</v>
      </c>
      <c r="AF9" s="17"/>
    </row>
    <row r="10" spans="2:32">
      <c r="B10" s="34" t="s">
        <v>89</v>
      </c>
      <c r="C10" s="16">
        <f>IF(((COUNTIF('Full Data'!$C:$C,Summary!B10))=(COUNT(E10:AE10))),(COUNTIF('Full Data'!$C:$C,Summary!B10)), "check")</f>
        <v>24</v>
      </c>
      <c r="D10" s="35">
        <f t="array" ref="D10">INDEX('Full Data'!$E:$E,MATCH($B10,'Full Data'!$C:$C,0))</f>
        <v>41003.760416666664</v>
      </c>
      <c r="E10">
        <f t="array" ref="E10">INDEX('Full Data'!$H:$H,MATCH($B10,IF('Full Data'!$G:$G=E$2,'Full Data'!$C:$C),0))</f>
        <v>7.1</v>
      </c>
      <c r="F10">
        <f t="array" ref="F10">INDEX('Full Data'!$H:$H,MATCH($B10,IF('Full Data'!$G:$G=F$2,'Full Data'!$C:$C),0))</f>
        <v>3.05</v>
      </c>
      <c r="G10">
        <f t="array" ref="G10">INDEX('Full Data'!$H:$H,MATCH($B10,IF('Full Data'!$G:$G=G$2,'Full Data'!$C:$C),0))</f>
        <v>35.299999999999997</v>
      </c>
      <c r="H10">
        <f t="array" ref="H10">INDEX('Full Data'!$H:$H,MATCH($B10,IF('Full Data'!$G:$G=H$2,'Full Data'!$C:$C),0))</f>
        <v>22.65</v>
      </c>
      <c r="I10">
        <f t="array" ref="I10">INDEX('Full Data'!$H:$H,MATCH($B10,IF('Full Data'!$G:$G=I$2,'Full Data'!$C:$C),0))</f>
        <v>388</v>
      </c>
      <c r="J10" t="e">
        <f t="array" ref="J10">INDEX('Full Data'!$H:$H,MATCH($B10,IF('Full Data'!$G:$G=J$2,'Full Data'!$C:$C),0))</f>
        <v>#N/A</v>
      </c>
      <c r="K10">
        <f t="array" ref="K10">INDEX('Full Data'!$H:$H,MATCH($B10,IF('Full Data'!$G:$G=K$2,'Full Data'!$C:$C),0))</f>
        <v>8</v>
      </c>
      <c r="L10">
        <f t="array" ref="L10">INDEX('Full Data'!$H:$H,MATCH($B10,IF('Full Data'!$G:$G=L$2,'Full Data'!$C:$C),0))</f>
        <v>1</v>
      </c>
      <c r="M10">
        <f t="array" ref="M10">INDEX('Full Data'!$H:$H,MATCH($B10,IF('Full Data'!$G:$G=M$2,'Full Data'!$C:$C),0))</f>
        <v>9.6999999999999993</v>
      </c>
      <c r="N10">
        <f t="array" ref="N10">INDEX('Full Data'!$H:$H,MATCH($B10,IF('Full Data'!$G:$G=N$2,'Full Data'!$C:$C),0))</f>
        <v>184</v>
      </c>
      <c r="O10">
        <f t="array" ref="O10">INDEX('Full Data'!$H:$H,MATCH($B10,IF('Full Data'!$G:$G=O$2,'Full Data'!$C:$C),0))</f>
        <v>0.01</v>
      </c>
      <c r="P10">
        <f t="array" ref="P10">INDEX('Full Data'!$H:$H,MATCH($B10,IF('Full Data'!$G:$G=P$2,'Full Data'!$C:$C),0))</f>
        <v>0.08</v>
      </c>
      <c r="Q10">
        <f t="array" ref="Q10">INDEX('Full Data'!$H:$H,MATCH($B10,IF('Full Data'!$G:$G=Q$2,'Full Data'!$C:$C),0))</f>
        <v>0.42</v>
      </c>
      <c r="R10">
        <f t="array" ref="R10">INDEX('Full Data'!$H:$H,MATCH($B10,IF('Full Data'!$G:$G=R$2,'Full Data'!$C:$C),0))</f>
        <v>5.6000000000000001E-2</v>
      </c>
      <c r="S10">
        <f t="array" ref="S10">INDEX('Full Data'!$H:$H,MATCH($B10,IF('Full Data'!$G:$G=S$2,'Full Data'!$C:$C),0))</f>
        <v>4.4999999999999998E-2</v>
      </c>
      <c r="T10">
        <f t="array" ref="T10">INDEX('Full Data'!$H:$H,MATCH($B10,IF('Full Data'!$G:$G=T$2,'Full Data'!$C:$C),0))</f>
        <v>1</v>
      </c>
      <c r="U10">
        <f t="array" ref="U10">INDEX('Full Data'!$H:$H,MATCH($B10,IF('Full Data'!$G:$G=U$2,'Full Data'!$C:$C),0))</f>
        <v>73.900000000000006</v>
      </c>
      <c r="V10">
        <f t="array" ref="V10">INDEX('Full Data'!$H:$H,MATCH($B10,IF('Full Data'!$G:$G=V$2,'Full Data'!$C:$C),0))</f>
        <v>7.49</v>
      </c>
      <c r="W10">
        <f t="array" ref="W10">INDEX('Full Data'!$H:$H,MATCH($B10,IF('Full Data'!$G:$G=W$2,'Full Data'!$C:$C),0))</f>
        <v>4.3</v>
      </c>
      <c r="X10">
        <f t="array" ref="X10">INDEX('Full Data'!$H:$H,MATCH($B10,IF('Full Data'!$G:$G=X$2,'Full Data'!$C:$C),0))</f>
        <v>0.51</v>
      </c>
      <c r="Y10">
        <f t="array" ref="Y10">INDEX('Full Data'!$H:$H,MATCH($B10,IF('Full Data'!$G:$G=Y$2,'Full Data'!$C:$C),0))</f>
        <v>8.1999999999999993</v>
      </c>
      <c r="Z10">
        <f t="array" ref="Z10">INDEX('Full Data'!$H:$H,MATCH($B10,IF('Full Data'!$G:$G=Z$2,'Full Data'!$C:$C),0))</f>
        <v>15</v>
      </c>
      <c r="AA10">
        <f t="array" ref="AA10">INDEX('Full Data'!$H:$H,MATCH($B10,IF('Full Data'!$G:$G=AA$2,'Full Data'!$C:$C),0))</f>
        <v>18</v>
      </c>
      <c r="AB10">
        <f t="array" ref="AB10">INDEX('Full Data'!$H:$H,MATCH($B10,IF('Full Data'!$G:$G=AB$2,'Full Data'!$C:$C),0))</f>
        <v>242</v>
      </c>
      <c r="AC10" t="e">
        <f t="array" ref="AC10">INDEX('Full Data'!$H:$H,MATCH($B10,IF('Full Data'!$G:$G=AC$2,'Full Data'!$C:$C),0))</f>
        <v>#N/A</v>
      </c>
      <c r="AD10" s="15" t="e">
        <f t="array" ref="AD10">INDEX('Full Data'!$H:$H,MATCH($B10,IF('Full Data'!$G:$G=AD$2,'Full Data'!$C:$C),0))</f>
        <v>#N/A</v>
      </c>
      <c r="AE10" s="15">
        <f t="array" ref="AE10">INDEX('Full Data'!$H:$H,MATCH($B10,IF('Full Data'!$G:$G=AE$2,'Full Data'!$C:$C),0))</f>
        <v>3.4000000000000002E-2</v>
      </c>
      <c r="AF10" s="17"/>
    </row>
    <row r="11" spans="2:32" hidden="1">
      <c r="B11" s="36" t="s">
        <v>131</v>
      </c>
      <c r="C11" s="16">
        <f>IF(((COUNTIF('Full Data'!$C:$C,Summary!B11))=(COUNT(E11:AE11))),(COUNTIF('Full Data'!$C:$C,Summary!B11)), "check")</f>
        <v>0</v>
      </c>
      <c r="D11" s="35" t="e">
        <f t="array" ref="D11">INDEX('Full Data'!$E:$E,MATCH($B11,'Full Data'!$C:$C,0))</f>
        <v>#N/A</v>
      </c>
      <c r="E11" t="e">
        <f t="array" ref="E11">INDEX('Full Data'!$H:$H,MATCH($B11,IF('Full Data'!$G:$G=E$2,'Full Data'!$C:$C),0))</f>
        <v>#N/A</v>
      </c>
      <c r="F11" t="e">
        <f t="array" ref="F11">INDEX('Full Data'!$H:$H,MATCH($B11,IF('Full Data'!$G:$G=F$2,'Full Data'!$C:$C),0))</f>
        <v>#N/A</v>
      </c>
      <c r="G11" t="e">
        <f t="array" ref="G11">INDEX('Full Data'!$H:$H,MATCH($B11,IF('Full Data'!$G:$G=G$2,'Full Data'!$C:$C),0))</f>
        <v>#N/A</v>
      </c>
      <c r="H11" t="e">
        <f t="array" ref="H11">INDEX('Full Data'!$H:$H,MATCH($B11,IF('Full Data'!$G:$G=H$2,'Full Data'!$C:$C),0))</f>
        <v>#N/A</v>
      </c>
      <c r="I11" t="e">
        <f t="array" ref="I11">INDEX('Full Data'!$H:$H,MATCH($B11,IF('Full Data'!$G:$G=I$2,'Full Data'!$C:$C),0))</f>
        <v>#N/A</v>
      </c>
      <c r="J11" t="e">
        <f t="array" ref="J11">INDEX('Full Data'!$H:$H,MATCH($B11,IF('Full Data'!$G:$G=J$2,'Full Data'!$C:$C),0))</f>
        <v>#N/A</v>
      </c>
      <c r="K11" t="e">
        <f t="array" ref="K11">INDEX('Full Data'!$H:$H,MATCH($B11,IF('Full Data'!$G:$G=K$2,'Full Data'!$C:$C),0))</f>
        <v>#N/A</v>
      </c>
      <c r="L11" t="e">
        <f t="array" ref="L11">INDEX('Full Data'!$H:$H,MATCH($B11,IF('Full Data'!$G:$G=L$2,'Full Data'!$C:$C),0))</f>
        <v>#N/A</v>
      </c>
      <c r="M11" t="e">
        <f t="array" ref="M11">INDEX('Full Data'!$H:$H,MATCH($B11,IF('Full Data'!$G:$G=M$2,'Full Data'!$C:$C),0))</f>
        <v>#N/A</v>
      </c>
      <c r="N11" t="e">
        <f t="array" ref="N11">INDEX('Full Data'!$H:$H,MATCH($B11,IF('Full Data'!$G:$G=N$2,'Full Data'!$C:$C),0))</f>
        <v>#N/A</v>
      </c>
      <c r="O11" t="e">
        <f t="array" ref="O11">INDEX('Full Data'!$H:$H,MATCH($B11,IF('Full Data'!$G:$G=O$2,'Full Data'!$C:$C),0))</f>
        <v>#N/A</v>
      </c>
      <c r="P11" t="e">
        <f t="array" ref="P11">INDEX('Full Data'!$H:$H,MATCH($B11,IF('Full Data'!$G:$G=P$2,'Full Data'!$C:$C),0))</f>
        <v>#N/A</v>
      </c>
      <c r="Q11" t="e">
        <f t="array" ref="Q11">INDEX('Full Data'!$H:$H,MATCH($B11,IF('Full Data'!$G:$G=Q$2,'Full Data'!$C:$C),0))</f>
        <v>#N/A</v>
      </c>
      <c r="R11" t="e">
        <f t="array" ref="R11">INDEX('Full Data'!$H:$H,MATCH($B11,IF('Full Data'!$G:$G=R$2,'Full Data'!$C:$C),0))</f>
        <v>#N/A</v>
      </c>
      <c r="S11" t="e">
        <f t="array" ref="S11">INDEX('Full Data'!$H:$H,MATCH($B11,IF('Full Data'!$G:$G=S$2,'Full Data'!$C:$C),0))</f>
        <v>#N/A</v>
      </c>
      <c r="T11" t="e">
        <f t="array" ref="T11">INDEX('Full Data'!$H:$H,MATCH($B11,IF('Full Data'!$G:$G=T$2,'Full Data'!$C:$C),0))</f>
        <v>#N/A</v>
      </c>
      <c r="U11" t="e">
        <f t="array" ref="U11">INDEX('Full Data'!$H:$H,MATCH($B11,IF('Full Data'!$G:$G=U$2,'Full Data'!$C:$C),0))</f>
        <v>#N/A</v>
      </c>
      <c r="V11" t="e">
        <f t="array" ref="V11">INDEX('Full Data'!$H:$H,MATCH($B11,IF('Full Data'!$G:$G=V$2,'Full Data'!$C:$C),0))</f>
        <v>#N/A</v>
      </c>
      <c r="W11" t="e">
        <f t="array" ref="W11">INDEX('Full Data'!$H:$H,MATCH($B11,IF('Full Data'!$G:$G=W$2,'Full Data'!$C:$C),0))</f>
        <v>#N/A</v>
      </c>
      <c r="X11" t="e">
        <f t="array" ref="X11">INDEX('Full Data'!$H:$H,MATCH($B11,IF('Full Data'!$G:$G=X$2,'Full Data'!$C:$C),0))</f>
        <v>#N/A</v>
      </c>
      <c r="Y11" t="e">
        <f t="array" ref="Y11">INDEX('Full Data'!$H:$H,MATCH($B11,IF('Full Data'!$G:$G=Y$2,'Full Data'!$C:$C),0))</f>
        <v>#N/A</v>
      </c>
      <c r="Z11" t="e">
        <f t="array" ref="Z11">INDEX('Full Data'!$H:$H,MATCH($B11,IF('Full Data'!$G:$G=Z$2,'Full Data'!$C:$C),0))</f>
        <v>#N/A</v>
      </c>
      <c r="AA11" t="e">
        <f t="array" ref="AA11">INDEX('Full Data'!$H:$H,MATCH($B11,IF('Full Data'!$G:$G=AA$2,'Full Data'!$C:$C),0))</f>
        <v>#N/A</v>
      </c>
      <c r="AB11" t="e">
        <f t="array" ref="AB11">INDEX('Full Data'!$H:$H,MATCH($B11,IF('Full Data'!$G:$G=AB$2,'Full Data'!$C:$C),0))</f>
        <v>#N/A</v>
      </c>
      <c r="AC11" t="e">
        <f t="array" ref="AC11">INDEX('Full Data'!$H:$H,MATCH($B11,IF('Full Data'!$G:$G=AC$2,'Full Data'!$C:$C),0))</f>
        <v>#N/A</v>
      </c>
      <c r="AD11" s="15" t="e">
        <f t="array" ref="AD11">INDEX('Full Data'!$H:$H,MATCH($B11,IF('Full Data'!$G:$G=AD$2,'Full Data'!$C:$C),0))</f>
        <v>#N/A</v>
      </c>
      <c r="AE11" s="15" t="e">
        <f t="array" ref="AE11">INDEX('Full Data'!$H:$H,MATCH($B11,IF('Full Data'!$G:$G=AE$2,'Full Data'!$C:$C),0))</f>
        <v>#N/A</v>
      </c>
      <c r="AF11" s="17"/>
    </row>
    <row r="12" spans="2:32">
      <c r="B12" s="34" t="s">
        <v>91</v>
      </c>
      <c r="C12" s="16">
        <f>IF(((COUNTIF('Full Data'!$C:$C,Summary!B12))=(COUNT(E12:AE12))),(COUNTIF('Full Data'!$C:$C,Summary!B12)), "check")</f>
        <v>24</v>
      </c>
      <c r="D12" s="35">
        <f t="array" ref="D12">INDEX('Full Data'!$E:$E,MATCH($B12,'Full Data'!$C:$C,0))</f>
        <v>41052.476388888892</v>
      </c>
      <c r="E12">
        <f t="array" ref="E12">INDEX('Full Data'!$H:$H,MATCH($B12,IF('Full Data'!$G:$G=E$2,'Full Data'!$C:$C),0))</f>
        <v>7.84</v>
      </c>
      <c r="F12">
        <f t="array" ref="F12">INDEX('Full Data'!$H:$H,MATCH($B12,IF('Full Data'!$G:$G=F$2,'Full Data'!$C:$C),0))</f>
        <v>1.79</v>
      </c>
      <c r="G12">
        <f t="array" ref="G12">INDEX('Full Data'!$H:$H,MATCH($B12,IF('Full Data'!$G:$G=G$2,'Full Data'!$C:$C),0))</f>
        <v>20.399999999999999</v>
      </c>
      <c r="H12">
        <f t="array" ref="H12">INDEX('Full Data'!$H:$H,MATCH($B12,IF('Full Data'!$G:$G=H$2,'Full Data'!$C:$C),0))</f>
        <v>21.86</v>
      </c>
      <c r="I12">
        <f t="array" ref="I12">INDEX('Full Data'!$H:$H,MATCH($B12,IF('Full Data'!$G:$G=I$2,'Full Data'!$C:$C),0))</f>
        <v>137</v>
      </c>
      <c r="J12" t="e">
        <f t="array" ref="J12">INDEX('Full Data'!$H:$H,MATCH($B12,IF('Full Data'!$G:$G=J$2,'Full Data'!$C:$C),0))</f>
        <v>#N/A</v>
      </c>
      <c r="K12">
        <f t="array" ref="K12">INDEX('Full Data'!$H:$H,MATCH($B12,IF('Full Data'!$G:$G=K$2,'Full Data'!$C:$C),0))</f>
        <v>5</v>
      </c>
      <c r="L12">
        <f t="array" ref="L12">INDEX('Full Data'!$H:$H,MATCH($B12,IF('Full Data'!$G:$G=L$2,'Full Data'!$C:$C),0))</f>
        <v>0.55000000000000004</v>
      </c>
      <c r="M12">
        <f t="array" ref="M12">INDEX('Full Data'!$H:$H,MATCH($B12,IF('Full Data'!$G:$G=M$2,'Full Data'!$C:$C),0))</f>
        <v>2.5</v>
      </c>
      <c r="N12">
        <f t="array" ref="N12">INDEX('Full Data'!$H:$H,MATCH($B12,IF('Full Data'!$G:$G=N$2,'Full Data'!$C:$C),0))</f>
        <v>67</v>
      </c>
      <c r="O12">
        <f t="array" ref="O12">INDEX('Full Data'!$H:$H,MATCH($B12,IF('Full Data'!$G:$G=O$2,'Full Data'!$C:$C),0))</f>
        <v>0.01</v>
      </c>
      <c r="P12">
        <f t="array" ref="P12">INDEX('Full Data'!$H:$H,MATCH($B12,IF('Full Data'!$G:$G=P$2,'Full Data'!$C:$C),0))</f>
        <v>0.08</v>
      </c>
      <c r="Q12">
        <f t="array" ref="Q12">INDEX('Full Data'!$H:$H,MATCH($B12,IF('Full Data'!$G:$G=Q$2,'Full Data'!$C:$C),0))</f>
        <v>0.21</v>
      </c>
      <c r="R12">
        <f t="array" ref="R12">INDEX('Full Data'!$H:$H,MATCH($B12,IF('Full Data'!$G:$G=R$2,'Full Data'!$C:$C),0))</f>
        <v>1.4999999999999999E-2</v>
      </c>
      <c r="S12">
        <f t="array" ref="S12">INDEX('Full Data'!$H:$H,MATCH($B12,IF('Full Data'!$G:$G=S$2,'Full Data'!$C:$C),0))</f>
        <v>1.4E-2</v>
      </c>
      <c r="T12">
        <f t="array" ref="T12">INDEX('Full Data'!$H:$H,MATCH($B12,IF('Full Data'!$G:$G=T$2,'Full Data'!$C:$C),0))</f>
        <v>1</v>
      </c>
      <c r="U12">
        <f t="array" ref="U12">INDEX('Full Data'!$H:$H,MATCH($B12,IF('Full Data'!$G:$G=U$2,'Full Data'!$C:$C),0))</f>
        <v>21.6</v>
      </c>
      <c r="V12">
        <f t="array" ref="V12">INDEX('Full Data'!$H:$H,MATCH($B12,IF('Full Data'!$G:$G=V$2,'Full Data'!$C:$C),0))</f>
        <v>3.26</v>
      </c>
      <c r="W12">
        <f t="array" ref="W12">INDEX('Full Data'!$H:$H,MATCH($B12,IF('Full Data'!$G:$G=W$2,'Full Data'!$C:$C),0))</f>
        <v>1.9</v>
      </c>
      <c r="X12">
        <f t="array" ref="X12">INDEX('Full Data'!$H:$H,MATCH($B12,IF('Full Data'!$G:$G=X$2,'Full Data'!$C:$C),0))</f>
        <v>0.31</v>
      </c>
      <c r="Y12">
        <f t="array" ref="Y12">INDEX('Full Data'!$H:$H,MATCH($B12,IF('Full Data'!$G:$G=Y$2,'Full Data'!$C:$C),0))</f>
        <v>3.2</v>
      </c>
      <c r="Z12">
        <f t="array" ref="Z12">INDEX('Full Data'!$H:$H,MATCH($B12,IF('Full Data'!$G:$G=Z$2,'Full Data'!$C:$C),0))</f>
        <v>2.7</v>
      </c>
      <c r="AA12">
        <f t="array" ref="AA12">INDEX('Full Data'!$H:$H,MATCH($B12,IF('Full Data'!$G:$G=AA$2,'Full Data'!$C:$C),0))</f>
        <v>15</v>
      </c>
      <c r="AB12">
        <f t="array" ref="AB12">INDEX('Full Data'!$H:$H,MATCH($B12,IF('Full Data'!$G:$G=AB$2,'Full Data'!$C:$C),0))</f>
        <v>76</v>
      </c>
      <c r="AC12" t="e">
        <f t="array" ref="AC12">INDEX('Full Data'!$H:$H,MATCH($B12,IF('Full Data'!$G:$G=AC$2,'Full Data'!$C:$C),0))</f>
        <v>#N/A</v>
      </c>
      <c r="AD12" s="15" t="e">
        <f t="array" ref="AD12">INDEX('Full Data'!$H:$H,MATCH($B12,IF('Full Data'!$G:$G=AD$2,'Full Data'!$C:$C),0))</f>
        <v>#N/A</v>
      </c>
      <c r="AE12" s="15">
        <f t="array" ref="AE12">INDEX('Full Data'!$H:$H,MATCH($B12,IF('Full Data'!$G:$G=AE$2,'Full Data'!$C:$C),0))</f>
        <v>9.5999999999999992E-3</v>
      </c>
      <c r="AF12" s="17"/>
    </row>
    <row r="13" spans="2:32">
      <c r="B13" s="34" t="s">
        <v>93</v>
      </c>
      <c r="C13" s="16">
        <f>IF(((COUNTIF('Full Data'!$C:$C,Summary!B13))=(COUNT(E13:AE13))),(COUNTIF('Full Data'!$C:$C,Summary!B13)), "check")</f>
        <v>24</v>
      </c>
      <c r="D13" s="35">
        <f t="array" ref="D13">INDEX('Full Data'!$E:$E,MATCH($B13,'Full Data'!$C:$C,0))</f>
        <v>41003.491666666669</v>
      </c>
      <c r="E13">
        <f t="array" ref="E13">INDEX('Full Data'!$H:$H,MATCH($B13,IF('Full Data'!$G:$G=E$2,'Full Data'!$C:$C),0))</f>
        <v>7.25</v>
      </c>
      <c r="F13">
        <f t="array" ref="F13">INDEX('Full Data'!$H:$H,MATCH($B13,IF('Full Data'!$G:$G=F$2,'Full Data'!$C:$C),0))</f>
        <v>3.62</v>
      </c>
      <c r="G13">
        <f t="array" ref="G13">INDEX('Full Data'!$H:$H,MATCH($B13,IF('Full Data'!$G:$G=G$2,'Full Data'!$C:$C),0))</f>
        <v>41.6</v>
      </c>
      <c r="H13">
        <f t="array" ref="H13">INDEX('Full Data'!$H:$H,MATCH($B13,IF('Full Data'!$G:$G=H$2,'Full Data'!$C:$C),0))</f>
        <v>22.27</v>
      </c>
      <c r="I13">
        <f t="array" ref="I13">INDEX('Full Data'!$H:$H,MATCH($B13,IF('Full Data'!$G:$G=I$2,'Full Data'!$C:$C),0))</f>
        <v>310</v>
      </c>
      <c r="J13" t="e">
        <f t="array" ref="J13">INDEX('Full Data'!$H:$H,MATCH($B13,IF('Full Data'!$G:$G=J$2,'Full Data'!$C:$C),0))</f>
        <v>#N/A</v>
      </c>
      <c r="K13">
        <f t="array" ref="K13">INDEX('Full Data'!$H:$H,MATCH($B13,IF('Full Data'!$G:$G=K$2,'Full Data'!$C:$C),0))</f>
        <v>4</v>
      </c>
      <c r="L13">
        <f t="array" ref="L13">INDEX('Full Data'!$H:$H,MATCH($B13,IF('Full Data'!$G:$G=L$2,'Full Data'!$C:$C),0))</f>
        <v>0.6</v>
      </c>
      <c r="M13">
        <f t="array" ref="M13">INDEX('Full Data'!$H:$H,MATCH($B13,IF('Full Data'!$G:$G=M$2,'Full Data'!$C:$C),0))</f>
        <v>2.5</v>
      </c>
      <c r="N13">
        <f t="array" ref="N13">INDEX('Full Data'!$H:$H,MATCH($B13,IF('Full Data'!$G:$G=N$2,'Full Data'!$C:$C),0))</f>
        <v>155</v>
      </c>
      <c r="O13">
        <f t="array" ref="O13">INDEX('Full Data'!$H:$H,MATCH($B13,IF('Full Data'!$G:$G=O$2,'Full Data'!$C:$C),0))</f>
        <v>0.01</v>
      </c>
      <c r="P13">
        <f t="array" ref="P13">INDEX('Full Data'!$H:$H,MATCH($B13,IF('Full Data'!$G:$G=P$2,'Full Data'!$C:$C),0))</f>
        <v>0.08</v>
      </c>
      <c r="Q13">
        <f t="array" ref="Q13">INDEX('Full Data'!$H:$H,MATCH($B13,IF('Full Data'!$G:$G=Q$2,'Full Data'!$C:$C),0))</f>
        <v>0.88</v>
      </c>
      <c r="R13">
        <f t="array" ref="R13">INDEX('Full Data'!$H:$H,MATCH($B13,IF('Full Data'!$G:$G=R$2,'Full Data'!$C:$C),0))</f>
        <v>2.5999999999999999E-2</v>
      </c>
      <c r="S13">
        <f t="array" ref="S13">INDEX('Full Data'!$H:$H,MATCH($B13,IF('Full Data'!$G:$G=S$2,'Full Data'!$C:$C),0))</f>
        <v>2.1000000000000001E-2</v>
      </c>
      <c r="T13">
        <f t="array" ref="T13">INDEX('Full Data'!$H:$H,MATCH($B13,IF('Full Data'!$G:$G=T$2,'Full Data'!$C:$C),0))</f>
        <v>1</v>
      </c>
      <c r="U13">
        <f t="array" ref="U13">INDEX('Full Data'!$H:$H,MATCH($B13,IF('Full Data'!$G:$G=U$2,'Full Data'!$C:$C),0))</f>
        <v>56.1</v>
      </c>
      <c r="V13">
        <f t="array" ref="V13">INDEX('Full Data'!$H:$H,MATCH($B13,IF('Full Data'!$G:$G=V$2,'Full Data'!$C:$C),0))</f>
        <v>6.01</v>
      </c>
      <c r="W13">
        <f t="array" ref="W13">INDEX('Full Data'!$H:$H,MATCH($B13,IF('Full Data'!$G:$G=W$2,'Full Data'!$C:$C),0))</f>
        <v>2.5</v>
      </c>
      <c r="X13">
        <f t="array" ref="X13">INDEX('Full Data'!$H:$H,MATCH($B13,IF('Full Data'!$G:$G=X$2,'Full Data'!$C:$C),0))</f>
        <v>0.3</v>
      </c>
      <c r="Y13">
        <f t="array" ref="Y13">INDEX('Full Data'!$H:$H,MATCH($B13,IF('Full Data'!$G:$G=Y$2,'Full Data'!$C:$C),0))</f>
        <v>4.5</v>
      </c>
      <c r="Z13">
        <f t="array" ref="Z13">INDEX('Full Data'!$H:$H,MATCH($B13,IF('Full Data'!$G:$G=Z$2,'Full Data'!$C:$C),0))</f>
        <v>8.1</v>
      </c>
      <c r="AA13">
        <f t="array" ref="AA13">INDEX('Full Data'!$H:$H,MATCH($B13,IF('Full Data'!$G:$G=AA$2,'Full Data'!$C:$C),0))</f>
        <v>15</v>
      </c>
      <c r="AB13">
        <f t="array" ref="AB13">INDEX('Full Data'!$H:$H,MATCH($B13,IF('Full Data'!$G:$G=AB$2,'Full Data'!$C:$C),0))</f>
        <v>181</v>
      </c>
      <c r="AC13" t="e">
        <f t="array" ref="AC13">INDEX('Full Data'!$H:$H,MATCH($B13,IF('Full Data'!$G:$G=AC$2,'Full Data'!$C:$C),0))</f>
        <v>#N/A</v>
      </c>
      <c r="AD13" s="15" t="e">
        <f t="array" ref="AD13">INDEX('Full Data'!$H:$H,MATCH($B13,IF('Full Data'!$G:$G=AD$2,'Full Data'!$C:$C),0))</f>
        <v>#N/A</v>
      </c>
      <c r="AE13" s="15">
        <f t="array" ref="AE13">INDEX('Full Data'!$H:$H,MATCH($B13,IF('Full Data'!$G:$G=AE$2,'Full Data'!$C:$C),0))</f>
        <v>9.4999999999999998E-3</v>
      </c>
      <c r="AF13" s="17"/>
    </row>
    <row r="14" spans="2:32">
      <c r="B14" s="34" t="s">
        <v>95</v>
      </c>
      <c r="C14" s="16">
        <f>IF(((COUNTIF('Full Data'!$C:$C,Summary!B14))=(COUNT(E14:AE14))),(COUNTIF('Full Data'!$C:$C,Summary!B14)), "check")</f>
        <v>24</v>
      </c>
      <c r="D14" s="35">
        <f t="array" ref="D14">INDEX('Full Data'!$E:$E,MATCH($B14,'Full Data'!$C:$C,0))</f>
        <v>41038.662499999999</v>
      </c>
      <c r="E14">
        <f t="array" ref="E14">INDEX('Full Data'!$H:$H,MATCH($B14,IF('Full Data'!$G:$G=E$2,'Full Data'!$C:$C),0))</f>
        <v>8.1</v>
      </c>
      <c r="F14">
        <f t="array" ref="F14">INDEX('Full Data'!$H:$H,MATCH($B14,IF('Full Data'!$G:$G=F$2,'Full Data'!$C:$C),0))</f>
        <v>6.48</v>
      </c>
      <c r="G14">
        <f t="array" ref="G14">INDEX('Full Data'!$H:$H,MATCH($B14,IF('Full Data'!$G:$G=G$2,'Full Data'!$C:$C),0))</f>
        <v>74.5</v>
      </c>
      <c r="H14">
        <f t="array" ref="H14">INDEX('Full Data'!$H:$H,MATCH($B14,IF('Full Data'!$G:$G=H$2,'Full Data'!$C:$C),0))</f>
        <v>22.25</v>
      </c>
      <c r="I14">
        <f t="array" ref="I14">INDEX('Full Data'!$H:$H,MATCH($B14,IF('Full Data'!$G:$G=I$2,'Full Data'!$C:$C),0))</f>
        <v>111</v>
      </c>
      <c r="J14" t="e">
        <f t="array" ref="J14">INDEX('Full Data'!$H:$H,MATCH($B14,IF('Full Data'!$G:$G=J$2,'Full Data'!$C:$C),0))</f>
        <v>#N/A</v>
      </c>
      <c r="K14">
        <f t="array" ref="K14">INDEX('Full Data'!$H:$H,MATCH($B14,IF('Full Data'!$G:$G=K$2,'Full Data'!$C:$C),0))</f>
        <v>3</v>
      </c>
      <c r="L14">
        <f t="array" ref="L14">INDEX('Full Data'!$H:$H,MATCH($B14,IF('Full Data'!$G:$G=L$2,'Full Data'!$C:$C),0))</f>
        <v>0.7</v>
      </c>
      <c r="M14">
        <f t="array" ref="M14">INDEX('Full Data'!$H:$H,MATCH($B14,IF('Full Data'!$G:$G=M$2,'Full Data'!$C:$C),0))</f>
        <v>2.5</v>
      </c>
      <c r="N14">
        <f t="array" ref="N14">INDEX('Full Data'!$H:$H,MATCH($B14,IF('Full Data'!$G:$G=N$2,'Full Data'!$C:$C),0))</f>
        <v>46</v>
      </c>
      <c r="O14">
        <f t="array" ref="O14">INDEX('Full Data'!$H:$H,MATCH($B14,IF('Full Data'!$G:$G=O$2,'Full Data'!$C:$C),0))</f>
        <v>0.01</v>
      </c>
      <c r="P14">
        <f t="array" ref="P14">INDEX('Full Data'!$H:$H,MATCH($B14,IF('Full Data'!$G:$G=P$2,'Full Data'!$C:$C),0))</f>
        <v>0.08</v>
      </c>
      <c r="Q14">
        <f t="array" ref="Q14">INDEX('Full Data'!$H:$H,MATCH($B14,IF('Full Data'!$G:$G=Q$2,'Full Data'!$C:$C),0))</f>
        <v>9.7000000000000003E-2</v>
      </c>
      <c r="R14">
        <f t="array" ref="R14">INDEX('Full Data'!$H:$H,MATCH($B14,IF('Full Data'!$G:$G=R$2,'Full Data'!$C:$C),0))</f>
        <v>2.5000000000000001E-2</v>
      </c>
      <c r="S14">
        <f t="array" ref="S14">INDEX('Full Data'!$H:$H,MATCH($B14,IF('Full Data'!$G:$G=S$2,'Full Data'!$C:$C),0))</f>
        <v>2.5000000000000001E-2</v>
      </c>
      <c r="T14">
        <f t="array" ref="T14">INDEX('Full Data'!$H:$H,MATCH($B14,IF('Full Data'!$G:$G=T$2,'Full Data'!$C:$C),0))</f>
        <v>1</v>
      </c>
      <c r="U14">
        <f t="array" ref="U14">INDEX('Full Data'!$H:$H,MATCH($B14,IF('Full Data'!$G:$G=U$2,'Full Data'!$C:$C),0))</f>
        <v>14</v>
      </c>
      <c r="V14">
        <f t="array" ref="V14">INDEX('Full Data'!$H:$H,MATCH($B14,IF('Full Data'!$G:$G=V$2,'Full Data'!$C:$C),0))</f>
        <v>4.99</v>
      </c>
      <c r="W14">
        <f t="array" ref="W14">INDEX('Full Data'!$H:$H,MATCH($B14,IF('Full Data'!$G:$G=W$2,'Full Data'!$C:$C),0))</f>
        <v>2.8</v>
      </c>
      <c r="X14">
        <f t="array" ref="X14">INDEX('Full Data'!$H:$H,MATCH($B14,IF('Full Data'!$G:$G=X$2,'Full Data'!$C:$C),0))</f>
        <v>0.3</v>
      </c>
      <c r="Y14">
        <f t="array" ref="Y14">INDEX('Full Data'!$H:$H,MATCH($B14,IF('Full Data'!$G:$G=Y$2,'Full Data'!$C:$C),0))</f>
        <v>4.5</v>
      </c>
      <c r="Z14">
        <f t="array" ref="Z14">INDEX('Full Data'!$H:$H,MATCH($B14,IF('Full Data'!$G:$G=Z$2,'Full Data'!$C:$C),0))</f>
        <v>5.6</v>
      </c>
      <c r="AA14">
        <f t="array" ref="AA14">INDEX('Full Data'!$H:$H,MATCH($B14,IF('Full Data'!$G:$G=AA$2,'Full Data'!$C:$C),0))</f>
        <v>15</v>
      </c>
      <c r="AB14">
        <f t="array" ref="AB14">INDEX('Full Data'!$H:$H,MATCH($B14,IF('Full Data'!$G:$G=AB$2,'Full Data'!$C:$C),0))</f>
        <v>65</v>
      </c>
      <c r="AC14" t="e">
        <f t="array" ref="AC14">INDEX('Full Data'!$H:$H,MATCH($B14,IF('Full Data'!$G:$G=AC$2,'Full Data'!$C:$C),0))</f>
        <v>#N/A</v>
      </c>
      <c r="AD14" s="15" t="e">
        <f t="array" ref="AD14">INDEX('Full Data'!$H:$H,MATCH($B14,IF('Full Data'!$G:$G=AD$2,'Full Data'!$C:$C),0))</f>
        <v>#N/A</v>
      </c>
      <c r="AE14" s="15">
        <f t="array" ref="AE14">INDEX('Full Data'!$H:$H,MATCH($B14,IF('Full Data'!$G:$G=AE$2,'Full Data'!$C:$C),0))</f>
        <v>9.7000000000000003E-3</v>
      </c>
      <c r="AF14" s="17"/>
    </row>
    <row r="15" spans="2:32">
      <c r="B15" s="34" t="s">
        <v>97</v>
      </c>
      <c r="C15" s="16">
        <f>IF(((COUNTIF('Full Data'!$C:$C,Summary!B15))=(COUNT(E15:AE15))),(COUNTIF('Full Data'!$C:$C,Summary!B15)), "check")</f>
        <v>23</v>
      </c>
      <c r="D15" s="35">
        <f t="array" ref="D15">INDEX('Full Data'!$E:$E,MATCH($B15,'Full Data'!$C:$C,0))</f>
        <v>41003.642361111109</v>
      </c>
      <c r="E15">
        <f t="array" ref="E15">INDEX('Full Data'!$H:$H,MATCH($B15,IF('Full Data'!$G:$G=E$2,'Full Data'!$C:$C),0))</f>
        <v>7.29</v>
      </c>
      <c r="F15">
        <f t="array" ref="F15">INDEX('Full Data'!$H:$H,MATCH($B15,IF('Full Data'!$G:$G=F$2,'Full Data'!$C:$C),0))</f>
        <v>0.34</v>
      </c>
      <c r="G15">
        <f t="array" ref="G15">INDEX('Full Data'!$H:$H,MATCH($B15,IF('Full Data'!$G:$G=G$2,'Full Data'!$C:$C),0))</f>
        <v>3.9</v>
      </c>
      <c r="H15">
        <f t="array" ref="H15">INDEX('Full Data'!$H:$H,MATCH($B15,IF('Full Data'!$G:$G=H$2,'Full Data'!$C:$C),0))</f>
        <v>22.06</v>
      </c>
      <c r="I15">
        <f t="array" ref="I15">INDEX('Full Data'!$H:$H,MATCH($B15,IF('Full Data'!$G:$G=I$2,'Full Data'!$C:$C),0))</f>
        <v>365</v>
      </c>
      <c r="J15" t="e">
        <f t="array" ref="J15">INDEX('Full Data'!$H:$H,MATCH($B15,IF('Full Data'!$G:$G=J$2,'Full Data'!$C:$C),0))</f>
        <v>#N/A</v>
      </c>
      <c r="K15" t="e">
        <f t="array" ref="K15">INDEX('Full Data'!$H:$H,MATCH($B15,IF('Full Data'!$G:$G=K$2,'Full Data'!$C:$C),0))</f>
        <v>#N/A</v>
      </c>
      <c r="L15">
        <f t="array" ref="L15">INDEX('Full Data'!$H:$H,MATCH($B15,IF('Full Data'!$G:$G=L$2,'Full Data'!$C:$C),0))</f>
        <v>0.4</v>
      </c>
      <c r="M15">
        <f t="array" ref="M15">INDEX('Full Data'!$H:$H,MATCH($B15,IF('Full Data'!$G:$G=M$2,'Full Data'!$C:$C),0))</f>
        <v>2.5</v>
      </c>
      <c r="N15">
        <f t="array" ref="N15">INDEX('Full Data'!$H:$H,MATCH($B15,IF('Full Data'!$G:$G=N$2,'Full Data'!$C:$C),0))</f>
        <v>153</v>
      </c>
      <c r="O15">
        <f t="array" ref="O15">INDEX('Full Data'!$H:$H,MATCH($B15,IF('Full Data'!$G:$G=O$2,'Full Data'!$C:$C),0))</f>
        <v>0.01</v>
      </c>
      <c r="P15">
        <f t="array" ref="P15">INDEX('Full Data'!$H:$H,MATCH($B15,IF('Full Data'!$G:$G=P$2,'Full Data'!$C:$C),0))</f>
        <v>0.08</v>
      </c>
      <c r="Q15">
        <f t="array" ref="Q15">INDEX('Full Data'!$H:$H,MATCH($B15,IF('Full Data'!$G:$G=Q$2,'Full Data'!$C:$C),0))</f>
        <v>0.26</v>
      </c>
      <c r="R15">
        <f t="array" ref="R15">INDEX('Full Data'!$H:$H,MATCH($B15,IF('Full Data'!$G:$G=R$2,'Full Data'!$C:$C),0))</f>
        <v>5.5E-2</v>
      </c>
      <c r="S15">
        <f t="array" ref="S15">INDEX('Full Data'!$H:$H,MATCH($B15,IF('Full Data'!$G:$G=S$2,'Full Data'!$C:$C),0))</f>
        <v>5.7000000000000002E-2</v>
      </c>
      <c r="T15">
        <f t="array" ref="T15">INDEX('Full Data'!$H:$H,MATCH($B15,IF('Full Data'!$G:$G=T$2,'Full Data'!$C:$C),0))</f>
        <v>1</v>
      </c>
      <c r="U15">
        <f t="array" ref="U15">INDEX('Full Data'!$H:$H,MATCH($B15,IF('Full Data'!$G:$G=U$2,'Full Data'!$C:$C),0))</f>
        <v>57.8</v>
      </c>
      <c r="V15">
        <f t="array" ref="V15">INDEX('Full Data'!$H:$H,MATCH($B15,IF('Full Data'!$G:$G=V$2,'Full Data'!$C:$C),0))</f>
        <v>11.1</v>
      </c>
      <c r="W15">
        <f t="array" ref="W15">INDEX('Full Data'!$H:$H,MATCH($B15,IF('Full Data'!$G:$G=W$2,'Full Data'!$C:$C),0))</f>
        <v>5.8</v>
      </c>
      <c r="X15">
        <f t="array" ref="X15">INDEX('Full Data'!$H:$H,MATCH($B15,IF('Full Data'!$G:$G=X$2,'Full Data'!$C:$C),0))</f>
        <v>0.65</v>
      </c>
      <c r="Y15">
        <f t="array" ref="Y15">INDEX('Full Data'!$H:$H,MATCH($B15,IF('Full Data'!$G:$G=Y$2,'Full Data'!$C:$C),0))</f>
        <v>9.1</v>
      </c>
      <c r="Z15">
        <f t="array" ref="Z15">INDEX('Full Data'!$H:$H,MATCH($B15,IF('Full Data'!$G:$G=Z$2,'Full Data'!$C:$C),0))</f>
        <v>35</v>
      </c>
      <c r="AA15">
        <f t="array" ref="AA15">INDEX('Full Data'!$H:$H,MATCH($B15,IF('Full Data'!$G:$G=AA$2,'Full Data'!$C:$C),0))</f>
        <v>19</v>
      </c>
      <c r="AB15">
        <f t="array" ref="AB15">INDEX('Full Data'!$H:$H,MATCH($B15,IF('Full Data'!$G:$G=AB$2,'Full Data'!$C:$C),0))</f>
        <v>228</v>
      </c>
      <c r="AC15" t="e">
        <f t="array" ref="AC15">INDEX('Full Data'!$H:$H,MATCH($B15,IF('Full Data'!$G:$G=AC$2,'Full Data'!$C:$C),0))</f>
        <v>#N/A</v>
      </c>
      <c r="AD15" s="15" t="e">
        <f t="array" ref="AD15">INDEX('Full Data'!$H:$H,MATCH($B15,IF('Full Data'!$G:$G=AD$2,'Full Data'!$C:$C),0))</f>
        <v>#N/A</v>
      </c>
      <c r="AE15" s="15">
        <f t="array" ref="AE15">INDEX('Full Data'!$H:$H,MATCH($B15,IF('Full Data'!$G:$G=AE$2,'Full Data'!$C:$C),0))</f>
        <v>9.4999999999999998E-3</v>
      </c>
      <c r="AF15" s="17"/>
    </row>
    <row r="16" spans="2:32">
      <c r="B16" s="34" t="s">
        <v>99</v>
      </c>
      <c r="C16" s="16">
        <f>IF(((COUNTIF('Full Data'!$C:$C,Summary!B16))=(COUNT(E16:AE16))),(COUNTIF('Full Data'!$C:$C,Summary!B16)), "check")</f>
        <v>24</v>
      </c>
      <c r="D16" s="35">
        <f t="array" ref="D16">INDEX('Full Data'!$E:$E,MATCH($B16,'Full Data'!$C:$C,0))</f>
        <v>41003.680555555555</v>
      </c>
      <c r="E16">
        <f t="array" ref="E16">INDEX('Full Data'!$H:$H,MATCH($B16,IF('Full Data'!$G:$G=E$2,'Full Data'!$C:$C),0))</f>
        <v>7.3</v>
      </c>
      <c r="F16">
        <f t="array" ref="F16">INDEX('Full Data'!$H:$H,MATCH($B16,IF('Full Data'!$G:$G=F$2,'Full Data'!$C:$C),0))</f>
        <v>0.38</v>
      </c>
      <c r="G16">
        <f t="array" ref="G16">INDEX('Full Data'!$H:$H,MATCH($B16,IF('Full Data'!$G:$G=G$2,'Full Data'!$C:$C),0))</f>
        <v>4.4000000000000004</v>
      </c>
      <c r="H16">
        <f t="array" ref="H16">INDEX('Full Data'!$H:$H,MATCH($B16,IF('Full Data'!$G:$G=H$2,'Full Data'!$C:$C),0))</f>
        <v>22.2</v>
      </c>
      <c r="I16">
        <f t="array" ref="I16">INDEX('Full Data'!$H:$H,MATCH($B16,IF('Full Data'!$G:$G=I$2,'Full Data'!$C:$C),0))</f>
        <v>318</v>
      </c>
      <c r="J16" t="e">
        <f t="array" ref="J16">INDEX('Full Data'!$H:$H,MATCH($B16,IF('Full Data'!$G:$G=J$2,'Full Data'!$C:$C),0))</f>
        <v>#N/A</v>
      </c>
      <c r="K16">
        <f t="array" ref="K16">INDEX('Full Data'!$H:$H,MATCH($B16,IF('Full Data'!$G:$G=K$2,'Full Data'!$C:$C),0))</f>
        <v>1</v>
      </c>
      <c r="L16">
        <f t="array" ref="L16">INDEX('Full Data'!$H:$H,MATCH($B16,IF('Full Data'!$G:$G=L$2,'Full Data'!$C:$C),0))</f>
        <v>0.2</v>
      </c>
      <c r="M16">
        <f t="array" ref="M16">INDEX('Full Data'!$H:$H,MATCH($B16,IF('Full Data'!$G:$G=M$2,'Full Data'!$C:$C),0))</f>
        <v>2.5</v>
      </c>
      <c r="N16">
        <f t="array" ref="N16">INDEX('Full Data'!$H:$H,MATCH($B16,IF('Full Data'!$G:$G=N$2,'Full Data'!$C:$C),0))</f>
        <v>153</v>
      </c>
      <c r="O16">
        <f t="array" ref="O16">INDEX('Full Data'!$H:$H,MATCH($B16,IF('Full Data'!$G:$G=O$2,'Full Data'!$C:$C),0))</f>
        <v>0.01</v>
      </c>
      <c r="P16">
        <f t="array" ref="P16">INDEX('Full Data'!$H:$H,MATCH($B16,IF('Full Data'!$G:$G=P$2,'Full Data'!$C:$C),0))</f>
        <v>0.08</v>
      </c>
      <c r="Q16">
        <f t="array" ref="Q16">INDEX('Full Data'!$H:$H,MATCH($B16,IF('Full Data'!$G:$G=Q$2,'Full Data'!$C:$C),0))</f>
        <v>0.24</v>
      </c>
      <c r="R16">
        <f t="array" ref="R16">INDEX('Full Data'!$H:$H,MATCH($B16,IF('Full Data'!$G:$G=R$2,'Full Data'!$C:$C),0))</f>
        <v>5.7000000000000002E-2</v>
      </c>
      <c r="S16">
        <f t="array" ref="S16">INDEX('Full Data'!$H:$H,MATCH($B16,IF('Full Data'!$G:$G=S$2,'Full Data'!$C:$C),0))</f>
        <v>0.06</v>
      </c>
      <c r="T16">
        <f t="array" ref="T16">INDEX('Full Data'!$H:$H,MATCH($B16,IF('Full Data'!$G:$G=T$2,'Full Data'!$C:$C),0))</f>
        <v>1</v>
      </c>
      <c r="U16">
        <f t="array" ref="U16">INDEX('Full Data'!$H:$H,MATCH($B16,IF('Full Data'!$G:$G=U$2,'Full Data'!$C:$C),0))</f>
        <v>53.4</v>
      </c>
      <c r="V16">
        <f t="array" ref="V16">INDEX('Full Data'!$H:$H,MATCH($B16,IF('Full Data'!$G:$G=V$2,'Full Data'!$C:$C),0))</f>
        <v>7.81</v>
      </c>
      <c r="W16">
        <f t="array" ref="W16">INDEX('Full Data'!$H:$H,MATCH($B16,IF('Full Data'!$G:$G=W$2,'Full Data'!$C:$C),0))</f>
        <v>4.5999999999999996</v>
      </c>
      <c r="X16">
        <f t="array" ref="X16">INDEX('Full Data'!$H:$H,MATCH($B16,IF('Full Data'!$G:$G=X$2,'Full Data'!$C:$C),0))</f>
        <v>0.57999999999999996</v>
      </c>
      <c r="Y16">
        <f t="array" ref="Y16">INDEX('Full Data'!$H:$H,MATCH($B16,IF('Full Data'!$G:$G=Y$2,'Full Data'!$C:$C),0))</f>
        <v>6.9</v>
      </c>
      <c r="Z16">
        <f t="array" ref="Z16">INDEX('Full Data'!$H:$H,MATCH($B16,IF('Full Data'!$G:$G=Z$2,'Full Data'!$C:$C),0))</f>
        <v>12</v>
      </c>
      <c r="AA16">
        <f t="array" ref="AA16">INDEX('Full Data'!$H:$H,MATCH($B16,IF('Full Data'!$G:$G=AA$2,'Full Data'!$C:$C),0))</f>
        <v>17</v>
      </c>
      <c r="AB16">
        <f t="array" ref="AB16">INDEX('Full Data'!$H:$H,MATCH($B16,IF('Full Data'!$G:$G=AB$2,'Full Data'!$C:$C),0))</f>
        <v>199</v>
      </c>
      <c r="AC16" t="e">
        <f t="array" ref="AC16">INDEX('Full Data'!$H:$H,MATCH($B16,IF('Full Data'!$G:$G=AC$2,'Full Data'!$C:$C),0))</f>
        <v>#N/A</v>
      </c>
      <c r="AD16" s="15" t="e">
        <f t="array" ref="AD16">INDEX('Full Data'!$H:$H,MATCH($B16,IF('Full Data'!$G:$G=AD$2,'Full Data'!$C:$C),0))</f>
        <v>#N/A</v>
      </c>
      <c r="AE16" s="15">
        <f t="array" ref="AE16">INDEX('Full Data'!$H:$H,MATCH($B16,IF('Full Data'!$G:$G=AE$2,'Full Data'!$C:$C),0))</f>
        <v>9.4999999999999998E-3</v>
      </c>
      <c r="AF16" s="17"/>
    </row>
    <row r="17" spans="2:32">
      <c r="B17" s="34" t="s">
        <v>102</v>
      </c>
      <c r="C17" s="16">
        <f>IF(((COUNTIF('Full Data'!$C:$C,Summary!B17))=(COUNT(E17:AE17))),(COUNTIF('Full Data'!$C:$C,Summary!B17)), "check")</f>
        <v>24</v>
      </c>
      <c r="D17" s="35">
        <f t="array" ref="D17">INDEX('Full Data'!$E:$E,MATCH($B17,'Full Data'!$C:$C,0))</f>
        <v>41052.631249999999</v>
      </c>
      <c r="E17">
        <f t="array" ref="E17">INDEX('Full Data'!$H:$H,MATCH($B17,IF('Full Data'!$G:$G=E$2,'Full Data'!$C:$C),0))</f>
        <v>7.27</v>
      </c>
      <c r="F17">
        <f t="array" ref="F17">INDEX('Full Data'!$H:$H,MATCH($B17,IF('Full Data'!$G:$G=F$2,'Full Data'!$C:$C),0))</f>
        <v>3.23</v>
      </c>
      <c r="G17">
        <f t="array" ref="G17">INDEX('Full Data'!$H:$H,MATCH($B17,IF('Full Data'!$G:$G=G$2,'Full Data'!$C:$C),0))</f>
        <v>35.9</v>
      </c>
      <c r="H17">
        <f t="array" ref="H17">INDEX('Full Data'!$H:$H,MATCH($B17,IF('Full Data'!$G:$G=H$2,'Full Data'!$C:$C),0))</f>
        <v>20.63</v>
      </c>
      <c r="I17">
        <f t="array" ref="I17">INDEX('Full Data'!$H:$H,MATCH($B17,IF('Full Data'!$G:$G=I$2,'Full Data'!$C:$C),0))</f>
        <v>219</v>
      </c>
      <c r="J17" t="e">
        <f t="array" ref="J17">INDEX('Full Data'!$H:$H,MATCH($B17,IF('Full Data'!$G:$G=J$2,'Full Data'!$C:$C),0))</f>
        <v>#N/A</v>
      </c>
      <c r="K17">
        <f t="array" ref="K17">INDEX('Full Data'!$H:$H,MATCH($B17,IF('Full Data'!$G:$G=K$2,'Full Data'!$C:$C),0))</f>
        <v>10</v>
      </c>
      <c r="L17">
        <f t="array" ref="L17">INDEX('Full Data'!$H:$H,MATCH($B17,IF('Full Data'!$G:$G=L$2,'Full Data'!$C:$C),0))</f>
        <v>0.15</v>
      </c>
      <c r="M17">
        <f t="array" ref="M17">INDEX('Full Data'!$H:$H,MATCH($B17,IF('Full Data'!$G:$G=M$2,'Full Data'!$C:$C),0))</f>
        <v>2.5</v>
      </c>
      <c r="N17">
        <f t="array" ref="N17">INDEX('Full Data'!$H:$H,MATCH($B17,IF('Full Data'!$G:$G=N$2,'Full Data'!$C:$C),0))</f>
        <v>114</v>
      </c>
      <c r="O17">
        <f t="array" ref="O17">INDEX('Full Data'!$H:$H,MATCH($B17,IF('Full Data'!$G:$G=O$2,'Full Data'!$C:$C),0))</f>
        <v>0.01</v>
      </c>
      <c r="P17">
        <f t="array" ref="P17">INDEX('Full Data'!$H:$H,MATCH($B17,IF('Full Data'!$G:$G=P$2,'Full Data'!$C:$C),0))</f>
        <v>0.08</v>
      </c>
      <c r="Q17">
        <f t="array" ref="Q17">INDEX('Full Data'!$H:$H,MATCH($B17,IF('Full Data'!$G:$G=Q$2,'Full Data'!$C:$C),0))</f>
        <v>0.18</v>
      </c>
      <c r="R17">
        <f t="array" ref="R17">INDEX('Full Data'!$H:$H,MATCH($B17,IF('Full Data'!$G:$G=R$2,'Full Data'!$C:$C),0))</f>
        <v>2.1999999999999999E-2</v>
      </c>
      <c r="S17">
        <f t="array" ref="S17">INDEX('Full Data'!$H:$H,MATCH($B17,IF('Full Data'!$G:$G=S$2,'Full Data'!$C:$C),0))</f>
        <v>2.1999999999999999E-2</v>
      </c>
      <c r="T17">
        <f t="array" ref="T17">INDEX('Full Data'!$H:$H,MATCH($B17,IF('Full Data'!$G:$G=T$2,'Full Data'!$C:$C),0))</f>
        <v>1</v>
      </c>
      <c r="U17">
        <f t="array" ref="U17">INDEX('Full Data'!$H:$H,MATCH($B17,IF('Full Data'!$G:$G=U$2,'Full Data'!$C:$C),0))</f>
        <v>32.200000000000003</v>
      </c>
      <c r="V17">
        <f t="array" ref="V17">INDEX('Full Data'!$H:$H,MATCH($B17,IF('Full Data'!$G:$G=V$2,'Full Data'!$C:$C),0))</f>
        <v>8.76</v>
      </c>
      <c r="W17">
        <f t="array" ref="W17">INDEX('Full Data'!$H:$H,MATCH($B17,IF('Full Data'!$G:$G=W$2,'Full Data'!$C:$C),0))</f>
        <v>1.9</v>
      </c>
      <c r="X17">
        <f t="array" ref="X17">INDEX('Full Data'!$H:$H,MATCH($B17,IF('Full Data'!$G:$G=X$2,'Full Data'!$C:$C),0))</f>
        <v>0.6</v>
      </c>
      <c r="Y17">
        <f t="array" ref="Y17">INDEX('Full Data'!$H:$H,MATCH($B17,IF('Full Data'!$G:$G=Y$2,'Full Data'!$C:$C),0))</f>
        <v>2.8</v>
      </c>
      <c r="Z17">
        <f t="array" ref="Z17">INDEX('Full Data'!$H:$H,MATCH($B17,IF('Full Data'!$G:$G=Z$2,'Full Data'!$C:$C),0))</f>
        <v>3.5</v>
      </c>
      <c r="AA17">
        <f t="array" ref="AA17">INDEX('Full Data'!$H:$H,MATCH($B17,IF('Full Data'!$G:$G=AA$2,'Full Data'!$C:$C),0))</f>
        <v>15</v>
      </c>
      <c r="AB17">
        <f t="array" ref="AB17">INDEX('Full Data'!$H:$H,MATCH($B17,IF('Full Data'!$G:$G=AB$2,'Full Data'!$C:$C),0))</f>
        <v>118</v>
      </c>
      <c r="AC17" t="e">
        <f t="array" ref="AC17">INDEX('Full Data'!$H:$H,MATCH($B17,IF('Full Data'!$G:$G=AC$2,'Full Data'!$C:$C),0))</f>
        <v>#N/A</v>
      </c>
      <c r="AD17" s="15" t="e">
        <f t="array" ref="AD17">INDEX('Full Data'!$H:$H,MATCH($B17,IF('Full Data'!$G:$G=AD$2,'Full Data'!$C:$C),0))</f>
        <v>#N/A</v>
      </c>
      <c r="AE17" s="15">
        <f t="array" ref="AE17">INDEX('Full Data'!$H:$H,MATCH($B17,IF('Full Data'!$G:$G=AE$2,'Full Data'!$C:$C),0))</f>
        <v>9.7000000000000003E-3</v>
      </c>
      <c r="AF17" s="17"/>
    </row>
    <row r="18" spans="2:32" hidden="1">
      <c r="B18" s="33" t="s">
        <v>132</v>
      </c>
      <c r="C18" s="16">
        <f>IF(((COUNTIF('Full Data'!$C:$C,Summary!B18))=(COUNT(E18:AE18))),(COUNTIF('Full Data'!$C:$C,Summary!B18)), "check")</f>
        <v>0</v>
      </c>
      <c r="D18" s="35" t="e">
        <f t="array" ref="D18">INDEX('Full Data'!$E:$E,MATCH($B18,'Full Data'!$C:$C,0))</f>
        <v>#N/A</v>
      </c>
      <c r="E18" t="e">
        <f t="array" ref="E18">INDEX('Full Data'!$H:$H,MATCH($B18,IF('Full Data'!$G:$G=E$2,'Full Data'!$C:$C),0))</f>
        <v>#N/A</v>
      </c>
      <c r="F18" t="e">
        <f t="array" ref="F18">INDEX('Full Data'!$H:$H,MATCH($B18,IF('Full Data'!$G:$G=F$2,'Full Data'!$C:$C),0))</f>
        <v>#N/A</v>
      </c>
      <c r="G18" t="e">
        <f t="array" ref="G18">INDEX('Full Data'!$H:$H,MATCH($B18,IF('Full Data'!$G:$G=G$2,'Full Data'!$C:$C),0))</f>
        <v>#N/A</v>
      </c>
      <c r="H18" t="e">
        <f t="array" ref="H18">INDEX('Full Data'!$H:$H,MATCH($B18,IF('Full Data'!$G:$G=H$2,'Full Data'!$C:$C),0))</f>
        <v>#N/A</v>
      </c>
      <c r="I18" t="e">
        <f t="array" ref="I18">INDEX('Full Data'!$H:$H,MATCH($B18,IF('Full Data'!$G:$G=I$2,'Full Data'!$C:$C),0))</f>
        <v>#N/A</v>
      </c>
      <c r="J18" t="e">
        <f t="array" ref="J18">INDEX('Full Data'!$H:$H,MATCH($B18,IF('Full Data'!$G:$G=J$2,'Full Data'!$C:$C),0))</f>
        <v>#N/A</v>
      </c>
      <c r="K18" t="e">
        <f t="array" ref="K18">INDEX('Full Data'!$H:$H,MATCH($B18,IF('Full Data'!$G:$G=K$2,'Full Data'!$C:$C),0))</f>
        <v>#N/A</v>
      </c>
      <c r="L18" t="e">
        <f t="array" ref="L18">INDEX('Full Data'!$H:$H,MATCH($B18,IF('Full Data'!$G:$G=L$2,'Full Data'!$C:$C),0))</f>
        <v>#N/A</v>
      </c>
      <c r="M18" t="e">
        <f t="array" ref="M18">INDEX('Full Data'!$H:$H,MATCH($B18,IF('Full Data'!$G:$G=M$2,'Full Data'!$C:$C),0))</f>
        <v>#N/A</v>
      </c>
      <c r="N18" t="e">
        <f t="array" ref="N18">INDEX('Full Data'!$H:$H,MATCH($B18,IF('Full Data'!$G:$G=N$2,'Full Data'!$C:$C),0))</f>
        <v>#N/A</v>
      </c>
      <c r="O18" t="e">
        <f t="array" ref="O18">INDEX('Full Data'!$H:$H,MATCH($B18,IF('Full Data'!$G:$G=O$2,'Full Data'!$C:$C),0))</f>
        <v>#N/A</v>
      </c>
      <c r="P18" t="e">
        <f t="array" ref="P18">INDEX('Full Data'!$H:$H,MATCH($B18,IF('Full Data'!$G:$G=P$2,'Full Data'!$C:$C),0))</f>
        <v>#N/A</v>
      </c>
      <c r="Q18" t="e">
        <f t="array" ref="Q18">INDEX('Full Data'!$H:$H,MATCH($B18,IF('Full Data'!$G:$G=Q$2,'Full Data'!$C:$C),0))</f>
        <v>#N/A</v>
      </c>
      <c r="R18" t="e">
        <f t="array" ref="R18">INDEX('Full Data'!$H:$H,MATCH($B18,IF('Full Data'!$G:$G=R$2,'Full Data'!$C:$C),0))</f>
        <v>#N/A</v>
      </c>
      <c r="S18" t="e">
        <f t="array" ref="S18">INDEX('Full Data'!$H:$H,MATCH($B18,IF('Full Data'!$G:$G=S$2,'Full Data'!$C:$C),0))</f>
        <v>#N/A</v>
      </c>
      <c r="T18" t="e">
        <f t="array" ref="T18">INDEX('Full Data'!$H:$H,MATCH($B18,IF('Full Data'!$G:$G=T$2,'Full Data'!$C:$C),0))</f>
        <v>#N/A</v>
      </c>
      <c r="U18" t="e">
        <f t="array" ref="U18">INDEX('Full Data'!$H:$H,MATCH($B18,IF('Full Data'!$G:$G=U$2,'Full Data'!$C:$C),0))</f>
        <v>#N/A</v>
      </c>
      <c r="V18" t="e">
        <f t="array" ref="V18">INDEX('Full Data'!$H:$H,MATCH($B18,IF('Full Data'!$G:$G=V$2,'Full Data'!$C:$C),0))</f>
        <v>#N/A</v>
      </c>
      <c r="W18" t="e">
        <f t="array" ref="W18">INDEX('Full Data'!$H:$H,MATCH($B18,IF('Full Data'!$G:$G=W$2,'Full Data'!$C:$C),0))</f>
        <v>#N/A</v>
      </c>
      <c r="X18" t="e">
        <f t="array" ref="X18">INDEX('Full Data'!$H:$H,MATCH($B18,IF('Full Data'!$G:$G=X$2,'Full Data'!$C:$C),0))</f>
        <v>#N/A</v>
      </c>
      <c r="Y18" t="e">
        <f t="array" ref="Y18">INDEX('Full Data'!$H:$H,MATCH($B18,IF('Full Data'!$G:$G=Y$2,'Full Data'!$C:$C),0))</f>
        <v>#N/A</v>
      </c>
      <c r="Z18" t="e">
        <f t="array" ref="Z18">INDEX('Full Data'!$H:$H,MATCH($B18,IF('Full Data'!$G:$G=Z$2,'Full Data'!$C:$C),0))</f>
        <v>#N/A</v>
      </c>
      <c r="AA18" t="e">
        <f t="array" ref="AA18">INDEX('Full Data'!$H:$H,MATCH($B18,IF('Full Data'!$G:$G=AA$2,'Full Data'!$C:$C),0))</f>
        <v>#N/A</v>
      </c>
      <c r="AB18" t="e">
        <f t="array" ref="AB18">INDEX('Full Data'!$H:$H,MATCH($B18,IF('Full Data'!$G:$G=AB$2,'Full Data'!$C:$C),0))</f>
        <v>#N/A</v>
      </c>
      <c r="AC18" t="e">
        <f t="array" ref="AC18">INDEX('Full Data'!$H:$H,MATCH($B18,IF('Full Data'!$G:$G=AC$2,'Full Data'!$C:$C),0))</f>
        <v>#N/A</v>
      </c>
      <c r="AD18" s="15" t="e">
        <f t="array" ref="AD18">INDEX('Full Data'!$H:$H,MATCH($B18,IF('Full Data'!$G:$G=AD$2,'Full Data'!$C:$C),0))</f>
        <v>#N/A</v>
      </c>
      <c r="AE18" s="15" t="e">
        <f t="array" ref="AE18">INDEX('Full Data'!$H:$H,MATCH($B18,IF('Full Data'!$G:$G=AE$2,'Full Data'!$C:$C),0))</f>
        <v>#N/A</v>
      </c>
      <c r="AF18" s="17"/>
    </row>
    <row r="19" spans="2:32">
      <c r="B19" s="34" t="s">
        <v>104</v>
      </c>
      <c r="C19" s="16">
        <f>IF(((COUNTIF('Full Data'!$C:$C,Summary!B19))=(COUNT(E19:AE19))),(COUNTIF('Full Data'!$C:$C,Summary!B19)), "check")</f>
        <v>24</v>
      </c>
      <c r="D19" s="35">
        <f t="array" ref="D19">INDEX('Full Data'!$E:$E,MATCH($B19,'Full Data'!$C:$C,0))</f>
        <v>41060.643055555556</v>
      </c>
      <c r="E19">
        <f t="array" ref="E19">INDEX('Full Data'!$H:$H,MATCH($B19,IF('Full Data'!$G:$G=E$2,'Full Data'!$C:$C),0))</f>
        <v>7.14</v>
      </c>
      <c r="F19">
        <f t="array" ref="F19">INDEX('Full Data'!$H:$H,MATCH($B19,IF('Full Data'!$G:$G=F$2,'Full Data'!$C:$C),0))</f>
        <v>3.58</v>
      </c>
      <c r="G19">
        <f t="array" ref="G19">INDEX('Full Data'!$H:$H,MATCH($B19,IF('Full Data'!$G:$G=G$2,'Full Data'!$C:$C),0))</f>
        <v>43.3</v>
      </c>
      <c r="H19">
        <f t="array" ref="H19">INDEX('Full Data'!$H:$H,MATCH($B19,IF('Full Data'!$G:$G=H$2,'Full Data'!$C:$C),0))</f>
        <v>24.8</v>
      </c>
      <c r="I19">
        <f t="array" ref="I19">INDEX('Full Data'!$H:$H,MATCH($B19,IF('Full Data'!$G:$G=I$2,'Full Data'!$C:$C),0))</f>
        <v>485</v>
      </c>
      <c r="J19" t="e">
        <f t="array" ref="J19">INDEX('Full Data'!$H:$H,MATCH($B19,IF('Full Data'!$G:$G=J$2,'Full Data'!$C:$C),0))</f>
        <v>#N/A</v>
      </c>
      <c r="K19">
        <f t="array" ref="K19">INDEX('Full Data'!$H:$H,MATCH($B19,IF('Full Data'!$G:$G=K$2,'Full Data'!$C:$C),0))</f>
        <v>6</v>
      </c>
      <c r="L19">
        <f t="array" ref="L19">INDEX('Full Data'!$H:$H,MATCH($B19,IF('Full Data'!$G:$G=L$2,'Full Data'!$C:$C),0))</f>
        <v>0.35</v>
      </c>
      <c r="M19">
        <f t="array" ref="M19">INDEX('Full Data'!$H:$H,MATCH($B19,IF('Full Data'!$G:$G=M$2,'Full Data'!$C:$C),0))</f>
        <v>2.5</v>
      </c>
      <c r="N19">
        <f t="array" ref="N19">INDEX('Full Data'!$H:$H,MATCH($B19,IF('Full Data'!$G:$G=N$2,'Full Data'!$C:$C),0))</f>
        <v>174</v>
      </c>
      <c r="O19">
        <f t="array" ref="O19">INDEX('Full Data'!$H:$H,MATCH($B19,IF('Full Data'!$G:$G=O$2,'Full Data'!$C:$C),0))</f>
        <v>0.01</v>
      </c>
      <c r="P19">
        <f t="array" ref="P19">INDEX('Full Data'!$H:$H,MATCH($B19,IF('Full Data'!$G:$G=P$2,'Full Data'!$C:$C),0))</f>
        <v>0.14000000000000001</v>
      </c>
      <c r="Q19">
        <f t="array" ref="Q19">INDEX('Full Data'!$H:$H,MATCH($B19,IF('Full Data'!$G:$G=Q$2,'Full Data'!$C:$C),0))</f>
        <v>1.5</v>
      </c>
      <c r="R19">
        <f t="array" ref="R19">INDEX('Full Data'!$H:$H,MATCH($B19,IF('Full Data'!$G:$G=R$2,'Full Data'!$C:$C),0))</f>
        <v>0.04</v>
      </c>
      <c r="S19">
        <f t="array" ref="S19">INDEX('Full Data'!$H:$H,MATCH($B19,IF('Full Data'!$G:$G=S$2,'Full Data'!$C:$C),0))</f>
        <v>3.7999999999999999E-2</v>
      </c>
      <c r="T19">
        <f t="array" ref="T19">INDEX('Full Data'!$H:$H,MATCH($B19,IF('Full Data'!$G:$G=T$2,'Full Data'!$C:$C),0))</f>
        <v>1</v>
      </c>
      <c r="U19">
        <f t="array" ref="U19">INDEX('Full Data'!$H:$H,MATCH($B19,IF('Full Data'!$G:$G=U$2,'Full Data'!$C:$C),0))</f>
        <v>80.7</v>
      </c>
      <c r="V19">
        <f t="array" ref="V19">INDEX('Full Data'!$H:$H,MATCH($B19,IF('Full Data'!$G:$G=V$2,'Full Data'!$C:$C),0))</f>
        <v>12.7</v>
      </c>
      <c r="W19">
        <f t="array" ref="W19">INDEX('Full Data'!$H:$H,MATCH($B19,IF('Full Data'!$G:$G=W$2,'Full Data'!$C:$C),0))</f>
        <v>7</v>
      </c>
      <c r="X19">
        <f t="array" ref="X19">INDEX('Full Data'!$H:$H,MATCH($B19,IF('Full Data'!$G:$G=X$2,'Full Data'!$C:$C),0))</f>
        <v>0.75</v>
      </c>
      <c r="Y19">
        <f t="array" ref="Y19">INDEX('Full Data'!$H:$H,MATCH($B19,IF('Full Data'!$G:$G=Y$2,'Full Data'!$C:$C),0))</f>
        <v>12</v>
      </c>
      <c r="Z19">
        <f t="array" ref="Z19">INDEX('Full Data'!$H:$H,MATCH($B19,IF('Full Data'!$G:$G=Z$2,'Full Data'!$C:$C),0))</f>
        <v>68</v>
      </c>
      <c r="AA19">
        <f t="array" ref="AA19">INDEX('Full Data'!$H:$H,MATCH($B19,IF('Full Data'!$G:$G=AA$2,'Full Data'!$C:$C),0))</f>
        <v>27</v>
      </c>
      <c r="AB19">
        <f t="array" ref="AB19">INDEX('Full Data'!$H:$H,MATCH($B19,IF('Full Data'!$G:$G=AB$2,'Full Data'!$C:$C),0))</f>
        <v>296</v>
      </c>
      <c r="AC19" t="e">
        <f t="array" ref="AC19">INDEX('Full Data'!$H:$H,MATCH($B19,IF('Full Data'!$G:$G=AC$2,'Full Data'!$C:$C),0))</f>
        <v>#N/A</v>
      </c>
      <c r="AD19" s="15" t="e">
        <f t="array" ref="AD19">INDEX('Full Data'!$H:$H,MATCH($B19,IF('Full Data'!$G:$G=AD$2,'Full Data'!$C:$C),0))</f>
        <v>#N/A</v>
      </c>
      <c r="AE19" s="15">
        <f t="array" ref="AE19">INDEX('Full Data'!$H:$H,MATCH($B19,IF('Full Data'!$G:$G=AE$2,'Full Data'!$C:$C),0))</f>
        <v>9.7000000000000003E-3</v>
      </c>
      <c r="AF19" s="17"/>
    </row>
    <row r="20" spans="2:32">
      <c r="B20" s="34" t="s">
        <v>106</v>
      </c>
      <c r="C20" s="16">
        <f>IF(((COUNTIF('Full Data'!$C:$C,Summary!B20))=(COUNT(E20:AE20))),(COUNTIF('Full Data'!$C:$C,Summary!B20)), "check")</f>
        <v>24</v>
      </c>
      <c r="D20" s="35">
        <f t="array" ref="D20">INDEX('Full Data'!$E:$E,MATCH($B20,'Full Data'!$C:$C,0))</f>
        <v>41039.68472222222</v>
      </c>
      <c r="E20">
        <f t="array" ref="E20">INDEX('Full Data'!$H:$H,MATCH($B20,IF('Full Data'!$G:$G=E$2,'Full Data'!$C:$C),0))</f>
        <v>7.4</v>
      </c>
      <c r="F20">
        <f t="array" ref="F20">INDEX('Full Data'!$H:$H,MATCH($B20,IF('Full Data'!$G:$G=F$2,'Full Data'!$C:$C),0))</f>
        <v>0.78</v>
      </c>
      <c r="G20">
        <f t="array" ref="G20">INDEX('Full Data'!$H:$H,MATCH($B20,IF('Full Data'!$G:$G=G$2,'Full Data'!$C:$C),0))</f>
        <v>9</v>
      </c>
      <c r="H20">
        <f t="array" ref="H20">INDEX('Full Data'!$H:$H,MATCH($B20,IF('Full Data'!$G:$G=H$2,'Full Data'!$C:$C),0))</f>
        <v>23.86</v>
      </c>
      <c r="I20">
        <f t="array" ref="I20">INDEX('Full Data'!$H:$H,MATCH($B20,IF('Full Data'!$G:$G=I$2,'Full Data'!$C:$C),0))</f>
        <v>255</v>
      </c>
      <c r="J20" t="e">
        <f t="array" ref="J20">INDEX('Full Data'!$H:$H,MATCH($B20,IF('Full Data'!$G:$G=J$2,'Full Data'!$C:$C),0))</f>
        <v>#N/A</v>
      </c>
      <c r="K20">
        <f t="array" ref="K20">INDEX('Full Data'!$H:$H,MATCH($B20,IF('Full Data'!$G:$G=K$2,'Full Data'!$C:$C),0))</f>
        <v>1.5</v>
      </c>
      <c r="L20">
        <f t="array" ref="L20">INDEX('Full Data'!$H:$H,MATCH($B20,IF('Full Data'!$G:$G=L$2,'Full Data'!$C:$C),0))</f>
        <v>0.7</v>
      </c>
      <c r="M20">
        <f t="array" ref="M20">INDEX('Full Data'!$H:$H,MATCH($B20,IF('Full Data'!$G:$G=M$2,'Full Data'!$C:$C),0))</f>
        <v>2.5</v>
      </c>
      <c r="N20">
        <f t="array" ref="N20">INDEX('Full Data'!$H:$H,MATCH($B20,IF('Full Data'!$G:$G=N$2,'Full Data'!$C:$C),0))</f>
        <v>101</v>
      </c>
      <c r="O20">
        <f t="array" ref="O20">INDEX('Full Data'!$H:$H,MATCH($B20,IF('Full Data'!$G:$G=O$2,'Full Data'!$C:$C),0))</f>
        <v>0.01</v>
      </c>
      <c r="P20">
        <f t="array" ref="P20">INDEX('Full Data'!$H:$H,MATCH($B20,IF('Full Data'!$G:$G=P$2,'Full Data'!$C:$C),0))</f>
        <v>0.08</v>
      </c>
      <c r="Q20">
        <f t="array" ref="Q20">INDEX('Full Data'!$H:$H,MATCH($B20,IF('Full Data'!$G:$G=Q$2,'Full Data'!$C:$C),0))</f>
        <v>1.2</v>
      </c>
      <c r="R20">
        <f t="array" ref="R20">INDEX('Full Data'!$H:$H,MATCH($B20,IF('Full Data'!$G:$G=R$2,'Full Data'!$C:$C),0))</f>
        <v>8.4000000000000005E-2</v>
      </c>
      <c r="S20">
        <f t="array" ref="S20">INDEX('Full Data'!$H:$H,MATCH($B20,IF('Full Data'!$G:$G=S$2,'Full Data'!$C:$C),0))</f>
        <v>8.2000000000000003E-2</v>
      </c>
      <c r="T20">
        <f t="array" ref="T20">INDEX('Full Data'!$H:$H,MATCH($B20,IF('Full Data'!$G:$G=T$2,'Full Data'!$C:$C),0))</f>
        <v>1</v>
      </c>
      <c r="U20">
        <f t="array" ref="U20">INDEX('Full Data'!$H:$H,MATCH($B20,IF('Full Data'!$G:$G=U$2,'Full Data'!$C:$C),0))</f>
        <v>34.799999999999997</v>
      </c>
      <c r="V20">
        <f t="array" ref="V20">INDEX('Full Data'!$H:$H,MATCH($B20,IF('Full Data'!$G:$G=V$2,'Full Data'!$C:$C),0))</f>
        <v>10.9</v>
      </c>
      <c r="W20">
        <f t="array" ref="W20">INDEX('Full Data'!$H:$H,MATCH($B20,IF('Full Data'!$G:$G=W$2,'Full Data'!$C:$C),0))</f>
        <v>6.4</v>
      </c>
      <c r="X20">
        <f t="array" ref="X20">INDEX('Full Data'!$H:$H,MATCH($B20,IF('Full Data'!$G:$G=X$2,'Full Data'!$C:$C),0))</f>
        <v>1.5</v>
      </c>
      <c r="Y20">
        <f t="array" ref="Y20">INDEX('Full Data'!$H:$H,MATCH($B20,IF('Full Data'!$G:$G=Y$2,'Full Data'!$C:$C),0))</f>
        <v>10</v>
      </c>
      <c r="Z20">
        <f t="array" ref="Z20">INDEX('Full Data'!$H:$H,MATCH($B20,IF('Full Data'!$G:$G=Z$2,'Full Data'!$C:$C),0))</f>
        <v>18</v>
      </c>
      <c r="AA20">
        <f t="array" ref="AA20">INDEX('Full Data'!$H:$H,MATCH($B20,IF('Full Data'!$G:$G=AA$2,'Full Data'!$C:$C),0))</f>
        <v>20</v>
      </c>
      <c r="AB20">
        <f t="array" ref="AB20">INDEX('Full Data'!$H:$H,MATCH($B20,IF('Full Data'!$G:$G=AB$2,'Full Data'!$C:$C),0))</f>
        <v>136</v>
      </c>
      <c r="AC20" t="e">
        <f t="array" ref="AC20">INDEX('Full Data'!$H:$H,MATCH($B20,IF('Full Data'!$G:$G=AC$2,'Full Data'!$C:$C),0))</f>
        <v>#N/A</v>
      </c>
      <c r="AD20" s="15" t="e">
        <f t="array" ref="AD20">INDEX('Full Data'!$H:$H,MATCH($B20,IF('Full Data'!$G:$G=AD$2,'Full Data'!$C:$C),0))</f>
        <v>#N/A</v>
      </c>
      <c r="AE20" s="15">
        <f t="array" ref="AE20">INDEX('Full Data'!$H:$H,MATCH($B20,IF('Full Data'!$G:$G=AE$2,'Full Data'!$C:$C),0))</f>
        <v>1.7000000000000001E-2</v>
      </c>
      <c r="AF20" s="17"/>
    </row>
    <row r="21" spans="2:32">
      <c r="B21" s="34" t="s">
        <v>108</v>
      </c>
      <c r="C21" s="16">
        <f>IF(((COUNTIF('Full Data'!$C:$C,Summary!B21))=(COUNT(E21:AE21))),(COUNTIF('Full Data'!$C:$C,Summary!B21)), "check")</f>
        <v>24</v>
      </c>
      <c r="D21" s="35">
        <f t="array" ref="D21">INDEX('Full Data'!$E:$E,MATCH($B21,'Full Data'!$C:$C,0))</f>
        <v>41060.495138888888</v>
      </c>
      <c r="E21">
        <f t="array" ref="E21">INDEX('Full Data'!$H:$H,MATCH($B21,IF('Full Data'!$G:$G=E$2,'Full Data'!$C:$C),0))</f>
        <v>7.71</v>
      </c>
      <c r="F21">
        <f t="array" ref="F21">INDEX('Full Data'!$H:$H,MATCH($B21,IF('Full Data'!$G:$G=F$2,'Full Data'!$C:$C),0))</f>
        <v>3.32</v>
      </c>
      <c r="G21">
        <f t="array" ref="G21">INDEX('Full Data'!$H:$H,MATCH($B21,IF('Full Data'!$G:$G=G$2,'Full Data'!$C:$C),0))</f>
        <v>39.5</v>
      </c>
      <c r="H21">
        <f t="array" ref="H21">INDEX('Full Data'!$H:$H,MATCH($B21,IF('Full Data'!$G:$G=H$2,'Full Data'!$C:$C),0))</f>
        <v>23.62</v>
      </c>
      <c r="I21">
        <f t="array" ref="I21">INDEX('Full Data'!$H:$H,MATCH($B21,IF('Full Data'!$G:$G=I$2,'Full Data'!$C:$C),0))</f>
        <v>3741</v>
      </c>
      <c r="J21" t="e">
        <f t="array" ref="J21">INDEX('Full Data'!$H:$H,MATCH($B21,IF('Full Data'!$G:$G=J$2,'Full Data'!$C:$C),0))</f>
        <v>#N/A</v>
      </c>
      <c r="K21">
        <f t="array" ref="K21">INDEX('Full Data'!$H:$H,MATCH($B21,IF('Full Data'!$G:$G=K$2,'Full Data'!$C:$C),0))</f>
        <v>8</v>
      </c>
      <c r="L21">
        <f t="array" ref="L21">INDEX('Full Data'!$H:$H,MATCH($B21,IF('Full Data'!$G:$G=L$2,'Full Data'!$C:$C),0))</f>
        <v>0.25</v>
      </c>
      <c r="M21">
        <f t="array" ref="M21">INDEX('Full Data'!$H:$H,MATCH($B21,IF('Full Data'!$G:$G=M$2,'Full Data'!$C:$C),0))</f>
        <v>2.5</v>
      </c>
      <c r="N21">
        <f t="array" ref="N21">INDEX('Full Data'!$H:$H,MATCH($B21,IF('Full Data'!$G:$G=N$2,'Full Data'!$C:$C),0))</f>
        <v>65</v>
      </c>
      <c r="O21">
        <f t="array" ref="O21">INDEX('Full Data'!$H:$H,MATCH($B21,IF('Full Data'!$G:$G=O$2,'Full Data'!$C:$C),0))</f>
        <v>1.0999999999999999E-2</v>
      </c>
      <c r="P21">
        <f t="array" ref="P21">INDEX('Full Data'!$H:$H,MATCH($B21,IF('Full Data'!$G:$G=P$2,'Full Data'!$C:$C),0))</f>
        <v>9.2999999999999999E-2</v>
      </c>
      <c r="Q21">
        <f t="array" ref="Q21">INDEX('Full Data'!$H:$H,MATCH($B21,IF('Full Data'!$G:$G=Q$2,'Full Data'!$C:$C),0))</f>
        <v>9.7000000000000003E-2</v>
      </c>
      <c r="R21">
        <f t="array" ref="R21">INDEX('Full Data'!$H:$H,MATCH($B21,IF('Full Data'!$G:$G=R$2,'Full Data'!$C:$C),0))</f>
        <v>0.83</v>
      </c>
      <c r="S21">
        <f t="array" ref="S21">INDEX('Full Data'!$H:$H,MATCH($B21,IF('Full Data'!$G:$G=S$2,'Full Data'!$C:$C),0))</f>
        <v>1.4999999999999999E-2</v>
      </c>
      <c r="T21">
        <f t="array" ref="T21">INDEX('Full Data'!$H:$H,MATCH($B21,IF('Full Data'!$G:$G=T$2,'Full Data'!$C:$C),0))</f>
        <v>1</v>
      </c>
      <c r="U21">
        <f t="array" ref="U21">INDEX('Full Data'!$H:$H,MATCH($B21,IF('Full Data'!$G:$G=U$2,'Full Data'!$C:$C),0))</f>
        <v>122</v>
      </c>
      <c r="V21">
        <f t="array" ref="V21">INDEX('Full Data'!$H:$H,MATCH($B21,IF('Full Data'!$G:$G=V$2,'Full Data'!$C:$C),0))</f>
        <v>66.400000000000006</v>
      </c>
      <c r="W21">
        <f t="array" ref="W21">INDEX('Full Data'!$H:$H,MATCH($B21,IF('Full Data'!$G:$G=W$2,'Full Data'!$C:$C),0))</f>
        <v>577</v>
      </c>
      <c r="X21">
        <f t="array" ref="X21">INDEX('Full Data'!$H:$H,MATCH($B21,IF('Full Data'!$G:$G=X$2,'Full Data'!$C:$C),0))</f>
        <v>17.100000000000001</v>
      </c>
      <c r="Y21">
        <f t="array" ref="Y21">INDEX('Full Data'!$H:$H,MATCH($B21,IF('Full Data'!$G:$G=Y$2,'Full Data'!$C:$C),0))</f>
        <v>1100</v>
      </c>
      <c r="Z21">
        <f t="array" ref="Z21">INDEX('Full Data'!$H:$H,MATCH($B21,IF('Full Data'!$G:$G=Z$2,'Full Data'!$C:$C),0))</f>
        <v>290</v>
      </c>
      <c r="AA21">
        <f t="array" ref="AA21">INDEX('Full Data'!$H:$H,MATCH($B21,IF('Full Data'!$G:$G=AA$2,'Full Data'!$C:$C),0))</f>
        <v>191</v>
      </c>
      <c r="AB21">
        <f t="array" ref="AB21">INDEX('Full Data'!$H:$H,MATCH($B21,IF('Full Data'!$G:$G=AB$2,'Full Data'!$C:$C),0))</f>
        <v>2110</v>
      </c>
      <c r="AC21" t="e">
        <f t="array" ref="AC21">INDEX('Full Data'!$H:$H,MATCH($B21,IF('Full Data'!$G:$G=AC$2,'Full Data'!$C:$C),0))</f>
        <v>#N/A</v>
      </c>
      <c r="AD21" s="15" t="e">
        <f t="array" ref="AD21">INDEX('Full Data'!$H:$H,MATCH($B21,IF('Full Data'!$G:$G=AD$2,'Full Data'!$C:$C),0))</f>
        <v>#N/A</v>
      </c>
      <c r="AE21" s="15">
        <f t="array" ref="AE21">INDEX('Full Data'!$H:$H,MATCH($B21,IF('Full Data'!$G:$G=AE$2,'Full Data'!$C:$C),0))</f>
        <v>9.7000000000000003E-3</v>
      </c>
      <c r="AF21" s="17"/>
    </row>
    <row r="22" spans="2:32">
      <c r="B22" s="34" t="s">
        <v>110</v>
      </c>
      <c r="C22" s="16">
        <f>IF(((COUNTIF('Full Data'!$C:$C,Summary!B22))=(COUNT(E22:AE22))),(COUNTIF('Full Data'!$C:$C,Summary!B22)), "check")</f>
        <v>24</v>
      </c>
      <c r="D22" s="35">
        <f t="array" ref="D22">INDEX('Full Data'!$E:$E,MATCH($B22,'Full Data'!$C:$C,0))</f>
        <v>41038.711805555555</v>
      </c>
      <c r="E22">
        <f t="array" ref="E22">INDEX('Full Data'!$H:$H,MATCH($B22,IF('Full Data'!$G:$G=E$2,'Full Data'!$C:$C),0))</f>
        <v>7.56</v>
      </c>
      <c r="F22">
        <f t="array" ref="F22">INDEX('Full Data'!$H:$H,MATCH($B22,IF('Full Data'!$G:$G=F$2,'Full Data'!$C:$C),0))</f>
        <v>2.88</v>
      </c>
      <c r="G22">
        <f t="array" ref="G22">INDEX('Full Data'!$H:$H,MATCH($B22,IF('Full Data'!$G:$G=G$2,'Full Data'!$C:$C),0))</f>
        <v>34</v>
      </c>
      <c r="H22">
        <f t="array" ref="H22">INDEX('Full Data'!$H:$H,MATCH($B22,IF('Full Data'!$G:$G=H$2,'Full Data'!$C:$C),0))</f>
        <v>23.45</v>
      </c>
      <c r="I22">
        <f t="array" ref="I22">INDEX('Full Data'!$H:$H,MATCH($B22,IF('Full Data'!$G:$G=I$2,'Full Data'!$C:$C),0))</f>
        <v>1800</v>
      </c>
      <c r="J22" t="e">
        <f t="array" ref="J22">INDEX('Full Data'!$H:$H,MATCH($B22,IF('Full Data'!$G:$G=J$2,'Full Data'!$C:$C),0))</f>
        <v>#N/A</v>
      </c>
      <c r="K22">
        <f t="array" ref="K22">INDEX('Full Data'!$H:$H,MATCH($B22,IF('Full Data'!$G:$G=K$2,'Full Data'!$C:$C),0))</f>
        <v>10</v>
      </c>
      <c r="L22">
        <f t="array" ref="L22">INDEX('Full Data'!$H:$H,MATCH($B22,IF('Full Data'!$G:$G=L$2,'Full Data'!$C:$C),0))</f>
        <v>0.35</v>
      </c>
      <c r="M22">
        <f t="array" ref="M22">INDEX('Full Data'!$H:$H,MATCH($B22,IF('Full Data'!$G:$G=M$2,'Full Data'!$C:$C),0))</f>
        <v>2.5</v>
      </c>
      <c r="N22">
        <f t="array" ref="N22">INDEX('Full Data'!$H:$H,MATCH($B22,IF('Full Data'!$G:$G=N$2,'Full Data'!$C:$C),0))</f>
        <v>68</v>
      </c>
      <c r="O22">
        <f t="array" ref="O22">INDEX('Full Data'!$H:$H,MATCH($B22,IF('Full Data'!$G:$G=O$2,'Full Data'!$C:$C),0))</f>
        <v>0.01</v>
      </c>
      <c r="P22">
        <f t="array" ref="P22">INDEX('Full Data'!$H:$H,MATCH($B22,IF('Full Data'!$G:$G=P$2,'Full Data'!$C:$C),0))</f>
        <v>0.11</v>
      </c>
      <c r="Q22">
        <f t="array" ref="Q22">INDEX('Full Data'!$H:$H,MATCH($B22,IF('Full Data'!$G:$G=Q$2,'Full Data'!$C:$C),0))</f>
        <v>5.3999999999999999E-2</v>
      </c>
      <c r="R22">
        <f t="array" ref="R22">INDEX('Full Data'!$H:$H,MATCH($B22,IF('Full Data'!$G:$G=R$2,'Full Data'!$C:$C),0))</f>
        <v>2.4E-2</v>
      </c>
      <c r="S22">
        <f t="array" ref="S22">INDEX('Full Data'!$H:$H,MATCH($B22,IF('Full Data'!$G:$G=S$2,'Full Data'!$C:$C),0))</f>
        <v>2.4E-2</v>
      </c>
      <c r="T22">
        <f t="array" ref="T22">INDEX('Full Data'!$H:$H,MATCH($B22,IF('Full Data'!$G:$G=T$2,'Full Data'!$C:$C),0))</f>
        <v>1</v>
      </c>
      <c r="U22">
        <f t="array" ref="U22">INDEX('Full Data'!$H:$H,MATCH($B22,IF('Full Data'!$G:$G=U$2,'Full Data'!$C:$C),0))</f>
        <v>77.400000000000006</v>
      </c>
      <c r="V22">
        <f t="array" ref="V22">INDEX('Full Data'!$H:$H,MATCH($B22,IF('Full Data'!$G:$G=V$2,'Full Data'!$C:$C),0))</f>
        <v>37.9</v>
      </c>
      <c r="W22">
        <f t="array" ref="W22">INDEX('Full Data'!$H:$H,MATCH($B22,IF('Full Data'!$G:$G=W$2,'Full Data'!$C:$C),0))</f>
        <v>270</v>
      </c>
      <c r="X22">
        <f t="array" ref="X22">INDEX('Full Data'!$H:$H,MATCH($B22,IF('Full Data'!$G:$G=X$2,'Full Data'!$C:$C),0))</f>
        <v>9</v>
      </c>
      <c r="Y22">
        <f t="array" ref="Y22">INDEX('Full Data'!$H:$H,MATCH($B22,IF('Full Data'!$G:$G=Y$2,'Full Data'!$C:$C),0))</f>
        <v>460</v>
      </c>
      <c r="Z22">
        <f t="array" ref="Z22">INDEX('Full Data'!$H:$H,MATCH($B22,IF('Full Data'!$G:$G=Z$2,'Full Data'!$C:$C),0))</f>
        <v>180</v>
      </c>
      <c r="AA22">
        <f t="array" ref="AA22">INDEX('Full Data'!$H:$H,MATCH($B22,IF('Full Data'!$G:$G=AA$2,'Full Data'!$C:$C),0))</f>
        <v>98</v>
      </c>
      <c r="AB22">
        <f t="array" ref="AB22">INDEX('Full Data'!$H:$H,MATCH($B22,IF('Full Data'!$G:$G=AB$2,'Full Data'!$C:$C),0))</f>
        <v>993</v>
      </c>
      <c r="AC22" t="e">
        <f t="array" ref="AC22">INDEX('Full Data'!$H:$H,MATCH($B22,IF('Full Data'!$G:$G=AC$2,'Full Data'!$C:$C),0))</f>
        <v>#N/A</v>
      </c>
      <c r="AD22" s="15" t="e">
        <f t="array" ref="AD22">INDEX('Full Data'!$H:$H,MATCH($B22,IF('Full Data'!$G:$G=AD$2,'Full Data'!$C:$C),0))</f>
        <v>#N/A</v>
      </c>
      <c r="AE22" s="15">
        <f t="array" ref="AE22">INDEX('Full Data'!$H:$H,MATCH($B22,IF('Full Data'!$G:$G=AE$2,'Full Data'!$C:$C),0))</f>
        <v>9.4999999999999998E-3</v>
      </c>
      <c r="AF22" s="17"/>
    </row>
    <row r="23" spans="2:32">
      <c r="B23" s="34" t="s">
        <v>112</v>
      </c>
      <c r="C23" s="16">
        <f>IF(((COUNTIF('Full Data'!$C:$C,Summary!B23))=(COUNT(E23:AE23))),(COUNTIF('Full Data'!$C:$C,Summary!B23)), "check")</f>
        <v>24</v>
      </c>
      <c r="D23" s="35">
        <f t="array" ref="D23">INDEX('Full Data'!$E:$E,MATCH($B23,'Full Data'!$C:$C,0))</f>
        <v>41060.620138888888</v>
      </c>
      <c r="E23">
        <f t="array" ref="E23">INDEX('Full Data'!$H:$H,MATCH($B23,IF('Full Data'!$G:$G=E$2,'Full Data'!$C:$C),0))</f>
        <v>6.99</v>
      </c>
      <c r="F23">
        <f t="array" ref="F23">INDEX('Full Data'!$H:$H,MATCH($B23,IF('Full Data'!$G:$G=F$2,'Full Data'!$C:$C),0))</f>
        <v>2.2200000000000002</v>
      </c>
      <c r="G23">
        <f t="array" ref="G23">INDEX('Full Data'!$H:$H,MATCH($B23,IF('Full Data'!$G:$G=G$2,'Full Data'!$C:$C),0))</f>
        <v>26.5</v>
      </c>
      <c r="H23">
        <f t="array" ref="H23">INDEX('Full Data'!$H:$H,MATCH($B23,IF('Full Data'!$G:$G=H$2,'Full Data'!$C:$C),0))</f>
        <v>24.22</v>
      </c>
      <c r="I23">
        <f t="array" ref="I23">INDEX('Full Data'!$H:$H,MATCH($B23,IF('Full Data'!$G:$G=I$2,'Full Data'!$C:$C),0))</f>
        <v>457</v>
      </c>
      <c r="J23" t="e">
        <f t="array" ref="J23">INDEX('Full Data'!$H:$H,MATCH($B23,IF('Full Data'!$G:$G=J$2,'Full Data'!$C:$C),0))</f>
        <v>#N/A</v>
      </c>
      <c r="K23">
        <f t="array" ref="K23">INDEX('Full Data'!$H:$H,MATCH($B23,IF('Full Data'!$G:$G=K$2,'Full Data'!$C:$C),0))</f>
        <v>10</v>
      </c>
      <c r="L23">
        <f t="array" ref="L23">INDEX('Full Data'!$H:$H,MATCH($B23,IF('Full Data'!$G:$G=L$2,'Full Data'!$C:$C),0))</f>
        <v>0.55000000000000004</v>
      </c>
      <c r="M23">
        <f t="array" ref="M23">INDEX('Full Data'!$H:$H,MATCH($B23,IF('Full Data'!$G:$G=M$2,'Full Data'!$C:$C),0))</f>
        <v>2.5</v>
      </c>
      <c r="N23">
        <f t="array" ref="N23">INDEX('Full Data'!$H:$H,MATCH($B23,IF('Full Data'!$G:$G=N$2,'Full Data'!$C:$C),0))</f>
        <v>199</v>
      </c>
      <c r="O23">
        <f t="array" ref="O23">INDEX('Full Data'!$H:$H,MATCH($B23,IF('Full Data'!$G:$G=O$2,'Full Data'!$C:$C),0))</f>
        <v>0.01</v>
      </c>
      <c r="P23">
        <f t="array" ref="P23">INDEX('Full Data'!$H:$H,MATCH($B23,IF('Full Data'!$G:$G=P$2,'Full Data'!$C:$C),0))</f>
        <v>0.11</v>
      </c>
      <c r="Q23">
        <f t="array" ref="Q23">INDEX('Full Data'!$H:$H,MATCH($B23,IF('Full Data'!$G:$G=Q$2,'Full Data'!$C:$C),0))</f>
        <v>1.1000000000000001</v>
      </c>
      <c r="R23">
        <f t="array" ref="R23">INDEX('Full Data'!$H:$H,MATCH($B23,IF('Full Data'!$G:$G=R$2,'Full Data'!$C:$C),0))</f>
        <v>4.4999999999999998E-2</v>
      </c>
      <c r="S23">
        <f t="array" ref="S23">INDEX('Full Data'!$H:$H,MATCH($B23,IF('Full Data'!$G:$G=S$2,'Full Data'!$C:$C),0))</f>
        <v>4.2999999999999997E-2</v>
      </c>
      <c r="T23">
        <f t="array" ref="T23">INDEX('Full Data'!$H:$H,MATCH($B23,IF('Full Data'!$G:$G=T$2,'Full Data'!$C:$C),0))</f>
        <v>1</v>
      </c>
      <c r="U23">
        <f t="array" ref="U23">INDEX('Full Data'!$H:$H,MATCH($B23,IF('Full Data'!$G:$G=U$2,'Full Data'!$C:$C),0))</f>
        <v>78.7</v>
      </c>
      <c r="V23">
        <f t="array" ref="V23">INDEX('Full Data'!$H:$H,MATCH($B23,IF('Full Data'!$G:$G=V$2,'Full Data'!$C:$C),0))</f>
        <v>10.1</v>
      </c>
      <c r="W23">
        <f t="array" ref="W23">INDEX('Full Data'!$H:$H,MATCH($B23,IF('Full Data'!$G:$G=W$2,'Full Data'!$C:$C),0))</f>
        <v>6.8</v>
      </c>
      <c r="X23">
        <f t="array" ref="X23">INDEX('Full Data'!$H:$H,MATCH($B23,IF('Full Data'!$G:$G=X$2,'Full Data'!$C:$C),0))</f>
        <v>0.71</v>
      </c>
      <c r="Y23">
        <f t="array" ref="Y23">INDEX('Full Data'!$H:$H,MATCH($B23,IF('Full Data'!$G:$G=Y$2,'Full Data'!$C:$C),0))</f>
        <v>12</v>
      </c>
      <c r="Z23">
        <f t="array" ref="Z23">INDEX('Full Data'!$H:$H,MATCH($B23,IF('Full Data'!$G:$G=Z$2,'Full Data'!$C:$C),0))</f>
        <v>35</v>
      </c>
      <c r="AA23">
        <f t="array" ref="AA23">INDEX('Full Data'!$H:$H,MATCH($B23,IF('Full Data'!$G:$G=AA$2,'Full Data'!$C:$C),0))</f>
        <v>26</v>
      </c>
      <c r="AB23">
        <f t="array" ref="AB23">INDEX('Full Data'!$H:$H,MATCH($B23,IF('Full Data'!$G:$G=AB$2,'Full Data'!$C:$C),0))</f>
        <v>271</v>
      </c>
      <c r="AC23" t="e">
        <f t="array" ref="AC23">INDEX('Full Data'!$H:$H,MATCH($B23,IF('Full Data'!$G:$G=AC$2,'Full Data'!$C:$C),0))</f>
        <v>#N/A</v>
      </c>
      <c r="AD23" s="15" t="e">
        <f t="array" ref="AD23">INDEX('Full Data'!$H:$H,MATCH($B23,IF('Full Data'!$G:$G=AD$2,'Full Data'!$C:$C),0))</f>
        <v>#N/A</v>
      </c>
      <c r="AE23" s="15">
        <f t="array" ref="AE23">INDEX('Full Data'!$H:$H,MATCH($B23,IF('Full Data'!$G:$G=AE$2,'Full Data'!$C:$C),0))</f>
        <v>9.7999999999999997E-3</v>
      </c>
      <c r="AF23" s="17"/>
    </row>
    <row r="24" spans="2:32">
      <c r="B24" s="34" t="s">
        <v>114</v>
      </c>
      <c r="C24" s="16">
        <f>IF(((COUNTIF('Full Data'!$C:$C,Summary!B24))=(COUNT(E24:AE24))),(COUNTIF('Full Data'!$C:$C,Summary!B24)), "check")</f>
        <v>24</v>
      </c>
      <c r="D24" s="35">
        <f t="array" ref="D24">INDEX('Full Data'!$E:$E,MATCH($B24,'Full Data'!$C:$C,0))</f>
        <v>41039.541666666664</v>
      </c>
      <c r="E24">
        <f t="array" ref="E24">INDEX('Full Data'!$H:$H,MATCH($B24,IF('Full Data'!$G:$G=E$2,'Full Data'!$C:$C),0))</f>
        <v>7.2</v>
      </c>
      <c r="F24">
        <f t="array" ref="F24">INDEX('Full Data'!$H:$H,MATCH($B24,IF('Full Data'!$G:$G=F$2,'Full Data'!$C:$C),0))</f>
        <v>0.57999999999999996</v>
      </c>
      <c r="G24">
        <f t="array" ref="G24">INDEX('Full Data'!$H:$H,MATCH($B24,IF('Full Data'!$G:$G=G$2,'Full Data'!$C:$C),0))</f>
        <v>6.7</v>
      </c>
      <c r="H24">
        <f t="array" ref="H24">INDEX('Full Data'!$H:$H,MATCH($B24,IF('Full Data'!$G:$G=H$2,'Full Data'!$C:$C),0))</f>
        <v>23.58</v>
      </c>
      <c r="I24">
        <f t="array" ref="I24">INDEX('Full Data'!$H:$H,MATCH($B24,IF('Full Data'!$G:$G=I$2,'Full Data'!$C:$C),0))</f>
        <v>1919</v>
      </c>
      <c r="J24" t="e">
        <f t="array" ref="J24">INDEX('Full Data'!$H:$H,MATCH($B24,IF('Full Data'!$G:$G=J$2,'Full Data'!$C:$C),0))</f>
        <v>#N/A</v>
      </c>
      <c r="K24">
        <f t="array" ref="K24">INDEX('Full Data'!$H:$H,MATCH($B24,IF('Full Data'!$G:$G=K$2,'Full Data'!$C:$C),0))</f>
        <v>20</v>
      </c>
      <c r="L24">
        <f t="array" ref="L24">INDEX('Full Data'!$H:$H,MATCH($B24,IF('Full Data'!$G:$G=L$2,'Full Data'!$C:$C),0))</f>
        <v>0.7</v>
      </c>
      <c r="M24">
        <f t="array" ref="M24">INDEX('Full Data'!$H:$H,MATCH($B24,IF('Full Data'!$G:$G=M$2,'Full Data'!$C:$C),0))</f>
        <v>3.2</v>
      </c>
      <c r="N24">
        <f t="array" ref="N24">INDEX('Full Data'!$H:$H,MATCH($B24,IF('Full Data'!$G:$G=N$2,'Full Data'!$C:$C),0))</f>
        <v>153</v>
      </c>
      <c r="O24">
        <f t="array" ref="O24">INDEX('Full Data'!$H:$H,MATCH($B24,IF('Full Data'!$G:$G=O$2,'Full Data'!$C:$C),0))</f>
        <v>8.2000000000000003E-2</v>
      </c>
      <c r="P24">
        <f t="array" ref="P24">INDEX('Full Data'!$H:$H,MATCH($B24,IF('Full Data'!$G:$G=P$2,'Full Data'!$C:$C),0))</f>
        <v>0.23</v>
      </c>
      <c r="Q24">
        <f t="array" ref="Q24">INDEX('Full Data'!$H:$H,MATCH($B24,IF('Full Data'!$G:$G=Q$2,'Full Data'!$C:$C),0))</f>
        <v>0.38</v>
      </c>
      <c r="R24">
        <f t="array" ref="R24">INDEX('Full Data'!$H:$H,MATCH($B24,IF('Full Data'!$G:$G=R$2,'Full Data'!$C:$C),0))</f>
        <v>0.08</v>
      </c>
      <c r="S24">
        <f t="array" ref="S24">INDEX('Full Data'!$H:$H,MATCH($B24,IF('Full Data'!$G:$G=S$2,'Full Data'!$C:$C),0))</f>
        <v>7.5999999999999998E-2</v>
      </c>
      <c r="T24">
        <f t="array" ref="T24">INDEX('Full Data'!$H:$H,MATCH($B24,IF('Full Data'!$G:$G=T$2,'Full Data'!$C:$C),0))</f>
        <v>1.4</v>
      </c>
      <c r="U24">
        <f t="array" ref="U24">INDEX('Full Data'!$H:$H,MATCH($B24,IF('Full Data'!$G:$G=U$2,'Full Data'!$C:$C),0))</f>
        <v>81.2</v>
      </c>
      <c r="V24">
        <f t="array" ref="V24">INDEX('Full Data'!$H:$H,MATCH($B24,IF('Full Data'!$G:$G=V$2,'Full Data'!$C:$C),0))</f>
        <v>36.200000000000003</v>
      </c>
      <c r="W24">
        <f t="array" ref="W24">INDEX('Full Data'!$H:$H,MATCH($B24,IF('Full Data'!$G:$G=W$2,'Full Data'!$C:$C),0))</f>
        <v>304</v>
      </c>
      <c r="X24">
        <f t="array" ref="X24">INDEX('Full Data'!$H:$H,MATCH($B24,IF('Full Data'!$G:$G=X$2,'Full Data'!$C:$C),0))</f>
        <v>10.7</v>
      </c>
      <c r="Y24">
        <f t="array" ref="Y24">INDEX('Full Data'!$H:$H,MATCH($B24,IF('Full Data'!$G:$G=Y$2,'Full Data'!$C:$C),0))</f>
        <v>510</v>
      </c>
      <c r="Z24">
        <f t="array" ref="Z24">INDEX('Full Data'!$H:$H,MATCH($B24,IF('Full Data'!$G:$G=Z$2,'Full Data'!$C:$C),0))</f>
        <v>78</v>
      </c>
      <c r="AA24">
        <f t="array" ref="AA24">INDEX('Full Data'!$H:$H,MATCH($B24,IF('Full Data'!$G:$G=AA$2,'Full Data'!$C:$C),0))</f>
        <v>110</v>
      </c>
      <c r="AB24">
        <f t="array" ref="AB24">INDEX('Full Data'!$H:$H,MATCH($B24,IF('Full Data'!$G:$G=AB$2,'Full Data'!$C:$C),0))</f>
        <v>991</v>
      </c>
      <c r="AC24" t="e">
        <f t="array" ref="AC24">INDEX('Full Data'!$H:$H,MATCH($B24,IF('Full Data'!$G:$G=AC$2,'Full Data'!$C:$C),0))</f>
        <v>#N/A</v>
      </c>
      <c r="AD24" s="15" t="e">
        <f t="array" ref="AD24">INDEX('Full Data'!$H:$H,MATCH($B24,IF('Full Data'!$G:$G=AD$2,'Full Data'!$C:$C),0))</f>
        <v>#N/A</v>
      </c>
      <c r="AE24" s="15">
        <f t="array" ref="AE24">INDEX('Full Data'!$H:$H,MATCH($B24,IF('Full Data'!$G:$G=AE$2,'Full Data'!$C:$C),0))</f>
        <v>8.4000000000000005E-2</v>
      </c>
      <c r="AF24" s="17"/>
    </row>
    <row r="25" spans="2:32">
      <c r="B25" s="34" t="s">
        <v>116</v>
      </c>
      <c r="C25" s="16">
        <f>IF(((COUNTIF('Full Data'!$C:$C,Summary!B25))=(COUNT(E25:AE25))),(COUNTIF('Full Data'!$C:$C,Summary!B25)), "check")</f>
        <v>24</v>
      </c>
      <c r="D25" s="35">
        <f t="array" ref="D25">INDEX('Full Data'!$E:$E,MATCH($B25,'Full Data'!$C:$C,0))</f>
        <v>41031.461805555555</v>
      </c>
      <c r="E25">
        <f t="array" ref="E25">INDEX('Full Data'!$H:$H,MATCH($B25,IF('Full Data'!$G:$G=E$2,'Full Data'!$C:$C),0))</f>
        <v>7.5</v>
      </c>
      <c r="F25">
        <f t="array" ref="F25">INDEX('Full Data'!$H:$H,MATCH($B25,IF('Full Data'!$G:$G=F$2,'Full Data'!$C:$C),0))</f>
        <v>3.3</v>
      </c>
      <c r="G25">
        <f t="array" ref="G25">INDEX('Full Data'!$H:$H,MATCH($B25,IF('Full Data'!$G:$G=G$2,'Full Data'!$C:$C),0))</f>
        <v>36.9</v>
      </c>
      <c r="H25">
        <f t="array" ref="H25">INDEX('Full Data'!$H:$H,MATCH($B25,IF('Full Data'!$G:$G=H$2,'Full Data'!$C:$C),0))</f>
        <v>20.77</v>
      </c>
      <c r="I25">
        <f t="array" ref="I25">INDEX('Full Data'!$H:$H,MATCH($B25,IF('Full Data'!$G:$G=I$2,'Full Data'!$C:$C),0))</f>
        <v>254</v>
      </c>
      <c r="J25" t="e">
        <f t="array" ref="J25">INDEX('Full Data'!$H:$H,MATCH($B25,IF('Full Data'!$G:$G=J$2,'Full Data'!$C:$C),0))</f>
        <v>#N/A</v>
      </c>
      <c r="K25">
        <f t="array" ref="K25">INDEX('Full Data'!$H:$H,MATCH($B25,IF('Full Data'!$G:$G=K$2,'Full Data'!$C:$C),0))</f>
        <v>3</v>
      </c>
      <c r="L25">
        <f t="array" ref="L25">INDEX('Full Data'!$H:$H,MATCH($B25,IF('Full Data'!$G:$G=L$2,'Full Data'!$C:$C),0))</f>
        <v>0.65</v>
      </c>
      <c r="M25">
        <f t="array" ref="M25">INDEX('Full Data'!$H:$H,MATCH($B25,IF('Full Data'!$G:$G=M$2,'Full Data'!$C:$C),0))</f>
        <v>2.5</v>
      </c>
      <c r="N25">
        <f t="array" ref="N25">INDEX('Full Data'!$H:$H,MATCH($B25,IF('Full Data'!$G:$G=N$2,'Full Data'!$C:$C),0))</f>
        <v>139</v>
      </c>
      <c r="O25">
        <f t="array" ref="O25">INDEX('Full Data'!$H:$H,MATCH($B25,IF('Full Data'!$G:$G=O$2,'Full Data'!$C:$C),0))</f>
        <v>0.01</v>
      </c>
      <c r="P25">
        <f t="array" ref="P25">INDEX('Full Data'!$H:$H,MATCH($B25,IF('Full Data'!$G:$G=P$2,'Full Data'!$C:$C),0))</f>
        <v>0.08</v>
      </c>
      <c r="Q25">
        <f t="array" ref="Q25">INDEX('Full Data'!$H:$H,MATCH($B25,IF('Full Data'!$G:$G=Q$2,'Full Data'!$C:$C),0))</f>
        <v>0.47</v>
      </c>
      <c r="R25">
        <f t="array" ref="R25">INDEX('Full Data'!$H:$H,MATCH($B25,IF('Full Data'!$G:$G=R$2,'Full Data'!$C:$C),0))</f>
        <v>3.5999999999999997E-2</v>
      </c>
      <c r="S25">
        <f t="array" ref="S25">INDEX('Full Data'!$H:$H,MATCH($B25,IF('Full Data'!$G:$G=S$2,'Full Data'!$C:$C),0))</f>
        <v>3.2000000000000001E-2</v>
      </c>
      <c r="T25">
        <f t="array" ref="T25">INDEX('Full Data'!$H:$H,MATCH($B25,IF('Full Data'!$G:$G=T$2,'Full Data'!$C:$C),0))</f>
        <v>1</v>
      </c>
      <c r="U25">
        <f t="array" ref="U25">INDEX('Full Data'!$H:$H,MATCH($B25,IF('Full Data'!$G:$G=U$2,'Full Data'!$C:$C),0))</f>
        <v>46.3</v>
      </c>
      <c r="V25">
        <f t="array" ref="V25">INDEX('Full Data'!$H:$H,MATCH($B25,IF('Full Data'!$G:$G=V$2,'Full Data'!$C:$C),0))</f>
        <v>9.06</v>
      </c>
      <c r="W25">
        <f t="array" ref="W25">INDEX('Full Data'!$H:$H,MATCH($B25,IF('Full Data'!$G:$G=W$2,'Full Data'!$C:$C),0))</f>
        <v>3.3</v>
      </c>
      <c r="X25">
        <f t="array" ref="X25">INDEX('Full Data'!$H:$H,MATCH($B25,IF('Full Data'!$G:$G=X$2,'Full Data'!$C:$C),0))</f>
        <v>0.42</v>
      </c>
      <c r="Y25">
        <f t="array" ref="Y25">INDEX('Full Data'!$H:$H,MATCH($B25,IF('Full Data'!$G:$G=Y$2,'Full Data'!$C:$C),0))</f>
        <v>5.4</v>
      </c>
      <c r="Z25">
        <f t="array" ref="Z25">INDEX('Full Data'!$H:$H,MATCH($B25,IF('Full Data'!$G:$G=Z$2,'Full Data'!$C:$C),0))</f>
        <v>5.5</v>
      </c>
      <c r="AA25">
        <f t="array" ref="AA25">INDEX('Full Data'!$H:$H,MATCH($B25,IF('Full Data'!$G:$G=AA$2,'Full Data'!$C:$C),0))</f>
        <v>15</v>
      </c>
      <c r="AB25">
        <f t="array" ref="AB25">INDEX('Full Data'!$H:$H,MATCH($B25,IF('Full Data'!$G:$G=AB$2,'Full Data'!$C:$C),0))</f>
        <v>163</v>
      </c>
      <c r="AC25" t="e">
        <f t="array" ref="AC25">INDEX('Full Data'!$H:$H,MATCH($B25,IF('Full Data'!$G:$G=AC$2,'Full Data'!$C:$C),0))</f>
        <v>#N/A</v>
      </c>
      <c r="AD25" s="15" t="e">
        <f t="array" ref="AD25">INDEX('Full Data'!$H:$H,MATCH($B25,IF('Full Data'!$G:$G=AD$2,'Full Data'!$C:$C),0))</f>
        <v>#N/A</v>
      </c>
      <c r="AE25" s="15">
        <f t="array" ref="AE25">INDEX('Full Data'!$H:$H,MATCH($B25,IF('Full Data'!$G:$G=AE$2,'Full Data'!$C:$C),0))</f>
        <v>0.01</v>
      </c>
      <c r="AF25" s="17"/>
    </row>
    <row r="26" spans="2:32">
      <c r="B26" s="34" t="s">
        <v>118</v>
      </c>
      <c r="C26" s="16">
        <f>IF(((COUNTIF('Full Data'!$C:$C,Summary!B26))=(COUNT(E26:AE26))),(COUNTIF('Full Data'!$C:$C,Summary!B26)), "check")</f>
        <v>23</v>
      </c>
      <c r="D26" s="35">
        <f t="array" ref="D26">INDEX('Full Data'!$E:$E,MATCH($B26,'Full Data'!$C:$C,0))</f>
        <v>41053.506249999999</v>
      </c>
      <c r="E26">
        <f t="array" ref="E26">INDEX('Full Data'!$H:$H,MATCH($B26,IF('Full Data'!$G:$G=E$2,'Full Data'!$C:$C),0))</f>
        <v>7.38</v>
      </c>
      <c r="F26">
        <f t="array" ref="F26">INDEX('Full Data'!$H:$H,MATCH($B26,IF('Full Data'!$G:$G=F$2,'Full Data'!$C:$C),0))</f>
        <v>2.09</v>
      </c>
      <c r="G26">
        <f t="array" ref="G26">INDEX('Full Data'!$H:$H,MATCH($B26,IF('Full Data'!$G:$G=G$2,'Full Data'!$C:$C),0))</f>
        <v>23.7</v>
      </c>
      <c r="H26">
        <f t="array" ref="H26">INDEX('Full Data'!$H:$H,MATCH($B26,IF('Full Data'!$G:$G=H$2,'Full Data'!$C:$C),0))</f>
        <v>21.29</v>
      </c>
      <c r="I26">
        <f t="array" ref="I26">INDEX('Full Data'!$H:$H,MATCH($B26,IF('Full Data'!$G:$G=I$2,'Full Data'!$C:$C),0))</f>
        <v>295</v>
      </c>
      <c r="J26" t="e">
        <f t="array" ref="J26">INDEX('Full Data'!$H:$H,MATCH($B26,IF('Full Data'!$G:$G=J$2,'Full Data'!$C:$C),0))</f>
        <v>#N/A</v>
      </c>
      <c r="K26" t="e">
        <f t="array" ref="K26">INDEX('Full Data'!$H:$H,MATCH($B26,IF('Full Data'!$G:$G=K$2,'Full Data'!$C:$C),0))</f>
        <v>#N/A</v>
      </c>
      <c r="L26">
        <f t="array" ref="L26">INDEX('Full Data'!$H:$H,MATCH($B26,IF('Full Data'!$G:$G=L$2,'Full Data'!$C:$C),0))</f>
        <v>0.35</v>
      </c>
      <c r="M26">
        <f t="array" ref="M26">INDEX('Full Data'!$H:$H,MATCH($B26,IF('Full Data'!$G:$G=M$2,'Full Data'!$C:$C),0))</f>
        <v>2.5</v>
      </c>
      <c r="N26">
        <f t="array" ref="N26">INDEX('Full Data'!$H:$H,MATCH($B26,IF('Full Data'!$G:$G=N$2,'Full Data'!$C:$C),0))</f>
        <v>139</v>
      </c>
      <c r="O26">
        <f t="array" ref="O26">INDEX('Full Data'!$H:$H,MATCH($B26,IF('Full Data'!$G:$G=O$2,'Full Data'!$C:$C),0))</f>
        <v>1.4E-2</v>
      </c>
      <c r="P26">
        <f t="array" ref="P26">INDEX('Full Data'!$H:$H,MATCH($B26,IF('Full Data'!$G:$G=P$2,'Full Data'!$C:$C),0))</f>
        <v>0.08</v>
      </c>
      <c r="Q26">
        <f t="array" ref="Q26">INDEX('Full Data'!$H:$H,MATCH($B26,IF('Full Data'!$G:$G=Q$2,'Full Data'!$C:$C),0))</f>
        <v>0.53</v>
      </c>
      <c r="R26">
        <f t="array" ref="R26">INDEX('Full Data'!$H:$H,MATCH($B26,IF('Full Data'!$G:$G=R$2,'Full Data'!$C:$C),0))</f>
        <v>3.3000000000000002E-2</v>
      </c>
      <c r="S26">
        <f t="array" ref="S26">INDEX('Full Data'!$H:$H,MATCH($B26,IF('Full Data'!$G:$G=S$2,'Full Data'!$C:$C),0))</f>
        <v>3.4000000000000002E-2</v>
      </c>
      <c r="T26">
        <f t="array" ref="T26">INDEX('Full Data'!$H:$H,MATCH($B26,IF('Full Data'!$G:$G=T$2,'Full Data'!$C:$C),0))</f>
        <v>1</v>
      </c>
      <c r="U26">
        <f t="array" ref="U26">INDEX('Full Data'!$H:$H,MATCH($B26,IF('Full Data'!$G:$G=U$2,'Full Data'!$C:$C),0))</f>
        <v>43.2</v>
      </c>
      <c r="V26">
        <f t="array" ref="V26">INDEX('Full Data'!$H:$H,MATCH($B26,IF('Full Data'!$G:$G=V$2,'Full Data'!$C:$C),0))</f>
        <v>10.3</v>
      </c>
      <c r="W26">
        <f t="array" ref="W26">INDEX('Full Data'!$H:$H,MATCH($B26,IF('Full Data'!$G:$G=W$2,'Full Data'!$C:$C),0))</f>
        <v>5.7</v>
      </c>
      <c r="X26">
        <f t="array" ref="X26">INDEX('Full Data'!$H:$H,MATCH($B26,IF('Full Data'!$G:$G=X$2,'Full Data'!$C:$C),0))</f>
        <v>0.6</v>
      </c>
      <c r="Y26">
        <f t="array" ref="Y26">INDEX('Full Data'!$H:$H,MATCH($B26,IF('Full Data'!$G:$G=Y$2,'Full Data'!$C:$C),0))</f>
        <v>8.8000000000000007</v>
      </c>
      <c r="Z26">
        <f t="array" ref="Z26">INDEX('Full Data'!$H:$H,MATCH($B26,IF('Full Data'!$G:$G=Z$2,'Full Data'!$C:$C),0))</f>
        <v>12</v>
      </c>
      <c r="AA26">
        <f t="array" ref="AA26">INDEX('Full Data'!$H:$H,MATCH($B26,IF('Full Data'!$G:$G=AA$2,'Full Data'!$C:$C),0))</f>
        <v>16</v>
      </c>
      <c r="AB26">
        <f t="array" ref="AB26">INDEX('Full Data'!$H:$H,MATCH($B26,IF('Full Data'!$G:$G=AB$2,'Full Data'!$C:$C),0))</f>
        <v>175</v>
      </c>
      <c r="AC26" t="e">
        <f t="array" ref="AC26">INDEX('Full Data'!$H:$H,MATCH($B26,IF('Full Data'!$G:$G=AC$2,'Full Data'!$C:$C),0))</f>
        <v>#N/A</v>
      </c>
      <c r="AD26" s="15" t="e">
        <f t="array" ref="AD26">INDEX('Full Data'!$H:$H,MATCH($B26,IF('Full Data'!$G:$G=AD$2,'Full Data'!$C:$C),0))</f>
        <v>#N/A</v>
      </c>
      <c r="AE26" s="15">
        <f t="array" ref="AE26">INDEX('Full Data'!$H:$H,MATCH($B26,IF('Full Data'!$G:$G=AE$2,'Full Data'!$C:$C),0))</f>
        <v>2.3E-2</v>
      </c>
      <c r="AF26" s="17"/>
    </row>
    <row r="27" spans="2:32">
      <c r="B27" s="34" t="s">
        <v>120</v>
      </c>
      <c r="C27" s="16">
        <f>IF(((COUNTIF('Full Data'!$C:$C,Summary!B27))=(COUNT(E27:AE27))),(COUNTIF('Full Data'!$C:$C,Summary!B27)), "check")</f>
        <v>23</v>
      </c>
      <c r="D27" s="35">
        <f t="array" ref="D27">INDEX('Full Data'!$E:$E,MATCH($B27,'Full Data'!$C:$C,0))</f>
        <v>41053.470138888886</v>
      </c>
      <c r="E27">
        <f t="array" ref="E27">INDEX('Full Data'!$H:$H,MATCH($B27,IF('Full Data'!$G:$G=E$2,'Full Data'!$C:$C),0))</f>
        <v>7.3</v>
      </c>
      <c r="F27">
        <f t="array" ref="F27">INDEX('Full Data'!$H:$H,MATCH($B27,IF('Full Data'!$G:$G=F$2,'Full Data'!$C:$C),0))</f>
        <v>2.2599999999999998</v>
      </c>
      <c r="G27">
        <f t="array" ref="G27">INDEX('Full Data'!$H:$H,MATCH($B27,IF('Full Data'!$G:$G=G$2,'Full Data'!$C:$C),0))</f>
        <v>25.9</v>
      </c>
      <c r="H27">
        <f t="array" ref="H27">INDEX('Full Data'!$H:$H,MATCH($B27,IF('Full Data'!$G:$G=H$2,'Full Data'!$C:$C),0))</f>
        <v>21.8</v>
      </c>
      <c r="I27">
        <f t="array" ref="I27">INDEX('Full Data'!$H:$H,MATCH($B27,IF('Full Data'!$G:$G=I$2,'Full Data'!$C:$C),0))</f>
        <v>311</v>
      </c>
      <c r="J27" t="e">
        <f t="array" ref="J27">INDEX('Full Data'!$H:$H,MATCH($B27,IF('Full Data'!$G:$G=J$2,'Full Data'!$C:$C),0))</f>
        <v>#N/A</v>
      </c>
      <c r="K27" t="e">
        <f t="array" ref="K27">INDEX('Full Data'!$H:$H,MATCH($B27,IF('Full Data'!$G:$G=K$2,'Full Data'!$C:$C),0))</f>
        <v>#N/A</v>
      </c>
      <c r="L27">
        <f t="array" ref="L27">INDEX('Full Data'!$H:$H,MATCH($B27,IF('Full Data'!$G:$G=L$2,'Full Data'!$C:$C),0))</f>
        <v>0.35</v>
      </c>
      <c r="M27">
        <f t="array" ref="M27">INDEX('Full Data'!$H:$H,MATCH($B27,IF('Full Data'!$G:$G=M$2,'Full Data'!$C:$C),0))</f>
        <v>2.5</v>
      </c>
      <c r="N27">
        <f t="array" ref="N27">INDEX('Full Data'!$H:$H,MATCH($B27,IF('Full Data'!$G:$G=N$2,'Full Data'!$C:$C),0))</f>
        <v>145</v>
      </c>
      <c r="O27">
        <f t="array" ref="O27">INDEX('Full Data'!$H:$H,MATCH($B27,IF('Full Data'!$G:$G=O$2,'Full Data'!$C:$C),0))</f>
        <v>0.01</v>
      </c>
      <c r="P27">
        <f t="array" ref="P27">INDEX('Full Data'!$H:$H,MATCH($B27,IF('Full Data'!$G:$G=P$2,'Full Data'!$C:$C),0))</f>
        <v>0.1</v>
      </c>
      <c r="Q27">
        <f t="array" ref="Q27">INDEX('Full Data'!$H:$H,MATCH($B27,IF('Full Data'!$G:$G=Q$2,'Full Data'!$C:$C),0))</f>
        <v>0.92</v>
      </c>
      <c r="R27">
        <f t="array" ref="R27">INDEX('Full Data'!$H:$H,MATCH($B27,IF('Full Data'!$G:$G=R$2,'Full Data'!$C:$C),0))</f>
        <v>3.5000000000000003E-2</v>
      </c>
      <c r="S27">
        <f t="array" ref="S27">INDEX('Full Data'!$H:$H,MATCH($B27,IF('Full Data'!$G:$G=S$2,'Full Data'!$C:$C),0))</f>
        <v>3.5000000000000003E-2</v>
      </c>
      <c r="T27">
        <f t="array" ref="T27">INDEX('Full Data'!$H:$H,MATCH($B27,IF('Full Data'!$G:$G=T$2,'Full Data'!$C:$C),0))</f>
        <v>1</v>
      </c>
      <c r="U27">
        <f t="array" ref="U27">INDEX('Full Data'!$H:$H,MATCH($B27,IF('Full Data'!$G:$G=U$2,'Full Data'!$C:$C),0))</f>
        <v>43.9</v>
      </c>
      <c r="V27">
        <f t="array" ref="V27">INDEX('Full Data'!$H:$H,MATCH($B27,IF('Full Data'!$G:$G=V$2,'Full Data'!$C:$C),0))</f>
        <v>10.8</v>
      </c>
      <c r="W27">
        <f t="array" ref="W27">INDEX('Full Data'!$H:$H,MATCH($B27,IF('Full Data'!$G:$G=W$2,'Full Data'!$C:$C),0))</f>
        <v>6.3</v>
      </c>
      <c r="X27">
        <f t="array" ref="X27">INDEX('Full Data'!$H:$H,MATCH($B27,IF('Full Data'!$G:$G=X$2,'Full Data'!$C:$C),0))</f>
        <v>0.67</v>
      </c>
      <c r="Y27">
        <f t="array" ref="Y27">INDEX('Full Data'!$H:$H,MATCH($B27,IF('Full Data'!$G:$G=Y$2,'Full Data'!$C:$C),0))</f>
        <v>9.4</v>
      </c>
      <c r="Z27">
        <f t="array" ref="Z27">INDEX('Full Data'!$H:$H,MATCH($B27,IF('Full Data'!$G:$G=Z$2,'Full Data'!$C:$C),0))</f>
        <v>12</v>
      </c>
      <c r="AA27">
        <f t="array" ref="AA27">INDEX('Full Data'!$H:$H,MATCH($B27,IF('Full Data'!$G:$G=AA$2,'Full Data'!$C:$C),0))</f>
        <v>21</v>
      </c>
      <c r="AB27">
        <f t="array" ref="AB27">INDEX('Full Data'!$H:$H,MATCH($B27,IF('Full Data'!$G:$G=AB$2,'Full Data'!$C:$C),0))</f>
        <v>174</v>
      </c>
      <c r="AC27" t="e">
        <f t="array" ref="AC27">INDEX('Full Data'!$H:$H,MATCH($B27,IF('Full Data'!$G:$G=AC$2,'Full Data'!$C:$C),0))</f>
        <v>#N/A</v>
      </c>
      <c r="AD27" s="15" t="e">
        <f t="array" ref="AD27">INDEX('Full Data'!$H:$H,MATCH($B27,IF('Full Data'!$G:$G=AD$2,'Full Data'!$C:$C),0))</f>
        <v>#N/A</v>
      </c>
      <c r="AE27" s="15">
        <f t="array" ref="AE27">INDEX('Full Data'!$H:$H,MATCH($B27,IF('Full Data'!$G:$G=AE$2,'Full Data'!$C:$C),0))</f>
        <v>3.5000000000000003E-2</v>
      </c>
      <c r="AF27" s="17"/>
    </row>
    <row r="28" spans="2:32">
      <c r="B28" s="34" t="s">
        <v>121</v>
      </c>
      <c r="C28" s="39">
        <f>IF(((COUNTIF('Full Data'!$C:$C,Summary!B28))=(COUNT(E28:AE28))),(COUNTIF('Full Data'!$C:$C,Summary!B28)), "check")</f>
        <v>23</v>
      </c>
      <c r="D28" s="35">
        <f t="array" ref="D28">INDEX('Full Data'!$E:$E,MATCH($B28,'Full Data'!$C:$C,0))</f>
        <v>41053.462500000001</v>
      </c>
      <c r="E28" s="39">
        <f t="array" ref="E28">INDEX('Full Data'!$H:$H,MATCH($B28,IF('Full Data'!$G:$G=E$2,'Full Data'!$C:$C),0))</f>
        <v>7.39</v>
      </c>
      <c r="F28" s="39">
        <f t="array" ref="F28">INDEX('Full Data'!$H:$H,MATCH($B28,IF('Full Data'!$G:$G=F$2,'Full Data'!$C:$C),0))</f>
        <v>1.8</v>
      </c>
      <c r="G28" s="39">
        <f t="array" ref="G28">INDEX('Full Data'!$H:$H,MATCH($B28,IF('Full Data'!$G:$G=G$2,'Full Data'!$C:$C),0))</f>
        <v>20.3</v>
      </c>
      <c r="H28" s="39">
        <f t="array" ref="H28">INDEX('Full Data'!$H:$H,MATCH($B28,IF('Full Data'!$G:$G=H$2,'Full Data'!$C:$C),0))</f>
        <v>21.55</v>
      </c>
      <c r="I28" s="39">
        <f t="array" ref="I28">INDEX('Full Data'!$H:$H,MATCH($B28,IF('Full Data'!$G:$G=I$2,'Full Data'!$C:$C),0))</f>
        <v>313</v>
      </c>
      <c r="J28" s="39" t="e">
        <f t="array" ref="J28">INDEX('Full Data'!$H:$H,MATCH($B28,IF('Full Data'!$G:$G=J$2,'Full Data'!$C:$C),0))</f>
        <v>#N/A</v>
      </c>
      <c r="K28" s="39" t="e">
        <f t="array" ref="K28">INDEX('Full Data'!$H:$H,MATCH($B28,IF('Full Data'!$G:$G=K$2,'Full Data'!$C:$C),0))</f>
        <v>#N/A</v>
      </c>
      <c r="L28" s="39">
        <f t="array" ref="L28">INDEX('Full Data'!$H:$H,MATCH($B28,IF('Full Data'!$G:$G=L$2,'Full Data'!$C:$C),0))</f>
        <v>0.25</v>
      </c>
      <c r="M28" s="39">
        <f t="array" ref="M28">INDEX('Full Data'!$H:$H,MATCH($B28,IF('Full Data'!$G:$G=M$2,'Full Data'!$C:$C),0))</f>
        <v>2.5</v>
      </c>
      <c r="N28" s="39">
        <f t="array" ref="N28">INDEX('Full Data'!$H:$H,MATCH($B28,IF('Full Data'!$G:$G=N$2,'Full Data'!$C:$C),0))</f>
        <v>146</v>
      </c>
      <c r="O28" s="39">
        <f t="array" ref="O28">INDEX('Full Data'!$H:$H,MATCH($B28,IF('Full Data'!$G:$G=O$2,'Full Data'!$C:$C),0))</f>
        <v>0.01</v>
      </c>
      <c r="P28" s="39">
        <f t="array" ref="P28">INDEX('Full Data'!$H:$H,MATCH($B28,IF('Full Data'!$G:$G=P$2,'Full Data'!$C:$C),0))</f>
        <v>0.08</v>
      </c>
      <c r="Q28" s="39">
        <f t="array" ref="Q28">INDEX('Full Data'!$H:$H,MATCH($B28,IF('Full Data'!$G:$G=Q$2,'Full Data'!$C:$C),0))</f>
        <v>0.78</v>
      </c>
      <c r="R28" s="39">
        <f t="array" ref="R28">INDEX('Full Data'!$H:$H,MATCH($B28,IF('Full Data'!$G:$G=R$2,'Full Data'!$C:$C),0))</f>
        <v>3.5000000000000003E-2</v>
      </c>
      <c r="S28" s="39">
        <f t="array" ref="S28">INDEX('Full Data'!$H:$H,MATCH($B28,IF('Full Data'!$G:$G=S$2,'Full Data'!$C:$C),0))</f>
        <v>3.2000000000000001E-2</v>
      </c>
      <c r="T28" s="39">
        <f t="array" ref="T28">INDEX('Full Data'!$H:$H,MATCH($B28,IF('Full Data'!$G:$G=T$2,'Full Data'!$C:$C),0))</f>
        <v>1</v>
      </c>
      <c r="U28" s="39">
        <f t="array" ref="U28">INDEX('Full Data'!$H:$H,MATCH($B28,IF('Full Data'!$G:$G=U$2,'Full Data'!$C:$C),0))</f>
        <v>45.8</v>
      </c>
      <c r="V28" s="39">
        <f t="array" ref="V28">INDEX('Full Data'!$H:$H,MATCH($B28,IF('Full Data'!$G:$G=V$2,'Full Data'!$C:$C),0))</f>
        <v>10.5</v>
      </c>
      <c r="W28" s="39">
        <f t="array" ref="W28">INDEX('Full Data'!$H:$H,MATCH($B28,IF('Full Data'!$G:$G=W$2,'Full Data'!$C:$C),0))</f>
        <v>6.2</v>
      </c>
      <c r="X28" s="39">
        <f t="array" ref="X28">INDEX('Full Data'!$H:$H,MATCH($B28,IF('Full Data'!$G:$G=X$2,'Full Data'!$C:$C),0))</f>
        <v>0.67</v>
      </c>
      <c r="Y28" s="39">
        <f t="array" ref="Y28">INDEX('Full Data'!$H:$H,MATCH($B28,IF('Full Data'!$G:$G=Y$2,'Full Data'!$C:$C),0))</f>
        <v>9.1</v>
      </c>
      <c r="Z28" s="39">
        <f t="array" ref="Z28">INDEX('Full Data'!$H:$H,MATCH($B28,IF('Full Data'!$G:$G=Z$2,'Full Data'!$C:$C),0))</f>
        <v>13</v>
      </c>
      <c r="AA28" s="39">
        <f t="array" ref="AA28">INDEX('Full Data'!$H:$H,MATCH($B28,IF('Full Data'!$G:$G=AA$2,'Full Data'!$C:$C),0))</f>
        <v>19</v>
      </c>
      <c r="AB28" s="39">
        <f t="array" ref="AB28">INDEX('Full Data'!$H:$H,MATCH($B28,IF('Full Data'!$G:$G=AB$2,'Full Data'!$C:$C),0))</f>
        <v>177</v>
      </c>
      <c r="AC28" s="39" t="e">
        <f t="array" ref="AC28">INDEX('Full Data'!$H:$H,MATCH($B28,IF('Full Data'!$G:$G=AC$2,'Full Data'!$C:$C),0))</f>
        <v>#N/A</v>
      </c>
      <c r="AD28" s="39" t="e">
        <f t="array" ref="AD28">INDEX('Full Data'!$H:$H,MATCH($B28,IF('Full Data'!$G:$G=AD$2,'Full Data'!$C:$C),0))</f>
        <v>#N/A</v>
      </c>
      <c r="AE28" s="39">
        <f t="array" ref="AE28">INDEX('Full Data'!$H:$H,MATCH($B28,IF('Full Data'!$G:$G=AE$2,'Full Data'!$C:$C),0))</f>
        <v>0.03</v>
      </c>
    </row>
    <row r="29" spans="2:32">
      <c r="B29" s="34" t="s">
        <v>122</v>
      </c>
      <c r="C29" s="39">
        <f>IF(((COUNTIF('Full Data'!$C:$C,Summary!B29))=(COUNT(E29:AE29))),(COUNTIF('Full Data'!$C:$C,Summary!B29)), "check")</f>
        <v>23</v>
      </c>
      <c r="D29" s="35">
        <f t="array" ref="D29">INDEX('Full Data'!$E:$E,MATCH($B29,'Full Data'!$C:$C,0))</f>
        <v>41059.70208333333</v>
      </c>
      <c r="E29" s="39">
        <f t="array" ref="E29">INDEX('Full Data'!$H:$H,MATCH($B29,IF('Full Data'!$G:$G=E$2,'Full Data'!$C:$C),0))</f>
        <v>7.13</v>
      </c>
      <c r="F29" s="39">
        <f t="array" ref="F29">INDEX('Full Data'!$H:$H,MATCH($B29,IF('Full Data'!$G:$G=F$2,'Full Data'!$C:$C),0))</f>
        <v>0.55000000000000004</v>
      </c>
      <c r="G29" s="39">
        <f t="array" ref="G29">INDEX('Full Data'!$H:$H,MATCH($B29,IF('Full Data'!$G:$G=G$2,'Full Data'!$C:$C),0))</f>
        <v>6.5</v>
      </c>
      <c r="H29" s="39">
        <f t="array" ref="H29">INDEX('Full Data'!$H:$H,MATCH($B29,IF('Full Data'!$G:$G=H$2,'Full Data'!$C:$C),0))</f>
        <v>24.07</v>
      </c>
      <c r="I29" s="39">
        <f t="array" ref="I29">INDEX('Full Data'!$H:$H,MATCH($B29,IF('Full Data'!$G:$G=I$2,'Full Data'!$C:$C),0))</f>
        <v>335</v>
      </c>
      <c r="J29" s="39" t="e">
        <f t="array" ref="J29">INDEX('Full Data'!$H:$H,MATCH($B29,IF('Full Data'!$G:$G=J$2,'Full Data'!$C:$C),0))</f>
        <v>#N/A</v>
      </c>
      <c r="K29" s="39" t="e">
        <f t="array" ref="K29">INDEX('Full Data'!$H:$H,MATCH($B29,IF('Full Data'!$G:$G=K$2,'Full Data'!$C:$C),0))</f>
        <v>#N/A</v>
      </c>
      <c r="L29" s="39">
        <f t="array" ref="L29">INDEX('Full Data'!$H:$H,MATCH($B29,IF('Full Data'!$G:$G=L$2,'Full Data'!$C:$C),0))</f>
        <v>0.9</v>
      </c>
      <c r="M29" s="39">
        <f t="array" ref="M29">INDEX('Full Data'!$H:$H,MATCH($B29,IF('Full Data'!$G:$G=M$2,'Full Data'!$C:$C),0))</f>
        <v>2.5</v>
      </c>
      <c r="N29" s="39">
        <f t="array" ref="N29">INDEX('Full Data'!$H:$H,MATCH($B29,IF('Full Data'!$G:$G=N$2,'Full Data'!$C:$C),0))</f>
        <v>134</v>
      </c>
      <c r="O29" s="39">
        <f t="array" ref="O29">INDEX('Full Data'!$H:$H,MATCH($B29,IF('Full Data'!$G:$G=O$2,'Full Data'!$C:$C),0))</f>
        <v>1.4999999999999999E-2</v>
      </c>
      <c r="P29" s="39">
        <f t="array" ref="P29">INDEX('Full Data'!$H:$H,MATCH($B29,IF('Full Data'!$G:$G=P$2,'Full Data'!$C:$C),0))</f>
        <v>0.13</v>
      </c>
      <c r="Q29" s="39">
        <f t="array" ref="Q29">INDEX('Full Data'!$H:$H,MATCH($B29,IF('Full Data'!$G:$G=Q$2,'Full Data'!$C:$C),0))</f>
        <v>0.72</v>
      </c>
      <c r="R29" s="39">
        <f t="array" ref="R29">INDEX('Full Data'!$H:$H,MATCH($B29,IF('Full Data'!$G:$G=R$2,'Full Data'!$C:$C),0))</f>
        <v>0.12</v>
      </c>
      <c r="S29" s="39">
        <f t="array" ref="S29">INDEX('Full Data'!$H:$H,MATCH($B29,IF('Full Data'!$G:$G=S$2,'Full Data'!$C:$C),0))</f>
        <v>0.11</v>
      </c>
      <c r="T29" s="39">
        <f t="array" ref="T29">INDEX('Full Data'!$H:$H,MATCH($B29,IF('Full Data'!$G:$G=T$2,'Full Data'!$C:$C),0))</f>
        <v>1</v>
      </c>
      <c r="U29" s="39">
        <f t="array" ref="U29">INDEX('Full Data'!$H:$H,MATCH($B29,IF('Full Data'!$G:$G=U$2,'Full Data'!$C:$C),0))</f>
        <v>42.7</v>
      </c>
      <c r="V29" s="39">
        <f t="array" ref="V29">INDEX('Full Data'!$H:$H,MATCH($B29,IF('Full Data'!$G:$G=V$2,'Full Data'!$C:$C),0))</f>
        <v>12.5</v>
      </c>
      <c r="W29" s="39">
        <f t="array" ref="W29">INDEX('Full Data'!$H:$H,MATCH($B29,IF('Full Data'!$G:$G=W$2,'Full Data'!$C:$C),0))</f>
        <v>10.199999999999999</v>
      </c>
      <c r="X29" s="39">
        <f t="array" ref="X29">INDEX('Full Data'!$H:$H,MATCH($B29,IF('Full Data'!$G:$G=X$2,'Full Data'!$C:$C),0))</f>
        <v>1.6</v>
      </c>
      <c r="Y29" s="39">
        <f t="array" ref="Y29">INDEX('Full Data'!$H:$H,MATCH($B29,IF('Full Data'!$G:$G=Y$2,'Full Data'!$C:$C),0))</f>
        <v>17</v>
      </c>
      <c r="Z29" s="39">
        <f t="array" ref="Z29">INDEX('Full Data'!$H:$H,MATCH($B29,IF('Full Data'!$G:$G=Z$2,'Full Data'!$C:$C),0))</f>
        <v>22</v>
      </c>
      <c r="AA29" s="39">
        <f t="array" ref="AA29">INDEX('Full Data'!$H:$H,MATCH($B29,IF('Full Data'!$G:$G=AA$2,'Full Data'!$C:$C),0))</f>
        <v>36</v>
      </c>
      <c r="AB29" s="39">
        <f t="array" ref="AB29">INDEX('Full Data'!$H:$H,MATCH($B29,IF('Full Data'!$G:$G=AB$2,'Full Data'!$C:$C),0))</f>
        <v>208</v>
      </c>
      <c r="AC29" s="39" t="e">
        <f t="array" ref="AC29">INDEX('Full Data'!$H:$H,MATCH($B29,IF('Full Data'!$G:$G=AC$2,'Full Data'!$C:$C),0))</f>
        <v>#N/A</v>
      </c>
      <c r="AD29" s="39" t="e">
        <f t="array" ref="AD29">INDEX('Full Data'!$H:$H,MATCH($B29,IF('Full Data'!$G:$G=AD$2,'Full Data'!$C:$C),0))</f>
        <v>#N/A</v>
      </c>
      <c r="AE29" s="39">
        <f t="array" ref="AE29">INDEX('Full Data'!$H:$H,MATCH($B29,IF('Full Data'!$G:$G=AE$2,'Full Data'!$C:$C),0))</f>
        <v>0.19</v>
      </c>
    </row>
    <row r="31" spans="2:32">
      <c r="C31" s="17"/>
    </row>
    <row r="32" spans="2:32">
      <c r="C32" s="17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577"/>
  <sheetViews>
    <sheetView workbookViewId="0">
      <selection activeCell="B552" sqref="B552"/>
    </sheetView>
  </sheetViews>
  <sheetFormatPr defaultRowHeight="15"/>
  <cols>
    <col min="1" max="1" width="12.28515625" bestFit="1" customWidth="1"/>
    <col min="2" max="2" width="25.85546875" bestFit="1" customWidth="1"/>
    <col min="3" max="3" width="44.85546875" bestFit="1" customWidth="1"/>
    <col min="4" max="4" width="11.85546875" bestFit="1" customWidth="1"/>
    <col min="5" max="5" width="15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9.7109375" bestFit="1" customWidth="1"/>
    <col min="11" max="11" width="28.28515625" bestFit="1" customWidth="1"/>
    <col min="12" max="12" width="12.7109375" bestFit="1" customWidth="1"/>
    <col min="13" max="13" width="15.85546875" bestFit="1" customWidth="1"/>
    <col min="14" max="14" width="16.85546875" bestFit="1" customWidth="1"/>
    <col min="15" max="16" width="5" bestFit="1" customWidth="1"/>
    <col min="17" max="17" width="189.42578125" bestFit="1" customWidth="1"/>
    <col min="18" max="18" width="28.28515625" bestFit="1" customWidth="1"/>
    <col min="19" max="19" width="30.42578125" bestFit="1" customWidth="1"/>
    <col min="20" max="21" width="9.85546875" bestFit="1" customWidth="1"/>
    <col min="22" max="22" width="38.42578125" bestFit="1" customWidth="1"/>
  </cols>
  <sheetData>
    <row r="1" spans="1:22">
      <c r="A1" s="44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4" t="s">
        <v>7</v>
      </c>
      <c r="I1" s="44" t="s">
        <v>8</v>
      </c>
      <c r="J1" s="44" t="s">
        <v>9</v>
      </c>
      <c r="K1" s="44" t="s">
        <v>10</v>
      </c>
      <c r="L1" s="44" t="s">
        <v>11</v>
      </c>
      <c r="M1" s="44" t="s">
        <v>12</v>
      </c>
      <c r="N1" s="44" t="s">
        <v>13</v>
      </c>
      <c r="O1" s="44" t="s">
        <v>14</v>
      </c>
      <c r="P1" s="44" t="s">
        <v>15</v>
      </c>
      <c r="Q1" s="44" t="s">
        <v>16</v>
      </c>
      <c r="R1" s="44" t="s">
        <v>17</v>
      </c>
      <c r="S1" s="44" t="s">
        <v>18</v>
      </c>
      <c r="T1" s="44" t="s">
        <v>19</v>
      </c>
      <c r="U1" s="44" t="s">
        <v>20</v>
      </c>
      <c r="V1" s="44" t="s">
        <v>21</v>
      </c>
    </row>
    <row r="2" spans="1:22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>
      <c r="A3" s="44" t="s">
        <v>139</v>
      </c>
      <c r="B3" s="44"/>
      <c r="C3" s="44" t="s">
        <v>23</v>
      </c>
      <c r="D3" s="44" t="s">
        <v>24</v>
      </c>
      <c r="E3" s="45">
        <v>41038.61041666667</v>
      </c>
      <c r="F3" s="44">
        <v>10</v>
      </c>
      <c r="G3" s="44" t="s">
        <v>25</v>
      </c>
      <c r="H3" s="44">
        <v>24.35</v>
      </c>
      <c r="I3" s="44"/>
      <c r="J3" s="44" t="s">
        <v>26</v>
      </c>
      <c r="K3" s="44" t="s">
        <v>27</v>
      </c>
      <c r="L3" s="44"/>
      <c r="M3" s="45">
        <v>41038.61041666667</v>
      </c>
      <c r="N3" s="44" t="s">
        <v>28</v>
      </c>
      <c r="O3" s="44"/>
      <c r="P3" s="44"/>
      <c r="Q3" s="44"/>
      <c r="R3" s="44" t="s">
        <v>27</v>
      </c>
      <c r="S3" s="44" t="s">
        <v>140</v>
      </c>
      <c r="T3" s="44" t="s">
        <v>141</v>
      </c>
      <c r="U3" s="44">
        <v>9670</v>
      </c>
      <c r="V3" s="44" t="s">
        <v>29</v>
      </c>
    </row>
    <row r="4" spans="1:22">
      <c r="A4" s="44" t="s">
        <v>139</v>
      </c>
      <c r="B4" s="44"/>
      <c r="C4" s="44" t="s">
        <v>23</v>
      </c>
      <c r="D4" s="44" t="s">
        <v>24</v>
      </c>
      <c r="E4" s="45">
        <v>41038.61041666667</v>
      </c>
      <c r="F4" s="44">
        <v>76</v>
      </c>
      <c r="G4" s="44" t="s">
        <v>30</v>
      </c>
      <c r="H4" s="44">
        <v>0.8</v>
      </c>
      <c r="I4" s="44"/>
      <c r="J4" s="44" t="s">
        <v>31</v>
      </c>
      <c r="K4" s="44" t="s">
        <v>32</v>
      </c>
      <c r="L4" s="44">
        <v>1428658</v>
      </c>
      <c r="M4" s="45">
        <v>41040.544444444444</v>
      </c>
      <c r="N4" s="44" t="s">
        <v>33</v>
      </c>
      <c r="O4" s="44">
        <v>0.1</v>
      </c>
      <c r="P4" s="44">
        <v>0.1</v>
      </c>
      <c r="Q4" s="44"/>
      <c r="R4" s="44" t="s">
        <v>27</v>
      </c>
      <c r="S4" s="44" t="s">
        <v>140</v>
      </c>
      <c r="T4" s="44" t="s">
        <v>141</v>
      </c>
      <c r="U4" s="44">
        <v>9670</v>
      </c>
      <c r="V4" s="44" t="s">
        <v>29</v>
      </c>
    </row>
    <row r="5" spans="1:22">
      <c r="A5" s="44" t="s">
        <v>139</v>
      </c>
      <c r="B5" s="44"/>
      <c r="C5" s="44" t="s">
        <v>23</v>
      </c>
      <c r="D5" s="44" t="s">
        <v>24</v>
      </c>
      <c r="E5" s="45">
        <v>41038.61041666667</v>
      </c>
      <c r="F5" s="44">
        <v>80</v>
      </c>
      <c r="G5" s="44" t="s">
        <v>36</v>
      </c>
      <c r="H5" s="44">
        <v>2.5</v>
      </c>
      <c r="I5" s="44" t="s">
        <v>37</v>
      </c>
      <c r="J5" s="44" t="s">
        <v>38</v>
      </c>
      <c r="K5" s="44" t="s">
        <v>32</v>
      </c>
      <c r="L5" s="44">
        <v>1428658</v>
      </c>
      <c r="M5" s="45">
        <v>41040.554166666669</v>
      </c>
      <c r="N5" s="44" t="s">
        <v>39</v>
      </c>
      <c r="O5" s="44">
        <v>2.5</v>
      </c>
      <c r="P5" s="44">
        <v>6</v>
      </c>
      <c r="Q5" s="44"/>
      <c r="R5" s="44" t="s">
        <v>27</v>
      </c>
      <c r="S5" s="44" t="s">
        <v>140</v>
      </c>
      <c r="T5" s="44" t="s">
        <v>141</v>
      </c>
      <c r="U5" s="44">
        <v>9670</v>
      </c>
      <c r="V5" s="44" t="s">
        <v>29</v>
      </c>
    </row>
    <row r="6" spans="1:22">
      <c r="A6" s="44" t="s">
        <v>139</v>
      </c>
      <c r="B6" s="44"/>
      <c r="C6" s="44" t="s">
        <v>23</v>
      </c>
      <c r="D6" s="44" t="s">
        <v>24</v>
      </c>
      <c r="E6" s="45">
        <v>41038.61041666667</v>
      </c>
      <c r="F6" s="44">
        <v>94</v>
      </c>
      <c r="G6" s="44" t="s">
        <v>40</v>
      </c>
      <c r="H6" s="44">
        <v>1057</v>
      </c>
      <c r="I6" s="44"/>
      <c r="J6" s="44" t="s">
        <v>41</v>
      </c>
      <c r="K6" s="44" t="s">
        <v>27</v>
      </c>
      <c r="L6" s="44"/>
      <c r="M6" s="45">
        <v>41038.61041666667</v>
      </c>
      <c r="N6" s="44" t="s">
        <v>42</v>
      </c>
      <c r="O6" s="44"/>
      <c r="P6" s="44"/>
      <c r="Q6" s="44"/>
      <c r="R6" s="44" t="s">
        <v>27</v>
      </c>
      <c r="S6" s="44" t="s">
        <v>140</v>
      </c>
      <c r="T6" s="44" t="s">
        <v>141</v>
      </c>
      <c r="U6" s="44">
        <v>9670</v>
      </c>
      <c r="V6" s="44" t="s">
        <v>29</v>
      </c>
    </row>
    <row r="7" spans="1:22">
      <c r="A7" s="44" t="s">
        <v>139</v>
      </c>
      <c r="B7" s="44"/>
      <c r="C7" s="44" t="s">
        <v>23</v>
      </c>
      <c r="D7" s="44" t="s">
        <v>24</v>
      </c>
      <c r="E7" s="45">
        <v>41038.61041666667</v>
      </c>
      <c r="F7" s="44">
        <v>299</v>
      </c>
      <c r="G7" s="44" t="s">
        <v>43</v>
      </c>
      <c r="H7" s="44">
        <v>1.03</v>
      </c>
      <c r="I7" s="44"/>
      <c r="J7" s="44" t="s">
        <v>44</v>
      </c>
      <c r="K7" s="44" t="s">
        <v>27</v>
      </c>
      <c r="L7" s="44"/>
      <c r="M7" s="45">
        <v>41038.61041666667</v>
      </c>
      <c r="N7" s="44" t="s">
        <v>45</v>
      </c>
      <c r="O7" s="44"/>
      <c r="P7" s="44"/>
      <c r="Q7" s="44"/>
      <c r="R7" s="44" t="s">
        <v>27</v>
      </c>
      <c r="S7" s="44" t="s">
        <v>140</v>
      </c>
      <c r="T7" s="44" t="s">
        <v>141</v>
      </c>
      <c r="U7" s="44">
        <v>9670</v>
      </c>
      <c r="V7" s="44" t="s">
        <v>29</v>
      </c>
    </row>
    <row r="8" spans="1:22">
      <c r="A8" s="44" t="s">
        <v>139</v>
      </c>
      <c r="B8" s="44"/>
      <c r="C8" s="44" t="s">
        <v>23</v>
      </c>
      <c r="D8" s="44" t="s">
        <v>24</v>
      </c>
      <c r="E8" s="45">
        <v>41038.61041666667</v>
      </c>
      <c r="F8" s="44">
        <v>301</v>
      </c>
      <c r="G8" s="44" t="s">
        <v>46</v>
      </c>
      <c r="H8" s="44">
        <v>12.3</v>
      </c>
      <c r="I8" s="44"/>
      <c r="J8" s="44" t="s">
        <v>47</v>
      </c>
      <c r="K8" s="44" t="s">
        <v>27</v>
      </c>
      <c r="L8" s="44"/>
      <c r="M8" s="45">
        <v>41038.61041666667</v>
      </c>
      <c r="N8" s="44"/>
      <c r="O8" s="44"/>
      <c r="P8" s="44"/>
      <c r="Q8" s="44"/>
      <c r="R8" s="44" t="s">
        <v>27</v>
      </c>
      <c r="S8" s="44" t="s">
        <v>140</v>
      </c>
      <c r="T8" s="44" t="s">
        <v>141</v>
      </c>
      <c r="U8" s="44">
        <v>9670</v>
      </c>
      <c r="V8" s="44" t="s">
        <v>29</v>
      </c>
    </row>
    <row r="9" spans="1:22">
      <c r="A9" s="44" t="s">
        <v>139</v>
      </c>
      <c r="B9" s="44"/>
      <c r="C9" s="44" t="s">
        <v>23</v>
      </c>
      <c r="D9" s="44" t="s">
        <v>24</v>
      </c>
      <c r="E9" s="45">
        <v>41038.61041666667</v>
      </c>
      <c r="F9" s="44">
        <v>406</v>
      </c>
      <c r="G9" s="44" t="s">
        <v>48</v>
      </c>
      <c r="H9" s="44">
        <v>7.39</v>
      </c>
      <c r="I9" s="44"/>
      <c r="J9" s="44" t="s">
        <v>49</v>
      </c>
      <c r="K9" s="44" t="s">
        <v>27</v>
      </c>
      <c r="L9" s="44"/>
      <c r="M9" s="45">
        <v>41038.61041666667</v>
      </c>
      <c r="N9" s="44" t="s">
        <v>50</v>
      </c>
      <c r="O9" s="44"/>
      <c r="P9" s="44"/>
      <c r="Q9" s="44"/>
      <c r="R9" s="44" t="s">
        <v>27</v>
      </c>
      <c r="S9" s="44" t="s">
        <v>140</v>
      </c>
      <c r="T9" s="44" t="s">
        <v>141</v>
      </c>
      <c r="U9" s="44">
        <v>9670</v>
      </c>
      <c r="V9" s="44" t="s">
        <v>29</v>
      </c>
    </row>
    <row r="10" spans="1:22">
      <c r="A10" s="44" t="s">
        <v>139</v>
      </c>
      <c r="B10" s="44"/>
      <c r="C10" s="44" t="s">
        <v>23</v>
      </c>
      <c r="D10" s="44" t="s">
        <v>24</v>
      </c>
      <c r="E10" s="45">
        <v>41038.61041666667</v>
      </c>
      <c r="F10" s="44">
        <v>410</v>
      </c>
      <c r="G10" s="44" t="s">
        <v>51</v>
      </c>
      <c r="H10" s="44">
        <v>82</v>
      </c>
      <c r="I10" s="44"/>
      <c r="J10" s="44" t="s">
        <v>44</v>
      </c>
      <c r="K10" s="44" t="s">
        <v>32</v>
      </c>
      <c r="L10" s="44">
        <v>1428658</v>
      </c>
      <c r="M10" s="45">
        <v>41045.285416666666</v>
      </c>
      <c r="N10" s="44" t="s">
        <v>52</v>
      </c>
      <c r="O10" s="44">
        <v>0.65</v>
      </c>
      <c r="P10" s="44">
        <v>2.5</v>
      </c>
      <c r="Q10" s="44"/>
      <c r="R10" s="44" t="s">
        <v>27</v>
      </c>
      <c r="S10" s="44" t="s">
        <v>140</v>
      </c>
      <c r="T10" s="44" t="s">
        <v>141</v>
      </c>
      <c r="U10" s="44">
        <v>9670</v>
      </c>
      <c r="V10" s="44" t="s">
        <v>29</v>
      </c>
    </row>
    <row r="11" spans="1:22">
      <c r="A11" s="44" t="s">
        <v>139</v>
      </c>
      <c r="B11" s="44"/>
      <c r="C11" s="44" t="s">
        <v>23</v>
      </c>
      <c r="D11" s="44" t="s">
        <v>24</v>
      </c>
      <c r="E11" s="45">
        <v>41038.61041666667</v>
      </c>
      <c r="F11" s="44">
        <v>610</v>
      </c>
      <c r="G11" s="44" t="s">
        <v>53</v>
      </c>
      <c r="H11" s="44">
        <v>0.01</v>
      </c>
      <c r="I11" s="44" t="s">
        <v>37</v>
      </c>
      <c r="J11" s="44" t="s">
        <v>44</v>
      </c>
      <c r="K11" s="44" t="s">
        <v>32</v>
      </c>
      <c r="L11" s="44">
        <v>1428662</v>
      </c>
      <c r="M11" s="45">
        <v>41044.428472222222</v>
      </c>
      <c r="N11" s="44" t="s">
        <v>55</v>
      </c>
      <c r="O11" s="44">
        <v>0.01</v>
      </c>
      <c r="P11" s="44">
        <v>0.02</v>
      </c>
      <c r="Q11" s="44"/>
      <c r="R11" s="44" t="s">
        <v>27</v>
      </c>
      <c r="S11" s="44" t="s">
        <v>140</v>
      </c>
      <c r="T11" s="44" t="s">
        <v>141</v>
      </c>
      <c r="U11" s="44">
        <v>9670</v>
      </c>
      <c r="V11" s="44" t="s">
        <v>29</v>
      </c>
    </row>
    <row r="12" spans="1:22">
      <c r="A12" s="44" t="s">
        <v>139</v>
      </c>
      <c r="B12" s="44"/>
      <c r="C12" s="44" t="s">
        <v>23</v>
      </c>
      <c r="D12" s="44" t="s">
        <v>24</v>
      </c>
      <c r="E12" s="45">
        <v>41038.61041666667</v>
      </c>
      <c r="F12" s="44">
        <v>625</v>
      </c>
      <c r="G12" s="44" t="s">
        <v>56</v>
      </c>
      <c r="H12" s="44">
        <v>0.11</v>
      </c>
      <c r="I12" s="44" t="s">
        <v>54</v>
      </c>
      <c r="J12" s="44" t="s">
        <v>44</v>
      </c>
      <c r="K12" s="44" t="s">
        <v>32</v>
      </c>
      <c r="L12" s="44">
        <v>1428662</v>
      </c>
      <c r="M12" s="45">
        <v>41046.575694444444</v>
      </c>
      <c r="N12" s="44" t="s">
        <v>57</v>
      </c>
      <c r="O12" s="44">
        <v>0.08</v>
      </c>
      <c r="P12" s="44">
        <v>0.2</v>
      </c>
      <c r="Q12" s="44"/>
      <c r="R12" s="44" t="s">
        <v>27</v>
      </c>
      <c r="S12" s="44" t="s">
        <v>140</v>
      </c>
      <c r="T12" s="44" t="s">
        <v>141</v>
      </c>
      <c r="U12" s="44">
        <v>9670</v>
      </c>
      <c r="V12" s="44" t="s">
        <v>29</v>
      </c>
    </row>
    <row r="13" spans="1:22">
      <c r="A13" s="44" t="s">
        <v>139</v>
      </c>
      <c r="B13" s="44"/>
      <c r="C13" s="44" t="s">
        <v>23</v>
      </c>
      <c r="D13" s="44" t="s">
        <v>24</v>
      </c>
      <c r="E13" s="45">
        <v>41038.61041666667</v>
      </c>
      <c r="F13" s="44">
        <v>630</v>
      </c>
      <c r="G13" s="44" t="s">
        <v>59</v>
      </c>
      <c r="H13" s="44">
        <v>4.5999999999999999E-2</v>
      </c>
      <c r="I13" s="44"/>
      <c r="J13" s="44" t="s">
        <v>44</v>
      </c>
      <c r="K13" s="44" t="s">
        <v>32</v>
      </c>
      <c r="L13" s="44">
        <v>1428662</v>
      </c>
      <c r="M13" s="45">
        <v>41045.490972222222</v>
      </c>
      <c r="N13" s="44" t="s">
        <v>60</v>
      </c>
      <c r="O13" s="44">
        <v>0</v>
      </c>
      <c r="P13" s="44">
        <v>0.01</v>
      </c>
      <c r="Q13" s="44"/>
      <c r="R13" s="44" t="s">
        <v>27</v>
      </c>
      <c r="S13" s="44" t="s">
        <v>140</v>
      </c>
      <c r="T13" s="44" t="s">
        <v>141</v>
      </c>
      <c r="U13" s="44">
        <v>9670</v>
      </c>
      <c r="V13" s="44" t="s">
        <v>29</v>
      </c>
    </row>
    <row r="14" spans="1:22">
      <c r="A14" s="44" t="s">
        <v>139</v>
      </c>
      <c r="B14" s="44"/>
      <c r="C14" s="44" t="s">
        <v>23</v>
      </c>
      <c r="D14" s="44" t="s">
        <v>24</v>
      </c>
      <c r="E14" s="45">
        <v>41038.61041666667</v>
      </c>
      <c r="F14" s="44">
        <v>665</v>
      </c>
      <c r="G14" s="44" t="s">
        <v>61</v>
      </c>
      <c r="H14" s="44">
        <v>4.8000000000000001E-2</v>
      </c>
      <c r="I14" s="44"/>
      <c r="J14" s="44" t="s">
        <v>44</v>
      </c>
      <c r="K14" s="44" t="s">
        <v>32</v>
      </c>
      <c r="L14" s="44">
        <v>1428662</v>
      </c>
      <c r="M14" s="45">
        <v>41045.640972222223</v>
      </c>
      <c r="N14" s="44" t="s">
        <v>62</v>
      </c>
      <c r="O14" s="44">
        <v>0</v>
      </c>
      <c r="P14" s="44">
        <v>0.01</v>
      </c>
      <c r="Q14" s="44"/>
      <c r="R14" s="44" t="s">
        <v>27</v>
      </c>
      <c r="S14" s="44" t="s">
        <v>140</v>
      </c>
      <c r="T14" s="44" t="s">
        <v>141</v>
      </c>
      <c r="U14" s="44">
        <v>9670</v>
      </c>
      <c r="V14" s="44" t="s">
        <v>29</v>
      </c>
    </row>
    <row r="15" spans="1:22">
      <c r="A15" s="44" t="s">
        <v>139</v>
      </c>
      <c r="B15" s="44"/>
      <c r="C15" s="44" t="s">
        <v>23</v>
      </c>
      <c r="D15" s="44" t="s">
        <v>24</v>
      </c>
      <c r="E15" s="45">
        <v>41038.61041666667</v>
      </c>
      <c r="F15" s="44">
        <v>671</v>
      </c>
      <c r="G15" s="44" t="s">
        <v>63</v>
      </c>
      <c r="H15" s="44">
        <v>4.7E-2</v>
      </c>
      <c r="I15" s="44"/>
      <c r="J15" s="44" t="s">
        <v>44</v>
      </c>
      <c r="K15" s="44" t="s">
        <v>32</v>
      </c>
      <c r="L15" s="44">
        <v>1428666</v>
      </c>
      <c r="M15" s="45">
        <v>41040.572222222225</v>
      </c>
      <c r="N15" s="44" t="s">
        <v>62</v>
      </c>
      <c r="O15" s="44">
        <v>0</v>
      </c>
      <c r="P15" s="44">
        <v>0.01</v>
      </c>
      <c r="Q15" s="44"/>
      <c r="R15" s="44" t="s">
        <v>27</v>
      </c>
      <c r="S15" s="44" t="s">
        <v>140</v>
      </c>
      <c r="T15" s="44" t="s">
        <v>141</v>
      </c>
      <c r="U15" s="44">
        <v>9670</v>
      </c>
      <c r="V15" s="44" t="s">
        <v>29</v>
      </c>
    </row>
    <row r="16" spans="1:22">
      <c r="A16" s="44" t="s">
        <v>139</v>
      </c>
      <c r="B16" s="44"/>
      <c r="C16" s="44" t="s">
        <v>23</v>
      </c>
      <c r="D16" s="44" t="s">
        <v>24</v>
      </c>
      <c r="E16" s="45">
        <v>41038.61041666667</v>
      </c>
      <c r="F16" s="44">
        <v>680</v>
      </c>
      <c r="G16" s="44" t="s">
        <v>64</v>
      </c>
      <c r="H16" s="44">
        <v>1</v>
      </c>
      <c r="I16" s="44" t="s">
        <v>37</v>
      </c>
      <c r="J16" s="44" t="s">
        <v>44</v>
      </c>
      <c r="K16" s="44" t="s">
        <v>32</v>
      </c>
      <c r="L16" s="44">
        <v>1428662</v>
      </c>
      <c r="M16" s="45">
        <v>41046.847222222219</v>
      </c>
      <c r="N16" s="44" t="s">
        <v>65</v>
      </c>
      <c r="O16" s="44">
        <v>1</v>
      </c>
      <c r="P16" s="44">
        <v>5</v>
      </c>
      <c r="Q16" s="44"/>
      <c r="R16" s="44" t="s">
        <v>27</v>
      </c>
      <c r="S16" s="44" t="s">
        <v>140</v>
      </c>
      <c r="T16" s="44" t="s">
        <v>141</v>
      </c>
      <c r="U16" s="44">
        <v>9670</v>
      </c>
      <c r="V16" s="44" t="s">
        <v>29</v>
      </c>
    </row>
    <row r="17" spans="1:22">
      <c r="A17" s="44" t="s">
        <v>139</v>
      </c>
      <c r="B17" s="44"/>
      <c r="C17" s="44" t="s">
        <v>23</v>
      </c>
      <c r="D17" s="44" t="s">
        <v>24</v>
      </c>
      <c r="E17" s="45">
        <v>41038.61041666667</v>
      </c>
      <c r="F17" s="44">
        <v>916</v>
      </c>
      <c r="G17" s="44" t="s">
        <v>66</v>
      </c>
      <c r="H17" s="44">
        <v>48.8</v>
      </c>
      <c r="I17" s="44"/>
      <c r="J17" s="44" t="s">
        <v>44</v>
      </c>
      <c r="K17" s="44" t="s">
        <v>32</v>
      </c>
      <c r="L17" s="44">
        <v>1428670</v>
      </c>
      <c r="M17" s="45">
        <v>41046.740277777775</v>
      </c>
      <c r="N17" s="44" t="s">
        <v>67</v>
      </c>
      <c r="O17" s="44">
        <v>0.08</v>
      </c>
      <c r="P17" s="44">
        <v>0.3</v>
      </c>
      <c r="Q17" s="44"/>
      <c r="R17" s="44" t="s">
        <v>27</v>
      </c>
      <c r="S17" s="44" t="s">
        <v>140</v>
      </c>
      <c r="T17" s="44" t="s">
        <v>141</v>
      </c>
      <c r="U17" s="44">
        <v>9670</v>
      </c>
      <c r="V17" s="44" t="s">
        <v>29</v>
      </c>
    </row>
    <row r="18" spans="1:22">
      <c r="A18" s="44" t="s">
        <v>139</v>
      </c>
      <c r="B18" s="44"/>
      <c r="C18" s="44" t="s">
        <v>23</v>
      </c>
      <c r="D18" s="44" t="s">
        <v>24</v>
      </c>
      <c r="E18" s="45">
        <v>41038.61041666667</v>
      </c>
      <c r="F18" s="44">
        <v>927</v>
      </c>
      <c r="G18" s="44" t="s">
        <v>68</v>
      </c>
      <c r="H18" s="44">
        <v>22.3</v>
      </c>
      <c r="I18" s="44"/>
      <c r="J18" s="44" t="s">
        <v>44</v>
      </c>
      <c r="K18" s="44" t="s">
        <v>32</v>
      </c>
      <c r="L18" s="44">
        <v>1428670</v>
      </c>
      <c r="M18" s="45">
        <v>41046.740277777775</v>
      </c>
      <c r="N18" s="44" t="s">
        <v>67</v>
      </c>
      <c r="O18" s="44">
        <v>0.04</v>
      </c>
      <c r="P18" s="44">
        <v>0.16</v>
      </c>
      <c r="Q18" s="44"/>
      <c r="R18" s="44" t="s">
        <v>27</v>
      </c>
      <c r="S18" s="44" t="s">
        <v>140</v>
      </c>
      <c r="T18" s="44" t="s">
        <v>141</v>
      </c>
      <c r="U18" s="44">
        <v>9670</v>
      </c>
      <c r="V18" s="44" t="s">
        <v>29</v>
      </c>
    </row>
    <row r="19" spans="1:22">
      <c r="A19" s="44" t="s">
        <v>139</v>
      </c>
      <c r="B19" s="44"/>
      <c r="C19" s="44" t="s">
        <v>23</v>
      </c>
      <c r="D19" s="44" t="s">
        <v>24</v>
      </c>
      <c r="E19" s="45">
        <v>41038.61041666667</v>
      </c>
      <c r="F19" s="44">
        <v>929</v>
      </c>
      <c r="G19" s="44" t="s">
        <v>69</v>
      </c>
      <c r="H19" s="44">
        <v>146</v>
      </c>
      <c r="I19" s="44"/>
      <c r="J19" s="44" t="s">
        <v>44</v>
      </c>
      <c r="K19" s="44" t="s">
        <v>32</v>
      </c>
      <c r="L19" s="44">
        <v>1428670</v>
      </c>
      <c r="M19" s="45">
        <v>41046.740277777775</v>
      </c>
      <c r="N19" s="44" t="s">
        <v>67</v>
      </c>
      <c r="O19" s="44">
        <v>0.5</v>
      </c>
      <c r="P19" s="44">
        <v>2</v>
      </c>
      <c r="Q19" s="44"/>
      <c r="R19" s="44" t="s">
        <v>27</v>
      </c>
      <c r="S19" s="44" t="s">
        <v>140</v>
      </c>
      <c r="T19" s="44" t="s">
        <v>141</v>
      </c>
      <c r="U19" s="44">
        <v>9670</v>
      </c>
      <c r="V19" s="44" t="s">
        <v>29</v>
      </c>
    </row>
    <row r="20" spans="1:22">
      <c r="A20" s="44" t="s">
        <v>139</v>
      </c>
      <c r="B20" s="44"/>
      <c r="C20" s="44" t="s">
        <v>23</v>
      </c>
      <c r="D20" s="44" t="s">
        <v>24</v>
      </c>
      <c r="E20" s="45">
        <v>41038.61041666667</v>
      </c>
      <c r="F20" s="44">
        <v>937</v>
      </c>
      <c r="G20" s="44" t="s">
        <v>70</v>
      </c>
      <c r="H20" s="44">
        <v>4.4000000000000004</v>
      </c>
      <c r="I20" s="44"/>
      <c r="J20" s="44" t="s">
        <v>44</v>
      </c>
      <c r="K20" s="44" t="s">
        <v>32</v>
      </c>
      <c r="L20" s="44">
        <v>1428670</v>
      </c>
      <c r="M20" s="45">
        <v>41046.740277777775</v>
      </c>
      <c r="N20" s="44" t="s">
        <v>67</v>
      </c>
      <c r="O20" s="44">
        <v>0.3</v>
      </c>
      <c r="P20" s="44">
        <v>1.2</v>
      </c>
      <c r="Q20" s="44"/>
      <c r="R20" s="44" t="s">
        <v>27</v>
      </c>
      <c r="S20" s="44" t="s">
        <v>140</v>
      </c>
      <c r="T20" s="44" t="s">
        <v>141</v>
      </c>
      <c r="U20" s="44">
        <v>9670</v>
      </c>
      <c r="V20" s="44" t="s">
        <v>29</v>
      </c>
    </row>
    <row r="21" spans="1:22">
      <c r="A21" s="44" t="s">
        <v>139</v>
      </c>
      <c r="B21" s="44"/>
      <c r="C21" s="44" t="s">
        <v>23</v>
      </c>
      <c r="D21" s="44" t="s">
        <v>24</v>
      </c>
      <c r="E21" s="45">
        <v>41038.61041666667</v>
      </c>
      <c r="F21" s="44">
        <v>940</v>
      </c>
      <c r="G21" s="44" t="s">
        <v>71</v>
      </c>
      <c r="H21" s="44">
        <v>260</v>
      </c>
      <c r="I21" s="44"/>
      <c r="J21" s="44" t="s">
        <v>44</v>
      </c>
      <c r="K21" s="44" t="s">
        <v>32</v>
      </c>
      <c r="L21" s="44">
        <v>1428658</v>
      </c>
      <c r="M21" s="45">
        <v>41045.770138888889</v>
      </c>
      <c r="N21" s="44" t="s">
        <v>72</v>
      </c>
      <c r="O21" s="44">
        <v>2</v>
      </c>
      <c r="P21" s="44">
        <v>5</v>
      </c>
      <c r="Q21" s="44"/>
      <c r="R21" s="44" t="s">
        <v>27</v>
      </c>
      <c r="S21" s="44" t="s">
        <v>140</v>
      </c>
      <c r="T21" s="44" t="s">
        <v>141</v>
      </c>
      <c r="U21" s="44">
        <v>9670</v>
      </c>
      <c r="V21" s="44" t="s">
        <v>29</v>
      </c>
    </row>
    <row r="22" spans="1:22">
      <c r="A22" s="44" t="s">
        <v>139</v>
      </c>
      <c r="B22" s="44"/>
      <c r="C22" s="44" t="s">
        <v>23</v>
      </c>
      <c r="D22" s="44" t="s">
        <v>24</v>
      </c>
      <c r="E22" s="45">
        <v>41038.61041666667</v>
      </c>
      <c r="F22" s="44">
        <v>945</v>
      </c>
      <c r="G22" s="44" t="s">
        <v>73</v>
      </c>
      <c r="H22" s="44">
        <v>67</v>
      </c>
      <c r="I22" s="44"/>
      <c r="J22" s="44" t="s">
        <v>44</v>
      </c>
      <c r="K22" s="44" t="s">
        <v>32</v>
      </c>
      <c r="L22" s="44">
        <v>1428658</v>
      </c>
      <c r="M22" s="45">
        <v>41045.770138888889</v>
      </c>
      <c r="N22" s="44" t="s">
        <v>72</v>
      </c>
      <c r="O22" s="44">
        <v>2</v>
      </c>
      <c r="P22" s="44">
        <v>5</v>
      </c>
      <c r="Q22" s="44" t="s">
        <v>142</v>
      </c>
      <c r="R22" s="44" t="s">
        <v>27</v>
      </c>
      <c r="S22" s="44" t="s">
        <v>140</v>
      </c>
      <c r="T22" s="44" t="s">
        <v>141</v>
      </c>
      <c r="U22" s="44">
        <v>9670</v>
      </c>
      <c r="V22" s="44" t="s">
        <v>29</v>
      </c>
    </row>
    <row r="23" spans="1:22">
      <c r="A23" s="44" t="s">
        <v>139</v>
      </c>
      <c r="B23" s="44"/>
      <c r="C23" s="44" t="s">
        <v>23</v>
      </c>
      <c r="D23" s="44" t="s">
        <v>24</v>
      </c>
      <c r="E23" s="45">
        <v>41038.61041666667</v>
      </c>
      <c r="F23" s="44">
        <v>1022</v>
      </c>
      <c r="G23" s="44" t="s">
        <v>74</v>
      </c>
      <c r="H23" s="44">
        <v>51</v>
      </c>
      <c r="I23" s="44" t="s">
        <v>54</v>
      </c>
      <c r="J23" s="44" t="s">
        <v>75</v>
      </c>
      <c r="K23" s="44" t="s">
        <v>32</v>
      </c>
      <c r="L23" s="44">
        <v>1428670</v>
      </c>
      <c r="M23" s="45">
        <v>41046.740277777775</v>
      </c>
      <c r="N23" s="44" t="s">
        <v>67</v>
      </c>
      <c r="O23" s="44">
        <v>15</v>
      </c>
      <c r="P23" s="44">
        <v>60</v>
      </c>
      <c r="Q23" s="44"/>
      <c r="R23" s="44" t="s">
        <v>27</v>
      </c>
      <c r="S23" s="44" t="s">
        <v>140</v>
      </c>
      <c r="T23" s="44" t="s">
        <v>141</v>
      </c>
      <c r="U23" s="44">
        <v>9670</v>
      </c>
      <c r="V23" s="44" t="s">
        <v>29</v>
      </c>
    </row>
    <row r="24" spans="1:22">
      <c r="A24" s="44" t="s">
        <v>139</v>
      </c>
      <c r="B24" s="44"/>
      <c r="C24" s="44" t="s">
        <v>23</v>
      </c>
      <c r="D24" s="44" t="s">
        <v>24</v>
      </c>
      <c r="E24" s="45">
        <v>41038.61041666667</v>
      </c>
      <c r="F24" s="44">
        <v>70300</v>
      </c>
      <c r="G24" s="44" t="s">
        <v>76</v>
      </c>
      <c r="H24" s="44">
        <v>551</v>
      </c>
      <c r="I24" s="44"/>
      <c r="J24" s="44" t="s">
        <v>44</v>
      </c>
      <c r="K24" s="44" t="s">
        <v>32</v>
      </c>
      <c r="L24" s="44">
        <v>1428658</v>
      </c>
      <c r="M24" s="45">
        <v>41045.491666666669</v>
      </c>
      <c r="N24" s="44" t="s">
        <v>77</v>
      </c>
      <c r="O24" s="44">
        <v>15</v>
      </c>
      <c r="P24" s="44">
        <v>25</v>
      </c>
      <c r="Q24" s="44"/>
      <c r="R24" s="44" t="s">
        <v>27</v>
      </c>
      <c r="S24" s="44" t="s">
        <v>140</v>
      </c>
      <c r="T24" s="44" t="s">
        <v>141</v>
      </c>
      <c r="U24" s="44">
        <v>9670</v>
      </c>
      <c r="V24" s="44" t="s">
        <v>29</v>
      </c>
    </row>
    <row r="25" spans="1:22">
      <c r="A25" s="44" t="s">
        <v>139</v>
      </c>
      <c r="B25" s="44"/>
      <c r="C25" s="44" t="s">
        <v>23</v>
      </c>
      <c r="D25" s="44" t="s">
        <v>24</v>
      </c>
      <c r="E25" s="45">
        <v>41038.61041666667</v>
      </c>
      <c r="F25" s="44">
        <v>99937</v>
      </c>
      <c r="G25" s="44" t="s">
        <v>136</v>
      </c>
      <c r="H25" s="44">
        <v>9.7000000000000003E-3</v>
      </c>
      <c r="I25" s="44" t="s">
        <v>37</v>
      </c>
      <c r="J25" s="44" t="s">
        <v>75</v>
      </c>
      <c r="K25" s="44" t="s">
        <v>32</v>
      </c>
      <c r="L25" s="44">
        <v>1428674</v>
      </c>
      <c r="M25" s="45">
        <v>41044.089583333334</v>
      </c>
      <c r="N25" s="44" t="s">
        <v>137</v>
      </c>
      <c r="O25" s="44">
        <v>0.01</v>
      </c>
      <c r="P25" s="44">
        <v>0.05</v>
      </c>
      <c r="Q25" s="44"/>
      <c r="R25" s="44" t="s">
        <v>27</v>
      </c>
      <c r="S25" s="44" t="s">
        <v>140</v>
      </c>
      <c r="T25" s="44" t="s">
        <v>141</v>
      </c>
      <c r="U25" s="44">
        <v>9670</v>
      </c>
      <c r="V25" s="44" t="s">
        <v>29</v>
      </c>
    </row>
    <row r="26" spans="1:22">
      <c r="A26" s="44" t="s">
        <v>143</v>
      </c>
      <c r="B26" s="44"/>
      <c r="C26" s="44" t="s">
        <v>79</v>
      </c>
      <c r="D26" s="44" t="s">
        <v>24</v>
      </c>
      <c r="E26" s="45">
        <v>41038.430555555555</v>
      </c>
      <c r="F26" s="44">
        <v>10</v>
      </c>
      <c r="G26" s="44" t="s">
        <v>25</v>
      </c>
      <c r="H26" s="44">
        <v>24.42</v>
      </c>
      <c r="I26" s="44"/>
      <c r="J26" s="44" t="s">
        <v>26</v>
      </c>
      <c r="K26" s="44" t="s">
        <v>27</v>
      </c>
      <c r="L26" s="44"/>
      <c r="M26" s="45">
        <v>41038.430555555555</v>
      </c>
      <c r="N26" s="44" t="s">
        <v>28</v>
      </c>
      <c r="O26" s="44"/>
      <c r="P26" s="44"/>
      <c r="Q26" s="44" t="s">
        <v>144</v>
      </c>
      <c r="R26" s="44" t="s">
        <v>27</v>
      </c>
      <c r="S26" s="44" t="s">
        <v>145</v>
      </c>
      <c r="T26" s="44" t="s">
        <v>141</v>
      </c>
      <c r="U26" s="44">
        <v>6989</v>
      </c>
      <c r="V26" s="44" t="s">
        <v>80</v>
      </c>
    </row>
    <row r="27" spans="1:22">
      <c r="A27" s="44" t="s">
        <v>143</v>
      </c>
      <c r="B27" s="44"/>
      <c r="C27" s="44" t="s">
        <v>79</v>
      </c>
      <c r="D27" s="44" t="s">
        <v>24</v>
      </c>
      <c r="E27" s="45">
        <v>41038.430555555555</v>
      </c>
      <c r="F27" s="44">
        <v>76</v>
      </c>
      <c r="G27" s="44" t="s">
        <v>30</v>
      </c>
      <c r="H27" s="44">
        <v>1.1000000000000001</v>
      </c>
      <c r="I27" s="44" t="s">
        <v>146</v>
      </c>
      <c r="J27" s="44" t="s">
        <v>31</v>
      </c>
      <c r="K27" s="44" t="s">
        <v>32</v>
      </c>
      <c r="L27" s="44">
        <v>1428657</v>
      </c>
      <c r="M27" s="45">
        <v>41040.543749999997</v>
      </c>
      <c r="N27" s="44" t="s">
        <v>33</v>
      </c>
      <c r="O27" s="44">
        <v>0.1</v>
      </c>
      <c r="P27" s="44">
        <v>0.1</v>
      </c>
      <c r="Q27" s="44" t="s">
        <v>147</v>
      </c>
      <c r="R27" s="44" t="s">
        <v>27</v>
      </c>
      <c r="S27" s="44" t="s">
        <v>145</v>
      </c>
      <c r="T27" s="44" t="s">
        <v>141</v>
      </c>
      <c r="U27" s="44">
        <v>6989</v>
      </c>
      <c r="V27" s="44" t="s">
        <v>80</v>
      </c>
    </row>
    <row r="28" spans="1:22">
      <c r="A28" s="44" t="s">
        <v>143</v>
      </c>
      <c r="B28" s="44"/>
      <c r="C28" s="44" t="s">
        <v>79</v>
      </c>
      <c r="D28" s="44" t="s">
        <v>24</v>
      </c>
      <c r="E28" s="45">
        <v>41038.430555555555</v>
      </c>
      <c r="F28" s="44">
        <v>78</v>
      </c>
      <c r="G28" s="44" t="s">
        <v>34</v>
      </c>
      <c r="H28" s="44">
        <v>3.49</v>
      </c>
      <c r="I28" s="44"/>
      <c r="J28" s="44" t="s">
        <v>35</v>
      </c>
      <c r="K28" s="44" t="s">
        <v>27</v>
      </c>
      <c r="L28" s="44"/>
      <c r="M28" s="45">
        <v>41038.430555555555</v>
      </c>
      <c r="N28" s="44"/>
      <c r="O28" s="44"/>
      <c r="P28" s="44"/>
      <c r="Q28" s="44" t="s">
        <v>144</v>
      </c>
      <c r="R28" s="44" t="s">
        <v>27</v>
      </c>
      <c r="S28" s="44" t="s">
        <v>145</v>
      </c>
      <c r="T28" s="44" t="s">
        <v>141</v>
      </c>
      <c r="U28" s="44">
        <v>6989</v>
      </c>
      <c r="V28" s="44" t="s">
        <v>80</v>
      </c>
    </row>
    <row r="29" spans="1:22">
      <c r="A29" s="44" t="s">
        <v>143</v>
      </c>
      <c r="B29" s="44"/>
      <c r="C29" s="44" t="s">
        <v>79</v>
      </c>
      <c r="D29" s="44" t="s">
        <v>24</v>
      </c>
      <c r="E29" s="45">
        <v>41038.430555555555</v>
      </c>
      <c r="F29" s="44">
        <v>80</v>
      </c>
      <c r="G29" s="44" t="s">
        <v>36</v>
      </c>
      <c r="H29" s="44">
        <v>2.5</v>
      </c>
      <c r="I29" s="44" t="s">
        <v>148</v>
      </c>
      <c r="J29" s="44" t="s">
        <v>38</v>
      </c>
      <c r="K29" s="44" t="s">
        <v>32</v>
      </c>
      <c r="L29" s="44">
        <v>1428657</v>
      </c>
      <c r="M29" s="45">
        <v>41040.553472222222</v>
      </c>
      <c r="N29" s="44" t="s">
        <v>39</v>
      </c>
      <c r="O29" s="44">
        <v>2.5</v>
      </c>
      <c r="P29" s="44">
        <v>6</v>
      </c>
      <c r="Q29" s="44" t="s">
        <v>149</v>
      </c>
      <c r="R29" s="44" t="s">
        <v>27</v>
      </c>
      <c r="S29" s="44" t="s">
        <v>145</v>
      </c>
      <c r="T29" s="44" t="s">
        <v>141</v>
      </c>
      <c r="U29" s="44">
        <v>6989</v>
      </c>
      <c r="V29" s="44" t="s">
        <v>80</v>
      </c>
    </row>
    <row r="30" spans="1:22">
      <c r="A30" s="44" t="s">
        <v>143</v>
      </c>
      <c r="B30" s="44"/>
      <c r="C30" s="44" t="s">
        <v>79</v>
      </c>
      <c r="D30" s="44" t="s">
        <v>24</v>
      </c>
      <c r="E30" s="45">
        <v>41038.430555555555</v>
      </c>
      <c r="F30" s="44">
        <v>94</v>
      </c>
      <c r="G30" s="44" t="s">
        <v>40</v>
      </c>
      <c r="H30" s="44">
        <v>275</v>
      </c>
      <c r="I30" s="44"/>
      <c r="J30" s="44" t="s">
        <v>41</v>
      </c>
      <c r="K30" s="44" t="s">
        <v>27</v>
      </c>
      <c r="L30" s="44"/>
      <c r="M30" s="45">
        <v>41038.430555555555</v>
      </c>
      <c r="N30" s="44" t="s">
        <v>42</v>
      </c>
      <c r="O30" s="44"/>
      <c r="P30" s="44"/>
      <c r="Q30" s="44" t="s">
        <v>144</v>
      </c>
      <c r="R30" s="44" t="s">
        <v>27</v>
      </c>
      <c r="S30" s="44" t="s">
        <v>145</v>
      </c>
      <c r="T30" s="44" t="s">
        <v>141</v>
      </c>
      <c r="U30" s="44">
        <v>6989</v>
      </c>
      <c r="V30" s="44" t="s">
        <v>80</v>
      </c>
    </row>
    <row r="31" spans="1:22">
      <c r="A31" s="44" t="s">
        <v>143</v>
      </c>
      <c r="B31" s="44"/>
      <c r="C31" s="44" t="s">
        <v>79</v>
      </c>
      <c r="D31" s="44" t="s">
        <v>24</v>
      </c>
      <c r="E31" s="45">
        <v>41038.430555555555</v>
      </c>
      <c r="F31" s="44">
        <v>299</v>
      </c>
      <c r="G31" s="44" t="s">
        <v>43</v>
      </c>
      <c r="H31" s="44">
        <v>3.8</v>
      </c>
      <c r="I31" s="44"/>
      <c r="J31" s="44" t="s">
        <v>44</v>
      </c>
      <c r="K31" s="44" t="s">
        <v>27</v>
      </c>
      <c r="L31" s="44"/>
      <c r="M31" s="45">
        <v>41038.430555555555</v>
      </c>
      <c r="N31" s="44" t="s">
        <v>45</v>
      </c>
      <c r="O31" s="44"/>
      <c r="P31" s="44"/>
      <c r="Q31" s="44" t="s">
        <v>144</v>
      </c>
      <c r="R31" s="44" t="s">
        <v>27</v>
      </c>
      <c r="S31" s="44" t="s">
        <v>145</v>
      </c>
      <c r="T31" s="44" t="s">
        <v>141</v>
      </c>
      <c r="U31" s="44">
        <v>6989</v>
      </c>
      <c r="V31" s="44" t="s">
        <v>80</v>
      </c>
    </row>
    <row r="32" spans="1:22">
      <c r="A32" s="44" t="s">
        <v>143</v>
      </c>
      <c r="B32" s="44"/>
      <c r="C32" s="44" t="s">
        <v>79</v>
      </c>
      <c r="D32" s="44" t="s">
        <v>24</v>
      </c>
      <c r="E32" s="45">
        <v>41038.430555555555</v>
      </c>
      <c r="F32" s="44">
        <v>301</v>
      </c>
      <c r="G32" s="44" t="s">
        <v>46</v>
      </c>
      <c r="H32" s="44">
        <v>43.5</v>
      </c>
      <c r="I32" s="44"/>
      <c r="J32" s="44" t="s">
        <v>47</v>
      </c>
      <c r="K32" s="44" t="s">
        <v>27</v>
      </c>
      <c r="L32" s="44"/>
      <c r="M32" s="45">
        <v>41038.430555555555</v>
      </c>
      <c r="N32" s="44"/>
      <c r="O32" s="44"/>
      <c r="P32" s="44"/>
      <c r="Q32" s="44" t="s">
        <v>144</v>
      </c>
      <c r="R32" s="44" t="s">
        <v>27</v>
      </c>
      <c r="S32" s="44" t="s">
        <v>145</v>
      </c>
      <c r="T32" s="44" t="s">
        <v>141</v>
      </c>
      <c r="U32" s="44">
        <v>6989</v>
      </c>
      <c r="V32" s="44" t="s">
        <v>80</v>
      </c>
    </row>
    <row r="33" spans="1:22">
      <c r="A33" s="44" t="s">
        <v>143</v>
      </c>
      <c r="B33" s="44"/>
      <c r="C33" s="44" t="s">
        <v>79</v>
      </c>
      <c r="D33" s="44" t="s">
        <v>24</v>
      </c>
      <c r="E33" s="45">
        <v>41038.430555555555</v>
      </c>
      <c r="F33" s="44">
        <v>406</v>
      </c>
      <c r="G33" s="44" t="s">
        <v>48</v>
      </c>
      <c r="H33" s="44">
        <v>7.57</v>
      </c>
      <c r="I33" s="44"/>
      <c r="J33" s="44" t="s">
        <v>49</v>
      </c>
      <c r="K33" s="44" t="s">
        <v>27</v>
      </c>
      <c r="L33" s="44"/>
      <c r="M33" s="45">
        <v>41038.430555555555</v>
      </c>
      <c r="N33" s="44" t="s">
        <v>50</v>
      </c>
      <c r="O33" s="44"/>
      <c r="P33" s="44"/>
      <c r="Q33" s="44" t="s">
        <v>144</v>
      </c>
      <c r="R33" s="44" t="s">
        <v>27</v>
      </c>
      <c r="S33" s="44" t="s">
        <v>145</v>
      </c>
      <c r="T33" s="44" t="s">
        <v>141</v>
      </c>
      <c r="U33" s="44">
        <v>6989</v>
      </c>
      <c r="V33" s="44" t="s">
        <v>80</v>
      </c>
    </row>
    <row r="34" spans="1:22">
      <c r="A34" s="44" t="s">
        <v>143</v>
      </c>
      <c r="B34" s="44"/>
      <c r="C34" s="44" t="s">
        <v>79</v>
      </c>
      <c r="D34" s="44" t="s">
        <v>24</v>
      </c>
      <c r="E34" s="45">
        <v>41038.430555555555</v>
      </c>
      <c r="F34" s="44">
        <v>410</v>
      </c>
      <c r="G34" s="44" t="s">
        <v>51</v>
      </c>
      <c r="H34" s="44">
        <v>85</v>
      </c>
      <c r="I34" s="44" t="s">
        <v>82</v>
      </c>
      <c r="J34" s="44" t="s">
        <v>44</v>
      </c>
      <c r="K34" s="44" t="s">
        <v>32</v>
      </c>
      <c r="L34" s="44">
        <v>1428657</v>
      </c>
      <c r="M34" s="45">
        <v>41045.227083333331</v>
      </c>
      <c r="N34" s="44" t="s">
        <v>52</v>
      </c>
      <c r="O34" s="44">
        <v>0.65</v>
      </c>
      <c r="P34" s="44">
        <v>2.5</v>
      </c>
      <c r="Q34" s="44" t="s">
        <v>144</v>
      </c>
      <c r="R34" s="44" t="s">
        <v>27</v>
      </c>
      <c r="S34" s="44" t="s">
        <v>145</v>
      </c>
      <c r="T34" s="44" t="s">
        <v>141</v>
      </c>
      <c r="U34" s="44">
        <v>6989</v>
      </c>
      <c r="V34" s="44" t="s">
        <v>80</v>
      </c>
    </row>
    <row r="35" spans="1:22">
      <c r="A35" s="44" t="s">
        <v>143</v>
      </c>
      <c r="B35" s="44"/>
      <c r="C35" s="44" t="s">
        <v>79</v>
      </c>
      <c r="D35" s="44" t="s">
        <v>24</v>
      </c>
      <c r="E35" s="45">
        <v>41038.430555555555</v>
      </c>
      <c r="F35" s="44">
        <v>610</v>
      </c>
      <c r="G35" s="44" t="s">
        <v>53</v>
      </c>
      <c r="H35" s="44">
        <v>0.01</v>
      </c>
      <c r="I35" s="44" t="s">
        <v>37</v>
      </c>
      <c r="J35" s="44" t="s">
        <v>44</v>
      </c>
      <c r="K35" s="44" t="s">
        <v>32</v>
      </c>
      <c r="L35" s="44">
        <v>1428661</v>
      </c>
      <c r="M35" s="45">
        <v>41044.424305555556</v>
      </c>
      <c r="N35" s="44" t="s">
        <v>55</v>
      </c>
      <c r="O35" s="44">
        <v>0.01</v>
      </c>
      <c r="P35" s="44">
        <v>0.02</v>
      </c>
      <c r="Q35" s="44" t="s">
        <v>144</v>
      </c>
      <c r="R35" s="44" t="s">
        <v>27</v>
      </c>
      <c r="S35" s="44" t="s">
        <v>145</v>
      </c>
      <c r="T35" s="44" t="s">
        <v>141</v>
      </c>
      <c r="U35" s="44">
        <v>6989</v>
      </c>
      <c r="V35" s="44" t="s">
        <v>80</v>
      </c>
    </row>
    <row r="36" spans="1:22">
      <c r="A36" s="44" t="s">
        <v>143</v>
      </c>
      <c r="B36" s="44"/>
      <c r="C36" s="44" t="s">
        <v>79</v>
      </c>
      <c r="D36" s="44" t="s">
        <v>24</v>
      </c>
      <c r="E36" s="45">
        <v>41038.430555555555</v>
      </c>
      <c r="F36" s="44">
        <v>625</v>
      </c>
      <c r="G36" s="44" t="s">
        <v>56</v>
      </c>
      <c r="H36" s="44">
        <v>0.08</v>
      </c>
      <c r="I36" s="44" t="s">
        <v>37</v>
      </c>
      <c r="J36" s="44" t="s">
        <v>44</v>
      </c>
      <c r="K36" s="44" t="s">
        <v>32</v>
      </c>
      <c r="L36" s="44">
        <v>1428661</v>
      </c>
      <c r="M36" s="45">
        <v>41046.574305555558</v>
      </c>
      <c r="N36" s="44" t="s">
        <v>57</v>
      </c>
      <c r="O36" s="44">
        <v>0.08</v>
      </c>
      <c r="P36" s="44">
        <v>0.2</v>
      </c>
      <c r="Q36" s="44" t="s">
        <v>144</v>
      </c>
      <c r="R36" s="44" t="s">
        <v>27</v>
      </c>
      <c r="S36" s="44" t="s">
        <v>145</v>
      </c>
      <c r="T36" s="44" t="s">
        <v>141</v>
      </c>
      <c r="U36" s="44">
        <v>6989</v>
      </c>
      <c r="V36" s="44" t="s">
        <v>80</v>
      </c>
    </row>
    <row r="37" spans="1:22">
      <c r="A37" s="44" t="s">
        <v>143</v>
      </c>
      <c r="B37" s="44"/>
      <c r="C37" s="44" t="s">
        <v>79</v>
      </c>
      <c r="D37" s="44" t="s">
        <v>24</v>
      </c>
      <c r="E37" s="45">
        <v>41038.430555555555</v>
      </c>
      <c r="F37" s="44">
        <v>630</v>
      </c>
      <c r="G37" s="44" t="s">
        <v>59</v>
      </c>
      <c r="H37" s="44">
        <v>3.9</v>
      </c>
      <c r="I37" s="44"/>
      <c r="J37" s="44" t="s">
        <v>44</v>
      </c>
      <c r="K37" s="44" t="s">
        <v>32</v>
      </c>
      <c r="L37" s="44">
        <v>1428661</v>
      </c>
      <c r="M37" s="45">
        <v>41045.491666666669</v>
      </c>
      <c r="N37" s="44" t="s">
        <v>60</v>
      </c>
      <c r="O37" s="44">
        <v>0.04</v>
      </c>
      <c r="P37" s="44">
        <v>0.1</v>
      </c>
      <c r="Q37" s="44" t="s">
        <v>144</v>
      </c>
      <c r="R37" s="44" t="s">
        <v>27</v>
      </c>
      <c r="S37" s="44" t="s">
        <v>145</v>
      </c>
      <c r="T37" s="44" t="s">
        <v>141</v>
      </c>
      <c r="U37" s="44">
        <v>6989</v>
      </c>
      <c r="V37" s="44" t="s">
        <v>80</v>
      </c>
    </row>
    <row r="38" spans="1:22">
      <c r="A38" s="44" t="s">
        <v>143</v>
      </c>
      <c r="B38" s="44"/>
      <c r="C38" s="44" t="s">
        <v>79</v>
      </c>
      <c r="D38" s="44" t="s">
        <v>24</v>
      </c>
      <c r="E38" s="45">
        <v>41038.430555555555</v>
      </c>
      <c r="F38" s="44">
        <v>665</v>
      </c>
      <c r="G38" s="44" t="s">
        <v>61</v>
      </c>
      <c r="H38" s="44">
        <v>4.1000000000000002E-2</v>
      </c>
      <c r="I38" s="44"/>
      <c r="J38" s="44" t="s">
        <v>44</v>
      </c>
      <c r="K38" s="44" t="s">
        <v>32</v>
      </c>
      <c r="L38" s="44">
        <v>1428661</v>
      </c>
      <c r="M38" s="45">
        <v>41045.640277777777</v>
      </c>
      <c r="N38" s="44" t="s">
        <v>62</v>
      </c>
      <c r="O38" s="44">
        <v>0</v>
      </c>
      <c r="P38" s="44">
        <v>0.01</v>
      </c>
      <c r="Q38" s="44" t="s">
        <v>144</v>
      </c>
      <c r="R38" s="44" t="s">
        <v>27</v>
      </c>
      <c r="S38" s="44" t="s">
        <v>145</v>
      </c>
      <c r="T38" s="44" t="s">
        <v>141</v>
      </c>
      <c r="U38" s="44">
        <v>6989</v>
      </c>
      <c r="V38" s="44" t="s">
        <v>80</v>
      </c>
    </row>
    <row r="39" spans="1:22">
      <c r="A39" s="44" t="s">
        <v>143</v>
      </c>
      <c r="B39" s="44"/>
      <c r="C39" s="44" t="s">
        <v>79</v>
      </c>
      <c r="D39" s="44" t="s">
        <v>24</v>
      </c>
      <c r="E39" s="45">
        <v>41038.430555555555</v>
      </c>
      <c r="F39" s="44">
        <v>671</v>
      </c>
      <c r="G39" s="44" t="s">
        <v>63</v>
      </c>
      <c r="H39" s="44">
        <v>3.3000000000000002E-2</v>
      </c>
      <c r="I39" s="44" t="s">
        <v>150</v>
      </c>
      <c r="J39" s="44" t="s">
        <v>44</v>
      </c>
      <c r="K39" s="44" t="s">
        <v>32</v>
      </c>
      <c r="L39" s="44">
        <v>1428665</v>
      </c>
      <c r="M39" s="45">
        <v>41040.571527777778</v>
      </c>
      <c r="N39" s="44" t="s">
        <v>62</v>
      </c>
      <c r="O39" s="44">
        <v>0</v>
      </c>
      <c r="P39" s="44">
        <v>0.01</v>
      </c>
      <c r="Q39" s="44" t="s">
        <v>151</v>
      </c>
      <c r="R39" s="44" t="s">
        <v>27</v>
      </c>
      <c r="S39" s="44" t="s">
        <v>145</v>
      </c>
      <c r="T39" s="44" t="s">
        <v>141</v>
      </c>
      <c r="U39" s="44">
        <v>6989</v>
      </c>
      <c r="V39" s="44" t="s">
        <v>80</v>
      </c>
    </row>
    <row r="40" spans="1:22">
      <c r="A40" s="44" t="s">
        <v>143</v>
      </c>
      <c r="B40" s="44"/>
      <c r="C40" s="44" t="s">
        <v>79</v>
      </c>
      <c r="D40" s="44" t="s">
        <v>24</v>
      </c>
      <c r="E40" s="45">
        <v>41038.430555555555</v>
      </c>
      <c r="F40" s="44">
        <v>680</v>
      </c>
      <c r="G40" s="44" t="s">
        <v>64</v>
      </c>
      <c r="H40" s="44">
        <v>1</v>
      </c>
      <c r="I40" s="44" t="s">
        <v>37</v>
      </c>
      <c r="J40" s="44" t="s">
        <v>44</v>
      </c>
      <c r="K40" s="44" t="s">
        <v>32</v>
      </c>
      <c r="L40" s="44">
        <v>1428661</v>
      </c>
      <c r="M40" s="45">
        <v>41046.74722222222</v>
      </c>
      <c r="N40" s="44" t="s">
        <v>65</v>
      </c>
      <c r="O40" s="44">
        <v>1</v>
      </c>
      <c r="P40" s="44">
        <v>5</v>
      </c>
      <c r="Q40" s="44" t="s">
        <v>144</v>
      </c>
      <c r="R40" s="44" t="s">
        <v>27</v>
      </c>
      <c r="S40" s="44" t="s">
        <v>145</v>
      </c>
      <c r="T40" s="44" t="s">
        <v>141</v>
      </c>
      <c r="U40" s="44">
        <v>6989</v>
      </c>
      <c r="V40" s="44" t="s">
        <v>80</v>
      </c>
    </row>
    <row r="41" spans="1:22">
      <c r="A41" s="44" t="s">
        <v>143</v>
      </c>
      <c r="B41" s="44"/>
      <c r="C41" s="44" t="s">
        <v>79</v>
      </c>
      <c r="D41" s="44" t="s">
        <v>24</v>
      </c>
      <c r="E41" s="45">
        <v>41038.430555555555</v>
      </c>
      <c r="F41" s="44">
        <v>916</v>
      </c>
      <c r="G41" s="44" t="s">
        <v>66</v>
      </c>
      <c r="H41" s="44">
        <v>34.5</v>
      </c>
      <c r="I41" s="44"/>
      <c r="J41" s="44" t="s">
        <v>44</v>
      </c>
      <c r="K41" s="44" t="s">
        <v>32</v>
      </c>
      <c r="L41" s="44">
        <v>1428669</v>
      </c>
      <c r="M41" s="45">
        <v>41046.734722222223</v>
      </c>
      <c r="N41" s="44" t="s">
        <v>67</v>
      </c>
      <c r="O41" s="44">
        <v>0.08</v>
      </c>
      <c r="P41" s="44">
        <v>0.3</v>
      </c>
      <c r="Q41" s="44" t="s">
        <v>144</v>
      </c>
      <c r="R41" s="44" t="s">
        <v>27</v>
      </c>
      <c r="S41" s="44" t="s">
        <v>145</v>
      </c>
      <c r="T41" s="44" t="s">
        <v>141</v>
      </c>
      <c r="U41" s="44">
        <v>6989</v>
      </c>
      <c r="V41" s="44" t="s">
        <v>80</v>
      </c>
    </row>
    <row r="42" spans="1:22">
      <c r="A42" s="44" t="s">
        <v>143</v>
      </c>
      <c r="B42" s="44"/>
      <c r="C42" s="44" t="s">
        <v>79</v>
      </c>
      <c r="D42" s="44" t="s">
        <v>24</v>
      </c>
      <c r="E42" s="45">
        <v>41038.430555555555</v>
      </c>
      <c r="F42" s="44">
        <v>927</v>
      </c>
      <c r="G42" s="44" t="s">
        <v>68</v>
      </c>
      <c r="H42" s="44">
        <v>9.14</v>
      </c>
      <c r="I42" s="44"/>
      <c r="J42" s="44" t="s">
        <v>44</v>
      </c>
      <c r="K42" s="44" t="s">
        <v>32</v>
      </c>
      <c r="L42" s="44">
        <v>1428669</v>
      </c>
      <c r="M42" s="45">
        <v>41046.734722222223</v>
      </c>
      <c r="N42" s="44" t="s">
        <v>67</v>
      </c>
      <c r="O42" s="44">
        <v>0.04</v>
      </c>
      <c r="P42" s="44">
        <v>0.16</v>
      </c>
      <c r="Q42" s="44" t="s">
        <v>144</v>
      </c>
      <c r="R42" s="44" t="s">
        <v>27</v>
      </c>
      <c r="S42" s="44" t="s">
        <v>145</v>
      </c>
      <c r="T42" s="44" t="s">
        <v>141</v>
      </c>
      <c r="U42" s="44">
        <v>6989</v>
      </c>
      <c r="V42" s="44" t="s">
        <v>80</v>
      </c>
    </row>
    <row r="43" spans="1:22">
      <c r="A43" s="44" t="s">
        <v>143</v>
      </c>
      <c r="B43" s="44"/>
      <c r="C43" s="44" t="s">
        <v>79</v>
      </c>
      <c r="D43" s="44" t="s">
        <v>24</v>
      </c>
      <c r="E43" s="45">
        <v>41038.430555555555</v>
      </c>
      <c r="F43" s="44">
        <v>929</v>
      </c>
      <c r="G43" s="44" t="s">
        <v>69</v>
      </c>
      <c r="H43" s="44">
        <v>7.3</v>
      </c>
      <c r="I43" s="44"/>
      <c r="J43" s="44" t="s">
        <v>44</v>
      </c>
      <c r="K43" s="44" t="s">
        <v>32</v>
      </c>
      <c r="L43" s="44">
        <v>1428669</v>
      </c>
      <c r="M43" s="45">
        <v>41046.734722222223</v>
      </c>
      <c r="N43" s="44" t="s">
        <v>67</v>
      </c>
      <c r="O43" s="44">
        <v>0.5</v>
      </c>
      <c r="P43" s="44">
        <v>2</v>
      </c>
      <c r="Q43" s="44" t="s">
        <v>144</v>
      </c>
      <c r="R43" s="44" t="s">
        <v>27</v>
      </c>
      <c r="S43" s="44" t="s">
        <v>145</v>
      </c>
      <c r="T43" s="44" t="s">
        <v>141</v>
      </c>
      <c r="U43" s="44">
        <v>6989</v>
      </c>
      <c r="V43" s="44" t="s">
        <v>80</v>
      </c>
    </row>
    <row r="44" spans="1:22">
      <c r="A44" s="44" t="s">
        <v>143</v>
      </c>
      <c r="B44" s="44"/>
      <c r="C44" s="44" t="s">
        <v>79</v>
      </c>
      <c r="D44" s="44" t="s">
        <v>24</v>
      </c>
      <c r="E44" s="45">
        <v>41038.430555555555</v>
      </c>
      <c r="F44" s="44">
        <v>937</v>
      </c>
      <c r="G44" s="44" t="s">
        <v>70</v>
      </c>
      <c r="H44" s="44">
        <v>1.7</v>
      </c>
      <c r="I44" s="44"/>
      <c r="J44" s="44" t="s">
        <v>44</v>
      </c>
      <c r="K44" s="44" t="s">
        <v>32</v>
      </c>
      <c r="L44" s="44">
        <v>1428669</v>
      </c>
      <c r="M44" s="45">
        <v>41046.734722222223</v>
      </c>
      <c r="N44" s="44" t="s">
        <v>67</v>
      </c>
      <c r="O44" s="44">
        <v>0.3</v>
      </c>
      <c r="P44" s="44">
        <v>1.2</v>
      </c>
      <c r="Q44" s="44" t="s">
        <v>144</v>
      </c>
      <c r="R44" s="44" t="s">
        <v>27</v>
      </c>
      <c r="S44" s="44" t="s">
        <v>145</v>
      </c>
      <c r="T44" s="44" t="s">
        <v>141</v>
      </c>
      <c r="U44" s="44">
        <v>6989</v>
      </c>
      <c r="V44" s="44" t="s">
        <v>80</v>
      </c>
    </row>
    <row r="45" spans="1:22">
      <c r="A45" s="44" t="s">
        <v>143</v>
      </c>
      <c r="B45" s="44"/>
      <c r="C45" s="44" t="s">
        <v>79</v>
      </c>
      <c r="D45" s="44" t="s">
        <v>24</v>
      </c>
      <c r="E45" s="45">
        <v>41038.430555555555</v>
      </c>
      <c r="F45" s="44">
        <v>940</v>
      </c>
      <c r="G45" s="44" t="s">
        <v>71</v>
      </c>
      <c r="H45" s="44">
        <v>15</v>
      </c>
      <c r="I45" s="44"/>
      <c r="J45" s="44" t="s">
        <v>44</v>
      </c>
      <c r="K45" s="44" t="s">
        <v>32</v>
      </c>
      <c r="L45" s="44">
        <v>1428657</v>
      </c>
      <c r="M45" s="45">
        <v>41045.760416666664</v>
      </c>
      <c r="N45" s="44" t="s">
        <v>72</v>
      </c>
      <c r="O45" s="44">
        <v>0.2</v>
      </c>
      <c r="P45" s="44">
        <v>0.5</v>
      </c>
      <c r="Q45" s="44" t="s">
        <v>144</v>
      </c>
      <c r="R45" s="44" t="s">
        <v>27</v>
      </c>
      <c r="S45" s="44" t="s">
        <v>145</v>
      </c>
      <c r="T45" s="44" t="s">
        <v>141</v>
      </c>
      <c r="U45" s="44">
        <v>6989</v>
      </c>
      <c r="V45" s="44" t="s">
        <v>80</v>
      </c>
    </row>
    <row r="46" spans="1:22">
      <c r="A46" s="44" t="s">
        <v>143</v>
      </c>
      <c r="B46" s="44"/>
      <c r="C46" s="44" t="s">
        <v>79</v>
      </c>
      <c r="D46" s="44" t="s">
        <v>24</v>
      </c>
      <c r="E46" s="45">
        <v>41038.430555555555</v>
      </c>
      <c r="F46" s="44">
        <v>945</v>
      </c>
      <c r="G46" s="44" t="s">
        <v>73</v>
      </c>
      <c r="H46" s="44">
        <v>12</v>
      </c>
      <c r="I46" s="44"/>
      <c r="J46" s="44" t="s">
        <v>44</v>
      </c>
      <c r="K46" s="44" t="s">
        <v>32</v>
      </c>
      <c r="L46" s="44">
        <v>1428657</v>
      </c>
      <c r="M46" s="45">
        <v>41045.760416666664</v>
      </c>
      <c r="N46" s="44" t="s">
        <v>72</v>
      </c>
      <c r="O46" s="44">
        <v>0.2</v>
      </c>
      <c r="P46" s="44">
        <v>0.5</v>
      </c>
      <c r="Q46" s="44" t="s">
        <v>152</v>
      </c>
      <c r="R46" s="44" t="s">
        <v>27</v>
      </c>
      <c r="S46" s="44" t="s">
        <v>145</v>
      </c>
      <c r="T46" s="44" t="s">
        <v>141</v>
      </c>
      <c r="U46" s="44">
        <v>6989</v>
      </c>
      <c r="V46" s="44" t="s">
        <v>80</v>
      </c>
    </row>
    <row r="47" spans="1:22">
      <c r="A47" s="44" t="s">
        <v>143</v>
      </c>
      <c r="B47" s="44"/>
      <c r="C47" s="44" t="s">
        <v>79</v>
      </c>
      <c r="D47" s="44" t="s">
        <v>24</v>
      </c>
      <c r="E47" s="45">
        <v>41038.430555555555</v>
      </c>
      <c r="F47" s="44">
        <v>1022</v>
      </c>
      <c r="G47" s="44" t="s">
        <v>74</v>
      </c>
      <c r="H47" s="44">
        <v>22</v>
      </c>
      <c r="I47" s="44" t="s">
        <v>54</v>
      </c>
      <c r="J47" s="44" t="s">
        <v>75</v>
      </c>
      <c r="K47" s="44" t="s">
        <v>32</v>
      </c>
      <c r="L47" s="44">
        <v>1428669</v>
      </c>
      <c r="M47" s="45">
        <v>41046.734722222223</v>
      </c>
      <c r="N47" s="44" t="s">
        <v>67</v>
      </c>
      <c r="O47" s="44">
        <v>15</v>
      </c>
      <c r="P47" s="44">
        <v>60</v>
      </c>
      <c r="Q47" s="44" t="s">
        <v>144</v>
      </c>
      <c r="R47" s="44" t="s">
        <v>27</v>
      </c>
      <c r="S47" s="44" t="s">
        <v>145</v>
      </c>
      <c r="T47" s="44" t="s">
        <v>141</v>
      </c>
      <c r="U47" s="44">
        <v>6989</v>
      </c>
      <c r="V47" s="44" t="s">
        <v>80</v>
      </c>
    </row>
    <row r="48" spans="1:22">
      <c r="A48" s="44" t="s">
        <v>143</v>
      </c>
      <c r="B48" s="44"/>
      <c r="C48" s="44" t="s">
        <v>79</v>
      </c>
      <c r="D48" s="44" t="s">
        <v>24</v>
      </c>
      <c r="E48" s="45">
        <v>41038.430555555555</v>
      </c>
      <c r="F48" s="44">
        <v>70300</v>
      </c>
      <c r="G48" s="44" t="s">
        <v>76</v>
      </c>
      <c r="H48" s="44">
        <v>139</v>
      </c>
      <c r="I48" s="44"/>
      <c r="J48" s="44" t="s">
        <v>44</v>
      </c>
      <c r="K48" s="44" t="s">
        <v>32</v>
      </c>
      <c r="L48" s="44">
        <v>1428657</v>
      </c>
      <c r="M48" s="45">
        <v>41045.491666666669</v>
      </c>
      <c r="N48" s="44" t="s">
        <v>77</v>
      </c>
      <c r="O48" s="44">
        <v>15</v>
      </c>
      <c r="P48" s="44">
        <v>25</v>
      </c>
      <c r="Q48" s="44" t="s">
        <v>144</v>
      </c>
      <c r="R48" s="44" t="s">
        <v>27</v>
      </c>
      <c r="S48" s="44" t="s">
        <v>145</v>
      </c>
      <c r="T48" s="44" t="s">
        <v>141</v>
      </c>
      <c r="U48" s="44">
        <v>6989</v>
      </c>
      <c r="V48" s="44" t="s">
        <v>80</v>
      </c>
    </row>
    <row r="49" spans="1:22">
      <c r="A49" s="44" t="s">
        <v>143</v>
      </c>
      <c r="B49" s="44"/>
      <c r="C49" s="44" t="s">
        <v>79</v>
      </c>
      <c r="D49" s="44" t="s">
        <v>24</v>
      </c>
      <c r="E49" s="45">
        <v>41038.430555555555</v>
      </c>
      <c r="F49" s="44">
        <v>90068</v>
      </c>
      <c r="G49" s="44" t="s">
        <v>78</v>
      </c>
      <c r="H49" s="44">
        <v>15</v>
      </c>
      <c r="I49" s="44"/>
      <c r="J49" s="44" t="s">
        <v>35</v>
      </c>
      <c r="K49" s="44" t="s">
        <v>27</v>
      </c>
      <c r="L49" s="44"/>
      <c r="M49" s="45">
        <v>41038.430555555555</v>
      </c>
      <c r="N49" s="44"/>
      <c r="O49" s="44"/>
      <c r="P49" s="44"/>
      <c r="Q49" s="44" t="s">
        <v>144</v>
      </c>
      <c r="R49" s="44" t="s">
        <v>27</v>
      </c>
      <c r="S49" s="44" t="s">
        <v>145</v>
      </c>
      <c r="T49" s="44" t="s">
        <v>141</v>
      </c>
      <c r="U49" s="44">
        <v>6989</v>
      </c>
      <c r="V49" s="44" t="s">
        <v>80</v>
      </c>
    </row>
    <row r="50" spans="1:22">
      <c r="A50" s="44" t="s">
        <v>143</v>
      </c>
      <c r="B50" s="44"/>
      <c r="C50" s="44" t="s">
        <v>79</v>
      </c>
      <c r="D50" s="44" t="s">
        <v>24</v>
      </c>
      <c r="E50" s="45">
        <v>41038.430555555555</v>
      </c>
      <c r="F50" s="44">
        <v>99937</v>
      </c>
      <c r="G50" s="44" t="s">
        <v>136</v>
      </c>
      <c r="H50" s="44">
        <v>2.8000000000000001E-2</v>
      </c>
      <c r="I50" s="44" t="s">
        <v>54</v>
      </c>
      <c r="J50" s="44" t="s">
        <v>75</v>
      </c>
      <c r="K50" s="44" t="s">
        <v>32</v>
      </c>
      <c r="L50" s="44">
        <v>1428673</v>
      </c>
      <c r="M50" s="45">
        <v>41044.068749999999</v>
      </c>
      <c r="N50" s="44" t="s">
        <v>137</v>
      </c>
      <c r="O50" s="44">
        <v>0.01</v>
      </c>
      <c r="P50" s="44">
        <v>0.05</v>
      </c>
      <c r="Q50" s="44" t="s">
        <v>153</v>
      </c>
      <c r="R50" s="44" t="s">
        <v>27</v>
      </c>
      <c r="S50" s="44" t="s">
        <v>145</v>
      </c>
      <c r="T50" s="44" t="s">
        <v>141</v>
      </c>
      <c r="U50" s="44">
        <v>6989</v>
      </c>
      <c r="V50" s="44" t="s">
        <v>80</v>
      </c>
    </row>
    <row r="51" spans="1:22">
      <c r="A51" s="44" t="s">
        <v>154</v>
      </c>
      <c r="B51" s="44"/>
      <c r="C51" s="44" t="s">
        <v>81</v>
      </c>
      <c r="D51" s="44" t="s">
        <v>24</v>
      </c>
      <c r="E51" s="45">
        <v>41031.693749999999</v>
      </c>
      <c r="F51" s="44">
        <v>10</v>
      </c>
      <c r="G51" s="44" t="s">
        <v>25</v>
      </c>
      <c r="H51" s="44">
        <v>20.68</v>
      </c>
      <c r="I51" s="44"/>
      <c r="J51" s="44" t="s">
        <v>26</v>
      </c>
      <c r="K51" s="44" t="s">
        <v>27</v>
      </c>
      <c r="L51" s="44"/>
      <c r="M51" s="45">
        <v>41031.693749999999</v>
      </c>
      <c r="N51" s="44" t="s">
        <v>28</v>
      </c>
      <c r="O51" s="44"/>
      <c r="P51" s="44"/>
      <c r="Q51" s="44"/>
      <c r="R51" s="44" t="s">
        <v>27</v>
      </c>
      <c r="S51" s="44" t="s">
        <v>155</v>
      </c>
      <c r="T51" s="44" t="s">
        <v>141</v>
      </c>
      <c r="U51" s="44">
        <v>9717</v>
      </c>
      <c r="V51" s="44" t="s">
        <v>156</v>
      </c>
    </row>
    <row r="52" spans="1:22">
      <c r="A52" s="44" t="s">
        <v>154</v>
      </c>
      <c r="B52" s="44"/>
      <c r="C52" s="44" t="s">
        <v>81</v>
      </c>
      <c r="D52" s="44" t="s">
        <v>24</v>
      </c>
      <c r="E52" s="45">
        <v>41031.693749999999</v>
      </c>
      <c r="F52" s="44">
        <v>76</v>
      </c>
      <c r="G52" s="44" t="s">
        <v>30</v>
      </c>
      <c r="H52" s="44">
        <v>0.25</v>
      </c>
      <c r="I52" s="44"/>
      <c r="J52" s="44" t="s">
        <v>31</v>
      </c>
      <c r="K52" s="44" t="s">
        <v>32</v>
      </c>
      <c r="L52" s="44">
        <v>1426331</v>
      </c>
      <c r="M52" s="45">
        <v>41032.6875</v>
      </c>
      <c r="N52" s="44" t="s">
        <v>33</v>
      </c>
      <c r="O52" s="44">
        <v>0.1</v>
      </c>
      <c r="P52" s="44">
        <v>0.1</v>
      </c>
      <c r="Q52" s="44"/>
      <c r="R52" s="44" t="s">
        <v>27</v>
      </c>
      <c r="S52" s="44" t="s">
        <v>155</v>
      </c>
      <c r="T52" s="44" t="s">
        <v>141</v>
      </c>
      <c r="U52" s="44">
        <v>9717</v>
      </c>
      <c r="V52" s="44" t="s">
        <v>156</v>
      </c>
    </row>
    <row r="53" spans="1:22">
      <c r="A53" s="44" t="s">
        <v>154</v>
      </c>
      <c r="B53" s="44"/>
      <c r="C53" s="44" t="s">
        <v>81</v>
      </c>
      <c r="D53" s="44" t="s">
        <v>24</v>
      </c>
      <c r="E53" s="45">
        <v>41031.693749999999</v>
      </c>
      <c r="F53" s="44">
        <v>80</v>
      </c>
      <c r="G53" s="44" t="s">
        <v>36</v>
      </c>
      <c r="H53" s="44">
        <v>2.5</v>
      </c>
      <c r="I53" s="44" t="s">
        <v>37</v>
      </c>
      <c r="J53" s="44" t="s">
        <v>38</v>
      </c>
      <c r="K53" s="44" t="s">
        <v>32</v>
      </c>
      <c r="L53" s="44">
        <v>1426331</v>
      </c>
      <c r="M53" s="45">
        <v>41032.547222222223</v>
      </c>
      <c r="N53" s="44" t="s">
        <v>39</v>
      </c>
      <c r="O53" s="44">
        <v>2.5</v>
      </c>
      <c r="P53" s="44">
        <v>6</v>
      </c>
      <c r="Q53" s="44" t="s">
        <v>157</v>
      </c>
      <c r="R53" s="44" t="s">
        <v>27</v>
      </c>
      <c r="S53" s="44" t="s">
        <v>155</v>
      </c>
      <c r="T53" s="44" t="s">
        <v>141</v>
      </c>
      <c r="U53" s="44">
        <v>9717</v>
      </c>
      <c r="V53" s="44" t="s">
        <v>156</v>
      </c>
    </row>
    <row r="54" spans="1:22">
      <c r="A54" s="44" t="s">
        <v>154</v>
      </c>
      <c r="B54" s="44"/>
      <c r="C54" s="44" t="s">
        <v>81</v>
      </c>
      <c r="D54" s="44" t="s">
        <v>24</v>
      </c>
      <c r="E54" s="45">
        <v>41031.693749999999</v>
      </c>
      <c r="F54" s="44">
        <v>94</v>
      </c>
      <c r="G54" s="44" t="s">
        <v>40</v>
      </c>
      <c r="H54" s="44">
        <v>303</v>
      </c>
      <c r="I54" s="44"/>
      <c r="J54" s="44" t="s">
        <v>41</v>
      </c>
      <c r="K54" s="44" t="s">
        <v>27</v>
      </c>
      <c r="L54" s="44"/>
      <c r="M54" s="45">
        <v>41031.693749999999</v>
      </c>
      <c r="N54" s="44" t="s">
        <v>42</v>
      </c>
      <c r="O54" s="44"/>
      <c r="P54" s="44"/>
      <c r="Q54" s="44"/>
      <c r="R54" s="44" t="s">
        <v>27</v>
      </c>
      <c r="S54" s="44" t="s">
        <v>155</v>
      </c>
      <c r="T54" s="44" t="s">
        <v>141</v>
      </c>
      <c r="U54" s="44">
        <v>9717</v>
      </c>
      <c r="V54" s="44" t="s">
        <v>156</v>
      </c>
    </row>
    <row r="55" spans="1:22">
      <c r="A55" s="44" t="s">
        <v>154</v>
      </c>
      <c r="B55" s="44"/>
      <c r="C55" s="44" t="s">
        <v>81</v>
      </c>
      <c r="D55" s="44" t="s">
        <v>24</v>
      </c>
      <c r="E55" s="45">
        <v>41031.693749999999</v>
      </c>
      <c r="F55" s="44">
        <v>299</v>
      </c>
      <c r="G55" s="44" t="s">
        <v>43</v>
      </c>
      <c r="H55" s="44">
        <v>0.65</v>
      </c>
      <c r="I55" s="44"/>
      <c r="J55" s="44" t="s">
        <v>44</v>
      </c>
      <c r="K55" s="44" t="s">
        <v>27</v>
      </c>
      <c r="L55" s="44"/>
      <c r="M55" s="45">
        <v>41031.693749999999</v>
      </c>
      <c r="N55" s="44" t="s">
        <v>45</v>
      </c>
      <c r="O55" s="44"/>
      <c r="P55" s="44"/>
      <c r="Q55" s="44"/>
      <c r="R55" s="44" t="s">
        <v>27</v>
      </c>
      <c r="S55" s="44" t="s">
        <v>155</v>
      </c>
      <c r="T55" s="44" t="s">
        <v>141</v>
      </c>
      <c r="U55" s="44">
        <v>9717</v>
      </c>
      <c r="V55" s="44" t="s">
        <v>156</v>
      </c>
    </row>
    <row r="56" spans="1:22">
      <c r="A56" s="44" t="s">
        <v>154</v>
      </c>
      <c r="B56" s="44"/>
      <c r="C56" s="44" t="s">
        <v>81</v>
      </c>
      <c r="D56" s="44" t="s">
        <v>24</v>
      </c>
      <c r="E56" s="45">
        <v>41031.693749999999</v>
      </c>
      <c r="F56" s="44">
        <v>301</v>
      </c>
      <c r="G56" s="44" t="s">
        <v>46</v>
      </c>
      <c r="H56" s="44">
        <v>7.2</v>
      </c>
      <c r="I56" s="44"/>
      <c r="J56" s="44" t="s">
        <v>47</v>
      </c>
      <c r="K56" s="44" t="s">
        <v>27</v>
      </c>
      <c r="L56" s="44"/>
      <c r="M56" s="45">
        <v>41031.693749999999</v>
      </c>
      <c r="N56" s="44"/>
      <c r="O56" s="44"/>
      <c r="P56" s="44"/>
      <c r="Q56" s="44"/>
      <c r="R56" s="44" t="s">
        <v>27</v>
      </c>
      <c r="S56" s="44" t="s">
        <v>155</v>
      </c>
      <c r="T56" s="44" t="s">
        <v>141</v>
      </c>
      <c r="U56" s="44">
        <v>9717</v>
      </c>
      <c r="V56" s="44" t="s">
        <v>156</v>
      </c>
    </row>
    <row r="57" spans="1:22">
      <c r="A57" s="44" t="s">
        <v>154</v>
      </c>
      <c r="B57" s="44"/>
      <c r="C57" s="44" t="s">
        <v>81</v>
      </c>
      <c r="D57" s="44" t="s">
        <v>24</v>
      </c>
      <c r="E57" s="45">
        <v>41031.693749999999</v>
      </c>
      <c r="F57" s="44">
        <v>406</v>
      </c>
      <c r="G57" s="44" t="s">
        <v>48</v>
      </c>
      <c r="H57" s="44">
        <v>6.68</v>
      </c>
      <c r="I57" s="44"/>
      <c r="J57" s="44" t="s">
        <v>49</v>
      </c>
      <c r="K57" s="44" t="s">
        <v>27</v>
      </c>
      <c r="L57" s="44"/>
      <c r="M57" s="45">
        <v>41031.693749999999</v>
      </c>
      <c r="N57" s="44" t="s">
        <v>50</v>
      </c>
      <c r="O57" s="44"/>
      <c r="P57" s="44"/>
      <c r="Q57" s="44"/>
      <c r="R57" s="44" t="s">
        <v>27</v>
      </c>
      <c r="S57" s="44" t="s">
        <v>155</v>
      </c>
      <c r="T57" s="44" t="s">
        <v>141</v>
      </c>
      <c r="U57" s="44">
        <v>9717</v>
      </c>
      <c r="V57" s="44" t="s">
        <v>156</v>
      </c>
    </row>
    <row r="58" spans="1:22">
      <c r="A58" s="44" t="s">
        <v>154</v>
      </c>
      <c r="B58" s="44"/>
      <c r="C58" s="44" t="s">
        <v>81</v>
      </c>
      <c r="D58" s="44" t="s">
        <v>24</v>
      </c>
      <c r="E58" s="45">
        <v>41031.693749999999</v>
      </c>
      <c r="F58" s="44">
        <v>410</v>
      </c>
      <c r="G58" s="44" t="s">
        <v>51</v>
      </c>
      <c r="H58" s="44">
        <v>170</v>
      </c>
      <c r="I58" s="44"/>
      <c r="J58" s="44" t="s">
        <v>44</v>
      </c>
      <c r="K58" s="44" t="s">
        <v>32</v>
      </c>
      <c r="L58" s="44">
        <v>1426331</v>
      </c>
      <c r="M58" s="45">
        <v>41038.929166666669</v>
      </c>
      <c r="N58" s="44" t="s">
        <v>52</v>
      </c>
      <c r="O58" s="44">
        <v>0.65</v>
      </c>
      <c r="P58" s="44">
        <v>2.5</v>
      </c>
      <c r="Q58" s="44"/>
      <c r="R58" s="44" t="s">
        <v>27</v>
      </c>
      <c r="S58" s="44" t="s">
        <v>155</v>
      </c>
      <c r="T58" s="44" t="s">
        <v>141</v>
      </c>
      <c r="U58" s="44">
        <v>9717</v>
      </c>
      <c r="V58" s="44" t="s">
        <v>156</v>
      </c>
    </row>
    <row r="59" spans="1:22">
      <c r="A59" s="44" t="s">
        <v>154</v>
      </c>
      <c r="B59" s="44"/>
      <c r="C59" s="44" t="s">
        <v>81</v>
      </c>
      <c r="D59" s="44" t="s">
        <v>24</v>
      </c>
      <c r="E59" s="45">
        <v>41031.693749999999</v>
      </c>
      <c r="F59" s="44">
        <v>610</v>
      </c>
      <c r="G59" s="44" t="s">
        <v>53</v>
      </c>
      <c r="H59" s="44">
        <v>0.01</v>
      </c>
      <c r="I59" s="44" t="s">
        <v>37</v>
      </c>
      <c r="J59" s="44" t="s">
        <v>44</v>
      </c>
      <c r="K59" s="44" t="s">
        <v>32</v>
      </c>
      <c r="L59" s="44">
        <v>1426333</v>
      </c>
      <c r="M59" s="45">
        <v>41032.648611111108</v>
      </c>
      <c r="N59" s="44" t="s">
        <v>55</v>
      </c>
      <c r="O59" s="44">
        <v>0.01</v>
      </c>
      <c r="P59" s="44">
        <v>0.02</v>
      </c>
      <c r="Q59" s="44"/>
      <c r="R59" s="44" t="s">
        <v>27</v>
      </c>
      <c r="S59" s="44" t="s">
        <v>155</v>
      </c>
      <c r="T59" s="44" t="s">
        <v>141</v>
      </c>
      <c r="U59" s="44">
        <v>9717</v>
      </c>
      <c r="V59" s="44" t="s">
        <v>156</v>
      </c>
    </row>
    <row r="60" spans="1:22">
      <c r="A60" s="44" t="s">
        <v>154</v>
      </c>
      <c r="B60" s="44"/>
      <c r="C60" s="44" t="s">
        <v>81</v>
      </c>
      <c r="D60" s="44" t="s">
        <v>24</v>
      </c>
      <c r="E60" s="45">
        <v>41031.693749999999</v>
      </c>
      <c r="F60" s="44">
        <v>625</v>
      </c>
      <c r="G60" s="44" t="s">
        <v>56</v>
      </c>
      <c r="H60" s="44">
        <v>8.4000000000000005E-2</v>
      </c>
      <c r="I60" s="44" t="s">
        <v>54</v>
      </c>
      <c r="J60" s="44" t="s">
        <v>44</v>
      </c>
      <c r="K60" s="44" t="s">
        <v>32</v>
      </c>
      <c r="L60" s="44">
        <v>1426333</v>
      </c>
      <c r="M60" s="45">
        <v>41036.640277777777</v>
      </c>
      <c r="N60" s="44" t="s">
        <v>57</v>
      </c>
      <c r="O60" s="44">
        <v>0.08</v>
      </c>
      <c r="P60" s="44">
        <v>0.2</v>
      </c>
      <c r="Q60" s="44"/>
      <c r="R60" s="44" t="s">
        <v>27</v>
      </c>
      <c r="S60" s="44" t="s">
        <v>155</v>
      </c>
      <c r="T60" s="44" t="s">
        <v>141</v>
      </c>
      <c r="U60" s="44">
        <v>9717</v>
      </c>
      <c r="V60" s="44" t="s">
        <v>156</v>
      </c>
    </row>
    <row r="61" spans="1:22">
      <c r="A61" s="44" t="s">
        <v>154</v>
      </c>
      <c r="B61" s="44"/>
      <c r="C61" s="44" t="s">
        <v>81</v>
      </c>
      <c r="D61" s="44" t="s">
        <v>24</v>
      </c>
      <c r="E61" s="45">
        <v>41031.693749999999</v>
      </c>
      <c r="F61" s="44">
        <v>630</v>
      </c>
      <c r="G61" s="44" t="s">
        <v>59</v>
      </c>
      <c r="H61" s="44">
        <v>0.13</v>
      </c>
      <c r="I61" s="44"/>
      <c r="J61" s="44" t="s">
        <v>44</v>
      </c>
      <c r="K61" s="44" t="s">
        <v>32</v>
      </c>
      <c r="L61" s="44">
        <v>1426333</v>
      </c>
      <c r="M61" s="45">
        <v>41033.565972222219</v>
      </c>
      <c r="N61" s="44" t="s">
        <v>60</v>
      </c>
      <c r="O61" s="44">
        <v>0</v>
      </c>
      <c r="P61" s="44">
        <v>0.01</v>
      </c>
      <c r="Q61" s="44"/>
      <c r="R61" s="44" t="s">
        <v>27</v>
      </c>
      <c r="S61" s="44" t="s">
        <v>155</v>
      </c>
      <c r="T61" s="44" t="s">
        <v>141</v>
      </c>
      <c r="U61" s="44">
        <v>9717</v>
      </c>
      <c r="V61" s="44" t="s">
        <v>156</v>
      </c>
    </row>
    <row r="62" spans="1:22">
      <c r="A62" s="44" t="s">
        <v>154</v>
      </c>
      <c r="B62" s="44"/>
      <c r="C62" s="44" t="s">
        <v>81</v>
      </c>
      <c r="D62" s="44" t="s">
        <v>24</v>
      </c>
      <c r="E62" s="45">
        <v>41031.693749999999</v>
      </c>
      <c r="F62" s="44">
        <v>665</v>
      </c>
      <c r="G62" s="44" t="s">
        <v>61</v>
      </c>
      <c r="H62" s="44">
        <v>0.05</v>
      </c>
      <c r="I62" s="44"/>
      <c r="J62" s="44" t="s">
        <v>44</v>
      </c>
      <c r="K62" s="44" t="s">
        <v>32</v>
      </c>
      <c r="L62" s="44">
        <v>1426333</v>
      </c>
      <c r="M62" s="45">
        <v>41036.663888888892</v>
      </c>
      <c r="N62" s="44" t="s">
        <v>62</v>
      </c>
      <c r="O62" s="44">
        <v>0</v>
      </c>
      <c r="P62" s="44">
        <v>0.01</v>
      </c>
      <c r="Q62" s="44"/>
      <c r="R62" s="44" t="s">
        <v>27</v>
      </c>
      <c r="S62" s="44" t="s">
        <v>155</v>
      </c>
      <c r="T62" s="44" t="s">
        <v>141</v>
      </c>
      <c r="U62" s="44">
        <v>9717</v>
      </c>
      <c r="V62" s="44" t="s">
        <v>156</v>
      </c>
    </row>
    <row r="63" spans="1:22">
      <c r="A63" s="44" t="s">
        <v>154</v>
      </c>
      <c r="B63" s="44"/>
      <c r="C63" s="44" t="s">
        <v>81</v>
      </c>
      <c r="D63" s="44" t="s">
        <v>24</v>
      </c>
      <c r="E63" s="45">
        <v>41031.693749999999</v>
      </c>
      <c r="F63" s="44">
        <v>671</v>
      </c>
      <c r="G63" s="44" t="s">
        <v>63</v>
      </c>
      <c r="H63" s="44">
        <v>4.4999999999999998E-2</v>
      </c>
      <c r="I63" s="44"/>
      <c r="J63" s="44" t="s">
        <v>44</v>
      </c>
      <c r="K63" s="44" t="s">
        <v>32</v>
      </c>
      <c r="L63" s="44">
        <v>1426335</v>
      </c>
      <c r="M63" s="45">
        <v>41032.635416666664</v>
      </c>
      <c r="N63" s="44" t="s">
        <v>62</v>
      </c>
      <c r="O63" s="44">
        <v>0</v>
      </c>
      <c r="P63" s="44">
        <v>0.01</v>
      </c>
      <c r="Q63" s="44"/>
      <c r="R63" s="44" t="s">
        <v>27</v>
      </c>
      <c r="S63" s="44" t="s">
        <v>155</v>
      </c>
      <c r="T63" s="44" t="s">
        <v>141</v>
      </c>
      <c r="U63" s="44">
        <v>9717</v>
      </c>
      <c r="V63" s="44" t="s">
        <v>156</v>
      </c>
    </row>
    <row r="64" spans="1:22">
      <c r="A64" s="44" t="s">
        <v>154</v>
      </c>
      <c r="B64" s="44"/>
      <c r="C64" s="44" t="s">
        <v>81</v>
      </c>
      <c r="D64" s="44" t="s">
        <v>24</v>
      </c>
      <c r="E64" s="45">
        <v>41031.693749999999</v>
      </c>
      <c r="F64" s="44">
        <v>680</v>
      </c>
      <c r="G64" s="44" t="s">
        <v>64</v>
      </c>
      <c r="H64" s="44">
        <v>1</v>
      </c>
      <c r="I64" s="44" t="s">
        <v>37</v>
      </c>
      <c r="J64" s="44" t="s">
        <v>44</v>
      </c>
      <c r="K64" s="44" t="s">
        <v>32</v>
      </c>
      <c r="L64" s="44">
        <v>1426333</v>
      </c>
      <c r="M64" s="45">
        <v>41038.868055555555</v>
      </c>
      <c r="N64" s="44" t="s">
        <v>65</v>
      </c>
      <c r="O64" s="44">
        <v>1</v>
      </c>
      <c r="P64" s="44">
        <v>5</v>
      </c>
      <c r="Q64" s="44"/>
      <c r="R64" s="44" t="s">
        <v>27</v>
      </c>
      <c r="S64" s="44" t="s">
        <v>155</v>
      </c>
      <c r="T64" s="44" t="s">
        <v>141</v>
      </c>
      <c r="U64" s="44">
        <v>9717</v>
      </c>
      <c r="V64" s="44" t="s">
        <v>156</v>
      </c>
    </row>
    <row r="65" spans="1:22">
      <c r="A65" s="44" t="s">
        <v>154</v>
      </c>
      <c r="B65" s="44"/>
      <c r="C65" s="44" t="s">
        <v>81</v>
      </c>
      <c r="D65" s="44" t="s">
        <v>24</v>
      </c>
      <c r="E65" s="45">
        <v>41031.693749999999</v>
      </c>
      <c r="F65" s="44">
        <v>916</v>
      </c>
      <c r="G65" s="44" t="s">
        <v>66</v>
      </c>
      <c r="H65" s="44">
        <v>59.5</v>
      </c>
      <c r="I65" s="44"/>
      <c r="J65" s="44" t="s">
        <v>44</v>
      </c>
      <c r="K65" s="44" t="s">
        <v>32</v>
      </c>
      <c r="L65" s="44">
        <v>1426337</v>
      </c>
      <c r="M65" s="45">
        <v>41046.668749999997</v>
      </c>
      <c r="N65" s="44" t="s">
        <v>67</v>
      </c>
      <c r="O65" s="44">
        <v>0.08</v>
      </c>
      <c r="P65" s="44">
        <v>0.3</v>
      </c>
      <c r="Q65" s="44"/>
      <c r="R65" s="44" t="s">
        <v>27</v>
      </c>
      <c r="S65" s="44" t="s">
        <v>155</v>
      </c>
      <c r="T65" s="44" t="s">
        <v>141</v>
      </c>
      <c r="U65" s="44">
        <v>9717</v>
      </c>
      <c r="V65" s="44" t="s">
        <v>156</v>
      </c>
    </row>
    <row r="66" spans="1:22">
      <c r="A66" s="44" t="s">
        <v>154</v>
      </c>
      <c r="B66" s="44"/>
      <c r="C66" s="44" t="s">
        <v>81</v>
      </c>
      <c r="D66" s="44" t="s">
        <v>24</v>
      </c>
      <c r="E66" s="45">
        <v>41031.693749999999</v>
      </c>
      <c r="F66" s="44">
        <v>927</v>
      </c>
      <c r="G66" s="44" t="s">
        <v>68</v>
      </c>
      <c r="H66" s="44">
        <v>9.02</v>
      </c>
      <c r="I66" s="44"/>
      <c r="J66" s="44" t="s">
        <v>44</v>
      </c>
      <c r="K66" s="44" t="s">
        <v>32</v>
      </c>
      <c r="L66" s="44">
        <v>1426337</v>
      </c>
      <c r="M66" s="45">
        <v>41046.668749999997</v>
      </c>
      <c r="N66" s="44" t="s">
        <v>67</v>
      </c>
      <c r="O66" s="44">
        <v>0.04</v>
      </c>
      <c r="P66" s="44">
        <v>0.16</v>
      </c>
      <c r="Q66" s="44"/>
      <c r="R66" s="44" t="s">
        <v>27</v>
      </c>
      <c r="S66" s="44" t="s">
        <v>155</v>
      </c>
      <c r="T66" s="44" t="s">
        <v>141</v>
      </c>
      <c r="U66" s="44">
        <v>9717</v>
      </c>
      <c r="V66" s="44" t="s">
        <v>156</v>
      </c>
    </row>
    <row r="67" spans="1:22">
      <c r="A67" s="44" t="s">
        <v>154</v>
      </c>
      <c r="B67" s="44"/>
      <c r="C67" s="44" t="s">
        <v>81</v>
      </c>
      <c r="D67" s="44" t="s">
        <v>24</v>
      </c>
      <c r="E67" s="45">
        <v>41031.693749999999</v>
      </c>
      <c r="F67" s="44">
        <v>929</v>
      </c>
      <c r="G67" s="44" t="s">
        <v>69</v>
      </c>
      <c r="H67" s="44">
        <v>3.5</v>
      </c>
      <c r="I67" s="44"/>
      <c r="J67" s="44" t="s">
        <v>44</v>
      </c>
      <c r="K67" s="44" t="s">
        <v>32</v>
      </c>
      <c r="L67" s="44">
        <v>1426337</v>
      </c>
      <c r="M67" s="45">
        <v>41046.668749999997</v>
      </c>
      <c r="N67" s="44" t="s">
        <v>67</v>
      </c>
      <c r="O67" s="44">
        <v>0.5</v>
      </c>
      <c r="P67" s="44">
        <v>2</v>
      </c>
      <c r="Q67" s="44"/>
      <c r="R67" s="44" t="s">
        <v>27</v>
      </c>
      <c r="S67" s="44" t="s">
        <v>155</v>
      </c>
      <c r="T67" s="44" t="s">
        <v>141</v>
      </c>
      <c r="U67" s="44">
        <v>9717</v>
      </c>
      <c r="V67" s="44" t="s">
        <v>156</v>
      </c>
    </row>
    <row r="68" spans="1:22">
      <c r="A68" s="44" t="s">
        <v>154</v>
      </c>
      <c r="B68" s="44"/>
      <c r="C68" s="44" t="s">
        <v>81</v>
      </c>
      <c r="D68" s="44" t="s">
        <v>24</v>
      </c>
      <c r="E68" s="45">
        <v>41031.693749999999</v>
      </c>
      <c r="F68" s="44">
        <v>937</v>
      </c>
      <c r="G68" s="44" t="s">
        <v>70</v>
      </c>
      <c r="H68" s="44">
        <v>0.38</v>
      </c>
      <c r="I68" s="44" t="s">
        <v>54</v>
      </c>
      <c r="J68" s="44" t="s">
        <v>44</v>
      </c>
      <c r="K68" s="44" t="s">
        <v>32</v>
      </c>
      <c r="L68" s="44">
        <v>1426337</v>
      </c>
      <c r="M68" s="45">
        <v>41046.668749999997</v>
      </c>
      <c r="N68" s="44" t="s">
        <v>67</v>
      </c>
      <c r="O68" s="44">
        <v>0.3</v>
      </c>
      <c r="P68" s="44">
        <v>1.2</v>
      </c>
      <c r="Q68" s="44"/>
      <c r="R68" s="44" t="s">
        <v>27</v>
      </c>
      <c r="S68" s="44" t="s">
        <v>155</v>
      </c>
      <c r="T68" s="44" t="s">
        <v>141</v>
      </c>
      <c r="U68" s="44">
        <v>9717</v>
      </c>
      <c r="V68" s="44" t="s">
        <v>156</v>
      </c>
    </row>
    <row r="69" spans="1:22">
      <c r="A69" s="44" t="s">
        <v>154</v>
      </c>
      <c r="B69" s="44"/>
      <c r="C69" s="44" t="s">
        <v>81</v>
      </c>
      <c r="D69" s="44" t="s">
        <v>24</v>
      </c>
      <c r="E69" s="45">
        <v>41031.693749999999</v>
      </c>
      <c r="F69" s="44">
        <v>940</v>
      </c>
      <c r="G69" s="44" t="s">
        <v>71</v>
      </c>
      <c r="H69" s="44">
        <v>5.8</v>
      </c>
      <c r="I69" s="44"/>
      <c r="J69" s="44" t="s">
        <v>44</v>
      </c>
      <c r="K69" s="44" t="s">
        <v>32</v>
      </c>
      <c r="L69" s="44">
        <v>1426331</v>
      </c>
      <c r="M69" s="45">
        <v>41033.920138888891</v>
      </c>
      <c r="N69" s="44" t="s">
        <v>72</v>
      </c>
      <c r="O69" s="44">
        <v>0.2</v>
      </c>
      <c r="P69" s="44">
        <v>0.5</v>
      </c>
      <c r="Q69" s="44"/>
      <c r="R69" s="44" t="s">
        <v>27</v>
      </c>
      <c r="S69" s="44" t="s">
        <v>155</v>
      </c>
      <c r="T69" s="44" t="s">
        <v>141</v>
      </c>
      <c r="U69" s="44">
        <v>9717</v>
      </c>
      <c r="V69" s="44" t="s">
        <v>156</v>
      </c>
    </row>
    <row r="70" spans="1:22">
      <c r="A70" s="44" t="s">
        <v>154</v>
      </c>
      <c r="B70" s="44"/>
      <c r="C70" s="44" t="s">
        <v>81</v>
      </c>
      <c r="D70" s="44" t="s">
        <v>24</v>
      </c>
      <c r="E70" s="45">
        <v>41031.693749999999</v>
      </c>
      <c r="F70" s="44">
        <v>945</v>
      </c>
      <c r="G70" s="44" t="s">
        <v>73</v>
      </c>
      <c r="H70" s="44">
        <v>6.9</v>
      </c>
      <c r="I70" s="44"/>
      <c r="J70" s="44" t="s">
        <v>44</v>
      </c>
      <c r="K70" s="44" t="s">
        <v>32</v>
      </c>
      <c r="L70" s="44">
        <v>1426331</v>
      </c>
      <c r="M70" s="45">
        <v>41033.920138888891</v>
      </c>
      <c r="N70" s="44" t="s">
        <v>72</v>
      </c>
      <c r="O70" s="44">
        <v>0.2</v>
      </c>
      <c r="P70" s="44">
        <v>0.5</v>
      </c>
      <c r="Q70" s="44"/>
      <c r="R70" s="44" t="s">
        <v>27</v>
      </c>
      <c r="S70" s="44" t="s">
        <v>155</v>
      </c>
      <c r="T70" s="44" t="s">
        <v>141</v>
      </c>
      <c r="U70" s="44">
        <v>9717</v>
      </c>
      <c r="V70" s="44" t="s">
        <v>156</v>
      </c>
    </row>
    <row r="71" spans="1:22">
      <c r="A71" s="44" t="s">
        <v>154</v>
      </c>
      <c r="B71" s="44"/>
      <c r="C71" s="44" t="s">
        <v>81</v>
      </c>
      <c r="D71" s="44" t="s">
        <v>24</v>
      </c>
      <c r="E71" s="45">
        <v>41031.693749999999</v>
      </c>
      <c r="F71" s="44">
        <v>1022</v>
      </c>
      <c r="G71" s="44" t="s">
        <v>74</v>
      </c>
      <c r="H71" s="44">
        <v>15</v>
      </c>
      <c r="I71" s="44" t="s">
        <v>37</v>
      </c>
      <c r="J71" s="44" t="s">
        <v>75</v>
      </c>
      <c r="K71" s="44" t="s">
        <v>32</v>
      </c>
      <c r="L71" s="44">
        <v>1426337</v>
      </c>
      <c r="M71" s="45">
        <v>41046.668749999997</v>
      </c>
      <c r="N71" s="44" t="s">
        <v>67</v>
      </c>
      <c r="O71" s="44">
        <v>15</v>
      </c>
      <c r="P71" s="44">
        <v>60</v>
      </c>
      <c r="Q71" s="44"/>
      <c r="R71" s="44" t="s">
        <v>27</v>
      </c>
      <c r="S71" s="44" t="s">
        <v>155</v>
      </c>
      <c r="T71" s="44" t="s">
        <v>141</v>
      </c>
      <c r="U71" s="44">
        <v>9717</v>
      </c>
      <c r="V71" s="44" t="s">
        <v>156</v>
      </c>
    </row>
    <row r="72" spans="1:22">
      <c r="A72" s="44" t="s">
        <v>154</v>
      </c>
      <c r="B72" s="44"/>
      <c r="C72" s="44" t="s">
        <v>81</v>
      </c>
      <c r="D72" s="44" t="s">
        <v>24</v>
      </c>
      <c r="E72" s="45">
        <v>41031.693749999999</v>
      </c>
      <c r="F72" s="44">
        <v>70300</v>
      </c>
      <c r="G72" s="44" t="s">
        <v>76</v>
      </c>
      <c r="H72" s="44">
        <v>182</v>
      </c>
      <c r="I72" s="44"/>
      <c r="J72" s="44" t="s">
        <v>44</v>
      </c>
      <c r="K72" s="44" t="s">
        <v>32</v>
      </c>
      <c r="L72" s="44">
        <v>1426331</v>
      </c>
      <c r="M72" s="45">
        <v>41033.626388888886</v>
      </c>
      <c r="N72" s="44" t="s">
        <v>77</v>
      </c>
      <c r="O72" s="44">
        <v>15</v>
      </c>
      <c r="P72" s="44">
        <v>25</v>
      </c>
      <c r="Q72" s="44"/>
      <c r="R72" s="44" t="s">
        <v>27</v>
      </c>
      <c r="S72" s="44" t="s">
        <v>155</v>
      </c>
      <c r="T72" s="44" t="s">
        <v>141</v>
      </c>
      <c r="U72" s="44">
        <v>9717</v>
      </c>
      <c r="V72" s="44" t="s">
        <v>156</v>
      </c>
    </row>
    <row r="73" spans="1:22">
      <c r="A73" s="44" t="s">
        <v>154</v>
      </c>
      <c r="B73" s="44"/>
      <c r="C73" s="44" t="s">
        <v>81</v>
      </c>
      <c r="D73" s="44" t="s">
        <v>24</v>
      </c>
      <c r="E73" s="45">
        <v>41031.693749999999</v>
      </c>
      <c r="F73" s="44">
        <v>99937</v>
      </c>
      <c r="G73" s="44" t="s">
        <v>136</v>
      </c>
      <c r="H73" s="44">
        <v>0.01</v>
      </c>
      <c r="I73" s="44" t="s">
        <v>37</v>
      </c>
      <c r="J73" s="44" t="s">
        <v>75</v>
      </c>
      <c r="K73" s="44" t="s">
        <v>32</v>
      </c>
      <c r="L73" s="44">
        <v>1426339</v>
      </c>
      <c r="M73" s="45">
        <v>41034.088194444441</v>
      </c>
      <c r="N73" s="44" t="s">
        <v>137</v>
      </c>
      <c r="O73" s="44">
        <v>0.01</v>
      </c>
      <c r="P73" s="44">
        <v>0.05</v>
      </c>
      <c r="Q73" s="44"/>
      <c r="R73" s="44" t="s">
        <v>27</v>
      </c>
      <c r="S73" s="44" t="s">
        <v>155</v>
      </c>
      <c r="T73" s="44" t="s">
        <v>141</v>
      </c>
      <c r="U73" s="44">
        <v>9717</v>
      </c>
      <c r="V73" s="44" t="s">
        <v>156</v>
      </c>
    </row>
    <row r="74" spans="1:22">
      <c r="A74" s="44" t="s">
        <v>158</v>
      </c>
      <c r="B74" s="44"/>
      <c r="C74" s="44" t="s">
        <v>83</v>
      </c>
      <c r="D74" s="44" t="s">
        <v>24</v>
      </c>
      <c r="E74" s="45">
        <v>41003.543055555558</v>
      </c>
      <c r="F74" s="44">
        <v>10</v>
      </c>
      <c r="G74" s="44" t="s">
        <v>25</v>
      </c>
      <c r="H74" s="44">
        <v>21.92</v>
      </c>
      <c r="I74" s="44"/>
      <c r="J74" s="44" t="s">
        <v>26</v>
      </c>
      <c r="K74" s="44" t="s">
        <v>27</v>
      </c>
      <c r="L74" s="44"/>
      <c r="M74" s="45">
        <v>41003.543055555558</v>
      </c>
      <c r="N74" s="44" t="s">
        <v>28</v>
      </c>
      <c r="O74" s="44"/>
      <c r="P74" s="44"/>
      <c r="Q74" s="44"/>
      <c r="R74" s="44" t="s">
        <v>27</v>
      </c>
      <c r="S74" s="44" t="s">
        <v>159</v>
      </c>
      <c r="T74" s="44" t="s">
        <v>141</v>
      </c>
      <c r="U74" s="44">
        <v>9743</v>
      </c>
      <c r="V74" s="44" t="s">
        <v>84</v>
      </c>
    </row>
    <row r="75" spans="1:22">
      <c r="A75" s="44" t="s">
        <v>158</v>
      </c>
      <c r="B75" s="44"/>
      <c r="C75" s="44" t="s">
        <v>83</v>
      </c>
      <c r="D75" s="44" t="s">
        <v>24</v>
      </c>
      <c r="E75" s="45">
        <v>41003.543055555558</v>
      </c>
      <c r="F75" s="44">
        <v>76</v>
      </c>
      <c r="G75" s="44" t="s">
        <v>30</v>
      </c>
      <c r="H75" s="44">
        <v>0.85</v>
      </c>
      <c r="I75" s="44"/>
      <c r="J75" s="44" t="s">
        <v>31</v>
      </c>
      <c r="K75" s="44" t="s">
        <v>32</v>
      </c>
      <c r="L75" s="44">
        <v>1420026</v>
      </c>
      <c r="M75" s="45">
        <v>41004.718055555553</v>
      </c>
      <c r="N75" s="44" t="s">
        <v>33</v>
      </c>
      <c r="O75" s="44">
        <v>0.1</v>
      </c>
      <c r="P75" s="44">
        <v>0.1</v>
      </c>
      <c r="Q75" s="44"/>
      <c r="R75" s="44" t="s">
        <v>27</v>
      </c>
      <c r="S75" s="44" t="s">
        <v>159</v>
      </c>
      <c r="T75" s="44" t="s">
        <v>141</v>
      </c>
      <c r="U75" s="44">
        <v>9743</v>
      </c>
      <c r="V75" s="44" t="s">
        <v>84</v>
      </c>
    </row>
    <row r="76" spans="1:22">
      <c r="A76" s="44" t="s">
        <v>158</v>
      </c>
      <c r="B76" s="44"/>
      <c r="C76" s="44" t="s">
        <v>83</v>
      </c>
      <c r="D76" s="44" t="s">
        <v>24</v>
      </c>
      <c r="E76" s="45">
        <v>41003.543055555558</v>
      </c>
      <c r="F76" s="44">
        <v>80</v>
      </c>
      <c r="G76" s="44" t="s">
        <v>36</v>
      </c>
      <c r="H76" s="44">
        <v>2.5</v>
      </c>
      <c r="I76" s="44" t="s">
        <v>37</v>
      </c>
      <c r="J76" s="44" t="s">
        <v>38</v>
      </c>
      <c r="K76" s="44" t="s">
        <v>32</v>
      </c>
      <c r="L76" s="44">
        <v>1420026</v>
      </c>
      <c r="M76" s="45">
        <v>41005.322222222225</v>
      </c>
      <c r="N76" s="44" t="s">
        <v>39</v>
      </c>
      <c r="O76" s="44">
        <v>2.5</v>
      </c>
      <c r="P76" s="44">
        <v>6</v>
      </c>
      <c r="Q76" s="44" t="s">
        <v>157</v>
      </c>
      <c r="R76" s="44" t="s">
        <v>27</v>
      </c>
      <c r="S76" s="44" t="s">
        <v>159</v>
      </c>
      <c r="T76" s="44" t="s">
        <v>141</v>
      </c>
      <c r="U76" s="44">
        <v>9743</v>
      </c>
      <c r="V76" s="44" t="s">
        <v>84</v>
      </c>
    </row>
    <row r="77" spans="1:22">
      <c r="A77" s="44" t="s">
        <v>158</v>
      </c>
      <c r="B77" s="44"/>
      <c r="C77" s="44" t="s">
        <v>83</v>
      </c>
      <c r="D77" s="44" t="s">
        <v>24</v>
      </c>
      <c r="E77" s="45">
        <v>41003.543055555558</v>
      </c>
      <c r="F77" s="44">
        <v>94</v>
      </c>
      <c r="G77" s="44" t="s">
        <v>40</v>
      </c>
      <c r="H77" s="44">
        <v>295</v>
      </c>
      <c r="I77" s="44"/>
      <c r="J77" s="44" t="s">
        <v>41</v>
      </c>
      <c r="K77" s="44" t="s">
        <v>27</v>
      </c>
      <c r="L77" s="44"/>
      <c r="M77" s="45">
        <v>41003.543055555558</v>
      </c>
      <c r="N77" s="44" t="s">
        <v>42</v>
      </c>
      <c r="O77" s="44"/>
      <c r="P77" s="44"/>
      <c r="Q77" s="44"/>
      <c r="R77" s="44" t="s">
        <v>27</v>
      </c>
      <c r="S77" s="44" t="s">
        <v>159</v>
      </c>
      <c r="T77" s="44" t="s">
        <v>141</v>
      </c>
      <c r="U77" s="44">
        <v>9743</v>
      </c>
      <c r="V77" s="44" t="s">
        <v>84</v>
      </c>
    </row>
    <row r="78" spans="1:22">
      <c r="A78" s="44" t="s">
        <v>158</v>
      </c>
      <c r="B78" s="44"/>
      <c r="C78" s="44" t="s">
        <v>83</v>
      </c>
      <c r="D78" s="44" t="s">
        <v>24</v>
      </c>
      <c r="E78" s="45">
        <v>41003.543055555558</v>
      </c>
      <c r="F78" s="44">
        <v>299</v>
      </c>
      <c r="G78" s="44" t="s">
        <v>43</v>
      </c>
      <c r="H78" s="44">
        <v>1.6</v>
      </c>
      <c r="I78" s="44"/>
      <c r="J78" s="44" t="s">
        <v>44</v>
      </c>
      <c r="K78" s="44" t="s">
        <v>27</v>
      </c>
      <c r="L78" s="44"/>
      <c r="M78" s="45">
        <v>41003.543055555558</v>
      </c>
      <c r="N78" s="44" t="s">
        <v>45</v>
      </c>
      <c r="O78" s="44"/>
      <c r="P78" s="44"/>
      <c r="Q78" s="44"/>
      <c r="R78" s="44" t="s">
        <v>27</v>
      </c>
      <c r="S78" s="44" t="s">
        <v>159</v>
      </c>
      <c r="T78" s="44" t="s">
        <v>141</v>
      </c>
      <c r="U78" s="44">
        <v>9743</v>
      </c>
      <c r="V78" s="44" t="s">
        <v>84</v>
      </c>
    </row>
    <row r="79" spans="1:22">
      <c r="A79" s="44" t="s">
        <v>158</v>
      </c>
      <c r="B79" s="44"/>
      <c r="C79" s="44" t="s">
        <v>83</v>
      </c>
      <c r="D79" s="44" t="s">
        <v>24</v>
      </c>
      <c r="E79" s="45">
        <v>41003.543055555558</v>
      </c>
      <c r="F79" s="44">
        <v>301</v>
      </c>
      <c r="G79" s="44" t="s">
        <v>46</v>
      </c>
      <c r="H79" s="44">
        <v>18.2</v>
      </c>
      <c r="I79" s="44"/>
      <c r="J79" s="44" t="s">
        <v>47</v>
      </c>
      <c r="K79" s="44" t="s">
        <v>27</v>
      </c>
      <c r="L79" s="44"/>
      <c r="M79" s="45">
        <v>41003.543055555558</v>
      </c>
      <c r="N79" s="44"/>
      <c r="O79" s="44"/>
      <c r="P79" s="44"/>
      <c r="Q79" s="44"/>
      <c r="R79" s="44" t="s">
        <v>27</v>
      </c>
      <c r="S79" s="44" t="s">
        <v>159</v>
      </c>
      <c r="T79" s="44" t="s">
        <v>141</v>
      </c>
      <c r="U79" s="44">
        <v>9743</v>
      </c>
      <c r="V79" s="44" t="s">
        <v>84</v>
      </c>
    </row>
    <row r="80" spans="1:22">
      <c r="A80" s="44" t="s">
        <v>158</v>
      </c>
      <c r="B80" s="44"/>
      <c r="C80" s="44" t="s">
        <v>83</v>
      </c>
      <c r="D80" s="44" t="s">
        <v>24</v>
      </c>
      <c r="E80" s="45">
        <v>41003.543055555558</v>
      </c>
      <c r="F80" s="44">
        <v>406</v>
      </c>
      <c r="G80" s="44" t="s">
        <v>48</v>
      </c>
      <c r="H80" s="44">
        <v>7.41</v>
      </c>
      <c r="I80" s="44"/>
      <c r="J80" s="44" t="s">
        <v>49</v>
      </c>
      <c r="K80" s="44" t="s">
        <v>27</v>
      </c>
      <c r="L80" s="44"/>
      <c r="M80" s="45">
        <v>41003.543055555558</v>
      </c>
      <c r="N80" s="44" t="s">
        <v>50</v>
      </c>
      <c r="O80" s="44"/>
      <c r="P80" s="44"/>
      <c r="Q80" s="44"/>
      <c r="R80" s="44" t="s">
        <v>27</v>
      </c>
      <c r="S80" s="44" t="s">
        <v>159</v>
      </c>
      <c r="T80" s="44" t="s">
        <v>141</v>
      </c>
      <c r="U80" s="44">
        <v>9743</v>
      </c>
      <c r="V80" s="44" t="s">
        <v>84</v>
      </c>
    </row>
    <row r="81" spans="1:22">
      <c r="A81" s="44" t="s">
        <v>158</v>
      </c>
      <c r="B81" s="44"/>
      <c r="C81" s="44" t="s">
        <v>83</v>
      </c>
      <c r="D81" s="44" t="s">
        <v>24</v>
      </c>
      <c r="E81" s="45">
        <v>41003.543055555558</v>
      </c>
      <c r="F81" s="44">
        <v>410</v>
      </c>
      <c r="G81" s="44" t="s">
        <v>51</v>
      </c>
      <c r="H81" s="44">
        <v>147</v>
      </c>
      <c r="I81" s="44"/>
      <c r="J81" s="44" t="s">
        <v>44</v>
      </c>
      <c r="K81" s="44" t="s">
        <v>32</v>
      </c>
      <c r="L81" s="44">
        <v>1420026</v>
      </c>
      <c r="M81" s="45">
        <v>41009.069444444445</v>
      </c>
      <c r="N81" s="44" t="s">
        <v>52</v>
      </c>
      <c r="O81" s="44">
        <v>0.65</v>
      </c>
      <c r="P81" s="44">
        <v>2.5</v>
      </c>
      <c r="Q81" s="44"/>
      <c r="R81" s="44" t="s">
        <v>27</v>
      </c>
      <c r="S81" s="44" t="s">
        <v>159</v>
      </c>
      <c r="T81" s="44" t="s">
        <v>141</v>
      </c>
      <c r="U81" s="44">
        <v>9743</v>
      </c>
      <c r="V81" s="44" t="s">
        <v>84</v>
      </c>
    </row>
    <row r="82" spans="1:22">
      <c r="A82" s="44" t="s">
        <v>158</v>
      </c>
      <c r="B82" s="44"/>
      <c r="C82" s="44" t="s">
        <v>83</v>
      </c>
      <c r="D82" s="44" t="s">
        <v>24</v>
      </c>
      <c r="E82" s="45">
        <v>41003.543055555558</v>
      </c>
      <c r="F82" s="44">
        <v>610</v>
      </c>
      <c r="G82" s="44" t="s">
        <v>53</v>
      </c>
      <c r="H82" s="44">
        <v>0.01</v>
      </c>
      <c r="I82" s="44" t="s">
        <v>37</v>
      </c>
      <c r="J82" s="44" t="s">
        <v>44</v>
      </c>
      <c r="K82" s="44" t="s">
        <v>32</v>
      </c>
      <c r="L82" s="44">
        <v>1420031</v>
      </c>
      <c r="M82" s="45">
        <v>41009.554861111108</v>
      </c>
      <c r="N82" s="44" t="s">
        <v>55</v>
      </c>
      <c r="O82" s="44">
        <v>0.01</v>
      </c>
      <c r="P82" s="44">
        <v>0.02</v>
      </c>
      <c r="Q82" s="44"/>
      <c r="R82" s="44" t="s">
        <v>27</v>
      </c>
      <c r="S82" s="44" t="s">
        <v>159</v>
      </c>
      <c r="T82" s="44" t="s">
        <v>141</v>
      </c>
      <c r="U82" s="44">
        <v>9743</v>
      </c>
      <c r="V82" s="44" t="s">
        <v>84</v>
      </c>
    </row>
    <row r="83" spans="1:22">
      <c r="A83" s="44" t="s">
        <v>158</v>
      </c>
      <c r="B83" s="44"/>
      <c r="C83" s="44" t="s">
        <v>83</v>
      </c>
      <c r="D83" s="44" t="s">
        <v>24</v>
      </c>
      <c r="E83" s="45">
        <v>41003.543055555558</v>
      </c>
      <c r="F83" s="44">
        <v>625</v>
      </c>
      <c r="G83" s="44" t="s">
        <v>56</v>
      </c>
      <c r="H83" s="44">
        <v>0.1</v>
      </c>
      <c r="I83" s="44" t="s">
        <v>54</v>
      </c>
      <c r="J83" s="44" t="s">
        <v>44</v>
      </c>
      <c r="K83" s="44" t="s">
        <v>32</v>
      </c>
      <c r="L83" s="44">
        <v>1420031</v>
      </c>
      <c r="M83" s="45">
        <v>41009.55972222222</v>
      </c>
      <c r="N83" s="44" t="s">
        <v>57</v>
      </c>
      <c r="O83" s="44">
        <v>0.08</v>
      </c>
      <c r="P83" s="44">
        <v>0.2</v>
      </c>
      <c r="Q83" s="44"/>
      <c r="R83" s="44" t="s">
        <v>27</v>
      </c>
      <c r="S83" s="44" t="s">
        <v>159</v>
      </c>
      <c r="T83" s="44" t="s">
        <v>141</v>
      </c>
      <c r="U83" s="44">
        <v>9743</v>
      </c>
      <c r="V83" s="44" t="s">
        <v>84</v>
      </c>
    </row>
    <row r="84" spans="1:22">
      <c r="A84" s="44" t="s">
        <v>158</v>
      </c>
      <c r="B84" s="44"/>
      <c r="C84" s="44" t="s">
        <v>83</v>
      </c>
      <c r="D84" s="44" t="s">
        <v>24</v>
      </c>
      <c r="E84" s="45">
        <v>41003.543055555558</v>
      </c>
      <c r="F84" s="44">
        <v>630</v>
      </c>
      <c r="G84" s="44" t="s">
        <v>59</v>
      </c>
      <c r="H84" s="44">
        <v>0.61</v>
      </c>
      <c r="I84" s="44"/>
      <c r="J84" s="44" t="s">
        <v>44</v>
      </c>
      <c r="K84" s="44" t="s">
        <v>32</v>
      </c>
      <c r="L84" s="44">
        <v>1420031</v>
      </c>
      <c r="M84" s="45">
        <v>41008.644444444442</v>
      </c>
      <c r="N84" s="44" t="s">
        <v>60</v>
      </c>
      <c r="O84" s="44">
        <v>0</v>
      </c>
      <c r="P84" s="44">
        <v>0.01</v>
      </c>
      <c r="Q84" s="44"/>
      <c r="R84" s="44" t="s">
        <v>27</v>
      </c>
      <c r="S84" s="44" t="s">
        <v>159</v>
      </c>
      <c r="T84" s="44" t="s">
        <v>141</v>
      </c>
      <c r="U84" s="44">
        <v>9743</v>
      </c>
      <c r="V84" s="44" t="s">
        <v>84</v>
      </c>
    </row>
    <row r="85" spans="1:22">
      <c r="A85" s="44" t="s">
        <v>158</v>
      </c>
      <c r="B85" s="44"/>
      <c r="C85" s="44" t="s">
        <v>83</v>
      </c>
      <c r="D85" s="44" t="s">
        <v>24</v>
      </c>
      <c r="E85" s="45">
        <v>41003.543055555558</v>
      </c>
      <c r="F85" s="44">
        <v>665</v>
      </c>
      <c r="G85" s="44" t="s">
        <v>61</v>
      </c>
      <c r="H85" s="44">
        <v>4.8000000000000001E-2</v>
      </c>
      <c r="I85" s="44"/>
      <c r="J85" s="44" t="s">
        <v>44</v>
      </c>
      <c r="K85" s="44" t="s">
        <v>32</v>
      </c>
      <c r="L85" s="44">
        <v>1420031</v>
      </c>
      <c r="M85" s="45">
        <v>41011.640972222223</v>
      </c>
      <c r="N85" s="44" t="s">
        <v>62</v>
      </c>
      <c r="O85" s="44">
        <v>0</v>
      </c>
      <c r="P85" s="44">
        <v>0.01</v>
      </c>
      <c r="Q85" s="44"/>
      <c r="R85" s="44" t="s">
        <v>27</v>
      </c>
      <c r="S85" s="44" t="s">
        <v>159</v>
      </c>
      <c r="T85" s="44" t="s">
        <v>141</v>
      </c>
      <c r="U85" s="44">
        <v>9743</v>
      </c>
      <c r="V85" s="44" t="s">
        <v>84</v>
      </c>
    </row>
    <row r="86" spans="1:22">
      <c r="A86" s="44" t="s">
        <v>158</v>
      </c>
      <c r="B86" s="44"/>
      <c r="C86" s="44" t="s">
        <v>83</v>
      </c>
      <c r="D86" s="44" t="s">
        <v>24</v>
      </c>
      <c r="E86" s="45">
        <v>41003.543055555558</v>
      </c>
      <c r="F86" s="44">
        <v>671</v>
      </c>
      <c r="G86" s="44" t="s">
        <v>63</v>
      </c>
      <c r="H86" s="44">
        <v>4.4999999999999998E-2</v>
      </c>
      <c r="I86" s="44"/>
      <c r="J86" s="44" t="s">
        <v>44</v>
      </c>
      <c r="K86" s="44" t="s">
        <v>32</v>
      </c>
      <c r="L86" s="44">
        <v>1420036</v>
      </c>
      <c r="M86" s="45">
        <v>41004.675694444442</v>
      </c>
      <c r="N86" s="44" t="s">
        <v>62</v>
      </c>
      <c r="O86" s="44">
        <v>0</v>
      </c>
      <c r="P86" s="44">
        <v>0.01</v>
      </c>
      <c r="Q86" s="44"/>
      <c r="R86" s="44" t="s">
        <v>27</v>
      </c>
      <c r="S86" s="44" t="s">
        <v>159</v>
      </c>
      <c r="T86" s="44" t="s">
        <v>141</v>
      </c>
      <c r="U86" s="44">
        <v>9743</v>
      </c>
      <c r="V86" s="44" t="s">
        <v>84</v>
      </c>
    </row>
    <row r="87" spans="1:22">
      <c r="A87" s="44" t="s">
        <v>158</v>
      </c>
      <c r="B87" s="44"/>
      <c r="C87" s="44" t="s">
        <v>83</v>
      </c>
      <c r="D87" s="44" t="s">
        <v>24</v>
      </c>
      <c r="E87" s="45">
        <v>41003.543055555558</v>
      </c>
      <c r="F87" s="44">
        <v>680</v>
      </c>
      <c r="G87" s="44" t="s">
        <v>64</v>
      </c>
      <c r="H87" s="44">
        <v>1</v>
      </c>
      <c r="I87" s="44" t="s">
        <v>37</v>
      </c>
      <c r="J87" s="44" t="s">
        <v>44</v>
      </c>
      <c r="K87" s="44" t="s">
        <v>32</v>
      </c>
      <c r="L87" s="44">
        <v>1420031</v>
      </c>
      <c r="M87" s="45">
        <v>41010.814583333333</v>
      </c>
      <c r="N87" s="44" t="s">
        <v>65</v>
      </c>
      <c r="O87" s="44">
        <v>1</v>
      </c>
      <c r="P87" s="44">
        <v>5</v>
      </c>
      <c r="Q87" s="44"/>
      <c r="R87" s="44" t="s">
        <v>27</v>
      </c>
      <c r="S87" s="44" t="s">
        <v>159</v>
      </c>
      <c r="T87" s="44" t="s">
        <v>141</v>
      </c>
      <c r="U87" s="44">
        <v>9743</v>
      </c>
      <c r="V87" s="44" t="s">
        <v>84</v>
      </c>
    </row>
    <row r="88" spans="1:22">
      <c r="A88" s="44" t="s">
        <v>158</v>
      </c>
      <c r="B88" s="44"/>
      <c r="C88" s="44" t="s">
        <v>83</v>
      </c>
      <c r="D88" s="44" t="s">
        <v>24</v>
      </c>
      <c r="E88" s="45">
        <v>41003.543055555558</v>
      </c>
      <c r="F88" s="44">
        <v>916</v>
      </c>
      <c r="G88" s="44" t="s">
        <v>66</v>
      </c>
      <c r="H88" s="44">
        <v>52.4</v>
      </c>
      <c r="I88" s="44"/>
      <c r="J88" s="44" t="s">
        <v>44</v>
      </c>
      <c r="K88" s="44" t="s">
        <v>32</v>
      </c>
      <c r="L88" s="44">
        <v>1420041</v>
      </c>
      <c r="M88" s="45">
        <v>41012.663888888892</v>
      </c>
      <c r="N88" s="44" t="s">
        <v>67</v>
      </c>
      <c r="O88" s="44">
        <v>0.08</v>
      </c>
      <c r="P88" s="44">
        <v>0.3</v>
      </c>
      <c r="Q88" s="44"/>
      <c r="R88" s="44" t="s">
        <v>27</v>
      </c>
      <c r="S88" s="44" t="s">
        <v>159</v>
      </c>
      <c r="T88" s="44" t="s">
        <v>141</v>
      </c>
      <c r="U88" s="44">
        <v>9743</v>
      </c>
      <c r="V88" s="44" t="s">
        <v>84</v>
      </c>
    </row>
    <row r="89" spans="1:22">
      <c r="A89" s="44" t="s">
        <v>158</v>
      </c>
      <c r="B89" s="44"/>
      <c r="C89" s="44" t="s">
        <v>83</v>
      </c>
      <c r="D89" s="44" t="s">
        <v>24</v>
      </c>
      <c r="E89" s="45">
        <v>41003.543055555558</v>
      </c>
      <c r="F89" s="44">
        <v>927</v>
      </c>
      <c r="G89" s="44" t="s">
        <v>68</v>
      </c>
      <c r="H89" s="44">
        <v>5.72</v>
      </c>
      <c r="I89" s="44"/>
      <c r="J89" s="44" t="s">
        <v>44</v>
      </c>
      <c r="K89" s="44" t="s">
        <v>32</v>
      </c>
      <c r="L89" s="44">
        <v>1420041</v>
      </c>
      <c r="M89" s="45">
        <v>41012.663888888892</v>
      </c>
      <c r="N89" s="44" t="s">
        <v>67</v>
      </c>
      <c r="O89" s="44">
        <v>0.04</v>
      </c>
      <c r="P89" s="44">
        <v>0.16</v>
      </c>
      <c r="Q89" s="44"/>
      <c r="R89" s="44" t="s">
        <v>27</v>
      </c>
      <c r="S89" s="44" t="s">
        <v>159</v>
      </c>
      <c r="T89" s="44" t="s">
        <v>141</v>
      </c>
      <c r="U89" s="44">
        <v>9743</v>
      </c>
      <c r="V89" s="44" t="s">
        <v>84</v>
      </c>
    </row>
    <row r="90" spans="1:22">
      <c r="A90" s="44" t="s">
        <v>158</v>
      </c>
      <c r="B90" s="44"/>
      <c r="C90" s="44" t="s">
        <v>83</v>
      </c>
      <c r="D90" s="44" t="s">
        <v>24</v>
      </c>
      <c r="E90" s="45">
        <v>41003.543055555558</v>
      </c>
      <c r="F90" s="44">
        <v>929</v>
      </c>
      <c r="G90" s="44" t="s">
        <v>69</v>
      </c>
      <c r="H90" s="44">
        <v>3.3</v>
      </c>
      <c r="I90" s="44"/>
      <c r="J90" s="44" t="s">
        <v>44</v>
      </c>
      <c r="K90" s="44" t="s">
        <v>32</v>
      </c>
      <c r="L90" s="44">
        <v>1420041</v>
      </c>
      <c r="M90" s="45">
        <v>41012.663888888892</v>
      </c>
      <c r="N90" s="44" t="s">
        <v>67</v>
      </c>
      <c r="O90" s="44">
        <v>0.5</v>
      </c>
      <c r="P90" s="44">
        <v>2</v>
      </c>
      <c r="Q90" s="44"/>
      <c r="R90" s="44" t="s">
        <v>27</v>
      </c>
      <c r="S90" s="44" t="s">
        <v>159</v>
      </c>
      <c r="T90" s="44" t="s">
        <v>141</v>
      </c>
      <c r="U90" s="44">
        <v>9743</v>
      </c>
      <c r="V90" s="44" t="s">
        <v>84</v>
      </c>
    </row>
    <row r="91" spans="1:22">
      <c r="A91" s="44" t="s">
        <v>158</v>
      </c>
      <c r="B91" s="44"/>
      <c r="C91" s="44" t="s">
        <v>83</v>
      </c>
      <c r="D91" s="44" t="s">
        <v>24</v>
      </c>
      <c r="E91" s="45">
        <v>41003.543055555558</v>
      </c>
      <c r="F91" s="44">
        <v>937</v>
      </c>
      <c r="G91" s="44" t="s">
        <v>70</v>
      </c>
      <c r="H91" s="44">
        <v>0.42</v>
      </c>
      <c r="I91" s="44" t="s">
        <v>54</v>
      </c>
      <c r="J91" s="44" t="s">
        <v>44</v>
      </c>
      <c r="K91" s="44" t="s">
        <v>32</v>
      </c>
      <c r="L91" s="44">
        <v>1420041</v>
      </c>
      <c r="M91" s="45">
        <v>41012.663888888892</v>
      </c>
      <c r="N91" s="44" t="s">
        <v>67</v>
      </c>
      <c r="O91" s="44">
        <v>0.3</v>
      </c>
      <c r="P91" s="44">
        <v>1.2</v>
      </c>
      <c r="Q91" s="44"/>
      <c r="R91" s="44" t="s">
        <v>27</v>
      </c>
      <c r="S91" s="44" t="s">
        <v>159</v>
      </c>
      <c r="T91" s="44" t="s">
        <v>141</v>
      </c>
      <c r="U91" s="44">
        <v>9743</v>
      </c>
      <c r="V91" s="44" t="s">
        <v>84</v>
      </c>
    </row>
    <row r="92" spans="1:22">
      <c r="A92" s="44" t="s">
        <v>158</v>
      </c>
      <c r="B92" s="44"/>
      <c r="C92" s="44" t="s">
        <v>83</v>
      </c>
      <c r="D92" s="44" t="s">
        <v>24</v>
      </c>
      <c r="E92" s="45">
        <v>41003.543055555558</v>
      </c>
      <c r="F92" s="44">
        <v>940</v>
      </c>
      <c r="G92" s="44" t="s">
        <v>71</v>
      </c>
      <c r="H92" s="44">
        <v>5.4</v>
      </c>
      <c r="I92" s="44"/>
      <c r="J92" s="44" t="s">
        <v>44</v>
      </c>
      <c r="K92" s="44" t="s">
        <v>32</v>
      </c>
      <c r="L92" s="44">
        <v>1420026</v>
      </c>
      <c r="M92" s="45">
        <v>41011.29791666667</v>
      </c>
      <c r="N92" s="44" t="s">
        <v>72</v>
      </c>
      <c r="O92" s="44">
        <v>0.2</v>
      </c>
      <c r="P92" s="44">
        <v>0.5</v>
      </c>
      <c r="Q92" s="44"/>
      <c r="R92" s="44" t="s">
        <v>27</v>
      </c>
      <c r="S92" s="44" t="s">
        <v>159</v>
      </c>
      <c r="T92" s="44" t="s">
        <v>141</v>
      </c>
      <c r="U92" s="44">
        <v>9743</v>
      </c>
      <c r="V92" s="44" t="s">
        <v>84</v>
      </c>
    </row>
    <row r="93" spans="1:22">
      <c r="A93" s="44" t="s">
        <v>158</v>
      </c>
      <c r="B93" s="44"/>
      <c r="C93" s="44" t="s">
        <v>83</v>
      </c>
      <c r="D93" s="44" t="s">
        <v>24</v>
      </c>
      <c r="E93" s="45">
        <v>41003.543055555558</v>
      </c>
      <c r="F93" s="44">
        <v>945</v>
      </c>
      <c r="G93" s="44" t="s">
        <v>73</v>
      </c>
      <c r="H93" s="44">
        <v>5.7</v>
      </c>
      <c r="I93" s="44"/>
      <c r="J93" s="44" t="s">
        <v>44</v>
      </c>
      <c r="K93" s="44" t="s">
        <v>32</v>
      </c>
      <c r="L93" s="44">
        <v>1420026</v>
      </c>
      <c r="M93" s="45">
        <v>41011.29791666667</v>
      </c>
      <c r="N93" s="44" t="s">
        <v>72</v>
      </c>
      <c r="O93" s="44">
        <v>0.2</v>
      </c>
      <c r="P93" s="44">
        <v>0.5</v>
      </c>
      <c r="Q93" s="44"/>
      <c r="R93" s="44" t="s">
        <v>27</v>
      </c>
      <c r="S93" s="44" t="s">
        <v>159</v>
      </c>
      <c r="T93" s="44" t="s">
        <v>141</v>
      </c>
      <c r="U93" s="44">
        <v>9743</v>
      </c>
      <c r="V93" s="44" t="s">
        <v>84</v>
      </c>
    </row>
    <row r="94" spans="1:22">
      <c r="A94" s="44" t="s">
        <v>158</v>
      </c>
      <c r="B94" s="44"/>
      <c r="C94" s="44" t="s">
        <v>83</v>
      </c>
      <c r="D94" s="44" t="s">
        <v>24</v>
      </c>
      <c r="E94" s="45">
        <v>41003.543055555558</v>
      </c>
      <c r="F94" s="44">
        <v>1022</v>
      </c>
      <c r="G94" s="44" t="s">
        <v>74</v>
      </c>
      <c r="H94" s="44">
        <v>16</v>
      </c>
      <c r="I94" s="44" t="s">
        <v>54</v>
      </c>
      <c r="J94" s="44" t="s">
        <v>75</v>
      </c>
      <c r="K94" s="44" t="s">
        <v>32</v>
      </c>
      <c r="L94" s="44">
        <v>1420041</v>
      </c>
      <c r="M94" s="45">
        <v>41012.663888888892</v>
      </c>
      <c r="N94" s="44" t="s">
        <v>67</v>
      </c>
      <c r="O94" s="44">
        <v>15</v>
      </c>
      <c r="P94" s="44">
        <v>60</v>
      </c>
      <c r="Q94" s="44"/>
      <c r="R94" s="44" t="s">
        <v>27</v>
      </c>
      <c r="S94" s="44" t="s">
        <v>159</v>
      </c>
      <c r="T94" s="44" t="s">
        <v>141</v>
      </c>
      <c r="U94" s="44">
        <v>9743</v>
      </c>
      <c r="V94" s="44" t="s">
        <v>84</v>
      </c>
    </row>
    <row r="95" spans="1:22">
      <c r="A95" s="44" t="s">
        <v>158</v>
      </c>
      <c r="B95" s="44"/>
      <c r="C95" s="44" t="s">
        <v>83</v>
      </c>
      <c r="D95" s="44" t="s">
        <v>24</v>
      </c>
      <c r="E95" s="45">
        <v>41003.543055555558</v>
      </c>
      <c r="F95" s="44">
        <v>70300</v>
      </c>
      <c r="G95" s="44" t="s">
        <v>76</v>
      </c>
      <c r="H95" s="44">
        <v>186</v>
      </c>
      <c r="I95" s="44"/>
      <c r="J95" s="44" t="s">
        <v>44</v>
      </c>
      <c r="K95" s="44" t="s">
        <v>32</v>
      </c>
      <c r="L95" s="44">
        <v>1420026</v>
      </c>
      <c r="M95" s="45">
        <v>41010.680555555555</v>
      </c>
      <c r="N95" s="44" t="s">
        <v>77</v>
      </c>
      <c r="O95" s="44">
        <v>15</v>
      </c>
      <c r="P95" s="44">
        <v>25</v>
      </c>
      <c r="Q95" s="44"/>
      <c r="R95" s="44" t="s">
        <v>27</v>
      </c>
      <c r="S95" s="44" t="s">
        <v>159</v>
      </c>
      <c r="T95" s="44" t="s">
        <v>141</v>
      </c>
      <c r="U95" s="44">
        <v>9743</v>
      </c>
      <c r="V95" s="44" t="s">
        <v>84</v>
      </c>
    </row>
    <row r="96" spans="1:22">
      <c r="A96" s="44" t="s">
        <v>158</v>
      </c>
      <c r="B96" s="44"/>
      <c r="C96" s="44" t="s">
        <v>83</v>
      </c>
      <c r="D96" s="44" t="s">
        <v>24</v>
      </c>
      <c r="E96" s="45">
        <v>41003.543055555558</v>
      </c>
      <c r="F96" s="44">
        <v>90068</v>
      </c>
      <c r="G96" s="44" t="s">
        <v>78</v>
      </c>
      <c r="H96" s="44">
        <v>10</v>
      </c>
      <c r="I96" s="44"/>
      <c r="J96" s="44" t="s">
        <v>35</v>
      </c>
      <c r="K96" s="44" t="s">
        <v>27</v>
      </c>
      <c r="L96" s="44"/>
      <c r="M96" s="45">
        <v>41003.543055555558</v>
      </c>
      <c r="N96" s="44"/>
      <c r="O96" s="44"/>
      <c r="P96" s="44"/>
      <c r="Q96" s="44"/>
      <c r="R96" s="44" t="s">
        <v>27</v>
      </c>
      <c r="S96" s="44" t="s">
        <v>159</v>
      </c>
      <c r="T96" s="44" t="s">
        <v>141</v>
      </c>
      <c r="U96" s="44">
        <v>9743</v>
      </c>
      <c r="V96" s="44" t="s">
        <v>84</v>
      </c>
    </row>
    <row r="97" spans="1:22">
      <c r="A97" s="44" t="s">
        <v>158</v>
      </c>
      <c r="B97" s="44"/>
      <c r="C97" s="44" t="s">
        <v>83</v>
      </c>
      <c r="D97" s="44" t="s">
        <v>24</v>
      </c>
      <c r="E97" s="45">
        <v>41003.543055555558</v>
      </c>
      <c r="F97" s="44">
        <v>99937</v>
      </c>
      <c r="G97" s="44" t="s">
        <v>136</v>
      </c>
      <c r="H97" s="44">
        <v>9.4999999999999998E-3</v>
      </c>
      <c r="I97" s="44" t="s">
        <v>37</v>
      </c>
      <c r="J97" s="44" t="s">
        <v>75</v>
      </c>
      <c r="K97" s="44" t="s">
        <v>32</v>
      </c>
      <c r="L97" s="44">
        <v>1420046</v>
      </c>
      <c r="M97" s="45">
        <v>41009.966666666667</v>
      </c>
      <c r="N97" s="44" t="s">
        <v>137</v>
      </c>
      <c r="O97" s="44">
        <v>0.01</v>
      </c>
      <c r="P97" s="44">
        <v>0.05</v>
      </c>
      <c r="Q97" s="44"/>
      <c r="R97" s="44" t="s">
        <v>27</v>
      </c>
      <c r="S97" s="44" t="s">
        <v>159</v>
      </c>
      <c r="T97" s="44" t="s">
        <v>141</v>
      </c>
      <c r="U97" s="44">
        <v>9743</v>
      </c>
      <c r="V97" s="44" t="s">
        <v>84</v>
      </c>
    </row>
    <row r="98" spans="1:22">
      <c r="A98" s="44" t="s">
        <v>160</v>
      </c>
      <c r="B98" s="44"/>
      <c r="C98" s="44" t="s">
        <v>85</v>
      </c>
      <c r="D98" s="44" t="s">
        <v>24</v>
      </c>
      <c r="E98" s="45">
        <v>41052.546527777777</v>
      </c>
      <c r="F98" s="44">
        <v>10</v>
      </c>
      <c r="G98" s="44" t="s">
        <v>25</v>
      </c>
      <c r="H98" s="44">
        <v>20.8</v>
      </c>
      <c r="I98" s="44"/>
      <c r="J98" s="44" t="s">
        <v>26</v>
      </c>
      <c r="K98" s="44" t="s">
        <v>27</v>
      </c>
      <c r="L98" s="44"/>
      <c r="M98" s="45">
        <v>41052.546527777777</v>
      </c>
      <c r="N98" s="44" t="s">
        <v>28</v>
      </c>
      <c r="O98" s="44"/>
      <c r="P98" s="44"/>
      <c r="Q98" s="44"/>
      <c r="R98" s="44" t="s">
        <v>27</v>
      </c>
      <c r="S98" s="44" t="s">
        <v>161</v>
      </c>
      <c r="T98" s="44" t="s">
        <v>141</v>
      </c>
      <c r="U98" s="44">
        <v>11371</v>
      </c>
      <c r="V98" s="44" t="s">
        <v>86</v>
      </c>
    </row>
    <row r="99" spans="1:22">
      <c r="A99" s="44" t="s">
        <v>160</v>
      </c>
      <c r="B99" s="44"/>
      <c r="C99" s="44" t="s">
        <v>85</v>
      </c>
      <c r="D99" s="44" t="s">
        <v>24</v>
      </c>
      <c r="E99" s="45">
        <v>41052.546527777777</v>
      </c>
      <c r="F99" s="44">
        <v>76</v>
      </c>
      <c r="G99" s="44" t="s">
        <v>30</v>
      </c>
      <c r="H99" s="44">
        <v>0.4</v>
      </c>
      <c r="I99" s="44"/>
      <c r="J99" s="44" t="s">
        <v>31</v>
      </c>
      <c r="K99" s="44" t="s">
        <v>32</v>
      </c>
      <c r="L99" s="44">
        <v>1431420</v>
      </c>
      <c r="M99" s="45">
        <v>41053.662499999999</v>
      </c>
      <c r="N99" s="44" t="s">
        <v>33</v>
      </c>
      <c r="O99" s="44">
        <v>0.1</v>
      </c>
      <c r="P99" s="44">
        <v>0.1</v>
      </c>
      <c r="Q99" s="44"/>
      <c r="R99" s="44" t="s">
        <v>27</v>
      </c>
      <c r="S99" s="44" t="s">
        <v>161</v>
      </c>
      <c r="T99" s="44" t="s">
        <v>141</v>
      </c>
      <c r="U99" s="44">
        <v>11371</v>
      </c>
      <c r="V99" s="44" t="s">
        <v>86</v>
      </c>
    </row>
    <row r="100" spans="1:22">
      <c r="A100" s="44" t="s">
        <v>160</v>
      </c>
      <c r="B100" s="44"/>
      <c r="C100" s="44" t="s">
        <v>85</v>
      </c>
      <c r="D100" s="44" t="s">
        <v>24</v>
      </c>
      <c r="E100" s="45">
        <v>41052.546527777777</v>
      </c>
      <c r="F100" s="44">
        <v>80</v>
      </c>
      <c r="G100" s="44" t="s">
        <v>36</v>
      </c>
      <c r="H100" s="44">
        <v>2.5</v>
      </c>
      <c r="I100" s="44" t="s">
        <v>37</v>
      </c>
      <c r="J100" s="44" t="s">
        <v>38</v>
      </c>
      <c r="K100" s="44" t="s">
        <v>32</v>
      </c>
      <c r="L100" s="44">
        <v>1431420</v>
      </c>
      <c r="M100" s="45">
        <v>41053.599999999999</v>
      </c>
      <c r="N100" s="44" t="s">
        <v>39</v>
      </c>
      <c r="O100" s="44">
        <v>2.5</v>
      </c>
      <c r="P100" s="44">
        <v>6</v>
      </c>
      <c r="Q100" s="44"/>
      <c r="R100" s="44" t="s">
        <v>27</v>
      </c>
      <c r="S100" s="44" t="s">
        <v>161</v>
      </c>
      <c r="T100" s="44" t="s">
        <v>141</v>
      </c>
      <c r="U100" s="44">
        <v>11371</v>
      </c>
      <c r="V100" s="44" t="s">
        <v>86</v>
      </c>
    </row>
    <row r="101" spans="1:22">
      <c r="A101" s="44" t="s">
        <v>160</v>
      </c>
      <c r="B101" s="44"/>
      <c r="C101" s="44" t="s">
        <v>85</v>
      </c>
      <c r="D101" s="44" t="s">
        <v>24</v>
      </c>
      <c r="E101" s="45">
        <v>41052.546527777777</v>
      </c>
      <c r="F101" s="44">
        <v>94</v>
      </c>
      <c r="G101" s="44" t="s">
        <v>40</v>
      </c>
      <c r="H101" s="44">
        <v>211</v>
      </c>
      <c r="I101" s="44"/>
      <c r="J101" s="44" t="s">
        <v>41</v>
      </c>
      <c r="K101" s="44" t="s">
        <v>27</v>
      </c>
      <c r="L101" s="44"/>
      <c r="M101" s="45">
        <v>41052.546527777777</v>
      </c>
      <c r="N101" s="44" t="s">
        <v>42</v>
      </c>
      <c r="O101" s="44"/>
      <c r="P101" s="44"/>
      <c r="Q101" s="44"/>
      <c r="R101" s="44" t="s">
        <v>27</v>
      </c>
      <c r="S101" s="44" t="s">
        <v>161</v>
      </c>
      <c r="T101" s="44" t="s">
        <v>141</v>
      </c>
      <c r="U101" s="44">
        <v>11371</v>
      </c>
      <c r="V101" s="44" t="s">
        <v>86</v>
      </c>
    </row>
    <row r="102" spans="1:22">
      <c r="A102" s="44" t="s">
        <v>160</v>
      </c>
      <c r="B102" s="44"/>
      <c r="C102" s="44" t="s">
        <v>85</v>
      </c>
      <c r="D102" s="44" t="s">
        <v>24</v>
      </c>
      <c r="E102" s="45">
        <v>41052.546527777777</v>
      </c>
      <c r="F102" s="44">
        <v>299</v>
      </c>
      <c r="G102" s="44" t="s">
        <v>43</v>
      </c>
      <c r="H102" s="44">
        <v>4.82</v>
      </c>
      <c r="I102" s="44"/>
      <c r="J102" s="44" t="s">
        <v>44</v>
      </c>
      <c r="K102" s="44" t="s">
        <v>27</v>
      </c>
      <c r="L102" s="44"/>
      <c r="M102" s="45">
        <v>41052.546527777777</v>
      </c>
      <c r="N102" s="44" t="s">
        <v>45</v>
      </c>
      <c r="O102" s="44"/>
      <c r="P102" s="44"/>
      <c r="Q102" s="44"/>
      <c r="R102" s="44" t="s">
        <v>27</v>
      </c>
      <c r="S102" s="44" t="s">
        <v>161</v>
      </c>
      <c r="T102" s="44" t="s">
        <v>141</v>
      </c>
      <c r="U102" s="44">
        <v>11371</v>
      </c>
      <c r="V102" s="44" t="s">
        <v>86</v>
      </c>
    </row>
    <row r="103" spans="1:22">
      <c r="A103" s="44" t="s">
        <v>160</v>
      </c>
      <c r="B103" s="44"/>
      <c r="C103" s="44" t="s">
        <v>85</v>
      </c>
      <c r="D103" s="44" t="s">
        <v>24</v>
      </c>
      <c r="E103" s="45">
        <v>41052.546527777777</v>
      </c>
      <c r="F103" s="44">
        <v>301</v>
      </c>
      <c r="G103" s="44" t="s">
        <v>46</v>
      </c>
      <c r="H103" s="44">
        <v>53.7</v>
      </c>
      <c r="I103" s="44"/>
      <c r="J103" s="44" t="s">
        <v>47</v>
      </c>
      <c r="K103" s="44" t="s">
        <v>27</v>
      </c>
      <c r="L103" s="44"/>
      <c r="M103" s="45">
        <v>41052.546527777777</v>
      </c>
      <c r="N103" s="44"/>
      <c r="O103" s="44"/>
      <c r="P103" s="44"/>
      <c r="Q103" s="44"/>
      <c r="R103" s="44" t="s">
        <v>27</v>
      </c>
      <c r="S103" s="44" t="s">
        <v>161</v>
      </c>
      <c r="T103" s="44" t="s">
        <v>141</v>
      </c>
      <c r="U103" s="44">
        <v>11371</v>
      </c>
      <c r="V103" s="44" t="s">
        <v>86</v>
      </c>
    </row>
    <row r="104" spans="1:22">
      <c r="A104" s="44" t="s">
        <v>160</v>
      </c>
      <c r="B104" s="44"/>
      <c r="C104" s="44" t="s">
        <v>85</v>
      </c>
      <c r="D104" s="44" t="s">
        <v>24</v>
      </c>
      <c r="E104" s="45">
        <v>41052.546527777777</v>
      </c>
      <c r="F104" s="44">
        <v>406</v>
      </c>
      <c r="G104" s="44" t="s">
        <v>48</v>
      </c>
      <c r="H104" s="44">
        <v>7.52</v>
      </c>
      <c r="I104" s="44"/>
      <c r="J104" s="44" t="s">
        <v>49</v>
      </c>
      <c r="K104" s="44" t="s">
        <v>27</v>
      </c>
      <c r="L104" s="44"/>
      <c r="M104" s="45">
        <v>41052.546527777777</v>
      </c>
      <c r="N104" s="44" t="s">
        <v>50</v>
      </c>
      <c r="O104" s="44"/>
      <c r="P104" s="44"/>
      <c r="Q104" s="44"/>
      <c r="R104" s="44" t="s">
        <v>27</v>
      </c>
      <c r="S104" s="44" t="s">
        <v>161</v>
      </c>
      <c r="T104" s="44" t="s">
        <v>141</v>
      </c>
      <c r="U104" s="44">
        <v>11371</v>
      </c>
      <c r="V104" s="44" t="s">
        <v>86</v>
      </c>
    </row>
    <row r="105" spans="1:22">
      <c r="A105" s="44" t="s">
        <v>160</v>
      </c>
      <c r="B105" s="44"/>
      <c r="C105" s="44" t="s">
        <v>85</v>
      </c>
      <c r="D105" s="44" t="s">
        <v>24</v>
      </c>
      <c r="E105" s="45">
        <v>41052.546527777777</v>
      </c>
      <c r="F105" s="44">
        <v>410</v>
      </c>
      <c r="G105" s="44" t="s">
        <v>51</v>
      </c>
      <c r="H105" s="44">
        <v>109</v>
      </c>
      <c r="I105" s="44" t="s">
        <v>82</v>
      </c>
      <c r="J105" s="44" t="s">
        <v>44</v>
      </c>
      <c r="K105" s="44" t="s">
        <v>32</v>
      </c>
      <c r="L105" s="44">
        <v>1431420</v>
      </c>
      <c r="M105" s="45">
        <v>41059.92083333333</v>
      </c>
      <c r="N105" s="44" t="s">
        <v>52</v>
      </c>
      <c r="O105" s="44">
        <v>0.65</v>
      </c>
      <c r="P105" s="44">
        <v>2.5</v>
      </c>
      <c r="Q105" s="44"/>
      <c r="R105" s="44" t="s">
        <v>27</v>
      </c>
      <c r="S105" s="44" t="s">
        <v>161</v>
      </c>
      <c r="T105" s="44" t="s">
        <v>141</v>
      </c>
      <c r="U105" s="44">
        <v>11371</v>
      </c>
      <c r="V105" s="44" t="s">
        <v>86</v>
      </c>
    </row>
    <row r="106" spans="1:22">
      <c r="A106" s="44" t="s">
        <v>160</v>
      </c>
      <c r="B106" s="44"/>
      <c r="C106" s="44" t="s">
        <v>85</v>
      </c>
      <c r="D106" s="44" t="s">
        <v>24</v>
      </c>
      <c r="E106" s="45">
        <v>41052.546527777777</v>
      </c>
      <c r="F106" s="44">
        <v>610</v>
      </c>
      <c r="G106" s="44" t="s">
        <v>53</v>
      </c>
      <c r="H106" s="44">
        <v>0.01</v>
      </c>
      <c r="I106" s="44" t="s">
        <v>37</v>
      </c>
      <c r="J106" s="44" t="s">
        <v>44</v>
      </c>
      <c r="K106" s="44" t="s">
        <v>32</v>
      </c>
      <c r="L106" s="44">
        <v>1431424</v>
      </c>
      <c r="M106" s="45">
        <v>41058.709722222222</v>
      </c>
      <c r="N106" s="44" t="s">
        <v>55</v>
      </c>
      <c r="O106" s="44">
        <v>0.01</v>
      </c>
      <c r="P106" s="44">
        <v>0.02</v>
      </c>
      <c r="Q106" s="44"/>
      <c r="R106" s="44" t="s">
        <v>27</v>
      </c>
      <c r="S106" s="44" t="s">
        <v>161</v>
      </c>
      <c r="T106" s="44" t="s">
        <v>141</v>
      </c>
      <c r="U106" s="44">
        <v>11371</v>
      </c>
      <c r="V106" s="44" t="s">
        <v>86</v>
      </c>
    </row>
    <row r="107" spans="1:22">
      <c r="A107" s="44" t="s">
        <v>160</v>
      </c>
      <c r="B107" s="44"/>
      <c r="C107" s="44" t="s">
        <v>85</v>
      </c>
      <c r="D107" s="44" t="s">
        <v>24</v>
      </c>
      <c r="E107" s="45">
        <v>41052.546527777777</v>
      </c>
      <c r="F107" s="44">
        <v>625</v>
      </c>
      <c r="G107" s="44" t="s">
        <v>56</v>
      </c>
      <c r="H107" s="44">
        <v>0.08</v>
      </c>
      <c r="I107" s="44" t="s">
        <v>37</v>
      </c>
      <c r="J107" s="44" t="s">
        <v>44</v>
      </c>
      <c r="K107" s="44" t="s">
        <v>32</v>
      </c>
      <c r="L107" s="44">
        <v>1431424</v>
      </c>
      <c r="M107" s="45">
        <v>41059.476388888892</v>
      </c>
      <c r="N107" s="44" t="s">
        <v>57</v>
      </c>
      <c r="O107" s="44">
        <v>0.08</v>
      </c>
      <c r="P107" s="44">
        <v>0.2</v>
      </c>
      <c r="Q107" s="44"/>
      <c r="R107" s="44" t="s">
        <v>27</v>
      </c>
      <c r="S107" s="44" t="s">
        <v>161</v>
      </c>
      <c r="T107" s="44" t="s">
        <v>141</v>
      </c>
      <c r="U107" s="44">
        <v>11371</v>
      </c>
      <c r="V107" s="44" t="s">
        <v>86</v>
      </c>
    </row>
    <row r="108" spans="1:22">
      <c r="A108" s="44" t="s">
        <v>160</v>
      </c>
      <c r="B108" s="44"/>
      <c r="C108" s="44" t="s">
        <v>85</v>
      </c>
      <c r="D108" s="44" t="s">
        <v>24</v>
      </c>
      <c r="E108" s="45">
        <v>41052.546527777777</v>
      </c>
      <c r="F108" s="44">
        <v>630</v>
      </c>
      <c r="G108" s="44" t="s">
        <v>59</v>
      </c>
      <c r="H108" s="44">
        <v>0.38</v>
      </c>
      <c r="I108" s="44"/>
      <c r="J108" s="44" t="s">
        <v>44</v>
      </c>
      <c r="K108" s="44" t="s">
        <v>32</v>
      </c>
      <c r="L108" s="44">
        <v>1431424</v>
      </c>
      <c r="M108" s="45">
        <v>41058.425694444442</v>
      </c>
      <c r="N108" s="44" t="s">
        <v>60</v>
      </c>
      <c r="O108" s="44">
        <v>0</v>
      </c>
      <c r="P108" s="44">
        <v>0.01</v>
      </c>
      <c r="Q108" s="44"/>
      <c r="R108" s="44" t="s">
        <v>27</v>
      </c>
      <c r="S108" s="44" t="s">
        <v>161</v>
      </c>
      <c r="T108" s="44" t="s">
        <v>141</v>
      </c>
      <c r="U108" s="44">
        <v>11371</v>
      </c>
      <c r="V108" s="44" t="s">
        <v>86</v>
      </c>
    </row>
    <row r="109" spans="1:22">
      <c r="A109" s="44" t="s">
        <v>160</v>
      </c>
      <c r="B109" s="44"/>
      <c r="C109" s="44" t="s">
        <v>85</v>
      </c>
      <c r="D109" s="44" t="s">
        <v>24</v>
      </c>
      <c r="E109" s="45">
        <v>41052.546527777777</v>
      </c>
      <c r="F109" s="44">
        <v>665</v>
      </c>
      <c r="G109" s="44" t="s">
        <v>61</v>
      </c>
      <c r="H109" s="44">
        <v>2.4E-2</v>
      </c>
      <c r="I109" s="44"/>
      <c r="J109" s="44" t="s">
        <v>44</v>
      </c>
      <c r="K109" s="44" t="s">
        <v>32</v>
      </c>
      <c r="L109" s="44">
        <v>1431424</v>
      </c>
      <c r="M109" s="45">
        <v>41058.638888888891</v>
      </c>
      <c r="N109" s="44" t="s">
        <v>62</v>
      </c>
      <c r="O109" s="44">
        <v>0</v>
      </c>
      <c r="P109" s="44">
        <v>0.01</v>
      </c>
      <c r="Q109" s="44"/>
      <c r="R109" s="44" t="s">
        <v>27</v>
      </c>
      <c r="S109" s="44" t="s">
        <v>161</v>
      </c>
      <c r="T109" s="44" t="s">
        <v>141</v>
      </c>
      <c r="U109" s="44">
        <v>11371</v>
      </c>
      <c r="V109" s="44" t="s">
        <v>86</v>
      </c>
    </row>
    <row r="110" spans="1:22">
      <c r="A110" s="44" t="s">
        <v>160</v>
      </c>
      <c r="B110" s="44"/>
      <c r="C110" s="44" t="s">
        <v>85</v>
      </c>
      <c r="D110" s="44" t="s">
        <v>24</v>
      </c>
      <c r="E110" s="45">
        <v>41052.546527777777</v>
      </c>
      <c r="F110" s="44">
        <v>671</v>
      </c>
      <c r="G110" s="44" t="s">
        <v>63</v>
      </c>
      <c r="H110" s="44">
        <v>2.3E-2</v>
      </c>
      <c r="I110" s="44"/>
      <c r="J110" s="44" t="s">
        <v>44</v>
      </c>
      <c r="K110" s="44" t="s">
        <v>32</v>
      </c>
      <c r="L110" s="44">
        <v>1431428</v>
      </c>
      <c r="M110" s="45">
        <v>41053.620138888888</v>
      </c>
      <c r="N110" s="44" t="s">
        <v>62</v>
      </c>
      <c r="O110" s="44">
        <v>0</v>
      </c>
      <c r="P110" s="44">
        <v>0.01</v>
      </c>
      <c r="Q110" s="44"/>
      <c r="R110" s="44" t="s">
        <v>27</v>
      </c>
      <c r="S110" s="44" t="s">
        <v>161</v>
      </c>
      <c r="T110" s="44" t="s">
        <v>141</v>
      </c>
      <c r="U110" s="44">
        <v>11371</v>
      </c>
      <c r="V110" s="44" t="s">
        <v>86</v>
      </c>
    </row>
    <row r="111" spans="1:22">
      <c r="A111" s="44" t="s">
        <v>160</v>
      </c>
      <c r="B111" s="44"/>
      <c r="C111" s="44" t="s">
        <v>85</v>
      </c>
      <c r="D111" s="44" t="s">
        <v>24</v>
      </c>
      <c r="E111" s="45">
        <v>41052.546527777777</v>
      </c>
      <c r="F111" s="44">
        <v>680</v>
      </c>
      <c r="G111" s="44" t="s">
        <v>64</v>
      </c>
      <c r="H111" s="44">
        <v>1</v>
      </c>
      <c r="I111" s="44" t="s">
        <v>37</v>
      </c>
      <c r="J111" s="44" t="s">
        <v>44</v>
      </c>
      <c r="K111" s="44" t="s">
        <v>32</v>
      </c>
      <c r="L111" s="44">
        <v>1431424</v>
      </c>
      <c r="M111" s="45">
        <v>41058.534722222219</v>
      </c>
      <c r="N111" s="44" t="s">
        <v>65</v>
      </c>
      <c r="O111" s="44">
        <v>1</v>
      </c>
      <c r="P111" s="44">
        <v>5</v>
      </c>
      <c r="Q111" s="44"/>
      <c r="R111" s="44" t="s">
        <v>27</v>
      </c>
      <c r="S111" s="44" t="s">
        <v>161</v>
      </c>
      <c r="T111" s="44" t="s">
        <v>141</v>
      </c>
      <c r="U111" s="44">
        <v>11371</v>
      </c>
      <c r="V111" s="44" t="s">
        <v>86</v>
      </c>
    </row>
    <row r="112" spans="1:22">
      <c r="A112" s="44" t="s">
        <v>160</v>
      </c>
      <c r="B112" s="44"/>
      <c r="C112" s="44" t="s">
        <v>85</v>
      </c>
      <c r="D112" s="44" t="s">
        <v>24</v>
      </c>
      <c r="E112" s="45">
        <v>41052.546527777777</v>
      </c>
      <c r="F112" s="44">
        <v>916</v>
      </c>
      <c r="G112" s="44" t="s">
        <v>66</v>
      </c>
      <c r="H112" s="44">
        <v>34.5</v>
      </c>
      <c r="I112" s="44"/>
      <c r="J112" s="44" t="s">
        <v>44</v>
      </c>
      <c r="K112" s="44" t="s">
        <v>32</v>
      </c>
      <c r="L112" s="44">
        <v>1431432</v>
      </c>
      <c r="M112" s="45">
        <v>41060.959722222222</v>
      </c>
      <c r="N112" s="44" t="s">
        <v>67</v>
      </c>
      <c r="O112" s="44">
        <v>0.08</v>
      </c>
      <c r="P112" s="44">
        <v>0.3</v>
      </c>
      <c r="Q112" s="44"/>
      <c r="R112" s="44" t="s">
        <v>27</v>
      </c>
      <c r="S112" s="44" t="s">
        <v>161</v>
      </c>
      <c r="T112" s="44" t="s">
        <v>141</v>
      </c>
      <c r="U112" s="44">
        <v>11371</v>
      </c>
      <c r="V112" s="44" t="s">
        <v>86</v>
      </c>
    </row>
    <row r="113" spans="1:22">
      <c r="A113" s="44" t="s">
        <v>160</v>
      </c>
      <c r="B113" s="44"/>
      <c r="C113" s="44" t="s">
        <v>85</v>
      </c>
      <c r="D113" s="44" t="s">
        <v>24</v>
      </c>
      <c r="E113" s="45">
        <v>41052.546527777777</v>
      </c>
      <c r="F113" s="44">
        <v>927</v>
      </c>
      <c r="G113" s="44" t="s">
        <v>68</v>
      </c>
      <c r="H113" s="44">
        <v>5.17</v>
      </c>
      <c r="I113" s="44"/>
      <c r="J113" s="44" t="s">
        <v>44</v>
      </c>
      <c r="K113" s="44" t="s">
        <v>32</v>
      </c>
      <c r="L113" s="44">
        <v>1431432</v>
      </c>
      <c r="M113" s="45">
        <v>41060.959722222222</v>
      </c>
      <c r="N113" s="44" t="s">
        <v>67</v>
      </c>
      <c r="O113" s="44">
        <v>0.04</v>
      </c>
      <c r="P113" s="44">
        <v>0.16</v>
      </c>
      <c r="Q113" s="44"/>
      <c r="R113" s="44" t="s">
        <v>27</v>
      </c>
      <c r="S113" s="44" t="s">
        <v>161</v>
      </c>
      <c r="T113" s="44" t="s">
        <v>141</v>
      </c>
      <c r="U113" s="44">
        <v>11371</v>
      </c>
      <c r="V113" s="44" t="s">
        <v>86</v>
      </c>
    </row>
    <row r="114" spans="1:22">
      <c r="A114" s="44" t="s">
        <v>160</v>
      </c>
      <c r="B114" s="44"/>
      <c r="C114" s="44" t="s">
        <v>85</v>
      </c>
      <c r="D114" s="44" t="s">
        <v>24</v>
      </c>
      <c r="E114" s="45">
        <v>41052.546527777777</v>
      </c>
      <c r="F114" s="44">
        <v>929</v>
      </c>
      <c r="G114" s="44" t="s">
        <v>69</v>
      </c>
      <c r="H114" s="44">
        <v>2.8</v>
      </c>
      <c r="I114" s="44"/>
      <c r="J114" s="44" t="s">
        <v>44</v>
      </c>
      <c r="K114" s="44" t="s">
        <v>32</v>
      </c>
      <c r="L114" s="44">
        <v>1431432</v>
      </c>
      <c r="M114" s="45">
        <v>41061.636111111111</v>
      </c>
      <c r="N114" s="44" t="s">
        <v>67</v>
      </c>
      <c r="O114" s="44">
        <v>0.5</v>
      </c>
      <c r="P114" s="44">
        <v>2</v>
      </c>
      <c r="Q114" s="44"/>
      <c r="R114" s="44" t="s">
        <v>27</v>
      </c>
      <c r="S114" s="44" t="s">
        <v>161</v>
      </c>
      <c r="T114" s="44" t="s">
        <v>141</v>
      </c>
      <c r="U114" s="44">
        <v>11371</v>
      </c>
      <c r="V114" s="44" t="s">
        <v>86</v>
      </c>
    </row>
    <row r="115" spans="1:22">
      <c r="A115" s="44" t="s">
        <v>160</v>
      </c>
      <c r="B115" s="44"/>
      <c r="C115" s="44" t="s">
        <v>85</v>
      </c>
      <c r="D115" s="44" t="s">
        <v>24</v>
      </c>
      <c r="E115" s="45">
        <v>41052.546527777777</v>
      </c>
      <c r="F115" s="44">
        <v>937</v>
      </c>
      <c r="G115" s="44" t="s">
        <v>70</v>
      </c>
      <c r="H115" s="44">
        <v>0.4</v>
      </c>
      <c r="I115" s="44" t="s">
        <v>54</v>
      </c>
      <c r="J115" s="44" t="s">
        <v>44</v>
      </c>
      <c r="K115" s="44" t="s">
        <v>32</v>
      </c>
      <c r="L115" s="44">
        <v>1431432</v>
      </c>
      <c r="M115" s="45">
        <v>41060.959722222222</v>
      </c>
      <c r="N115" s="44" t="s">
        <v>67</v>
      </c>
      <c r="O115" s="44">
        <v>0.3</v>
      </c>
      <c r="P115" s="44">
        <v>1.2</v>
      </c>
      <c r="Q115" s="44"/>
      <c r="R115" s="44" t="s">
        <v>27</v>
      </c>
      <c r="S115" s="44" t="s">
        <v>161</v>
      </c>
      <c r="T115" s="44" t="s">
        <v>141</v>
      </c>
      <c r="U115" s="44">
        <v>11371</v>
      </c>
      <c r="V115" s="44" t="s">
        <v>86</v>
      </c>
    </row>
    <row r="116" spans="1:22">
      <c r="A116" s="44" t="s">
        <v>160</v>
      </c>
      <c r="B116" s="44"/>
      <c r="C116" s="44" t="s">
        <v>85</v>
      </c>
      <c r="D116" s="44" t="s">
        <v>24</v>
      </c>
      <c r="E116" s="45">
        <v>41052.546527777777</v>
      </c>
      <c r="F116" s="44">
        <v>940</v>
      </c>
      <c r="G116" s="44" t="s">
        <v>71</v>
      </c>
      <c r="H116" s="44">
        <v>3.8</v>
      </c>
      <c r="I116" s="44"/>
      <c r="J116" s="44" t="s">
        <v>44</v>
      </c>
      <c r="K116" s="44" t="s">
        <v>32</v>
      </c>
      <c r="L116" s="44">
        <v>1431420</v>
      </c>
      <c r="M116" s="45">
        <v>41059.90902777778</v>
      </c>
      <c r="N116" s="44" t="s">
        <v>72</v>
      </c>
      <c r="O116" s="44">
        <v>0.2</v>
      </c>
      <c r="P116" s="44">
        <v>0.5</v>
      </c>
      <c r="Q116" s="44"/>
      <c r="R116" s="44" t="s">
        <v>27</v>
      </c>
      <c r="S116" s="44" t="s">
        <v>161</v>
      </c>
      <c r="T116" s="44" t="s">
        <v>141</v>
      </c>
      <c r="U116" s="44">
        <v>11371</v>
      </c>
      <c r="V116" s="44" t="s">
        <v>86</v>
      </c>
    </row>
    <row r="117" spans="1:22">
      <c r="A117" s="44" t="s">
        <v>160</v>
      </c>
      <c r="B117" s="44"/>
      <c r="C117" s="44" t="s">
        <v>85</v>
      </c>
      <c r="D117" s="44" t="s">
        <v>24</v>
      </c>
      <c r="E117" s="45">
        <v>41052.546527777777</v>
      </c>
      <c r="F117" s="44">
        <v>945</v>
      </c>
      <c r="G117" s="44" t="s">
        <v>73</v>
      </c>
      <c r="H117" s="44">
        <v>1.3</v>
      </c>
      <c r="I117" s="44"/>
      <c r="J117" s="44" t="s">
        <v>44</v>
      </c>
      <c r="K117" s="44" t="s">
        <v>32</v>
      </c>
      <c r="L117" s="44">
        <v>1431420</v>
      </c>
      <c r="M117" s="45">
        <v>41059.90902777778</v>
      </c>
      <c r="N117" s="44" t="s">
        <v>72</v>
      </c>
      <c r="O117" s="44">
        <v>0.2</v>
      </c>
      <c r="P117" s="44">
        <v>0.5</v>
      </c>
      <c r="Q117" s="44"/>
      <c r="R117" s="44" t="s">
        <v>27</v>
      </c>
      <c r="S117" s="44" t="s">
        <v>161</v>
      </c>
      <c r="T117" s="44" t="s">
        <v>141</v>
      </c>
      <c r="U117" s="44">
        <v>11371</v>
      </c>
      <c r="V117" s="44" t="s">
        <v>86</v>
      </c>
    </row>
    <row r="118" spans="1:22">
      <c r="A118" s="44" t="s">
        <v>160</v>
      </c>
      <c r="B118" s="44"/>
      <c r="C118" s="44" t="s">
        <v>85</v>
      </c>
      <c r="D118" s="44" t="s">
        <v>24</v>
      </c>
      <c r="E118" s="45">
        <v>41052.546527777777</v>
      </c>
      <c r="F118" s="44">
        <v>1022</v>
      </c>
      <c r="G118" s="44" t="s">
        <v>74</v>
      </c>
      <c r="H118" s="44">
        <v>15</v>
      </c>
      <c r="I118" s="44" t="s">
        <v>37</v>
      </c>
      <c r="J118" s="44" t="s">
        <v>75</v>
      </c>
      <c r="K118" s="44" t="s">
        <v>32</v>
      </c>
      <c r="L118" s="44">
        <v>1431432</v>
      </c>
      <c r="M118" s="45">
        <v>41061.636111111111</v>
      </c>
      <c r="N118" s="44" t="s">
        <v>67</v>
      </c>
      <c r="O118" s="44">
        <v>15</v>
      </c>
      <c r="P118" s="44">
        <v>60</v>
      </c>
      <c r="Q118" s="44"/>
      <c r="R118" s="44" t="s">
        <v>27</v>
      </c>
      <c r="S118" s="44" t="s">
        <v>161</v>
      </c>
      <c r="T118" s="44" t="s">
        <v>141</v>
      </c>
      <c r="U118" s="44">
        <v>11371</v>
      </c>
      <c r="V118" s="44" t="s">
        <v>86</v>
      </c>
    </row>
    <row r="119" spans="1:22">
      <c r="A119" s="44" t="s">
        <v>160</v>
      </c>
      <c r="B119" s="44"/>
      <c r="C119" s="44" t="s">
        <v>85</v>
      </c>
      <c r="D119" s="44" t="s">
        <v>24</v>
      </c>
      <c r="E119" s="45">
        <v>41052.546527777777</v>
      </c>
      <c r="F119" s="44">
        <v>70300</v>
      </c>
      <c r="G119" s="44" t="s">
        <v>76</v>
      </c>
      <c r="H119" s="44">
        <v>117</v>
      </c>
      <c r="I119" s="44"/>
      <c r="J119" s="44" t="s">
        <v>44</v>
      </c>
      <c r="K119" s="44" t="s">
        <v>32</v>
      </c>
      <c r="L119" s="44">
        <v>1431420</v>
      </c>
      <c r="M119" s="45">
        <v>41058.553472222222</v>
      </c>
      <c r="N119" s="44" t="s">
        <v>77</v>
      </c>
      <c r="O119" s="44">
        <v>15</v>
      </c>
      <c r="P119" s="44">
        <v>25</v>
      </c>
      <c r="Q119" s="44"/>
      <c r="R119" s="44" t="s">
        <v>27</v>
      </c>
      <c r="S119" s="44" t="s">
        <v>161</v>
      </c>
      <c r="T119" s="44" t="s">
        <v>141</v>
      </c>
      <c r="U119" s="44">
        <v>11371</v>
      </c>
      <c r="V119" s="44" t="s">
        <v>86</v>
      </c>
    </row>
    <row r="120" spans="1:22">
      <c r="A120" s="44" t="s">
        <v>160</v>
      </c>
      <c r="B120" s="44"/>
      <c r="C120" s="44" t="s">
        <v>85</v>
      </c>
      <c r="D120" s="44" t="s">
        <v>24</v>
      </c>
      <c r="E120" s="45">
        <v>41052.546527777777</v>
      </c>
      <c r="F120" s="44">
        <v>90068</v>
      </c>
      <c r="G120" s="44" t="s">
        <v>78</v>
      </c>
      <c r="H120" s="44">
        <v>10</v>
      </c>
      <c r="I120" s="44"/>
      <c r="J120" s="44" t="s">
        <v>35</v>
      </c>
      <c r="K120" s="44" t="s">
        <v>27</v>
      </c>
      <c r="L120" s="44"/>
      <c r="M120" s="45">
        <v>41052.546527777777</v>
      </c>
      <c r="N120" s="44"/>
      <c r="O120" s="44"/>
      <c r="P120" s="44"/>
      <c r="Q120" s="44"/>
      <c r="R120" s="44" t="s">
        <v>27</v>
      </c>
      <c r="S120" s="44" t="s">
        <v>161</v>
      </c>
      <c r="T120" s="44" t="s">
        <v>141</v>
      </c>
      <c r="U120" s="44">
        <v>11371</v>
      </c>
      <c r="V120" s="44" t="s">
        <v>86</v>
      </c>
    </row>
    <row r="121" spans="1:22">
      <c r="A121" s="44" t="s">
        <v>160</v>
      </c>
      <c r="B121" s="44"/>
      <c r="C121" s="44" t="s">
        <v>85</v>
      </c>
      <c r="D121" s="44" t="s">
        <v>24</v>
      </c>
      <c r="E121" s="45">
        <v>41052.546527777777</v>
      </c>
      <c r="F121" s="44">
        <v>99937</v>
      </c>
      <c r="G121" s="44" t="s">
        <v>136</v>
      </c>
      <c r="H121" s="44">
        <v>9.7999999999999997E-3</v>
      </c>
      <c r="I121" s="44" t="s">
        <v>37</v>
      </c>
      <c r="J121" s="44" t="s">
        <v>75</v>
      </c>
      <c r="K121" s="44" t="s">
        <v>32</v>
      </c>
      <c r="L121" s="44">
        <v>1431436</v>
      </c>
      <c r="M121" s="45">
        <v>41054.536805555559</v>
      </c>
      <c r="N121" s="44" t="s">
        <v>137</v>
      </c>
      <c r="O121" s="44">
        <v>0.01</v>
      </c>
      <c r="P121" s="44">
        <v>0.05</v>
      </c>
      <c r="Q121" s="44"/>
      <c r="R121" s="44" t="s">
        <v>27</v>
      </c>
      <c r="S121" s="44" t="s">
        <v>161</v>
      </c>
      <c r="T121" s="44" t="s">
        <v>141</v>
      </c>
      <c r="U121" s="44">
        <v>11371</v>
      </c>
      <c r="V121" s="44" t="s">
        <v>86</v>
      </c>
    </row>
    <row r="122" spans="1:22">
      <c r="A122" s="44" t="s">
        <v>162</v>
      </c>
      <c r="B122" s="44"/>
      <c r="C122" s="44" t="s">
        <v>87</v>
      </c>
      <c r="D122" s="44" t="s">
        <v>24</v>
      </c>
      <c r="E122" s="45">
        <v>41039.46597222222</v>
      </c>
      <c r="F122" s="44">
        <v>10</v>
      </c>
      <c r="G122" s="44" t="s">
        <v>25</v>
      </c>
      <c r="H122" s="44">
        <v>22.75</v>
      </c>
      <c r="I122" s="44"/>
      <c r="J122" s="44" t="s">
        <v>26</v>
      </c>
      <c r="K122" s="44" t="s">
        <v>27</v>
      </c>
      <c r="L122" s="44"/>
      <c r="M122" s="45">
        <v>41039.46597222222</v>
      </c>
      <c r="N122" s="44" t="s">
        <v>28</v>
      </c>
      <c r="O122" s="44"/>
      <c r="P122" s="44"/>
      <c r="Q122" s="44"/>
      <c r="R122" s="44" t="s">
        <v>27</v>
      </c>
      <c r="S122" s="44" t="s">
        <v>145</v>
      </c>
      <c r="T122" s="44" t="s">
        <v>141</v>
      </c>
      <c r="U122" s="44">
        <v>11390</v>
      </c>
      <c r="V122" s="44" t="s">
        <v>88</v>
      </c>
    </row>
    <row r="123" spans="1:22">
      <c r="A123" s="44" t="s">
        <v>162</v>
      </c>
      <c r="B123" s="44"/>
      <c r="C123" s="44" t="s">
        <v>87</v>
      </c>
      <c r="D123" s="44" t="s">
        <v>24</v>
      </c>
      <c r="E123" s="45">
        <v>41039.46597222222</v>
      </c>
      <c r="F123" s="44">
        <v>76</v>
      </c>
      <c r="G123" s="44" t="s">
        <v>30</v>
      </c>
      <c r="H123" s="44">
        <v>0.65</v>
      </c>
      <c r="I123" s="44"/>
      <c r="J123" s="44" t="s">
        <v>31</v>
      </c>
      <c r="K123" s="44" t="s">
        <v>32</v>
      </c>
      <c r="L123" s="44">
        <v>1428745</v>
      </c>
      <c r="M123" s="45">
        <v>41040.648611111108</v>
      </c>
      <c r="N123" s="44" t="s">
        <v>33</v>
      </c>
      <c r="O123" s="44">
        <v>0.1</v>
      </c>
      <c r="P123" s="44">
        <v>0.1</v>
      </c>
      <c r="Q123" s="44"/>
      <c r="R123" s="44" t="s">
        <v>27</v>
      </c>
      <c r="S123" s="44" t="s">
        <v>145</v>
      </c>
      <c r="T123" s="44" t="s">
        <v>141</v>
      </c>
      <c r="U123" s="44">
        <v>11390</v>
      </c>
      <c r="V123" s="44" t="s">
        <v>88</v>
      </c>
    </row>
    <row r="124" spans="1:22">
      <c r="A124" s="44" t="s">
        <v>162</v>
      </c>
      <c r="B124" s="44"/>
      <c r="C124" s="44" t="s">
        <v>87</v>
      </c>
      <c r="D124" s="44" t="s">
        <v>24</v>
      </c>
      <c r="E124" s="45">
        <v>41039.46597222222</v>
      </c>
      <c r="F124" s="44">
        <v>80</v>
      </c>
      <c r="G124" s="44" t="s">
        <v>36</v>
      </c>
      <c r="H124" s="44">
        <v>2.5</v>
      </c>
      <c r="I124" s="44" t="s">
        <v>37</v>
      </c>
      <c r="J124" s="44" t="s">
        <v>38</v>
      </c>
      <c r="K124" s="44" t="s">
        <v>32</v>
      </c>
      <c r="L124" s="44">
        <v>1428745</v>
      </c>
      <c r="M124" s="45">
        <v>41040.651388888888</v>
      </c>
      <c r="N124" s="44" t="s">
        <v>39</v>
      </c>
      <c r="O124" s="44">
        <v>2.5</v>
      </c>
      <c r="P124" s="44">
        <v>6</v>
      </c>
      <c r="Q124" s="44" t="s">
        <v>157</v>
      </c>
      <c r="R124" s="44" t="s">
        <v>27</v>
      </c>
      <c r="S124" s="44" t="s">
        <v>145</v>
      </c>
      <c r="T124" s="44" t="s">
        <v>141</v>
      </c>
      <c r="U124" s="44">
        <v>11390</v>
      </c>
      <c r="V124" s="44" t="s">
        <v>88</v>
      </c>
    </row>
    <row r="125" spans="1:22">
      <c r="A125" s="44" t="s">
        <v>162</v>
      </c>
      <c r="B125" s="44"/>
      <c r="C125" s="44" t="s">
        <v>87</v>
      </c>
      <c r="D125" s="44" t="s">
        <v>24</v>
      </c>
      <c r="E125" s="45">
        <v>41039.46597222222</v>
      </c>
      <c r="F125" s="44">
        <v>94</v>
      </c>
      <c r="G125" s="44" t="s">
        <v>40</v>
      </c>
      <c r="H125" s="44">
        <v>550</v>
      </c>
      <c r="I125" s="44"/>
      <c r="J125" s="44" t="s">
        <v>41</v>
      </c>
      <c r="K125" s="44" t="s">
        <v>27</v>
      </c>
      <c r="L125" s="44"/>
      <c r="M125" s="45">
        <v>41039.46597222222</v>
      </c>
      <c r="N125" s="44" t="s">
        <v>42</v>
      </c>
      <c r="O125" s="44"/>
      <c r="P125" s="44"/>
      <c r="Q125" s="44"/>
      <c r="R125" s="44" t="s">
        <v>27</v>
      </c>
      <c r="S125" s="44" t="s">
        <v>145</v>
      </c>
      <c r="T125" s="44" t="s">
        <v>141</v>
      </c>
      <c r="U125" s="44">
        <v>11390</v>
      </c>
      <c r="V125" s="44" t="s">
        <v>88</v>
      </c>
    </row>
    <row r="126" spans="1:22">
      <c r="A126" s="44" t="s">
        <v>162</v>
      </c>
      <c r="B126" s="44"/>
      <c r="C126" s="44" t="s">
        <v>87</v>
      </c>
      <c r="D126" s="44" t="s">
        <v>24</v>
      </c>
      <c r="E126" s="45">
        <v>41039.46597222222</v>
      </c>
      <c r="F126" s="44">
        <v>299</v>
      </c>
      <c r="G126" s="44" t="s">
        <v>43</v>
      </c>
      <c r="H126" s="44">
        <v>0.48</v>
      </c>
      <c r="I126" s="44"/>
      <c r="J126" s="44" t="s">
        <v>44</v>
      </c>
      <c r="K126" s="44" t="s">
        <v>27</v>
      </c>
      <c r="L126" s="44"/>
      <c r="M126" s="45">
        <v>41039.46597222222</v>
      </c>
      <c r="N126" s="44" t="s">
        <v>45</v>
      </c>
      <c r="O126" s="44"/>
      <c r="P126" s="44"/>
      <c r="Q126" s="44"/>
      <c r="R126" s="44" t="s">
        <v>27</v>
      </c>
      <c r="S126" s="44" t="s">
        <v>145</v>
      </c>
      <c r="T126" s="44" t="s">
        <v>141</v>
      </c>
      <c r="U126" s="44">
        <v>11390</v>
      </c>
      <c r="V126" s="44" t="s">
        <v>88</v>
      </c>
    </row>
    <row r="127" spans="1:22">
      <c r="A127" s="44" t="s">
        <v>162</v>
      </c>
      <c r="B127" s="44"/>
      <c r="C127" s="44" t="s">
        <v>87</v>
      </c>
      <c r="D127" s="44" t="s">
        <v>24</v>
      </c>
      <c r="E127" s="45">
        <v>41039.46597222222</v>
      </c>
      <c r="F127" s="44">
        <v>301</v>
      </c>
      <c r="G127" s="44" t="s">
        <v>46</v>
      </c>
      <c r="H127" s="44">
        <v>5.4</v>
      </c>
      <c r="I127" s="44"/>
      <c r="J127" s="44" t="s">
        <v>47</v>
      </c>
      <c r="K127" s="44" t="s">
        <v>27</v>
      </c>
      <c r="L127" s="44"/>
      <c r="M127" s="45">
        <v>41039.46597222222</v>
      </c>
      <c r="N127" s="44"/>
      <c r="O127" s="44"/>
      <c r="P127" s="44"/>
      <c r="Q127" s="44"/>
      <c r="R127" s="44" t="s">
        <v>27</v>
      </c>
      <c r="S127" s="44" t="s">
        <v>145</v>
      </c>
      <c r="T127" s="44" t="s">
        <v>141</v>
      </c>
      <c r="U127" s="44">
        <v>11390</v>
      </c>
      <c r="V127" s="44" t="s">
        <v>88</v>
      </c>
    </row>
    <row r="128" spans="1:22">
      <c r="A128" s="44" t="s">
        <v>162</v>
      </c>
      <c r="B128" s="44"/>
      <c r="C128" s="44" t="s">
        <v>87</v>
      </c>
      <c r="D128" s="44" t="s">
        <v>24</v>
      </c>
      <c r="E128" s="45">
        <v>41039.46597222222</v>
      </c>
      <c r="F128" s="44">
        <v>406</v>
      </c>
      <c r="G128" s="44" t="s">
        <v>48</v>
      </c>
      <c r="H128" s="44">
        <v>7.48</v>
      </c>
      <c r="I128" s="44"/>
      <c r="J128" s="44" t="s">
        <v>49</v>
      </c>
      <c r="K128" s="44" t="s">
        <v>27</v>
      </c>
      <c r="L128" s="44"/>
      <c r="M128" s="45">
        <v>41039.46597222222</v>
      </c>
      <c r="N128" s="44" t="s">
        <v>50</v>
      </c>
      <c r="O128" s="44"/>
      <c r="P128" s="44"/>
      <c r="Q128" s="44"/>
      <c r="R128" s="44" t="s">
        <v>27</v>
      </c>
      <c r="S128" s="44" t="s">
        <v>145</v>
      </c>
      <c r="T128" s="44" t="s">
        <v>141</v>
      </c>
      <c r="U128" s="44">
        <v>11390</v>
      </c>
      <c r="V128" s="44" t="s">
        <v>88</v>
      </c>
    </row>
    <row r="129" spans="1:22">
      <c r="A129" s="44" t="s">
        <v>162</v>
      </c>
      <c r="B129" s="44"/>
      <c r="C129" s="44" t="s">
        <v>87</v>
      </c>
      <c r="D129" s="44" t="s">
        <v>24</v>
      </c>
      <c r="E129" s="45">
        <v>41039.46597222222</v>
      </c>
      <c r="F129" s="44">
        <v>410</v>
      </c>
      <c r="G129" s="44" t="s">
        <v>51</v>
      </c>
      <c r="H129" s="44">
        <v>126</v>
      </c>
      <c r="I129" s="44"/>
      <c r="J129" s="44" t="s">
        <v>44</v>
      </c>
      <c r="K129" s="44" t="s">
        <v>32</v>
      </c>
      <c r="L129" s="44">
        <v>1428745</v>
      </c>
      <c r="M129" s="45">
        <v>41050.839583333334</v>
      </c>
      <c r="N129" s="44" t="s">
        <v>52</v>
      </c>
      <c r="O129" s="44">
        <v>0.65</v>
      </c>
      <c r="P129" s="44">
        <v>2.5</v>
      </c>
      <c r="Q129" s="44"/>
      <c r="R129" s="44" t="s">
        <v>27</v>
      </c>
      <c r="S129" s="44" t="s">
        <v>145</v>
      </c>
      <c r="T129" s="44" t="s">
        <v>141</v>
      </c>
      <c r="U129" s="44">
        <v>11390</v>
      </c>
      <c r="V129" s="44" t="s">
        <v>88</v>
      </c>
    </row>
    <row r="130" spans="1:22">
      <c r="A130" s="44" t="s">
        <v>162</v>
      </c>
      <c r="B130" s="44"/>
      <c r="C130" s="44" t="s">
        <v>87</v>
      </c>
      <c r="D130" s="44" t="s">
        <v>24</v>
      </c>
      <c r="E130" s="45">
        <v>41039.46597222222</v>
      </c>
      <c r="F130" s="44">
        <v>610</v>
      </c>
      <c r="G130" s="44" t="s">
        <v>53</v>
      </c>
      <c r="H130" s="44">
        <v>0.1</v>
      </c>
      <c r="I130" s="44"/>
      <c r="J130" s="44" t="s">
        <v>44</v>
      </c>
      <c r="K130" s="44" t="s">
        <v>32</v>
      </c>
      <c r="L130" s="44">
        <v>1428748</v>
      </c>
      <c r="M130" s="45">
        <v>41044.430555555555</v>
      </c>
      <c r="N130" s="44" t="s">
        <v>55</v>
      </c>
      <c r="O130" s="44">
        <v>0.01</v>
      </c>
      <c r="P130" s="44">
        <v>0.02</v>
      </c>
      <c r="Q130" s="44"/>
      <c r="R130" s="44" t="s">
        <v>27</v>
      </c>
      <c r="S130" s="44" t="s">
        <v>145</v>
      </c>
      <c r="T130" s="44" t="s">
        <v>141</v>
      </c>
      <c r="U130" s="44">
        <v>11390</v>
      </c>
      <c r="V130" s="44" t="s">
        <v>88</v>
      </c>
    </row>
    <row r="131" spans="1:22">
      <c r="A131" s="44" t="s">
        <v>162</v>
      </c>
      <c r="B131" s="44"/>
      <c r="C131" s="44" t="s">
        <v>87</v>
      </c>
      <c r="D131" s="44" t="s">
        <v>24</v>
      </c>
      <c r="E131" s="45">
        <v>41039.46597222222</v>
      </c>
      <c r="F131" s="44">
        <v>625</v>
      </c>
      <c r="G131" s="44" t="s">
        <v>56</v>
      </c>
      <c r="H131" s="44">
        <v>0.28000000000000003</v>
      </c>
      <c r="I131" s="44"/>
      <c r="J131" s="44" t="s">
        <v>44</v>
      </c>
      <c r="K131" s="44" t="s">
        <v>32</v>
      </c>
      <c r="L131" s="44">
        <v>1428748</v>
      </c>
      <c r="M131" s="45">
        <v>41046.57916666667</v>
      </c>
      <c r="N131" s="44" t="s">
        <v>57</v>
      </c>
      <c r="O131" s="44">
        <v>0.08</v>
      </c>
      <c r="P131" s="44">
        <v>0.2</v>
      </c>
      <c r="Q131" s="44"/>
      <c r="R131" s="44" t="s">
        <v>27</v>
      </c>
      <c r="S131" s="44" t="s">
        <v>145</v>
      </c>
      <c r="T131" s="44" t="s">
        <v>141</v>
      </c>
      <c r="U131" s="44">
        <v>11390</v>
      </c>
      <c r="V131" s="44" t="s">
        <v>88</v>
      </c>
    </row>
    <row r="132" spans="1:22">
      <c r="A132" s="44" t="s">
        <v>162</v>
      </c>
      <c r="B132" s="44"/>
      <c r="C132" s="44" t="s">
        <v>87</v>
      </c>
      <c r="D132" s="44" t="s">
        <v>24</v>
      </c>
      <c r="E132" s="45">
        <v>41039.46597222222</v>
      </c>
      <c r="F132" s="44">
        <v>630</v>
      </c>
      <c r="G132" s="44" t="s">
        <v>59</v>
      </c>
      <c r="H132" s="44">
        <v>0.52</v>
      </c>
      <c r="I132" s="44"/>
      <c r="J132" s="44" t="s">
        <v>44</v>
      </c>
      <c r="K132" s="44" t="s">
        <v>32</v>
      </c>
      <c r="L132" s="44">
        <v>1428748</v>
      </c>
      <c r="M132" s="45">
        <v>41045.487500000003</v>
      </c>
      <c r="N132" s="44" t="s">
        <v>60</v>
      </c>
      <c r="O132" s="44">
        <v>0</v>
      </c>
      <c r="P132" s="44">
        <v>0.01</v>
      </c>
      <c r="Q132" s="44"/>
      <c r="R132" s="44" t="s">
        <v>27</v>
      </c>
      <c r="S132" s="44" t="s">
        <v>145</v>
      </c>
      <c r="T132" s="44" t="s">
        <v>141</v>
      </c>
      <c r="U132" s="44">
        <v>11390</v>
      </c>
      <c r="V132" s="44" t="s">
        <v>88</v>
      </c>
    </row>
    <row r="133" spans="1:22">
      <c r="A133" s="44" t="s">
        <v>162</v>
      </c>
      <c r="B133" s="44"/>
      <c r="C133" s="44" t="s">
        <v>87</v>
      </c>
      <c r="D133" s="44" t="s">
        <v>24</v>
      </c>
      <c r="E133" s="45">
        <v>41039.46597222222</v>
      </c>
      <c r="F133" s="44">
        <v>665</v>
      </c>
      <c r="G133" s="44" t="s">
        <v>61</v>
      </c>
      <c r="H133" s="44">
        <v>6.2E-2</v>
      </c>
      <c r="I133" s="44"/>
      <c r="J133" s="44" t="s">
        <v>44</v>
      </c>
      <c r="K133" s="44" t="s">
        <v>32</v>
      </c>
      <c r="L133" s="44">
        <v>1428748</v>
      </c>
      <c r="M133" s="45">
        <v>41046.648611111108</v>
      </c>
      <c r="N133" s="44" t="s">
        <v>62</v>
      </c>
      <c r="O133" s="44">
        <v>0</v>
      </c>
      <c r="P133" s="44">
        <v>0.01</v>
      </c>
      <c r="Q133" s="44"/>
      <c r="R133" s="44" t="s">
        <v>27</v>
      </c>
      <c r="S133" s="44" t="s">
        <v>145</v>
      </c>
      <c r="T133" s="44" t="s">
        <v>141</v>
      </c>
      <c r="U133" s="44">
        <v>11390</v>
      </c>
      <c r="V133" s="44" t="s">
        <v>88</v>
      </c>
    </row>
    <row r="134" spans="1:22">
      <c r="A134" s="44" t="s">
        <v>162</v>
      </c>
      <c r="B134" s="44"/>
      <c r="C134" s="44" t="s">
        <v>87</v>
      </c>
      <c r="D134" s="44" t="s">
        <v>24</v>
      </c>
      <c r="E134" s="45">
        <v>41039.46597222222</v>
      </c>
      <c r="F134" s="44">
        <v>671</v>
      </c>
      <c r="G134" s="44" t="s">
        <v>63</v>
      </c>
      <c r="H134" s="44">
        <v>5.6000000000000001E-2</v>
      </c>
      <c r="I134" s="44"/>
      <c r="J134" s="44" t="s">
        <v>44</v>
      </c>
      <c r="K134" s="44" t="s">
        <v>32</v>
      </c>
      <c r="L134" s="44">
        <v>1428751</v>
      </c>
      <c r="M134" s="45">
        <v>41040.657638888886</v>
      </c>
      <c r="N134" s="44" t="s">
        <v>62</v>
      </c>
      <c r="O134" s="44">
        <v>0</v>
      </c>
      <c r="P134" s="44">
        <v>0.01</v>
      </c>
      <c r="Q134" s="44"/>
      <c r="R134" s="44" t="s">
        <v>27</v>
      </c>
      <c r="S134" s="44" t="s">
        <v>145</v>
      </c>
      <c r="T134" s="44" t="s">
        <v>141</v>
      </c>
      <c r="U134" s="44">
        <v>11390</v>
      </c>
      <c r="V134" s="44" t="s">
        <v>88</v>
      </c>
    </row>
    <row r="135" spans="1:22">
      <c r="A135" s="44" t="s">
        <v>162</v>
      </c>
      <c r="B135" s="44"/>
      <c r="C135" s="44" t="s">
        <v>87</v>
      </c>
      <c r="D135" s="44" t="s">
        <v>24</v>
      </c>
      <c r="E135" s="45">
        <v>41039.46597222222</v>
      </c>
      <c r="F135" s="44">
        <v>680</v>
      </c>
      <c r="G135" s="44" t="s">
        <v>64</v>
      </c>
      <c r="H135" s="44">
        <v>1</v>
      </c>
      <c r="I135" s="44" t="s">
        <v>54</v>
      </c>
      <c r="J135" s="44" t="s">
        <v>44</v>
      </c>
      <c r="K135" s="44" t="s">
        <v>32</v>
      </c>
      <c r="L135" s="44">
        <v>1428748</v>
      </c>
      <c r="M135" s="45">
        <v>41046.894444444442</v>
      </c>
      <c r="N135" s="44" t="s">
        <v>65</v>
      </c>
      <c r="O135" s="44">
        <v>1</v>
      </c>
      <c r="P135" s="44">
        <v>5</v>
      </c>
      <c r="Q135" s="44"/>
      <c r="R135" s="44" t="s">
        <v>27</v>
      </c>
      <c r="S135" s="44" t="s">
        <v>145</v>
      </c>
      <c r="T135" s="44" t="s">
        <v>141</v>
      </c>
      <c r="U135" s="44">
        <v>11390</v>
      </c>
      <c r="V135" s="44" t="s">
        <v>88</v>
      </c>
    </row>
    <row r="136" spans="1:22">
      <c r="A136" s="44" t="s">
        <v>162</v>
      </c>
      <c r="B136" s="44"/>
      <c r="C136" s="44" t="s">
        <v>87</v>
      </c>
      <c r="D136" s="44" t="s">
        <v>24</v>
      </c>
      <c r="E136" s="45">
        <v>41039.46597222222</v>
      </c>
      <c r="F136" s="44">
        <v>916</v>
      </c>
      <c r="G136" s="44" t="s">
        <v>66</v>
      </c>
      <c r="H136" s="44">
        <v>52</v>
      </c>
      <c r="I136" s="44"/>
      <c r="J136" s="44" t="s">
        <v>44</v>
      </c>
      <c r="K136" s="44" t="s">
        <v>32</v>
      </c>
      <c r="L136" s="44">
        <v>1428754</v>
      </c>
      <c r="M136" s="45">
        <v>41046.79583333333</v>
      </c>
      <c r="N136" s="44" t="s">
        <v>67</v>
      </c>
      <c r="O136" s="44">
        <v>0.08</v>
      </c>
      <c r="P136" s="44">
        <v>0.3</v>
      </c>
      <c r="Q136" s="44"/>
      <c r="R136" s="44" t="s">
        <v>27</v>
      </c>
      <c r="S136" s="44" t="s">
        <v>145</v>
      </c>
      <c r="T136" s="44" t="s">
        <v>141</v>
      </c>
      <c r="U136" s="44">
        <v>11390</v>
      </c>
      <c r="V136" s="44" t="s">
        <v>88</v>
      </c>
    </row>
    <row r="137" spans="1:22">
      <c r="A137" s="44" t="s">
        <v>162</v>
      </c>
      <c r="B137" s="44"/>
      <c r="C137" s="44" t="s">
        <v>87</v>
      </c>
      <c r="D137" s="44" t="s">
        <v>24</v>
      </c>
      <c r="E137" s="45">
        <v>41039.46597222222</v>
      </c>
      <c r="F137" s="44">
        <v>927</v>
      </c>
      <c r="G137" s="44" t="s">
        <v>68</v>
      </c>
      <c r="H137" s="44">
        <v>10.6</v>
      </c>
      <c r="I137" s="44"/>
      <c r="J137" s="44" t="s">
        <v>44</v>
      </c>
      <c r="K137" s="44" t="s">
        <v>32</v>
      </c>
      <c r="L137" s="44">
        <v>1428754</v>
      </c>
      <c r="M137" s="45">
        <v>41046.79583333333</v>
      </c>
      <c r="N137" s="44" t="s">
        <v>67</v>
      </c>
      <c r="O137" s="44">
        <v>0.04</v>
      </c>
      <c r="P137" s="44">
        <v>0.16</v>
      </c>
      <c r="Q137" s="44"/>
      <c r="R137" s="44" t="s">
        <v>27</v>
      </c>
      <c r="S137" s="44" t="s">
        <v>145</v>
      </c>
      <c r="T137" s="44" t="s">
        <v>141</v>
      </c>
      <c r="U137" s="44">
        <v>11390</v>
      </c>
      <c r="V137" s="44" t="s">
        <v>88</v>
      </c>
    </row>
    <row r="138" spans="1:22">
      <c r="A138" s="44" t="s">
        <v>162</v>
      </c>
      <c r="B138" s="44"/>
      <c r="C138" s="44" t="s">
        <v>87</v>
      </c>
      <c r="D138" s="44" t="s">
        <v>24</v>
      </c>
      <c r="E138" s="45">
        <v>41039.46597222222</v>
      </c>
      <c r="F138" s="44">
        <v>929</v>
      </c>
      <c r="G138" s="44" t="s">
        <v>69</v>
      </c>
      <c r="H138" s="44">
        <v>52</v>
      </c>
      <c r="I138" s="44"/>
      <c r="J138" s="44" t="s">
        <v>44</v>
      </c>
      <c r="K138" s="44" t="s">
        <v>32</v>
      </c>
      <c r="L138" s="44">
        <v>1428754</v>
      </c>
      <c r="M138" s="45">
        <v>41046.79583333333</v>
      </c>
      <c r="N138" s="44" t="s">
        <v>67</v>
      </c>
      <c r="O138" s="44">
        <v>0.5</v>
      </c>
      <c r="P138" s="44">
        <v>2</v>
      </c>
      <c r="Q138" s="44"/>
      <c r="R138" s="44" t="s">
        <v>27</v>
      </c>
      <c r="S138" s="44" t="s">
        <v>145</v>
      </c>
      <c r="T138" s="44" t="s">
        <v>141</v>
      </c>
      <c r="U138" s="44">
        <v>11390</v>
      </c>
      <c r="V138" s="44" t="s">
        <v>88</v>
      </c>
    </row>
    <row r="139" spans="1:22">
      <c r="A139" s="44" t="s">
        <v>162</v>
      </c>
      <c r="B139" s="44"/>
      <c r="C139" s="44" t="s">
        <v>87</v>
      </c>
      <c r="D139" s="44" t="s">
        <v>24</v>
      </c>
      <c r="E139" s="45">
        <v>41039.46597222222</v>
      </c>
      <c r="F139" s="44">
        <v>937</v>
      </c>
      <c r="G139" s="44" t="s">
        <v>70</v>
      </c>
      <c r="H139" s="44">
        <v>3.4</v>
      </c>
      <c r="I139" s="44"/>
      <c r="J139" s="44" t="s">
        <v>44</v>
      </c>
      <c r="K139" s="44" t="s">
        <v>32</v>
      </c>
      <c r="L139" s="44">
        <v>1428754</v>
      </c>
      <c r="M139" s="45">
        <v>41046.79583333333</v>
      </c>
      <c r="N139" s="44" t="s">
        <v>67</v>
      </c>
      <c r="O139" s="44">
        <v>0.3</v>
      </c>
      <c r="P139" s="44">
        <v>1.2</v>
      </c>
      <c r="Q139" s="44"/>
      <c r="R139" s="44" t="s">
        <v>27</v>
      </c>
      <c r="S139" s="44" t="s">
        <v>145</v>
      </c>
      <c r="T139" s="44" t="s">
        <v>141</v>
      </c>
      <c r="U139" s="44">
        <v>11390</v>
      </c>
      <c r="V139" s="44" t="s">
        <v>88</v>
      </c>
    </row>
    <row r="140" spans="1:22">
      <c r="A140" s="44" t="s">
        <v>162</v>
      </c>
      <c r="B140" s="44"/>
      <c r="C140" s="44" t="s">
        <v>87</v>
      </c>
      <c r="D140" s="44" t="s">
        <v>24</v>
      </c>
      <c r="E140" s="45">
        <v>41039.46597222222</v>
      </c>
      <c r="F140" s="44">
        <v>940</v>
      </c>
      <c r="G140" s="44" t="s">
        <v>71</v>
      </c>
      <c r="H140" s="44">
        <v>92</v>
      </c>
      <c r="I140" s="44"/>
      <c r="J140" s="44" t="s">
        <v>44</v>
      </c>
      <c r="K140" s="44" t="s">
        <v>32</v>
      </c>
      <c r="L140" s="44">
        <v>1428745</v>
      </c>
      <c r="M140" s="45">
        <v>41045.817361111112</v>
      </c>
      <c r="N140" s="44" t="s">
        <v>72</v>
      </c>
      <c r="O140" s="44">
        <v>0.4</v>
      </c>
      <c r="P140" s="44">
        <v>1</v>
      </c>
      <c r="Q140" s="44"/>
      <c r="R140" s="44" t="s">
        <v>27</v>
      </c>
      <c r="S140" s="44" t="s">
        <v>145</v>
      </c>
      <c r="T140" s="44" t="s">
        <v>141</v>
      </c>
      <c r="U140" s="44">
        <v>11390</v>
      </c>
      <c r="V140" s="44" t="s">
        <v>88</v>
      </c>
    </row>
    <row r="141" spans="1:22">
      <c r="A141" s="44" t="s">
        <v>162</v>
      </c>
      <c r="B141" s="44"/>
      <c r="C141" s="44" t="s">
        <v>87</v>
      </c>
      <c r="D141" s="44" t="s">
        <v>24</v>
      </c>
      <c r="E141" s="45">
        <v>41039.46597222222</v>
      </c>
      <c r="F141" s="44">
        <v>945</v>
      </c>
      <c r="G141" s="44" t="s">
        <v>73</v>
      </c>
      <c r="H141" s="44">
        <v>21</v>
      </c>
      <c r="I141" s="44"/>
      <c r="J141" s="44" t="s">
        <v>44</v>
      </c>
      <c r="K141" s="44" t="s">
        <v>32</v>
      </c>
      <c r="L141" s="44">
        <v>1428745</v>
      </c>
      <c r="M141" s="45">
        <v>41045.817361111112</v>
      </c>
      <c r="N141" s="44" t="s">
        <v>72</v>
      </c>
      <c r="O141" s="44">
        <v>0.4</v>
      </c>
      <c r="P141" s="44">
        <v>1</v>
      </c>
      <c r="Q141" s="44" t="s">
        <v>142</v>
      </c>
      <c r="R141" s="44" t="s">
        <v>27</v>
      </c>
      <c r="S141" s="44" t="s">
        <v>145</v>
      </c>
      <c r="T141" s="44" t="s">
        <v>141</v>
      </c>
      <c r="U141" s="44">
        <v>11390</v>
      </c>
      <c r="V141" s="44" t="s">
        <v>88</v>
      </c>
    </row>
    <row r="142" spans="1:22">
      <c r="A142" s="44" t="s">
        <v>162</v>
      </c>
      <c r="B142" s="44"/>
      <c r="C142" s="44" t="s">
        <v>87</v>
      </c>
      <c r="D142" s="44" t="s">
        <v>24</v>
      </c>
      <c r="E142" s="45">
        <v>41039.46597222222</v>
      </c>
      <c r="F142" s="44">
        <v>1022</v>
      </c>
      <c r="G142" s="44" t="s">
        <v>74</v>
      </c>
      <c r="H142" s="44">
        <v>38</v>
      </c>
      <c r="I142" s="44" t="s">
        <v>54</v>
      </c>
      <c r="J142" s="44" t="s">
        <v>75</v>
      </c>
      <c r="K142" s="44" t="s">
        <v>32</v>
      </c>
      <c r="L142" s="44">
        <v>1428754</v>
      </c>
      <c r="M142" s="45">
        <v>41046.79583333333</v>
      </c>
      <c r="N142" s="44" t="s">
        <v>67</v>
      </c>
      <c r="O142" s="44">
        <v>15</v>
      </c>
      <c r="P142" s="44">
        <v>60</v>
      </c>
      <c r="Q142" s="44"/>
      <c r="R142" s="44" t="s">
        <v>27</v>
      </c>
      <c r="S142" s="44" t="s">
        <v>145</v>
      </c>
      <c r="T142" s="44" t="s">
        <v>141</v>
      </c>
      <c r="U142" s="44">
        <v>11390</v>
      </c>
      <c r="V142" s="44" t="s">
        <v>88</v>
      </c>
    </row>
    <row r="143" spans="1:22">
      <c r="A143" s="44" t="s">
        <v>162</v>
      </c>
      <c r="B143" s="44"/>
      <c r="C143" s="44" t="s">
        <v>87</v>
      </c>
      <c r="D143" s="44" t="s">
        <v>24</v>
      </c>
      <c r="E143" s="45">
        <v>41039.46597222222</v>
      </c>
      <c r="F143" s="44">
        <v>70300</v>
      </c>
      <c r="G143" s="44" t="s">
        <v>76</v>
      </c>
      <c r="H143" s="44">
        <v>278</v>
      </c>
      <c r="I143" s="44"/>
      <c r="J143" s="44" t="s">
        <v>44</v>
      </c>
      <c r="K143" s="44" t="s">
        <v>32</v>
      </c>
      <c r="L143" s="44">
        <v>1428745</v>
      </c>
      <c r="M143" s="45">
        <v>41045.491666666669</v>
      </c>
      <c r="N143" s="44" t="s">
        <v>77</v>
      </c>
      <c r="O143" s="44">
        <v>15</v>
      </c>
      <c r="P143" s="44">
        <v>25</v>
      </c>
      <c r="Q143" s="44"/>
      <c r="R143" s="44" t="s">
        <v>27</v>
      </c>
      <c r="S143" s="44" t="s">
        <v>145</v>
      </c>
      <c r="T143" s="44" t="s">
        <v>141</v>
      </c>
      <c r="U143" s="44">
        <v>11390</v>
      </c>
      <c r="V143" s="44" t="s">
        <v>88</v>
      </c>
    </row>
    <row r="144" spans="1:22">
      <c r="A144" s="44" t="s">
        <v>162</v>
      </c>
      <c r="B144" s="44"/>
      <c r="C144" s="44" t="s">
        <v>87</v>
      </c>
      <c r="D144" s="44" t="s">
        <v>24</v>
      </c>
      <c r="E144" s="45">
        <v>41039.46597222222</v>
      </c>
      <c r="F144" s="44">
        <v>90068</v>
      </c>
      <c r="G144" s="44" t="s">
        <v>78</v>
      </c>
      <c r="H144" s="44">
        <v>9</v>
      </c>
      <c r="I144" s="44"/>
      <c r="J144" s="44" t="s">
        <v>35</v>
      </c>
      <c r="K144" s="44" t="s">
        <v>27</v>
      </c>
      <c r="L144" s="44"/>
      <c r="M144" s="45">
        <v>41039.46597222222</v>
      </c>
      <c r="N144" s="44"/>
      <c r="O144" s="44"/>
      <c r="P144" s="44"/>
      <c r="Q144" s="44"/>
      <c r="R144" s="44" t="s">
        <v>27</v>
      </c>
      <c r="S144" s="44" t="s">
        <v>145</v>
      </c>
      <c r="T144" s="44" t="s">
        <v>141</v>
      </c>
      <c r="U144" s="44">
        <v>11390</v>
      </c>
      <c r="V144" s="44" t="s">
        <v>88</v>
      </c>
    </row>
    <row r="145" spans="1:22">
      <c r="A145" s="44" t="s">
        <v>162</v>
      </c>
      <c r="B145" s="44"/>
      <c r="C145" s="44" t="s">
        <v>87</v>
      </c>
      <c r="D145" s="44" t="s">
        <v>24</v>
      </c>
      <c r="E145" s="45">
        <v>41039.46597222222</v>
      </c>
      <c r="F145" s="44">
        <v>99937</v>
      </c>
      <c r="G145" s="44" t="s">
        <v>136</v>
      </c>
      <c r="H145" s="44">
        <v>3.6999999999999998E-2</v>
      </c>
      <c r="I145" s="44" t="s">
        <v>54</v>
      </c>
      <c r="J145" s="44" t="s">
        <v>75</v>
      </c>
      <c r="K145" s="44" t="s">
        <v>32</v>
      </c>
      <c r="L145" s="44">
        <v>1428757</v>
      </c>
      <c r="M145" s="45">
        <v>41044.152777777781</v>
      </c>
      <c r="N145" s="44" t="s">
        <v>137</v>
      </c>
      <c r="O145" s="44">
        <v>0.01</v>
      </c>
      <c r="P145" s="44">
        <v>0.05</v>
      </c>
      <c r="Q145" s="44" t="s">
        <v>163</v>
      </c>
      <c r="R145" s="44" t="s">
        <v>27</v>
      </c>
      <c r="S145" s="44" t="s">
        <v>145</v>
      </c>
      <c r="T145" s="44" t="s">
        <v>141</v>
      </c>
      <c r="U145" s="44">
        <v>11390</v>
      </c>
      <c r="V145" s="44" t="s">
        <v>88</v>
      </c>
    </row>
    <row r="146" spans="1:22">
      <c r="A146" s="44" t="s">
        <v>164</v>
      </c>
      <c r="B146" s="44"/>
      <c r="C146" s="44" t="s">
        <v>89</v>
      </c>
      <c r="D146" s="44" t="s">
        <v>24</v>
      </c>
      <c r="E146" s="45">
        <v>41003.760416666664</v>
      </c>
      <c r="F146" s="44">
        <v>10</v>
      </c>
      <c r="G146" s="44" t="s">
        <v>25</v>
      </c>
      <c r="H146" s="44">
        <v>22.65</v>
      </c>
      <c r="I146" s="44"/>
      <c r="J146" s="44" t="s">
        <v>26</v>
      </c>
      <c r="K146" s="44" t="s">
        <v>27</v>
      </c>
      <c r="L146" s="44"/>
      <c r="M146" s="45">
        <v>41003.760416666664</v>
      </c>
      <c r="N146" s="44" t="s">
        <v>28</v>
      </c>
      <c r="O146" s="44"/>
      <c r="P146" s="44"/>
      <c r="Q146" s="44"/>
      <c r="R146" s="44" t="s">
        <v>27</v>
      </c>
      <c r="S146" s="44" t="s">
        <v>159</v>
      </c>
      <c r="T146" s="44" t="s">
        <v>141</v>
      </c>
      <c r="U146" s="44">
        <v>9677</v>
      </c>
      <c r="V146" s="44" t="s">
        <v>90</v>
      </c>
    </row>
    <row r="147" spans="1:22">
      <c r="A147" s="44" t="s">
        <v>164</v>
      </c>
      <c r="B147" s="44"/>
      <c r="C147" s="44" t="s">
        <v>89</v>
      </c>
      <c r="D147" s="44" t="s">
        <v>24</v>
      </c>
      <c r="E147" s="45">
        <v>41003.760416666664</v>
      </c>
      <c r="F147" s="44">
        <v>76</v>
      </c>
      <c r="G147" s="44" t="s">
        <v>30</v>
      </c>
      <c r="H147" s="44">
        <v>1</v>
      </c>
      <c r="I147" s="44" t="s">
        <v>82</v>
      </c>
      <c r="J147" s="44" t="s">
        <v>31</v>
      </c>
      <c r="K147" s="44" t="s">
        <v>32</v>
      </c>
      <c r="L147" s="44">
        <v>1420029</v>
      </c>
      <c r="M147" s="45">
        <v>41004.718055555553</v>
      </c>
      <c r="N147" s="44" t="s">
        <v>33</v>
      </c>
      <c r="O147" s="44">
        <v>0.1</v>
      </c>
      <c r="P147" s="44">
        <v>0.1</v>
      </c>
      <c r="Q147" s="44"/>
      <c r="R147" s="44" t="s">
        <v>27</v>
      </c>
      <c r="S147" s="44" t="s">
        <v>159</v>
      </c>
      <c r="T147" s="44" t="s">
        <v>141</v>
      </c>
      <c r="U147" s="44">
        <v>9677</v>
      </c>
      <c r="V147" s="44" t="s">
        <v>90</v>
      </c>
    </row>
    <row r="148" spans="1:22">
      <c r="A148" s="44" t="s">
        <v>164</v>
      </c>
      <c r="B148" s="44"/>
      <c r="C148" s="44" t="s">
        <v>89</v>
      </c>
      <c r="D148" s="44" t="s">
        <v>24</v>
      </c>
      <c r="E148" s="45">
        <v>41003.760416666664</v>
      </c>
      <c r="F148" s="44">
        <v>80</v>
      </c>
      <c r="G148" s="44" t="s">
        <v>36</v>
      </c>
      <c r="H148" s="44">
        <v>9.6999999999999993</v>
      </c>
      <c r="I148" s="44"/>
      <c r="J148" s="44" t="s">
        <v>38</v>
      </c>
      <c r="K148" s="44" t="s">
        <v>32</v>
      </c>
      <c r="L148" s="44">
        <v>1420029</v>
      </c>
      <c r="M148" s="45">
        <v>41005.324305555558</v>
      </c>
      <c r="N148" s="44" t="s">
        <v>39</v>
      </c>
      <c r="O148" s="44">
        <v>2.5</v>
      </c>
      <c r="P148" s="44">
        <v>6</v>
      </c>
      <c r="Q148" s="44" t="s">
        <v>157</v>
      </c>
      <c r="R148" s="44" t="s">
        <v>27</v>
      </c>
      <c r="S148" s="44" t="s">
        <v>159</v>
      </c>
      <c r="T148" s="44" t="s">
        <v>141</v>
      </c>
      <c r="U148" s="44">
        <v>9677</v>
      </c>
      <c r="V148" s="44" t="s">
        <v>90</v>
      </c>
    </row>
    <row r="149" spans="1:22">
      <c r="A149" s="44" t="s">
        <v>164</v>
      </c>
      <c r="B149" s="44"/>
      <c r="C149" s="44" t="s">
        <v>89</v>
      </c>
      <c r="D149" s="44" t="s">
        <v>24</v>
      </c>
      <c r="E149" s="45">
        <v>41003.760416666664</v>
      </c>
      <c r="F149" s="44">
        <v>94</v>
      </c>
      <c r="G149" s="44" t="s">
        <v>40</v>
      </c>
      <c r="H149" s="44">
        <v>388</v>
      </c>
      <c r="I149" s="44"/>
      <c r="J149" s="44" t="s">
        <v>41</v>
      </c>
      <c r="K149" s="44" t="s">
        <v>27</v>
      </c>
      <c r="L149" s="44"/>
      <c r="M149" s="45">
        <v>41003.760416666664</v>
      </c>
      <c r="N149" s="44" t="s">
        <v>42</v>
      </c>
      <c r="O149" s="44"/>
      <c r="P149" s="44"/>
      <c r="Q149" s="44"/>
      <c r="R149" s="44" t="s">
        <v>27</v>
      </c>
      <c r="S149" s="44" t="s">
        <v>159</v>
      </c>
      <c r="T149" s="44" t="s">
        <v>141</v>
      </c>
      <c r="U149" s="44">
        <v>9677</v>
      </c>
      <c r="V149" s="44" t="s">
        <v>90</v>
      </c>
    </row>
    <row r="150" spans="1:22">
      <c r="A150" s="44" t="s">
        <v>164</v>
      </c>
      <c r="B150" s="44"/>
      <c r="C150" s="44" t="s">
        <v>89</v>
      </c>
      <c r="D150" s="44" t="s">
        <v>24</v>
      </c>
      <c r="E150" s="45">
        <v>41003.760416666664</v>
      </c>
      <c r="F150" s="44">
        <v>299</v>
      </c>
      <c r="G150" s="44" t="s">
        <v>43</v>
      </c>
      <c r="H150" s="44">
        <v>3.05</v>
      </c>
      <c r="I150" s="44"/>
      <c r="J150" s="44" t="s">
        <v>44</v>
      </c>
      <c r="K150" s="44" t="s">
        <v>27</v>
      </c>
      <c r="L150" s="44"/>
      <c r="M150" s="45">
        <v>41003.760416666664</v>
      </c>
      <c r="N150" s="44" t="s">
        <v>45</v>
      </c>
      <c r="O150" s="44"/>
      <c r="P150" s="44"/>
      <c r="Q150" s="44"/>
      <c r="R150" s="44" t="s">
        <v>27</v>
      </c>
      <c r="S150" s="44" t="s">
        <v>159</v>
      </c>
      <c r="T150" s="44" t="s">
        <v>141</v>
      </c>
      <c r="U150" s="44">
        <v>9677</v>
      </c>
      <c r="V150" s="44" t="s">
        <v>90</v>
      </c>
    </row>
    <row r="151" spans="1:22">
      <c r="A151" s="44" t="s">
        <v>164</v>
      </c>
      <c r="B151" s="44"/>
      <c r="C151" s="44" t="s">
        <v>89</v>
      </c>
      <c r="D151" s="44" t="s">
        <v>24</v>
      </c>
      <c r="E151" s="45">
        <v>41003.760416666664</v>
      </c>
      <c r="F151" s="44">
        <v>301</v>
      </c>
      <c r="G151" s="44" t="s">
        <v>46</v>
      </c>
      <c r="H151" s="44">
        <v>35.299999999999997</v>
      </c>
      <c r="I151" s="44"/>
      <c r="J151" s="44" t="s">
        <v>47</v>
      </c>
      <c r="K151" s="44" t="s">
        <v>27</v>
      </c>
      <c r="L151" s="44"/>
      <c r="M151" s="45">
        <v>41003.760416666664</v>
      </c>
      <c r="N151" s="44"/>
      <c r="O151" s="44"/>
      <c r="P151" s="44"/>
      <c r="Q151" s="44"/>
      <c r="R151" s="44" t="s">
        <v>27</v>
      </c>
      <c r="S151" s="44" t="s">
        <v>159</v>
      </c>
      <c r="T151" s="44" t="s">
        <v>141</v>
      </c>
      <c r="U151" s="44">
        <v>9677</v>
      </c>
      <c r="V151" s="44" t="s">
        <v>90</v>
      </c>
    </row>
    <row r="152" spans="1:22">
      <c r="A152" s="44" t="s">
        <v>164</v>
      </c>
      <c r="B152" s="44"/>
      <c r="C152" s="44" t="s">
        <v>89</v>
      </c>
      <c r="D152" s="44" t="s">
        <v>24</v>
      </c>
      <c r="E152" s="45">
        <v>41003.760416666664</v>
      </c>
      <c r="F152" s="44">
        <v>406</v>
      </c>
      <c r="G152" s="44" t="s">
        <v>48</v>
      </c>
      <c r="H152" s="44">
        <v>7.1</v>
      </c>
      <c r="I152" s="44"/>
      <c r="J152" s="44" t="s">
        <v>49</v>
      </c>
      <c r="K152" s="44" t="s">
        <v>27</v>
      </c>
      <c r="L152" s="44"/>
      <c r="M152" s="45">
        <v>41003.760416666664</v>
      </c>
      <c r="N152" s="44" t="s">
        <v>50</v>
      </c>
      <c r="O152" s="44"/>
      <c r="P152" s="44"/>
      <c r="Q152" s="44"/>
      <c r="R152" s="44" t="s">
        <v>27</v>
      </c>
      <c r="S152" s="44" t="s">
        <v>159</v>
      </c>
      <c r="T152" s="44" t="s">
        <v>141</v>
      </c>
      <c r="U152" s="44">
        <v>9677</v>
      </c>
      <c r="V152" s="44" t="s">
        <v>90</v>
      </c>
    </row>
    <row r="153" spans="1:22">
      <c r="A153" s="44" t="s">
        <v>164</v>
      </c>
      <c r="B153" s="44"/>
      <c r="C153" s="44" t="s">
        <v>89</v>
      </c>
      <c r="D153" s="44" t="s">
        <v>24</v>
      </c>
      <c r="E153" s="45">
        <v>41003.760416666664</v>
      </c>
      <c r="F153" s="44">
        <v>410</v>
      </c>
      <c r="G153" s="44" t="s">
        <v>51</v>
      </c>
      <c r="H153" s="44">
        <v>184</v>
      </c>
      <c r="I153" s="44"/>
      <c r="J153" s="44" t="s">
        <v>44</v>
      </c>
      <c r="K153" s="44" t="s">
        <v>32</v>
      </c>
      <c r="L153" s="44">
        <v>1420029</v>
      </c>
      <c r="M153" s="45">
        <v>41009.080555555556</v>
      </c>
      <c r="N153" s="44" t="s">
        <v>52</v>
      </c>
      <c r="O153" s="44">
        <v>0.65</v>
      </c>
      <c r="P153" s="44">
        <v>2.5</v>
      </c>
      <c r="Q153" s="44"/>
      <c r="R153" s="44" t="s">
        <v>27</v>
      </c>
      <c r="S153" s="44" t="s">
        <v>159</v>
      </c>
      <c r="T153" s="44" t="s">
        <v>141</v>
      </c>
      <c r="U153" s="44">
        <v>9677</v>
      </c>
      <c r="V153" s="44" t="s">
        <v>90</v>
      </c>
    </row>
    <row r="154" spans="1:22">
      <c r="A154" s="44" t="s">
        <v>164</v>
      </c>
      <c r="B154" s="44"/>
      <c r="C154" s="44" t="s">
        <v>89</v>
      </c>
      <c r="D154" s="44" t="s">
        <v>24</v>
      </c>
      <c r="E154" s="45">
        <v>41003.760416666664</v>
      </c>
      <c r="F154" s="44">
        <v>610</v>
      </c>
      <c r="G154" s="44" t="s">
        <v>53</v>
      </c>
      <c r="H154" s="44">
        <v>0.01</v>
      </c>
      <c r="I154" s="44" t="s">
        <v>37</v>
      </c>
      <c r="J154" s="44" t="s">
        <v>44</v>
      </c>
      <c r="K154" s="44" t="s">
        <v>32</v>
      </c>
      <c r="L154" s="44">
        <v>1420034</v>
      </c>
      <c r="M154" s="45">
        <v>41009.556250000001</v>
      </c>
      <c r="N154" s="44" t="s">
        <v>55</v>
      </c>
      <c r="O154" s="44">
        <v>0.01</v>
      </c>
      <c r="P154" s="44">
        <v>0.02</v>
      </c>
      <c r="Q154" s="44"/>
      <c r="R154" s="44" t="s">
        <v>27</v>
      </c>
      <c r="S154" s="44" t="s">
        <v>159</v>
      </c>
      <c r="T154" s="44" t="s">
        <v>141</v>
      </c>
      <c r="U154" s="44">
        <v>9677</v>
      </c>
      <c r="V154" s="44" t="s">
        <v>90</v>
      </c>
    </row>
    <row r="155" spans="1:22">
      <c r="A155" s="44" t="s">
        <v>164</v>
      </c>
      <c r="B155" s="44"/>
      <c r="C155" s="44" t="s">
        <v>89</v>
      </c>
      <c r="D155" s="44" t="s">
        <v>24</v>
      </c>
      <c r="E155" s="45">
        <v>41003.760416666664</v>
      </c>
      <c r="F155" s="44">
        <v>625</v>
      </c>
      <c r="G155" s="44" t="s">
        <v>56</v>
      </c>
      <c r="H155" s="44">
        <v>0.08</v>
      </c>
      <c r="I155" s="44" t="s">
        <v>37</v>
      </c>
      <c r="J155" s="44" t="s">
        <v>44</v>
      </c>
      <c r="K155" s="44" t="s">
        <v>32</v>
      </c>
      <c r="L155" s="44">
        <v>1420034</v>
      </c>
      <c r="M155" s="45">
        <v>41011.581250000003</v>
      </c>
      <c r="N155" s="44" t="s">
        <v>57</v>
      </c>
      <c r="O155" s="44">
        <v>0.08</v>
      </c>
      <c r="P155" s="44">
        <v>0.2</v>
      </c>
      <c r="Q155" s="44" t="s">
        <v>58</v>
      </c>
      <c r="R155" s="44" t="s">
        <v>27</v>
      </c>
      <c r="S155" s="44" t="s">
        <v>159</v>
      </c>
      <c r="T155" s="44" t="s">
        <v>141</v>
      </c>
      <c r="U155" s="44">
        <v>9677</v>
      </c>
      <c r="V155" s="44" t="s">
        <v>90</v>
      </c>
    </row>
    <row r="156" spans="1:22">
      <c r="A156" s="44" t="s">
        <v>164</v>
      </c>
      <c r="B156" s="44"/>
      <c r="C156" s="44" t="s">
        <v>89</v>
      </c>
      <c r="D156" s="44" t="s">
        <v>24</v>
      </c>
      <c r="E156" s="45">
        <v>41003.760416666664</v>
      </c>
      <c r="F156" s="44">
        <v>630</v>
      </c>
      <c r="G156" s="44" t="s">
        <v>59</v>
      </c>
      <c r="H156" s="44">
        <v>0.42</v>
      </c>
      <c r="I156" s="44"/>
      <c r="J156" s="44" t="s">
        <v>44</v>
      </c>
      <c r="K156" s="44" t="s">
        <v>32</v>
      </c>
      <c r="L156" s="44">
        <v>1420034</v>
      </c>
      <c r="M156" s="45">
        <v>41008.643750000003</v>
      </c>
      <c r="N156" s="44" t="s">
        <v>60</v>
      </c>
      <c r="O156" s="44">
        <v>0</v>
      </c>
      <c r="P156" s="44">
        <v>0.01</v>
      </c>
      <c r="Q156" s="44"/>
      <c r="R156" s="44" t="s">
        <v>27</v>
      </c>
      <c r="S156" s="44" t="s">
        <v>159</v>
      </c>
      <c r="T156" s="44" t="s">
        <v>141</v>
      </c>
      <c r="U156" s="44">
        <v>9677</v>
      </c>
      <c r="V156" s="44" t="s">
        <v>90</v>
      </c>
    </row>
    <row r="157" spans="1:22">
      <c r="A157" s="44" t="s">
        <v>164</v>
      </c>
      <c r="B157" s="44"/>
      <c r="C157" s="44" t="s">
        <v>89</v>
      </c>
      <c r="D157" s="44" t="s">
        <v>24</v>
      </c>
      <c r="E157" s="45">
        <v>41003.760416666664</v>
      </c>
      <c r="F157" s="44">
        <v>665</v>
      </c>
      <c r="G157" s="44" t="s">
        <v>61</v>
      </c>
      <c r="H157" s="44">
        <v>5.6000000000000001E-2</v>
      </c>
      <c r="I157" s="44"/>
      <c r="J157" s="44" t="s">
        <v>44</v>
      </c>
      <c r="K157" s="44" t="s">
        <v>32</v>
      </c>
      <c r="L157" s="44">
        <v>1420034</v>
      </c>
      <c r="M157" s="45">
        <v>41011.459027777775</v>
      </c>
      <c r="N157" s="44" t="s">
        <v>62</v>
      </c>
      <c r="O157" s="44">
        <v>0.01</v>
      </c>
      <c r="P157" s="44">
        <v>0.05</v>
      </c>
      <c r="Q157" s="44"/>
      <c r="R157" s="44" t="s">
        <v>27</v>
      </c>
      <c r="S157" s="44" t="s">
        <v>159</v>
      </c>
      <c r="T157" s="44" t="s">
        <v>141</v>
      </c>
      <c r="U157" s="44">
        <v>9677</v>
      </c>
      <c r="V157" s="44" t="s">
        <v>90</v>
      </c>
    </row>
    <row r="158" spans="1:22">
      <c r="A158" s="44" t="s">
        <v>164</v>
      </c>
      <c r="B158" s="44"/>
      <c r="C158" s="44" t="s">
        <v>89</v>
      </c>
      <c r="D158" s="44" t="s">
        <v>24</v>
      </c>
      <c r="E158" s="45">
        <v>41003.760416666664</v>
      </c>
      <c r="F158" s="44">
        <v>671</v>
      </c>
      <c r="G158" s="44" t="s">
        <v>63</v>
      </c>
      <c r="H158" s="44">
        <v>4.4999999999999998E-2</v>
      </c>
      <c r="I158" s="44"/>
      <c r="J158" s="44" t="s">
        <v>44</v>
      </c>
      <c r="K158" s="44" t="s">
        <v>32</v>
      </c>
      <c r="L158" s="44">
        <v>1420039</v>
      </c>
      <c r="M158" s="45">
        <v>41004.678472222222</v>
      </c>
      <c r="N158" s="44" t="s">
        <v>62</v>
      </c>
      <c r="O158" s="44">
        <v>0</v>
      </c>
      <c r="P158" s="44">
        <v>0.01</v>
      </c>
      <c r="Q158" s="44"/>
      <c r="R158" s="44" t="s">
        <v>27</v>
      </c>
      <c r="S158" s="44" t="s">
        <v>159</v>
      </c>
      <c r="T158" s="44" t="s">
        <v>141</v>
      </c>
      <c r="U158" s="44">
        <v>9677</v>
      </c>
      <c r="V158" s="44" t="s">
        <v>90</v>
      </c>
    </row>
    <row r="159" spans="1:22">
      <c r="A159" s="44" t="s">
        <v>164</v>
      </c>
      <c r="B159" s="44"/>
      <c r="C159" s="44" t="s">
        <v>89</v>
      </c>
      <c r="D159" s="44" t="s">
        <v>24</v>
      </c>
      <c r="E159" s="45">
        <v>41003.760416666664</v>
      </c>
      <c r="F159" s="44">
        <v>680</v>
      </c>
      <c r="G159" s="44" t="s">
        <v>64</v>
      </c>
      <c r="H159" s="44">
        <v>1</v>
      </c>
      <c r="I159" s="44" t="s">
        <v>37</v>
      </c>
      <c r="J159" s="44" t="s">
        <v>44</v>
      </c>
      <c r="K159" s="44" t="s">
        <v>32</v>
      </c>
      <c r="L159" s="44">
        <v>1420034</v>
      </c>
      <c r="M159" s="45">
        <v>41010.84097222222</v>
      </c>
      <c r="N159" s="44" t="s">
        <v>65</v>
      </c>
      <c r="O159" s="44">
        <v>1</v>
      </c>
      <c r="P159" s="44">
        <v>5</v>
      </c>
      <c r="Q159" s="44"/>
      <c r="R159" s="44" t="s">
        <v>27</v>
      </c>
      <c r="S159" s="44" t="s">
        <v>159</v>
      </c>
      <c r="T159" s="44" t="s">
        <v>141</v>
      </c>
      <c r="U159" s="44">
        <v>9677</v>
      </c>
      <c r="V159" s="44" t="s">
        <v>90</v>
      </c>
    </row>
    <row r="160" spans="1:22">
      <c r="A160" s="44" t="s">
        <v>164</v>
      </c>
      <c r="B160" s="44"/>
      <c r="C160" s="44" t="s">
        <v>89</v>
      </c>
      <c r="D160" s="44" t="s">
        <v>24</v>
      </c>
      <c r="E160" s="45">
        <v>41003.760416666664</v>
      </c>
      <c r="F160" s="44">
        <v>916</v>
      </c>
      <c r="G160" s="44" t="s">
        <v>66</v>
      </c>
      <c r="H160" s="44">
        <v>73.900000000000006</v>
      </c>
      <c r="I160" s="44"/>
      <c r="J160" s="44" t="s">
        <v>44</v>
      </c>
      <c r="K160" s="44" t="s">
        <v>32</v>
      </c>
      <c r="L160" s="44">
        <v>1420044</v>
      </c>
      <c r="M160" s="45">
        <v>41012.700694444444</v>
      </c>
      <c r="N160" s="44" t="s">
        <v>67</v>
      </c>
      <c r="O160" s="44">
        <v>0.08</v>
      </c>
      <c r="P160" s="44">
        <v>0.3</v>
      </c>
      <c r="Q160" s="44"/>
      <c r="R160" s="44" t="s">
        <v>27</v>
      </c>
      <c r="S160" s="44" t="s">
        <v>159</v>
      </c>
      <c r="T160" s="44" t="s">
        <v>141</v>
      </c>
      <c r="U160" s="44">
        <v>9677</v>
      </c>
      <c r="V160" s="44" t="s">
        <v>90</v>
      </c>
    </row>
    <row r="161" spans="1:22">
      <c r="A161" s="44" t="s">
        <v>164</v>
      </c>
      <c r="B161" s="44"/>
      <c r="C161" s="44" t="s">
        <v>89</v>
      </c>
      <c r="D161" s="44" t="s">
        <v>24</v>
      </c>
      <c r="E161" s="45">
        <v>41003.760416666664</v>
      </c>
      <c r="F161" s="44">
        <v>927</v>
      </c>
      <c r="G161" s="44" t="s">
        <v>68</v>
      </c>
      <c r="H161" s="44">
        <v>7.49</v>
      </c>
      <c r="I161" s="44"/>
      <c r="J161" s="44" t="s">
        <v>44</v>
      </c>
      <c r="K161" s="44" t="s">
        <v>32</v>
      </c>
      <c r="L161" s="44">
        <v>1420044</v>
      </c>
      <c r="M161" s="45">
        <v>41012.700694444444</v>
      </c>
      <c r="N161" s="44" t="s">
        <v>67</v>
      </c>
      <c r="O161" s="44">
        <v>0.04</v>
      </c>
      <c r="P161" s="44">
        <v>0.16</v>
      </c>
      <c r="Q161" s="44"/>
      <c r="R161" s="44" t="s">
        <v>27</v>
      </c>
      <c r="S161" s="44" t="s">
        <v>159</v>
      </c>
      <c r="T161" s="44" t="s">
        <v>141</v>
      </c>
      <c r="U161" s="44">
        <v>9677</v>
      </c>
      <c r="V161" s="44" t="s">
        <v>90</v>
      </c>
    </row>
    <row r="162" spans="1:22">
      <c r="A162" s="44" t="s">
        <v>164</v>
      </c>
      <c r="B162" s="44"/>
      <c r="C162" s="44" t="s">
        <v>89</v>
      </c>
      <c r="D162" s="44" t="s">
        <v>24</v>
      </c>
      <c r="E162" s="45">
        <v>41003.760416666664</v>
      </c>
      <c r="F162" s="44">
        <v>929</v>
      </c>
      <c r="G162" s="44" t="s">
        <v>69</v>
      </c>
      <c r="H162" s="44">
        <v>4.3</v>
      </c>
      <c r="I162" s="44"/>
      <c r="J162" s="44" t="s">
        <v>44</v>
      </c>
      <c r="K162" s="44" t="s">
        <v>32</v>
      </c>
      <c r="L162" s="44">
        <v>1420044</v>
      </c>
      <c r="M162" s="45">
        <v>41012.700694444444</v>
      </c>
      <c r="N162" s="44" t="s">
        <v>67</v>
      </c>
      <c r="O162" s="44">
        <v>0.5</v>
      </c>
      <c r="P162" s="44">
        <v>2</v>
      </c>
      <c r="Q162" s="44"/>
      <c r="R162" s="44" t="s">
        <v>27</v>
      </c>
      <c r="S162" s="44" t="s">
        <v>159</v>
      </c>
      <c r="T162" s="44" t="s">
        <v>141</v>
      </c>
      <c r="U162" s="44">
        <v>9677</v>
      </c>
      <c r="V162" s="44" t="s">
        <v>90</v>
      </c>
    </row>
    <row r="163" spans="1:22">
      <c r="A163" s="44" t="s">
        <v>164</v>
      </c>
      <c r="B163" s="44"/>
      <c r="C163" s="44" t="s">
        <v>89</v>
      </c>
      <c r="D163" s="44" t="s">
        <v>24</v>
      </c>
      <c r="E163" s="45">
        <v>41003.760416666664</v>
      </c>
      <c r="F163" s="44">
        <v>937</v>
      </c>
      <c r="G163" s="44" t="s">
        <v>70</v>
      </c>
      <c r="H163" s="44">
        <v>0.51</v>
      </c>
      <c r="I163" s="44" t="s">
        <v>54</v>
      </c>
      <c r="J163" s="44" t="s">
        <v>44</v>
      </c>
      <c r="K163" s="44" t="s">
        <v>32</v>
      </c>
      <c r="L163" s="44">
        <v>1420044</v>
      </c>
      <c r="M163" s="45">
        <v>41012.700694444444</v>
      </c>
      <c r="N163" s="44" t="s">
        <v>67</v>
      </c>
      <c r="O163" s="44">
        <v>0.3</v>
      </c>
      <c r="P163" s="44">
        <v>1.2</v>
      </c>
      <c r="Q163" s="44"/>
      <c r="R163" s="44" t="s">
        <v>27</v>
      </c>
      <c r="S163" s="44" t="s">
        <v>159</v>
      </c>
      <c r="T163" s="44" t="s">
        <v>141</v>
      </c>
      <c r="U163" s="44">
        <v>9677</v>
      </c>
      <c r="V163" s="44" t="s">
        <v>90</v>
      </c>
    </row>
    <row r="164" spans="1:22">
      <c r="A164" s="44" t="s">
        <v>164</v>
      </c>
      <c r="B164" s="44"/>
      <c r="C164" s="44" t="s">
        <v>89</v>
      </c>
      <c r="D164" s="44" t="s">
        <v>24</v>
      </c>
      <c r="E164" s="45">
        <v>41003.760416666664</v>
      </c>
      <c r="F164" s="44">
        <v>940</v>
      </c>
      <c r="G164" s="44" t="s">
        <v>71</v>
      </c>
      <c r="H164" s="44">
        <v>8.1999999999999993</v>
      </c>
      <c r="I164" s="44"/>
      <c r="J164" s="44" t="s">
        <v>44</v>
      </c>
      <c r="K164" s="44" t="s">
        <v>32</v>
      </c>
      <c r="L164" s="44">
        <v>1420029</v>
      </c>
      <c r="M164" s="45">
        <v>41011.470138888886</v>
      </c>
      <c r="N164" s="44" t="s">
        <v>72</v>
      </c>
      <c r="O164" s="44">
        <v>0.2</v>
      </c>
      <c r="P164" s="44">
        <v>0.5</v>
      </c>
      <c r="Q164" s="44"/>
      <c r="R164" s="44" t="s">
        <v>27</v>
      </c>
      <c r="S164" s="44" t="s">
        <v>159</v>
      </c>
      <c r="T164" s="44" t="s">
        <v>141</v>
      </c>
      <c r="U164" s="44">
        <v>9677</v>
      </c>
      <c r="V164" s="44" t="s">
        <v>90</v>
      </c>
    </row>
    <row r="165" spans="1:22">
      <c r="A165" s="44" t="s">
        <v>164</v>
      </c>
      <c r="B165" s="44"/>
      <c r="C165" s="44" t="s">
        <v>89</v>
      </c>
      <c r="D165" s="44" t="s">
        <v>24</v>
      </c>
      <c r="E165" s="45">
        <v>41003.760416666664</v>
      </c>
      <c r="F165" s="44">
        <v>945</v>
      </c>
      <c r="G165" s="44" t="s">
        <v>73</v>
      </c>
      <c r="H165" s="44">
        <v>15</v>
      </c>
      <c r="I165" s="44"/>
      <c r="J165" s="44" t="s">
        <v>44</v>
      </c>
      <c r="K165" s="44" t="s">
        <v>32</v>
      </c>
      <c r="L165" s="44">
        <v>1420029</v>
      </c>
      <c r="M165" s="45">
        <v>41011.470138888886</v>
      </c>
      <c r="N165" s="44" t="s">
        <v>72</v>
      </c>
      <c r="O165" s="44">
        <v>0.2</v>
      </c>
      <c r="P165" s="44">
        <v>0.5</v>
      </c>
      <c r="Q165" s="44"/>
      <c r="R165" s="44" t="s">
        <v>27</v>
      </c>
      <c r="S165" s="44" t="s">
        <v>159</v>
      </c>
      <c r="T165" s="44" t="s">
        <v>141</v>
      </c>
      <c r="U165" s="44">
        <v>9677</v>
      </c>
      <c r="V165" s="44" t="s">
        <v>90</v>
      </c>
    </row>
    <row r="166" spans="1:22">
      <c r="A166" s="44" t="s">
        <v>164</v>
      </c>
      <c r="B166" s="44"/>
      <c r="C166" s="44" t="s">
        <v>89</v>
      </c>
      <c r="D166" s="44" t="s">
        <v>24</v>
      </c>
      <c r="E166" s="45">
        <v>41003.760416666664</v>
      </c>
      <c r="F166" s="44">
        <v>1022</v>
      </c>
      <c r="G166" s="44" t="s">
        <v>74</v>
      </c>
      <c r="H166" s="44">
        <v>18</v>
      </c>
      <c r="I166" s="44" t="s">
        <v>54</v>
      </c>
      <c r="J166" s="44" t="s">
        <v>75</v>
      </c>
      <c r="K166" s="44" t="s">
        <v>32</v>
      </c>
      <c r="L166" s="44">
        <v>1420044</v>
      </c>
      <c r="M166" s="45">
        <v>41012.700694444444</v>
      </c>
      <c r="N166" s="44" t="s">
        <v>67</v>
      </c>
      <c r="O166" s="44">
        <v>15</v>
      </c>
      <c r="P166" s="44">
        <v>60</v>
      </c>
      <c r="Q166" s="44"/>
      <c r="R166" s="44" t="s">
        <v>27</v>
      </c>
      <c r="S166" s="44" t="s">
        <v>159</v>
      </c>
      <c r="T166" s="44" t="s">
        <v>141</v>
      </c>
      <c r="U166" s="44">
        <v>9677</v>
      </c>
      <c r="V166" s="44" t="s">
        <v>90</v>
      </c>
    </row>
    <row r="167" spans="1:22">
      <c r="A167" s="44" t="s">
        <v>164</v>
      </c>
      <c r="B167" s="44"/>
      <c r="C167" s="44" t="s">
        <v>89</v>
      </c>
      <c r="D167" s="44" t="s">
        <v>24</v>
      </c>
      <c r="E167" s="45">
        <v>41003.760416666664</v>
      </c>
      <c r="F167" s="44">
        <v>70300</v>
      </c>
      <c r="G167" s="44" t="s">
        <v>76</v>
      </c>
      <c r="H167" s="44">
        <v>242</v>
      </c>
      <c r="I167" s="44"/>
      <c r="J167" s="44" t="s">
        <v>44</v>
      </c>
      <c r="K167" s="44" t="s">
        <v>32</v>
      </c>
      <c r="L167" s="44">
        <v>1420029</v>
      </c>
      <c r="M167" s="45">
        <v>41010.680555555555</v>
      </c>
      <c r="N167" s="44" t="s">
        <v>77</v>
      </c>
      <c r="O167" s="44">
        <v>15</v>
      </c>
      <c r="P167" s="44">
        <v>25</v>
      </c>
      <c r="Q167" s="44"/>
      <c r="R167" s="44" t="s">
        <v>27</v>
      </c>
      <c r="S167" s="44" t="s">
        <v>159</v>
      </c>
      <c r="T167" s="44" t="s">
        <v>141</v>
      </c>
      <c r="U167" s="44">
        <v>9677</v>
      </c>
      <c r="V167" s="44" t="s">
        <v>90</v>
      </c>
    </row>
    <row r="168" spans="1:22">
      <c r="A168" s="44" t="s">
        <v>164</v>
      </c>
      <c r="B168" s="44"/>
      <c r="C168" s="44" t="s">
        <v>89</v>
      </c>
      <c r="D168" s="44" t="s">
        <v>24</v>
      </c>
      <c r="E168" s="45">
        <v>41003.760416666664</v>
      </c>
      <c r="F168" s="44">
        <v>90068</v>
      </c>
      <c r="G168" s="44" t="s">
        <v>78</v>
      </c>
      <c r="H168" s="44">
        <v>8</v>
      </c>
      <c r="I168" s="44"/>
      <c r="J168" s="44" t="s">
        <v>35</v>
      </c>
      <c r="K168" s="44" t="s">
        <v>27</v>
      </c>
      <c r="L168" s="44"/>
      <c r="M168" s="45">
        <v>41003.760416666664</v>
      </c>
      <c r="N168" s="44"/>
      <c r="O168" s="44"/>
      <c r="P168" s="44"/>
      <c r="Q168" s="44"/>
      <c r="R168" s="44" t="s">
        <v>27</v>
      </c>
      <c r="S168" s="44" t="s">
        <v>159</v>
      </c>
      <c r="T168" s="44" t="s">
        <v>141</v>
      </c>
      <c r="U168" s="44">
        <v>9677</v>
      </c>
      <c r="V168" s="44" t="s">
        <v>90</v>
      </c>
    </row>
    <row r="169" spans="1:22">
      <c r="A169" s="44" t="s">
        <v>164</v>
      </c>
      <c r="B169" s="44"/>
      <c r="C169" s="44" t="s">
        <v>89</v>
      </c>
      <c r="D169" s="44" t="s">
        <v>24</v>
      </c>
      <c r="E169" s="45">
        <v>41003.760416666664</v>
      </c>
      <c r="F169" s="44">
        <v>99937</v>
      </c>
      <c r="G169" s="44" t="s">
        <v>136</v>
      </c>
      <c r="H169" s="44">
        <v>3.4000000000000002E-2</v>
      </c>
      <c r="I169" s="44" t="s">
        <v>54</v>
      </c>
      <c r="J169" s="44" t="s">
        <v>75</v>
      </c>
      <c r="K169" s="44" t="s">
        <v>32</v>
      </c>
      <c r="L169" s="44">
        <v>1420049</v>
      </c>
      <c r="M169" s="45">
        <v>41010.029861111114</v>
      </c>
      <c r="N169" s="44" t="s">
        <v>137</v>
      </c>
      <c r="O169" s="44">
        <v>0.01</v>
      </c>
      <c r="P169" s="44">
        <v>0.05</v>
      </c>
      <c r="Q169" s="44" t="s">
        <v>163</v>
      </c>
      <c r="R169" s="44" t="s">
        <v>27</v>
      </c>
      <c r="S169" s="44" t="s">
        <v>159</v>
      </c>
      <c r="T169" s="44" t="s">
        <v>141</v>
      </c>
      <c r="U169" s="44">
        <v>9677</v>
      </c>
      <c r="V169" s="44" t="s">
        <v>90</v>
      </c>
    </row>
    <row r="170" spans="1:22">
      <c r="A170" s="44" t="s">
        <v>165</v>
      </c>
      <c r="B170" s="44"/>
      <c r="C170" s="44" t="s">
        <v>91</v>
      </c>
      <c r="D170" s="44" t="s">
        <v>24</v>
      </c>
      <c r="E170" s="45">
        <v>41052.476388888892</v>
      </c>
      <c r="F170" s="44">
        <v>10</v>
      </c>
      <c r="G170" s="44" t="s">
        <v>25</v>
      </c>
      <c r="H170" s="44">
        <v>21.86</v>
      </c>
      <c r="I170" s="44"/>
      <c r="J170" s="44" t="s">
        <v>26</v>
      </c>
      <c r="K170" s="44" t="s">
        <v>27</v>
      </c>
      <c r="L170" s="44"/>
      <c r="M170" s="45">
        <v>41052.476388888892</v>
      </c>
      <c r="N170" s="44" t="s">
        <v>28</v>
      </c>
      <c r="O170" s="44"/>
      <c r="P170" s="44"/>
      <c r="Q170" s="44"/>
      <c r="R170" s="44" t="s">
        <v>27</v>
      </c>
      <c r="S170" s="44" t="s">
        <v>161</v>
      </c>
      <c r="T170" s="44" t="s">
        <v>141</v>
      </c>
      <c r="U170" s="44">
        <v>9739</v>
      </c>
      <c r="V170" s="44" t="s">
        <v>92</v>
      </c>
    </row>
    <row r="171" spans="1:22">
      <c r="A171" s="44" t="s">
        <v>165</v>
      </c>
      <c r="B171" s="44"/>
      <c r="C171" s="44" t="s">
        <v>91</v>
      </c>
      <c r="D171" s="44" t="s">
        <v>24</v>
      </c>
      <c r="E171" s="45">
        <v>41052.476388888892</v>
      </c>
      <c r="F171" s="44">
        <v>76</v>
      </c>
      <c r="G171" s="44" t="s">
        <v>30</v>
      </c>
      <c r="H171" s="44">
        <v>0.55000000000000004</v>
      </c>
      <c r="I171" s="44"/>
      <c r="J171" s="44" t="s">
        <v>31</v>
      </c>
      <c r="K171" s="44" t="s">
        <v>32</v>
      </c>
      <c r="L171" s="44">
        <v>1431422</v>
      </c>
      <c r="M171" s="45">
        <v>41053.662499999999</v>
      </c>
      <c r="N171" s="44" t="s">
        <v>33</v>
      </c>
      <c r="O171" s="44">
        <v>0.1</v>
      </c>
      <c r="P171" s="44">
        <v>0.1</v>
      </c>
      <c r="Q171" s="44"/>
      <c r="R171" s="44" t="s">
        <v>27</v>
      </c>
      <c r="S171" s="44" t="s">
        <v>161</v>
      </c>
      <c r="T171" s="44" t="s">
        <v>141</v>
      </c>
      <c r="U171" s="44">
        <v>9739</v>
      </c>
      <c r="V171" s="44" t="s">
        <v>92</v>
      </c>
    </row>
    <row r="172" spans="1:22">
      <c r="A172" s="44" t="s">
        <v>165</v>
      </c>
      <c r="B172" s="44"/>
      <c r="C172" s="44" t="s">
        <v>91</v>
      </c>
      <c r="D172" s="44" t="s">
        <v>24</v>
      </c>
      <c r="E172" s="45">
        <v>41052.476388888892</v>
      </c>
      <c r="F172" s="44">
        <v>80</v>
      </c>
      <c r="G172" s="44" t="s">
        <v>36</v>
      </c>
      <c r="H172" s="44">
        <v>2.5</v>
      </c>
      <c r="I172" s="44" t="s">
        <v>37</v>
      </c>
      <c r="J172" s="44" t="s">
        <v>38</v>
      </c>
      <c r="K172" s="44" t="s">
        <v>32</v>
      </c>
      <c r="L172" s="44">
        <v>1431422</v>
      </c>
      <c r="M172" s="45">
        <v>41053.601388888892</v>
      </c>
      <c r="N172" s="44" t="s">
        <v>39</v>
      </c>
      <c r="O172" s="44">
        <v>2.5</v>
      </c>
      <c r="P172" s="44">
        <v>6</v>
      </c>
      <c r="Q172" s="44"/>
      <c r="R172" s="44" t="s">
        <v>27</v>
      </c>
      <c r="S172" s="44" t="s">
        <v>161</v>
      </c>
      <c r="T172" s="44" t="s">
        <v>141</v>
      </c>
      <c r="U172" s="44">
        <v>9739</v>
      </c>
      <c r="V172" s="44" t="s">
        <v>92</v>
      </c>
    </row>
    <row r="173" spans="1:22">
      <c r="A173" s="44" t="s">
        <v>165</v>
      </c>
      <c r="B173" s="44"/>
      <c r="C173" s="44" t="s">
        <v>91</v>
      </c>
      <c r="D173" s="44" t="s">
        <v>24</v>
      </c>
      <c r="E173" s="45">
        <v>41052.476388888892</v>
      </c>
      <c r="F173" s="44">
        <v>94</v>
      </c>
      <c r="G173" s="44" t="s">
        <v>40</v>
      </c>
      <c r="H173" s="44">
        <v>137</v>
      </c>
      <c r="I173" s="44"/>
      <c r="J173" s="44" t="s">
        <v>41</v>
      </c>
      <c r="K173" s="44" t="s">
        <v>27</v>
      </c>
      <c r="L173" s="44"/>
      <c r="M173" s="45">
        <v>41052.476388888892</v>
      </c>
      <c r="N173" s="44" t="s">
        <v>42</v>
      </c>
      <c r="O173" s="44"/>
      <c r="P173" s="44"/>
      <c r="Q173" s="44"/>
      <c r="R173" s="44" t="s">
        <v>27</v>
      </c>
      <c r="S173" s="44" t="s">
        <v>161</v>
      </c>
      <c r="T173" s="44" t="s">
        <v>141</v>
      </c>
      <c r="U173" s="44">
        <v>9739</v>
      </c>
      <c r="V173" s="44" t="s">
        <v>92</v>
      </c>
    </row>
    <row r="174" spans="1:22">
      <c r="A174" s="44" t="s">
        <v>165</v>
      </c>
      <c r="B174" s="44"/>
      <c r="C174" s="44" t="s">
        <v>91</v>
      </c>
      <c r="D174" s="44" t="s">
        <v>24</v>
      </c>
      <c r="E174" s="45">
        <v>41052.476388888892</v>
      </c>
      <c r="F174" s="44">
        <v>299</v>
      </c>
      <c r="G174" s="44" t="s">
        <v>43</v>
      </c>
      <c r="H174" s="44">
        <v>1.79</v>
      </c>
      <c r="I174" s="44"/>
      <c r="J174" s="44" t="s">
        <v>44</v>
      </c>
      <c r="K174" s="44" t="s">
        <v>27</v>
      </c>
      <c r="L174" s="44"/>
      <c r="M174" s="45">
        <v>41052.476388888892</v>
      </c>
      <c r="N174" s="44" t="s">
        <v>45</v>
      </c>
      <c r="O174" s="44"/>
      <c r="P174" s="44"/>
      <c r="Q174" s="44"/>
      <c r="R174" s="44" t="s">
        <v>27</v>
      </c>
      <c r="S174" s="44" t="s">
        <v>161</v>
      </c>
      <c r="T174" s="44" t="s">
        <v>141</v>
      </c>
      <c r="U174" s="44">
        <v>9739</v>
      </c>
      <c r="V174" s="44" t="s">
        <v>92</v>
      </c>
    </row>
    <row r="175" spans="1:22">
      <c r="A175" s="44" t="s">
        <v>165</v>
      </c>
      <c r="B175" s="44"/>
      <c r="C175" s="44" t="s">
        <v>91</v>
      </c>
      <c r="D175" s="44" t="s">
        <v>24</v>
      </c>
      <c r="E175" s="45">
        <v>41052.476388888892</v>
      </c>
      <c r="F175" s="44">
        <v>301</v>
      </c>
      <c r="G175" s="44" t="s">
        <v>46</v>
      </c>
      <c r="H175" s="44">
        <v>20.399999999999999</v>
      </c>
      <c r="I175" s="44"/>
      <c r="J175" s="44" t="s">
        <v>47</v>
      </c>
      <c r="K175" s="44" t="s">
        <v>27</v>
      </c>
      <c r="L175" s="44"/>
      <c r="M175" s="45">
        <v>41052.476388888892</v>
      </c>
      <c r="N175" s="44"/>
      <c r="O175" s="44"/>
      <c r="P175" s="44"/>
      <c r="Q175" s="44"/>
      <c r="R175" s="44" t="s">
        <v>27</v>
      </c>
      <c r="S175" s="44" t="s">
        <v>161</v>
      </c>
      <c r="T175" s="44" t="s">
        <v>141</v>
      </c>
      <c r="U175" s="44">
        <v>9739</v>
      </c>
      <c r="V175" s="44" t="s">
        <v>92</v>
      </c>
    </row>
    <row r="176" spans="1:22">
      <c r="A176" s="44" t="s">
        <v>165</v>
      </c>
      <c r="B176" s="44"/>
      <c r="C176" s="44" t="s">
        <v>91</v>
      </c>
      <c r="D176" s="44" t="s">
        <v>24</v>
      </c>
      <c r="E176" s="45">
        <v>41052.476388888892</v>
      </c>
      <c r="F176" s="44">
        <v>406</v>
      </c>
      <c r="G176" s="44" t="s">
        <v>48</v>
      </c>
      <c r="H176" s="44">
        <v>7.84</v>
      </c>
      <c r="I176" s="44"/>
      <c r="J176" s="44" t="s">
        <v>49</v>
      </c>
      <c r="K176" s="44" t="s">
        <v>27</v>
      </c>
      <c r="L176" s="44"/>
      <c r="M176" s="45">
        <v>41052.476388888892</v>
      </c>
      <c r="N176" s="44" t="s">
        <v>50</v>
      </c>
      <c r="O176" s="44"/>
      <c r="P176" s="44"/>
      <c r="Q176" s="44"/>
      <c r="R176" s="44" t="s">
        <v>27</v>
      </c>
      <c r="S176" s="44" t="s">
        <v>161</v>
      </c>
      <c r="T176" s="44" t="s">
        <v>141</v>
      </c>
      <c r="U176" s="44">
        <v>9739</v>
      </c>
      <c r="V176" s="44" t="s">
        <v>92</v>
      </c>
    </row>
    <row r="177" spans="1:22">
      <c r="A177" s="44" t="s">
        <v>165</v>
      </c>
      <c r="B177" s="44"/>
      <c r="C177" s="44" t="s">
        <v>91</v>
      </c>
      <c r="D177" s="44" t="s">
        <v>24</v>
      </c>
      <c r="E177" s="45">
        <v>41052.476388888892</v>
      </c>
      <c r="F177" s="44">
        <v>410</v>
      </c>
      <c r="G177" s="44" t="s">
        <v>51</v>
      </c>
      <c r="H177" s="44">
        <v>67</v>
      </c>
      <c r="I177" s="44"/>
      <c r="J177" s="44" t="s">
        <v>44</v>
      </c>
      <c r="K177" s="44" t="s">
        <v>32</v>
      </c>
      <c r="L177" s="44">
        <v>1431422</v>
      </c>
      <c r="M177" s="45">
        <v>41060.030555555553</v>
      </c>
      <c r="N177" s="44" t="s">
        <v>52</v>
      </c>
      <c r="O177" s="44">
        <v>0.65</v>
      </c>
      <c r="P177" s="44">
        <v>2.5</v>
      </c>
      <c r="Q177" s="44"/>
      <c r="R177" s="44" t="s">
        <v>27</v>
      </c>
      <c r="S177" s="44" t="s">
        <v>161</v>
      </c>
      <c r="T177" s="44" t="s">
        <v>141</v>
      </c>
      <c r="U177" s="44">
        <v>9739</v>
      </c>
      <c r="V177" s="44" t="s">
        <v>92</v>
      </c>
    </row>
    <row r="178" spans="1:22">
      <c r="A178" s="44" t="s">
        <v>165</v>
      </c>
      <c r="B178" s="44"/>
      <c r="C178" s="44" t="s">
        <v>91</v>
      </c>
      <c r="D178" s="44" t="s">
        <v>24</v>
      </c>
      <c r="E178" s="45">
        <v>41052.476388888892</v>
      </c>
      <c r="F178" s="44">
        <v>610</v>
      </c>
      <c r="G178" s="44" t="s">
        <v>53</v>
      </c>
      <c r="H178" s="44">
        <v>0.01</v>
      </c>
      <c r="I178" s="44" t="s">
        <v>37</v>
      </c>
      <c r="J178" s="44" t="s">
        <v>44</v>
      </c>
      <c r="K178" s="44" t="s">
        <v>32</v>
      </c>
      <c r="L178" s="44">
        <v>1431426</v>
      </c>
      <c r="M178" s="45">
        <v>41058.711111111108</v>
      </c>
      <c r="N178" s="44" t="s">
        <v>55</v>
      </c>
      <c r="O178" s="44">
        <v>0.01</v>
      </c>
      <c r="P178" s="44">
        <v>0.02</v>
      </c>
      <c r="Q178" s="44"/>
      <c r="R178" s="44" t="s">
        <v>27</v>
      </c>
      <c r="S178" s="44" t="s">
        <v>161</v>
      </c>
      <c r="T178" s="44" t="s">
        <v>141</v>
      </c>
      <c r="U178" s="44">
        <v>9739</v>
      </c>
      <c r="V178" s="44" t="s">
        <v>92</v>
      </c>
    </row>
    <row r="179" spans="1:22">
      <c r="A179" s="44" t="s">
        <v>165</v>
      </c>
      <c r="B179" s="44"/>
      <c r="C179" s="44" t="s">
        <v>91</v>
      </c>
      <c r="D179" s="44" t="s">
        <v>24</v>
      </c>
      <c r="E179" s="45">
        <v>41052.476388888892</v>
      </c>
      <c r="F179" s="44">
        <v>625</v>
      </c>
      <c r="G179" s="44" t="s">
        <v>56</v>
      </c>
      <c r="H179" s="44">
        <v>0.08</v>
      </c>
      <c r="I179" s="44" t="s">
        <v>37</v>
      </c>
      <c r="J179" s="44" t="s">
        <v>44</v>
      </c>
      <c r="K179" s="44" t="s">
        <v>32</v>
      </c>
      <c r="L179" s="44">
        <v>1431426</v>
      </c>
      <c r="M179" s="45">
        <v>41059.480555555558</v>
      </c>
      <c r="N179" s="44" t="s">
        <v>57</v>
      </c>
      <c r="O179" s="44">
        <v>0.08</v>
      </c>
      <c r="P179" s="44">
        <v>0.2</v>
      </c>
      <c r="Q179" s="44"/>
      <c r="R179" s="44" t="s">
        <v>27</v>
      </c>
      <c r="S179" s="44" t="s">
        <v>161</v>
      </c>
      <c r="T179" s="44" t="s">
        <v>141</v>
      </c>
      <c r="U179" s="44">
        <v>9739</v>
      </c>
      <c r="V179" s="44" t="s">
        <v>92</v>
      </c>
    </row>
    <row r="180" spans="1:22">
      <c r="A180" s="44" t="s">
        <v>165</v>
      </c>
      <c r="B180" s="44"/>
      <c r="C180" s="44" t="s">
        <v>91</v>
      </c>
      <c r="D180" s="44" t="s">
        <v>24</v>
      </c>
      <c r="E180" s="45">
        <v>41052.476388888892</v>
      </c>
      <c r="F180" s="44">
        <v>630</v>
      </c>
      <c r="G180" s="44" t="s">
        <v>59</v>
      </c>
      <c r="H180" s="44">
        <v>0.21</v>
      </c>
      <c r="I180" s="44"/>
      <c r="J180" s="44" t="s">
        <v>44</v>
      </c>
      <c r="K180" s="44" t="s">
        <v>32</v>
      </c>
      <c r="L180" s="44">
        <v>1431426</v>
      </c>
      <c r="M180" s="45">
        <v>41058.427083333336</v>
      </c>
      <c r="N180" s="44" t="s">
        <v>60</v>
      </c>
      <c r="O180" s="44">
        <v>0</v>
      </c>
      <c r="P180" s="44">
        <v>0.01</v>
      </c>
      <c r="Q180" s="44"/>
      <c r="R180" s="44" t="s">
        <v>27</v>
      </c>
      <c r="S180" s="44" t="s">
        <v>161</v>
      </c>
      <c r="T180" s="44" t="s">
        <v>141</v>
      </c>
      <c r="U180" s="44">
        <v>9739</v>
      </c>
      <c r="V180" s="44" t="s">
        <v>92</v>
      </c>
    </row>
    <row r="181" spans="1:22">
      <c r="A181" s="44" t="s">
        <v>165</v>
      </c>
      <c r="B181" s="44"/>
      <c r="C181" s="44" t="s">
        <v>91</v>
      </c>
      <c r="D181" s="44" t="s">
        <v>24</v>
      </c>
      <c r="E181" s="45">
        <v>41052.476388888892</v>
      </c>
      <c r="F181" s="44">
        <v>665</v>
      </c>
      <c r="G181" s="44" t="s">
        <v>61</v>
      </c>
      <c r="H181" s="44">
        <v>1.4999999999999999E-2</v>
      </c>
      <c r="I181" s="44"/>
      <c r="J181" s="44" t="s">
        <v>44</v>
      </c>
      <c r="K181" s="44" t="s">
        <v>32</v>
      </c>
      <c r="L181" s="44">
        <v>1431426</v>
      </c>
      <c r="M181" s="45">
        <v>41058.640277777777</v>
      </c>
      <c r="N181" s="44" t="s">
        <v>62</v>
      </c>
      <c r="O181" s="44">
        <v>0</v>
      </c>
      <c r="P181" s="44">
        <v>0.01</v>
      </c>
      <c r="Q181" s="44"/>
      <c r="R181" s="44" t="s">
        <v>27</v>
      </c>
      <c r="S181" s="44" t="s">
        <v>161</v>
      </c>
      <c r="T181" s="44" t="s">
        <v>141</v>
      </c>
      <c r="U181" s="44">
        <v>9739</v>
      </c>
      <c r="V181" s="44" t="s">
        <v>92</v>
      </c>
    </row>
    <row r="182" spans="1:22">
      <c r="A182" s="44" t="s">
        <v>165</v>
      </c>
      <c r="B182" s="44"/>
      <c r="C182" s="44" t="s">
        <v>91</v>
      </c>
      <c r="D182" s="44" t="s">
        <v>24</v>
      </c>
      <c r="E182" s="45">
        <v>41052.476388888892</v>
      </c>
      <c r="F182" s="44">
        <v>671</v>
      </c>
      <c r="G182" s="44" t="s">
        <v>63</v>
      </c>
      <c r="H182" s="44">
        <v>1.4E-2</v>
      </c>
      <c r="I182" s="44"/>
      <c r="J182" s="44" t="s">
        <v>44</v>
      </c>
      <c r="K182" s="44" t="s">
        <v>32</v>
      </c>
      <c r="L182" s="44">
        <v>1431430</v>
      </c>
      <c r="M182" s="45">
        <v>41053.632638888892</v>
      </c>
      <c r="N182" s="44" t="s">
        <v>62</v>
      </c>
      <c r="O182" s="44">
        <v>0</v>
      </c>
      <c r="P182" s="44">
        <v>0.01</v>
      </c>
      <c r="Q182" s="44"/>
      <c r="R182" s="44" t="s">
        <v>27</v>
      </c>
      <c r="S182" s="44" t="s">
        <v>161</v>
      </c>
      <c r="T182" s="44" t="s">
        <v>141</v>
      </c>
      <c r="U182" s="44">
        <v>9739</v>
      </c>
      <c r="V182" s="44" t="s">
        <v>92</v>
      </c>
    </row>
    <row r="183" spans="1:22">
      <c r="A183" s="44" t="s">
        <v>165</v>
      </c>
      <c r="B183" s="44"/>
      <c r="C183" s="44" t="s">
        <v>91</v>
      </c>
      <c r="D183" s="44" t="s">
        <v>24</v>
      </c>
      <c r="E183" s="45">
        <v>41052.476388888892</v>
      </c>
      <c r="F183" s="44">
        <v>680</v>
      </c>
      <c r="G183" s="44" t="s">
        <v>64</v>
      </c>
      <c r="H183" s="44">
        <v>1</v>
      </c>
      <c r="I183" s="44" t="s">
        <v>37</v>
      </c>
      <c r="J183" s="44" t="s">
        <v>44</v>
      </c>
      <c r="K183" s="44" t="s">
        <v>32</v>
      </c>
      <c r="L183" s="44">
        <v>1431426</v>
      </c>
      <c r="M183" s="45">
        <v>41058.560416666667</v>
      </c>
      <c r="N183" s="44" t="s">
        <v>65</v>
      </c>
      <c r="O183" s="44">
        <v>1</v>
      </c>
      <c r="P183" s="44">
        <v>5</v>
      </c>
      <c r="Q183" s="44"/>
      <c r="R183" s="44" t="s">
        <v>27</v>
      </c>
      <c r="S183" s="44" t="s">
        <v>161</v>
      </c>
      <c r="T183" s="44" t="s">
        <v>141</v>
      </c>
      <c r="U183" s="44">
        <v>9739</v>
      </c>
      <c r="V183" s="44" t="s">
        <v>92</v>
      </c>
    </row>
    <row r="184" spans="1:22">
      <c r="A184" s="44" t="s">
        <v>165</v>
      </c>
      <c r="B184" s="44"/>
      <c r="C184" s="44" t="s">
        <v>91</v>
      </c>
      <c r="D184" s="44" t="s">
        <v>24</v>
      </c>
      <c r="E184" s="45">
        <v>41052.476388888892</v>
      </c>
      <c r="F184" s="44">
        <v>916</v>
      </c>
      <c r="G184" s="44" t="s">
        <v>66</v>
      </c>
      <c r="H184" s="44">
        <v>21.6</v>
      </c>
      <c r="I184" s="44"/>
      <c r="J184" s="44" t="s">
        <v>44</v>
      </c>
      <c r="K184" s="44" t="s">
        <v>32</v>
      </c>
      <c r="L184" s="44">
        <v>1431434</v>
      </c>
      <c r="M184" s="45">
        <v>41060.96875</v>
      </c>
      <c r="N184" s="44" t="s">
        <v>67</v>
      </c>
      <c r="O184" s="44">
        <v>0.08</v>
      </c>
      <c r="P184" s="44">
        <v>0.3</v>
      </c>
      <c r="Q184" s="44"/>
      <c r="R184" s="44" t="s">
        <v>27</v>
      </c>
      <c r="S184" s="44" t="s">
        <v>161</v>
      </c>
      <c r="T184" s="44" t="s">
        <v>141</v>
      </c>
      <c r="U184" s="44">
        <v>9739</v>
      </c>
      <c r="V184" s="44" t="s">
        <v>92</v>
      </c>
    </row>
    <row r="185" spans="1:22">
      <c r="A185" s="44" t="s">
        <v>165</v>
      </c>
      <c r="B185" s="44"/>
      <c r="C185" s="44" t="s">
        <v>91</v>
      </c>
      <c r="D185" s="44" t="s">
        <v>24</v>
      </c>
      <c r="E185" s="45">
        <v>41052.476388888892</v>
      </c>
      <c r="F185" s="44">
        <v>927</v>
      </c>
      <c r="G185" s="44" t="s">
        <v>68</v>
      </c>
      <c r="H185" s="44">
        <v>3.26</v>
      </c>
      <c r="I185" s="44"/>
      <c r="J185" s="44" t="s">
        <v>44</v>
      </c>
      <c r="K185" s="44" t="s">
        <v>32</v>
      </c>
      <c r="L185" s="44">
        <v>1431434</v>
      </c>
      <c r="M185" s="45">
        <v>41060.96875</v>
      </c>
      <c r="N185" s="44" t="s">
        <v>67</v>
      </c>
      <c r="O185" s="44">
        <v>0.04</v>
      </c>
      <c r="P185" s="44">
        <v>0.16</v>
      </c>
      <c r="Q185" s="44"/>
      <c r="R185" s="44" t="s">
        <v>27</v>
      </c>
      <c r="S185" s="44" t="s">
        <v>161</v>
      </c>
      <c r="T185" s="44" t="s">
        <v>141</v>
      </c>
      <c r="U185" s="44">
        <v>9739</v>
      </c>
      <c r="V185" s="44" t="s">
        <v>92</v>
      </c>
    </row>
    <row r="186" spans="1:22">
      <c r="A186" s="44" t="s">
        <v>165</v>
      </c>
      <c r="B186" s="44"/>
      <c r="C186" s="44" t="s">
        <v>91</v>
      </c>
      <c r="D186" s="44" t="s">
        <v>24</v>
      </c>
      <c r="E186" s="45">
        <v>41052.476388888892</v>
      </c>
      <c r="F186" s="44">
        <v>929</v>
      </c>
      <c r="G186" s="44" t="s">
        <v>69</v>
      </c>
      <c r="H186" s="44">
        <v>1.9</v>
      </c>
      <c r="I186" s="44" t="s">
        <v>54</v>
      </c>
      <c r="J186" s="44" t="s">
        <v>44</v>
      </c>
      <c r="K186" s="44" t="s">
        <v>32</v>
      </c>
      <c r="L186" s="44">
        <v>1431434</v>
      </c>
      <c r="M186" s="45">
        <v>41061.645138888889</v>
      </c>
      <c r="N186" s="44" t="s">
        <v>67</v>
      </c>
      <c r="O186" s="44">
        <v>0.5</v>
      </c>
      <c r="P186" s="44">
        <v>2</v>
      </c>
      <c r="Q186" s="44"/>
      <c r="R186" s="44" t="s">
        <v>27</v>
      </c>
      <c r="S186" s="44" t="s">
        <v>161</v>
      </c>
      <c r="T186" s="44" t="s">
        <v>141</v>
      </c>
      <c r="U186" s="44">
        <v>9739</v>
      </c>
      <c r="V186" s="44" t="s">
        <v>92</v>
      </c>
    </row>
    <row r="187" spans="1:22">
      <c r="A187" s="44" t="s">
        <v>165</v>
      </c>
      <c r="B187" s="44"/>
      <c r="C187" s="44" t="s">
        <v>91</v>
      </c>
      <c r="D187" s="44" t="s">
        <v>24</v>
      </c>
      <c r="E187" s="45">
        <v>41052.476388888892</v>
      </c>
      <c r="F187" s="44">
        <v>937</v>
      </c>
      <c r="G187" s="44" t="s">
        <v>70</v>
      </c>
      <c r="H187" s="44">
        <v>0.31</v>
      </c>
      <c r="I187" s="44" t="s">
        <v>54</v>
      </c>
      <c r="J187" s="44" t="s">
        <v>44</v>
      </c>
      <c r="K187" s="44" t="s">
        <v>32</v>
      </c>
      <c r="L187" s="44">
        <v>1431434</v>
      </c>
      <c r="M187" s="45">
        <v>41060.96875</v>
      </c>
      <c r="N187" s="44" t="s">
        <v>67</v>
      </c>
      <c r="O187" s="44">
        <v>0.3</v>
      </c>
      <c r="P187" s="44">
        <v>1.2</v>
      </c>
      <c r="Q187" s="44"/>
      <c r="R187" s="44" t="s">
        <v>27</v>
      </c>
      <c r="S187" s="44" t="s">
        <v>161</v>
      </c>
      <c r="T187" s="44" t="s">
        <v>141</v>
      </c>
      <c r="U187" s="44">
        <v>9739</v>
      </c>
      <c r="V187" s="44" t="s">
        <v>92</v>
      </c>
    </row>
    <row r="188" spans="1:22">
      <c r="A188" s="44" t="s">
        <v>165</v>
      </c>
      <c r="B188" s="44"/>
      <c r="C188" s="44" t="s">
        <v>91</v>
      </c>
      <c r="D188" s="44" t="s">
        <v>24</v>
      </c>
      <c r="E188" s="45">
        <v>41052.476388888892</v>
      </c>
      <c r="F188" s="44">
        <v>940</v>
      </c>
      <c r="G188" s="44" t="s">
        <v>71</v>
      </c>
      <c r="H188" s="44">
        <v>3.2</v>
      </c>
      <c r="I188" s="44"/>
      <c r="J188" s="44" t="s">
        <v>44</v>
      </c>
      <c r="K188" s="44" t="s">
        <v>32</v>
      </c>
      <c r="L188" s="44">
        <v>1431422</v>
      </c>
      <c r="M188" s="45">
        <v>41059.928472222222</v>
      </c>
      <c r="N188" s="44" t="s">
        <v>72</v>
      </c>
      <c r="O188" s="44">
        <v>0.2</v>
      </c>
      <c r="P188" s="44">
        <v>0.5</v>
      </c>
      <c r="Q188" s="44"/>
      <c r="R188" s="44" t="s">
        <v>27</v>
      </c>
      <c r="S188" s="44" t="s">
        <v>161</v>
      </c>
      <c r="T188" s="44" t="s">
        <v>141</v>
      </c>
      <c r="U188" s="44">
        <v>9739</v>
      </c>
      <c r="V188" s="44" t="s">
        <v>92</v>
      </c>
    </row>
    <row r="189" spans="1:22">
      <c r="A189" s="44" t="s">
        <v>165</v>
      </c>
      <c r="B189" s="44"/>
      <c r="C189" s="44" t="s">
        <v>91</v>
      </c>
      <c r="D189" s="44" t="s">
        <v>24</v>
      </c>
      <c r="E189" s="45">
        <v>41052.476388888892</v>
      </c>
      <c r="F189" s="44">
        <v>945</v>
      </c>
      <c r="G189" s="44" t="s">
        <v>73</v>
      </c>
      <c r="H189" s="44">
        <v>2.7</v>
      </c>
      <c r="I189" s="44"/>
      <c r="J189" s="44" t="s">
        <v>44</v>
      </c>
      <c r="K189" s="44" t="s">
        <v>32</v>
      </c>
      <c r="L189" s="44">
        <v>1431422</v>
      </c>
      <c r="M189" s="45">
        <v>41059.928472222222</v>
      </c>
      <c r="N189" s="44" t="s">
        <v>72</v>
      </c>
      <c r="O189" s="44">
        <v>0.2</v>
      </c>
      <c r="P189" s="44">
        <v>0.5</v>
      </c>
      <c r="Q189" s="44"/>
      <c r="R189" s="44" t="s">
        <v>27</v>
      </c>
      <c r="S189" s="44" t="s">
        <v>161</v>
      </c>
      <c r="T189" s="44" t="s">
        <v>141</v>
      </c>
      <c r="U189" s="44">
        <v>9739</v>
      </c>
      <c r="V189" s="44" t="s">
        <v>92</v>
      </c>
    </row>
    <row r="190" spans="1:22">
      <c r="A190" s="44" t="s">
        <v>165</v>
      </c>
      <c r="B190" s="44"/>
      <c r="C190" s="44" t="s">
        <v>91</v>
      </c>
      <c r="D190" s="44" t="s">
        <v>24</v>
      </c>
      <c r="E190" s="45">
        <v>41052.476388888892</v>
      </c>
      <c r="F190" s="44">
        <v>1022</v>
      </c>
      <c r="G190" s="44" t="s">
        <v>74</v>
      </c>
      <c r="H190" s="44">
        <v>15</v>
      </c>
      <c r="I190" s="44" t="s">
        <v>37</v>
      </c>
      <c r="J190" s="44" t="s">
        <v>75</v>
      </c>
      <c r="K190" s="44" t="s">
        <v>32</v>
      </c>
      <c r="L190" s="44">
        <v>1431434</v>
      </c>
      <c r="M190" s="45">
        <v>41061.645138888889</v>
      </c>
      <c r="N190" s="44" t="s">
        <v>67</v>
      </c>
      <c r="O190" s="44">
        <v>15</v>
      </c>
      <c r="P190" s="44">
        <v>60</v>
      </c>
      <c r="Q190" s="44"/>
      <c r="R190" s="44" t="s">
        <v>27</v>
      </c>
      <c r="S190" s="44" t="s">
        <v>161</v>
      </c>
      <c r="T190" s="44" t="s">
        <v>141</v>
      </c>
      <c r="U190" s="44">
        <v>9739</v>
      </c>
      <c r="V190" s="44" t="s">
        <v>92</v>
      </c>
    </row>
    <row r="191" spans="1:22">
      <c r="A191" s="44" t="s">
        <v>165</v>
      </c>
      <c r="B191" s="44"/>
      <c r="C191" s="44" t="s">
        <v>91</v>
      </c>
      <c r="D191" s="44" t="s">
        <v>24</v>
      </c>
      <c r="E191" s="45">
        <v>41052.476388888892</v>
      </c>
      <c r="F191" s="44">
        <v>70300</v>
      </c>
      <c r="G191" s="44" t="s">
        <v>76</v>
      </c>
      <c r="H191" s="44">
        <v>76</v>
      </c>
      <c r="I191" s="44"/>
      <c r="J191" s="44" t="s">
        <v>44</v>
      </c>
      <c r="K191" s="44" t="s">
        <v>32</v>
      </c>
      <c r="L191" s="44">
        <v>1431422</v>
      </c>
      <c r="M191" s="45">
        <v>41058.553472222222</v>
      </c>
      <c r="N191" s="44" t="s">
        <v>77</v>
      </c>
      <c r="O191" s="44">
        <v>15</v>
      </c>
      <c r="P191" s="44">
        <v>25</v>
      </c>
      <c r="Q191" s="44"/>
      <c r="R191" s="44" t="s">
        <v>27</v>
      </c>
      <c r="S191" s="44" t="s">
        <v>161</v>
      </c>
      <c r="T191" s="44" t="s">
        <v>141</v>
      </c>
      <c r="U191" s="44">
        <v>9739</v>
      </c>
      <c r="V191" s="44" t="s">
        <v>92</v>
      </c>
    </row>
    <row r="192" spans="1:22">
      <c r="A192" s="44" t="s">
        <v>165</v>
      </c>
      <c r="B192" s="44"/>
      <c r="C192" s="44" t="s">
        <v>91</v>
      </c>
      <c r="D192" s="44" t="s">
        <v>24</v>
      </c>
      <c r="E192" s="45">
        <v>41052.476388888892</v>
      </c>
      <c r="F192" s="44">
        <v>90068</v>
      </c>
      <c r="G192" s="44" t="s">
        <v>78</v>
      </c>
      <c r="H192" s="44">
        <v>5</v>
      </c>
      <c r="I192" s="44"/>
      <c r="J192" s="44" t="s">
        <v>35</v>
      </c>
      <c r="K192" s="44" t="s">
        <v>27</v>
      </c>
      <c r="L192" s="44"/>
      <c r="M192" s="45">
        <v>41052.476388888892</v>
      </c>
      <c r="N192" s="44"/>
      <c r="O192" s="44"/>
      <c r="P192" s="44"/>
      <c r="Q192" s="44"/>
      <c r="R192" s="44" t="s">
        <v>27</v>
      </c>
      <c r="S192" s="44" t="s">
        <v>161</v>
      </c>
      <c r="T192" s="44" t="s">
        <v>141</v>
      </c>
      <c r="U192" s="44">
        <v>9739</v>
      </c>
      <c r="V192" s="44" t="s">
        <v>92</v>
      </c>
    </row>
    <row r="193" spans="1:22">
      <c r="A193" s="44" t="s">
        <v>165</v>
      </c>
      <c r="B193" s="44"/>
      <c r="C193" s="44" t="s">
        <v>91</v>
      </c>
      <c r="D193" s="44" t="s">
        <v>24</v>
      </c>
      <c r="E193" s="45">
        <v>41052.476388888892</v>
      </c>
      <c r="F193" s="44">
        <v>99937</v>
      </c>
      <c r="G193" s="44" t="s">
        <v>136</v>
      </c>
      <c r="H193" s="44">
        <v>9.5999999999999992E-3</v>
      </c>
      <c r="I193" s="44" t="s">
        <v>37</v>
      </c>
      <c r="J193" s="44" t="s">
        <v>75</v>
      </c>
      <c r="K193" s="44" t="s">
        <v>32</v>
      </c>
      <c r="L193" s="44">
        <v>1431438</v>
      </c>
      <c r="M193" s="45">
        <v>41054.57916666667</v>
      </c>
      <c r="N193" s="44" t="s">
        <v>137</v>
      </c>
      <c r="O193" s="44">
        <v>0.01</v>
      </c>
      <c r="P193" s="44">
        <v>0.05</v>
      </c>
      <c r="Q193" s="44"/>
      <c r="R193" s="44" t="s">
        <v>27</v>
      </c>
      <c r="S193" s="44" t="s">
        <v>161</v>
      </c>
      <c r="T193" s="44" t="s">
        <v>141</v>
      </c>
      <c r="U193" s="44">
        <v>9739</v>
      </c>
      <c r="V193" s="44" t="s">
        <v>92</v>
      </c>
    </row>
    <row r="194" spans="1:22">
      <c r="A194" s="44" t="s">
        <v>166</v>
      </c>
      <c r="B194" s="44"/>
      <c r="C194" s="44" t="s">
        <v>93</v>
      </c>
      <c r="D194" s="44" t="s">
        <v>24</v>
      </c>
      <c r="E194" s="45">
        <v>41003.491666666669</v>
      </c>
      <c r="F194" s="44">
        <v>10</v>
      </c>
      <c r="G194" s="44" t="s">
        <v>25</v>
      </c>
      <c r="H194" s="44">
        <v>22.27</v>
      </c>
      <c r="I194" s="44"/>
      <c r="J194" s="44" t="s">
        <v>26</v>
      </c>
      <c r="K194" s="44" t="s">
        <v>27</v>
      </c>
      <c r="L194" s="44"/>
      <c r="M194" s="45">
        <v>41003.491666666669</v>
      </c>
      <c r="N194" s="44" t="s">
        <v>28</v>
      </c>
      <c r="O194" s="44"/>
      <c r="P194" s="44"/>
      <c r="Q194" s="44"/>
      <c r="R194" s="44" t="s">
        <v>27</v>
      </c>
      <c r="S194" s="44" t="s">
        <v>159</v>
      </c>
      <c r="T194" s="44" t="s">
        <v>141</v>
      </c>
      <c r="U194" s="44">
        <v>9713</v>
      </c>
      <c r="V194" s="44" t="s">
        <v>94</v>
      </c>
    </row>
    <row r="195" spans="1:22">
      <c r="A195" s="44" t="s">
        <v>166</v>
      </c>
      <c r="B195" s="44"/>
      <c r="C195" s="44" t="s">
        <v>93</v>
      </c>
      <c r="D195" s="44" t="s">
        <v>24</v>
      </c>
      <c r="E195" s="45">
        <v>41003.491666666669</v>
      </c>
      <c r="F195" s="44">
        <v>76</v>
      </c>
      <c r="G195" s="44" t="s">
        <v>30</v>
      </c>
      <c r="H195" s="44">
        <v>0.6</v>
      </c>
      <c r="I195" s="44"/>
      <c r="J195" s="44" t="s">
        <v>31</v>
      </c>
      <c r="K195" s="44" t="s">
        <v>32</v>
      </c>
      <c r="L195" s="44">
        <v>1420025</v>
      </c>
      <c r="M195" s="45">
        <v>41004.718055555553</v>
      </c>
      <c r="N195" s="44" t="s">
        <v>33</v>
      </c>
      <c r="O195" s="44">
        <v>0.1</v>
      </c>
      <c r="P195" s="44">
        <v>0.1</v>
      </c>
      <c r="Q195" s="44"/>
      <c r="R195" s="44" t="s">
        <v>27</v>
      </c>
      <c r="S195" s="44" t="s">
        <v>159</v>
      </c>
      <c r="T195" s="44" t="s">
        <v>141</v>
      </c>
      <c r="U195" s="44">
        <v>9713</v>
      </c>
      <c r="V195" s="44" t="s">
        <v>94</v>
      </c>
    </row>
    <row r="196" spans="1:22">
      <c r="A196" s="44" t="s">
        <v>166</v>
      </c>
      <c r="B196" s="44"/>
      <c r="C196" s="44" t="s">
        <v>93</v>
      </c>
      <c r="D196" s="44" t="s">
        <v>24</v>
      </c>
      <c r="E196" s="45">
        <v>41003.491666666669</v>
      </c>
      <c r="F196" s="44">
        <v>80</v>
      </c>
      <c r="G196" s="44" t="s">
        <v>36</v>
      </c>
      <c r="H196" s="44">
        <v>2.5</v>
      </c>
      <c r="I196" s="44" t="s">
        <v>37</v>
      </c>
      <c r="J196" s="44" t="s">
        <v>38</v>
      </c>
      <c r="K196" s="44" t="s">
        <v>32</v>
      </c>
      <c r="L196" s="44">
        <v>1420025</v>
      </c>
      <c r="M196" s="45">
        <v>41005.321527777778</v>
      </c>
      <c r="N196" s="44" t="s">
        <v>39</v>
      </c>
      <c r="O196" s="44">
        <v>2.5</v>
      </c>
      <c r="P196" s="44">
        <v>6</v>
      </c>
      <c r="Q196" s="44" t="s">
        <v>157</v>
      </c>
      <c r="R196" s="44" t="s">
        <v>27</v>
      </c>
      <c r="S196" s="44" t="s">
        <v>159</v>
      </c>
      <c r="T196" s="44" t="s">
        <v>141</v>
      </c>
      <c r="U196" s="44">
        <v>9713</v>
      </c>
      <c r="V196" s="44" t="s">
        <v>94</v>
      </c>
    </row>
    <row r="197" spans="1:22">
      <c r="A197" s="44" t="s">
        <v>166</v>
      </c>
      <c r="B197" s="44"/>
      <c r="C197" s="44" t="s">
        <v>93</v>
      </c>
      <c r="D197" s="44" t="s">
        <v>24</v>
      </c>
      <c r="E197" s="45">
        <v>41003.491666666669</v>
      </c>
      <c r="F197" s="44">
        <v>94</v>
      </c>
      <c r="G197" s="44" t="s">
        <v>40</v>
      </c>
      <c r="H197" s="44">
        <v>310</v>
      </c>
      <c r="I197" s="44"/>
      <c r="J197" s="44" t="s">
        <v>41</v>
      </c>
      <c r="K197" s="44" t="s">
        <v>27</v>
      </c>
      <c r="L197" s="44"/>
      <c r="M197" s="45">
        <v>41003.491666666669</v>
      </c>
      <c r="N197" s="44" t="s">
        <v>42</v>
      </c>
      <c r="O197" s="44"/>
      <c r="P197" s="44"/>
      <c r="Q197" s="44"/>
      <c r="R197" s="44" t="s">
        <v>27</v>
      </c>
      <c r="S197" s="44" t="s">
        <v>159</v>
      </c>
      <c r="T197" s="44" t="s">
        <v>141</v>
      </c>
      <c r="U197" s="44">
        <v>9713</v>
      </c>
      <c r="V197" s="44" t="s">
        <v>94</v>
      </c>
    </row>
    <row r="198" spans="1:22">
      <c r="A198" s="44" t="s">
        <v>166</v>
      </c>
      <c r="B198" s="44"/>
      <c r="C198" s="44" t="s">
        <v>93</v>
      </c>
      <c r="D198" s="44" t="s">
        <v>24</v>
      </c>
      <c r="E198" s="45">
        <v>41003.491666666669</v>
      </c>
      <c r="F198" s="44">
        <v>299</v>
      </c>
      <c r="G198" s="44" t="s">
        <v>43</v>
      </c>
      <c r="H198" s="44">
        <v>3.62</v>
      </c>
      <c r="I198" s="44"/>
      <c r="J198" s="44" t="s">
        <v>44</v>
      </c>
      <c r="K198" s="44" t="s">
        <v>27</v>
      </c>
      <c r="L198" s="44"/>
      <c r="M198" s="45">
        <v>41003.491666666669</v>
      </c>
      <c r="N198" s="44" t="s">
        <v>45</v>
      </c>
      <c r="O198" s="44"/>
      <c r="P198" s="44"/>
      <c r="Q198" s="44"/>
      <c r="R198" s="44" t="s">
        <v>27</v>
      </c>
      <c r="S198" s="44" t="s">
        <v>159</v>
      </c>
      <c r="T198" s="44" t="s">
        <v>141</v>
      </c>
      <c r="U198" s="44">
        <v>9713</v>
      </c>
      <c r="V198" s="44" t="s">
        <v>94</v>
      </c>
    </row>
    <row r="199" spans="1:22">
      <c r="A199" s="44" t="s">
        <v>166</v>
      </c>
      <c r="B199" s="44"/>
      <c r="C199" s="44" t="s">
        <v>93</v>
      </c>
      <c r="D199" s="44" t="s">
        <v>24</v>
      </c>
      <c r="E199" s="45">
        <v>41003.491666666669</v>
      </c>
      <c r="F199" s="44">
        <v>301</v>
      </c>
      <c r="G199" s="44" t="s">
        <v>46</v>
      </c>
      <c r="H199" s="44">
        <v>41.6</v>
      </c>
      <c r="I199" s="44"/>
      <c r="J199" s="44" t="s">
        <v>47</v>
      </c>
      <c r="K199" s="44" t="s">
        <v>27</v>
      </c>
      <c r="L199" s="44"/>
      <c r="M199" s="45">
        <v>41003.491666666669</v>
      </c>
      <c r="N199" s="44"/>
      <c r="O199" s="44"/>
      <c r="P199" s="44"/>
      <c r="Q199" s="44"/>
      <c r="R199" s="44" t="s">
        <v>27</v>
      </c>
      <c r="S199" s="44" t="s">
        <v>159</v>
      </c>
      <c r="T199" s="44" t="s">
        <v>141</v>
      </c>
      <c r="U199" s="44">
        <v>9713</v>
      </c>
      <c r="V199" s="44" t="s">
        <v>94</v>
      </c>
    </row>
    <row r="200" spans="1:22">
      <c r="A200" s="44" t="s">
        <v>166</v>
      </c>
      <c r="B200" s="44"/>
      <c r="C200" s="44" t="s">
        <v>93</v>
      </c>
      <c r="D200" s="44" t="s">
        <v>24</v>
      </c>
      <c r="E200" s="45">
        <v>41003.491666666669</v>
      </c>
      <c r="F200" s="44">
        <v>406</v>
      </c>
      <c r="G200" s="44" t="s">
        <v>48</v>
      </c>
      <c r="H200" s="44">
        <v>7.25</v>
      </c>
      <c r="I200" s="44"/>
      <c r="J200" s="44" t="s">
        <v>49</v>
      </c>
      <c r="K200" s="44" t="s">
        <v>27</v>
      </c>
      <c r="L200" s="44"/>
      <c r="M200" s="45">
        <v>41003.491666666669</v>
      </c>
      <c r="N200" s="44" t="s">
        <v>50</v>
      </c>
      <c r="O200" s="44"/>
      <c r="P200" s="44"/>
      <c r="Q200" s="44"/>
      <c r="R200" s="44" t="s">
        <v>27</v>
      </c>
      <c r="S200" s="44" t="s">
        <v>159</v>
      </c>
      <c r="T200" s="44" t="s">
        <v>141</v>
      </c>
      <c r="U200" s="44">
        <v>9713</v>
      </c>
      <c r="V200" s="44" t="s">
        <v>94</v>
      </c>
    </row>
    <row r="201" spans="1:22">
      <c r="A201" s="44" t="s">
        <v>166</v>
      </c>
      <c r="B201" s="44"/>
      <c r="C201" s="44" t="s">
        <v>93</v>
      </c>
      <c r="D201" s="44" t="s">
        <v>24</v>
      </c>
      <c r="E201" s="45">
        <v>41003.491666666669</v>
      </c>
      <c r="F201" s="44">
        <v>410</v>
      </c>
      <c r="G201" s="44" t="s">
        <v>51</v>
      </c>
      <c r="H201" s="44">
        <v>155</v>
      </c>
      <c r="I201" s="44"/>
      <c r="J201" s="44" t="s">
        <v>44</v>
      </c>
      <c r="K201" s="44" t="s">
        <v>32</v>
      </c>
      <c r="L201" s="44">
        <v>1420025</v>
      </c>
      <c r="M201" s="45">
        <v>41009.064583333333</v>
      </c>
      <c r="N201" s="44" t="s">
        <v>52</v>
      </c>
      <c r="O201" s="44">
        <v>0.65</v>
      </c>
      <c r="P201" s="44">
        <v>2.5</v>
      </c>
      <c r="Q201" s="44"/>
      <c r="R201" s="44" t="s">
        <v>27</v>
      </c>
      <c r="S201" s="44" t="s">
        <v>159</v>
      </c>
      <c r="T201" s="44" t="s">
        <v>141</v>
      </c>
      <c r="U201" s="44">
        <v>9713</v>
      </c>
      <c r="V201" s="44" t="s">
        <v>94</v>
      </c>
    </row>
    <row r="202" spans="1:22">
      <c r="A202" s="44" t="s">
        <v>166</v>
      </c>
      <c r="B202" s="44"/>
      <c r="C202" s="44" t="s">
        <v>93</v>
      </c>
      <c r="D202" s="44" t="s">
        <v>24</v>
      </c>
      <c r="E202" s="45">
        <v>41003.491666666669</v>
      </c>
      <c r="F202" s="44">
        <v>610</v>
      </c>
      <c r="G202" s="44" t="s">
        <v>53</v>
      </c>
      <c r="H202" s="44">
        <v>0.01</v>
      </c>
      <c r="I202" s="44" t="s">
        <v>37</v>
      </c>
      <c r="J202" s="44" t="s">
        <v>44</v>
      </c>
      <c r="K202" s="44" t="s">
        <v>32</v>
      </c>
      <c r="L202" s="44">
        <v>1420030</v>
      </c>
      <c r="M202" s="45">
        <v>41009.554166666669</v>
      </c>
      <c r="N202" s="44" t="s">
        <v>55</v>
      </c>
      <c r="O202" s="44">
        <v>0.01</v>
      </c>
      <c r="P202" s="44">
        <v>0.02</v>
      </c>
      <c r="Q202" s="44"/>
      <c r="R202" s="44" t="s">
        <v>27</v>
      </c>
      <c r="S202" s="44" t="s">
        <v>159</v>
      </c>
      <c r="T202" s="44" t="s">
        <v>141</v>
      </c>
      <c r="U202" s="44">
        <v>9713</v>
      </c>
      <c r="V202" s="44" t="s">
        <v>94</v>
      </c>
    </row>
    <row r="203" spans="1:22">
      <c r="A203" s="44" t="s">
        <v>166</v>
      </c>
      <c r="B203" s="44"/>
      <c r="C203" s="44" t="s">
        <v>93</v>
      </c>
      <c r="D203" s="44" t="s">
        <v>24</v>
      </c>
      <c r="E203" s="45">
        <v>41003.491666666669</v>
      </c>
      <c r="F203" s="44">
        <v>625</v>
      </c>
      <c r="G203" s="44" t="s">
        <v>56</v>
      </c>
      <c r="H203" s="44">
        <v>0.08</v>
      </c>
      <c r="I203" s="44" t="s">
        <v>37</v>
      </c>
      <c r="J203" s="44" t="s">
        <v>44</v>
      </c>
      <c r="K203" s="44" t="s">
        <v>32</v>
      </c>
      <c r="L203" s="44">
        <v>1420030</v>
      </c>
      <c r="M203" s="45">
        <v>41009.558333333334</v>
      </c>
      <c r="N203" s="44" t="s">
        <v>57</v>
      </c>
      <c r="O203" s="44">
        <v>0.08</v>
      </c>
      <c r="P203" s="44">
        <v>0.2</v>
      </c>
      <c r="Q203" s="44"/>
      <c r="R203" s="44" t="s">
        <v>27</v>
      </c>
      <c r="S203" s="44" t="s">
        <v>159</v>
      </c>
      <c r="T203" s="44" t="s">
        <v>141</v>
      </c>
      <c r="U203" s="44">
        <v>9713</v>
      </c>
      <c r="V203" s="44" t="s">
        <v>94</v>
      </c>
    </row>
    <row r="204" spans="1:22">
      <c r="A204" s="44" t="s">
        <v>166</v>
      </c>
      <c r="B204" s="44"/>
      <c r="C204" s="44" t="s">
        <v>93</v>
      </c>
      <c r="D204" s="44" t="s">
        <v>24</v>
      </c>
      <c r="E204" s="45">
        <v>41003.491666666669</v>
      </c>
      <c r="F204" s="44">
        <v>630</v>
      </c>
      <c r="G204" s="44" t="s">
        <v>59</v>
      </c>
      <c r="H204" s="44">
        <v>0.88</v>
      </c>
      <c r="I204" s="44"/>
      <c r="J204" s="44" t="s">
        <v>44</v>
      </c>
      <c r="K204" s="44" t="s">
        <v>32</v>
      </c>
      <c r="L204" s="44">
        <v>1420030</v>
      </c>
      <c r="M204" s="45">
        <v>41008.646527777775</v>
      </c>
      <c r="N204" s="44" t="s">
        <v>60</v>
      </c>
      <c r="O204" s="44">
        <v>0.04</v>
      </c>
      <c r="P204" s="44">
        <v>0.1</v>
      </c>
      <c r="Q204" s="44"/>
      <c r="R204" s="44" t="s">
        <v>27</v>
      </c>
      <c r="S204" s="44" t="s">
        <v>159</v>
      </c>
      <c r="T204" s="44" t="s">
        <v>141</v>
      </c>
      <c r="U204" s="44">
        <v>9713</v>
      </c>
      <c r="V204" s="44" t="s">
        <v>94</v>
      </c>
    </row>
    <row r="205" spans="1:22">
      <c r="A205" s="44" t="s">
        <v>166</v>
      </c>
      <c r="B205" s="44"/>
      <c r="C205" s="44" t="s">
        <v>93</v>
      </c>
      <c r="D205" s="44" t="s">
        <v>24</v>
      </c>
      <c r="E205" s="45">
        <v>41003.491666666669</v>
      </c>
      <c r="F205" s="44">
        <v>665</v>
      </c>
      <c r="G205" s="44" t="s">
        <v>61</v>
      </c>
      <c r="H205" s="44">
        <v>2.5999999999999999E-2</v>
      </c>
      <c r="I205" s="44"/>
      <c r="J205" s="44" t="s">
        <v>44</v>
      </c>
      <c r="K205" s="44" t="s">
        <v>32</v>
      </c>
      <c r="L205" s="44">
        <v>1420030</v>
      </c>
      <c r="M205" s="45">
        <v>41011.640277777777</v>
      </c>
      <c r="N205" s="44" t="s">
        <v>62</v>
      </c>
      <c r="O205" s="44">
        <v>0</v>
      </c>
      <c r="P205" s="44">
        <v>0.01</v>
      </c>
      <c r="Q205" s="44"/>
      <c r="R205" s="44" t="s">
        <v>27</v>
      </c>
      <c r="S205" s="44" t="s">
        <v>159</v>
      </c>
      <c r="T205" s="44" t="s">
        <v>141</v>
      </c>
      <c r="U205" s="44">
        <v>9713</v>
      </c>
      <c r="V205" s="44" t="s">
        <v>94</v>
      </c>
    </row>
    <row r="206" spans="1:22">
      <c r="A206" s="44" t="s">
        <v>166</v>
      </c>
      <c r="B206" s="44"/>
      <c r="C206" s="44" t="s">
        <v>93</v>
      </c>
      <c r="D206" s="44" t="s">
        <v>24</v>
      </c>
      <c r="E206" s="45">
        <v>41003.491666666669</v>
      </c>
      <c r="F206" s="44">
        <v>671</v>
      </c>
      <c r="G206" s="44" t="s">
        <v>63</v>
      </c>
      <c r="H206" s="44">
        <v>2.1000000000000001E-2</v>
      </c>
      <c r="I206" s="44"/>
      <c r="J206" s="44" t="s">
        <v>44</v>
      </c>
      <c r="K206" s="44" t="s">
        <v>32</v>
      </c>
      <c r="L206" s="44">
        <v>1420035</v>
      </c>
      <c r="M206" s="45">
        <v>41004.675694444442</v>
      </c>
      <c r="N206" s="44" t="s">
        <v>62</v>
      </c>
      <c r="O206" s="44">
        <v>0</v>
      </c>
      <c r="P206" s="44">
        <v>0.01</v>
      </c>
      <c r="Q206" s="44"/>
      <c r="R206" s="44" t="s">
        <v>27</v>
      </c>
      <c r="S206" s="44" t="s">
        <v>159</v>
      </c>
      <c r="T206" s="44" t="s">
        <v>141</v>
      </c>
      <c r="U206" s="44">
        <v>9713</v>
      </c>
      <c r="V206" s="44" t="s">
        <v>94</v>
      </c>
    </row>
    <row r="207" spans="1:22">
      <c r="A207" s="44" t="s">
        <v>166</v>
      </c>
      <c r="B207" s="44"/>
      <c r="C207" s="44" t="s">
        <v>93</v>
      </c>
      <c r="D207" s="44" t="s">
        <v>24</v>
      </c>
      <c r="E207" s="45">
        <v>41003.491666666669</v>
      </c>
      <c r="F207" s="44">
        <v>680</v>
      </c>
      <c r="G207" s="44" t="s">
        <v>64</v>
      </c>
      <c r="H207" s="44">
        <v>1</v>
      </c>
      <c r="I207" s="44" t="s">
        <v>37</v>
      </c>
      <c r="J207" s="44" t="s">
        <v>44</v>
      </c>
      <c r="K207" s="44" t="s">
        <v>32</v>
      </c>
      <c r="L207" s="44">
        <v>1420030</v>
      </c>
      <c r="M207" s="45">
        <v>41010.803472222222</v>
      </c>
      <c r="N207" s="44" t="s">
        <v>65</v>
      </c>
      <c r="O207" s="44">
        <v>1</v>
      </c>
      <c r="P207" s="44">
        <v>5</v>
      </c>
      <c r="Q207" s="44"/>
      <c r="R207" s="44" t="s">
        <v>27</v>
      </c>
      <c r="S207" s="44" t="s">
        <v>159</v>
      </c>
      <c r="T207" s="44" t="s">
        <v>141</v>
      </c>
      <c r="U207" s="44">
        <v>9713</v>
      </c>
      <c r="V207" s="44" t="s">
        <v>94</v>
      </c>
    </row>
    <row r="208" spans="1:22">
      <c r="A208" s="44" t="s">
        <v>166</v>
      </c>
      <c r="B208" s="44"/>
      <c r="C208" s="44" t="s">
        <v>93</v>
      </c>
      <c r="D208" s="44" t="s">
        <v>24</v>
      </c>
      <c r="E208" s="45">
        <v>41003.491666666669</v>
      </c>
      <c r="F208" s="44">
        <v>916</v>
      </c>
      <c r="G208" s="44" t="s">
        <v>66</v>
      </c>
      <c r="H208" s="44">
        <v>56.1</v>
      </c>
      <c r="I208" s="44"/>
      <c r="J208" s="44" t="s">
        <v>44</v>
      </c>
      <c r="K208" s="44" t="s">
        <v>32</v>
      </c>
      <c r="L208" s="44">
        <v>1420040</v>
      </c>
      <c r="M208" s="45">
        <v>41012.659722222219</v>
      </c>
      <c r="N208" s="44" t="s">
        <v>67</v>
      </c>
      <c r="O208" s="44">
        <v>0.08</v>
      </c>
      <c r="P208" s="44">
        <v>0.3</v>
      </c>
      <c r="Q208" s="44"/>
      <c r="R208" s="44" t="s">
        <v>27</v>
      </c>
      <c r="S208" s="44" t="s">
        <v>159</v>
      </c>
      <c r="T208" s="44" t="s">
        <v>141</v>
      </c>
      <c r="U208" s="44">
        <v>9713</v>
      </c>
      <c r="V208" s="44" t="s">
        <v>94</v>
      </c>
    </row>
    <row r="209" spans="1:22">
      <c r="A209" s="44" t="s">
        <v>166</v>
      </c>
      <c r="B209" s="44"/>
      <c r="C209" s="44" t="s">
        <v>93</v>
      </c>
      <c r="D209" s="44" t="s">
        <v>24</v>
      </c>
      <c r="E209" s="45">
        <v>41003.491666666669</v>
      </c>
      <c r="F209" s="44">
        <v>927</v>
      </c>
      <c r="G209" s="44" t="s">
        <v>68</v>
      </c>
      <c r="H209" s="44">
        <v>6.01</v>
      </c>
      <c r="I209" s="44"/>
      <c r="J209" s="44" t="s">
        <v>44</v>
      </c>
      <c r="K209" s="44" t="s">
        <v>32</v>
      </c>
      <c r="L209" s="44">
        <v>1420040</v>
      </c>
      <c r="M209" s="45">
        <v>41012.659722222219</v>
      </c>
      <c r="N209" s="44" t="s">
        <v>67</v>
      </c>
      <c r="O209" s="44">
        <v>0.04</v>
      </c>
      <c r="P209" s="44">
        <v>0.16</v>
      </c>
      <c r="Q209" s="44"/>
      <c r="R209" s="44" t="s">
        <v>27</v>
      </c>
      <c r="S209" s="44" t="s">
        <v>159</v>
      </c>
      <c r="T209" s="44" t="s">
        <v>141</v>
      </c>
      <c r="U209" s="44">
        <v>9713</v>
      </c>
      <c r="V209" s="44" t="s">
        <v>94</v>
      </c>
    </row>
    <row r="210" spans="1:22">
      <c r="A210" s="44" t="s">
        <v>166</v>
      </c>
      <c r="B210" s="44"/>
      <c r="C210" s="44" t="s">
        <v>93</v>
      </c>
      <c r="D210" s="44" t="s">
        <v>24</v>
      </c>
      <c r="E210" s="45">
        <v>41003.491666666669</v>
      </c>
      <c r="F210" s="44">
        <v>929</v>
      </c>
      <c r="G210" s="44" t="s">
        <v>69</v>
      </c>
      <c r="H210" s="44">
        <v>2.5</v>
      </c>
      <c r="I210" s="44"/>
      <c r="J210" s="44" t="s">
        <v>44</v>
      </c>
      <c r="K210" s="44" t="s">
        <v>32</v>
      </c>
      <c r="L210" s="44">
        <v>1420040</v>
      </c>
      <c r="M210" s="45">
        <v>41012.659722222219</v>
      </c>
      <c r="N210" s="44" t="s">
        <v>67</v>
      </c>
      <c r="O210" s="44">
        <v>0.5</v>
      </c>
      <c r="P210" s="44">
        <v>2</v>
      </c>
      <c r="Q210" s="44"/>
      <c r="R210" s="44" t="s">
        <v>27</v>
      </c>
      <c r="S210" s="44" t="s">
        <v>159</v>
      </c>
      <c r="T210" s="44" t="s">
        <v>141</v>
      </c>
      <c r="U210" s="44">
        <v>9713</v>
      </c>
      <c r="V210" s="44" t="s">
        <v>94</v>
      </c>
    </row>
    <row r="211" spans="1:22">
      <c r="A211" s="44" t="s">
        <v>166</v>
      </c>
      <c r="B211" s="44"/>
      <c r="C211" s="44" t="s">
        <v>93</v>
      </c>
      <c r="D211" s="44" t="s">
        <v>24</v>
      </c>
      <c r="E211" s="45">
        <v>41003.491666666669</v>
      </c>
      <c r="F211" s="44">
        <v>937</v>
      </c>
      <c r="G211" s="44" t="s">
        <v>70</v>
      </c>
      <c r="H211" s="44">
        <v>0.3</v>
      </c>
      <c r="I211" s="44" t="s">
        <v>37</v>
      </c>
      <c r="J211" s="44" t="s">
        <v>44</v>
      </c>
      <c r="K211" s="44" t="s">
        <v>32</v>
      </c>
      <c r="L211" s="44">
        <v>1420040</v>
      </c>
      <c r="M211" s="45">
        <v>41012.659722222219</v>
      </c>
      <c r="N211" s="44" t="s">
        <v>67</v>
      </c>
      <c r="O211" s="44">
        <v>0.3</v>
      </c>
      <c r="P211" s="44">
        <v>1.2</v>
      </c>
      <c r="Q211" s="44"/>
      <c r="R211" s="44" t="s">
        <v>27</v>
      </c>
      <c r="S211" s="44" t="s">
        <v>159</v>
      </c>
      <c r="T211" s="44" t="s">
        <v>141</v>
      </c>
      <c r="U211" s="44">
        <v>9713</v>
      </c>
      <c r="V211" s="44" t="s">
        <v>94</v>
      </c>
    </row>
    <row r="212" spans="1:22">
      <c r="A212" s="44" t="s">
        <v>166</v>
      </c>
      <c r="B212" s="44"/>
      <c r="C212" s="44" t="s">
        <v>93</v>
      </c>
      <c r="D212" s="44" t="s">
        <v>24</v>
      </c>
      <c r="E212" s="45">
        <v>41003.491666666669</v>
      </c>
      <c r="F212" s="44">
        <v>940</v>
      </c>
      <c r="G212" s="44" t="s">
        <v>71</v>
      </c>
      <c r="H212" s="44">
        <v>4.5</v>
      </c>
      <c r="I212" s="44"/>
      <c r="J212" s="44" t="s">
        <v>44</v>
      </c>
      <c r="K212" s="44" t="s">
        <v>32</v>
      </c>
      <c r="L212" s="44">
        <v>1420025</v>
      </c>
      <c r="M212" s="45">
        <v>41011.413194444445</v>
      </c>
      <c r="N212" s="44" t="s">
        <v>72</v>
      </c>
      <c r="O212" s="44">
        <v>0.2</v>
      </c>
      <c r="P212" s="44">
        <v>0.5</v>
      </c>
      <c r="Q212" s="44"/>
      <c r="R212" s="44" t="s">
        <v>27</v>
      </c>
      <c r="S212" s="44" t="s">
        <v>159</v>
      </c>
      <c r="T212" s="44" t="s">
        <v>141</v>
      </c>
      <c r="U212" s="44">
        <v>9713</v>
      </c>
      <c r="V212" s="44" t="s">
        <v>94</v>
      </c>
    </row>
    <row r="213" spans="1:22">
      <c r="A213" s="44" t="s">
        <v>166</v>
      </c>
      <c r="B213" s="44"/>
      <c r="C213" s="44" t="s">
        <v>93</v>
      </c>
      <c r="D213" s="44" t="s">
        <v>24</v>
      </c>
      <c r="E213" s="45">
        <v>41003.491666666669</v>
      </c>
      <c r="F213" s="44">
        <v>945</v>
      </c>
      <c r="G213" s="44" t="s">
        <v>73</v>
      </c>
      <c r="H213" s="44">
        <v>8.1</v>
      </c>
      <c r="I213" s="44"/>
      <c r="J213" s="44" t="s">
        <v>44</v>
      </c>
      <c r="K213" s="44" t="s">
        <v>32</v>
      </c>
      <c r="L213" s="44">
        <v>1420025</v>
      </c>
      <c r="M213" s="45">
        <v>41011.413194444445</v>
      </c>
      <c r="N213" s="44" t="s">
        <v>72</v>
      </c>
      <c r="O213" s="44">
        <v>0.2</v>
      </c>
      <c r="P213" s="44">
        <v>0.5</v>
      </c>
      <c r="Q213" s="44"/>
      <c r="R213" s="44" t="s">
        <v>27</v>
      </c>
      <c r="S213" s="44" t="s">
        <v>159</v>
      </c>
      <c r="T213" s="44" t="s">
        <v>141</v>
      </c>
      <c r="U213" s="44">
        <v>9713</v>
      </c>
      <c r="V213" s="44" t="s">
        <v>94</v>
      </c>
    </row>
    <row r="214" spans="1:22">
      <c r="A214" s="44" t="s">
        <v>166</v>
      </c>
      <c r="B214" s="44"/>
      <c r="C214" s="44" t="s">
        <v>93</v>
      </c>
      <c r="D214" s="44" t="s">
        <v>24</v>
      </c>
      <c r="E214" s="45">
        <v>41003.491666666669</v>
      </c>
      <c r="F214" s="44">
        <v>1022</v>
      </c>
      <c r="G214" s="44" t="s">
        <v>74</v>
      </c>
      <c r="H214" s="44">
        <v>15</v>
      </c>
      <c r="I214" s="44" t="s">
        <v>37</v>
      </c>
      <c r="J214" s="44" t="s">
        <v>75</v>
      </c>
      <c r="K214" s="44" t="s">
        <v>32</v>
      </c>
      <c r="L214" s="44">
        <v>1420040</v>
      </c>
      <c r="M214" s="45">
        <v>41012.659722222219</v>
      </c>
      <c r="N214" s="44" t="s">
        <v>67</v>
      </c>
      <c r="O214" s="44">
        <v>15</v>
      </c>
      <c r="P214" s="44">
        <v>60</v>
      </c>
      <c r="Q214" s="44"/>
      <c r="R214" s="44" t="s">
        <v>27</v>
      </c>
      <c r="S214" s="44" t="s">
        <v>159</v>
      </c>
      <c r="T214" s="44" t="s">
        <v>141</v>
      </c>
      <c r="U214" s="44">
        <v>9713</v>
      </c>
      <c r="V214" s="44" t="s">
        <v>94</v>
      </c>
    </row>
    <row r="215" spans="1:22">
      <c r="A215" s="44" t="s">
        <v>166</v>
      </c>
      <c r="B215" s="44"/>
      <c r="C215" s="44" t="s">
        <v>93</v>
      </c>
      <c r="D215" s="44" t="s">
        <v>24</v>
      </c>
      <c r="E215" s="45">
        <v>41003.491666666669</v>
      </c>
      <c r="F215" s="44">
        <v>70300</v>
      </c>
      <c r="G215" s="44" t="s">
        <v>76</v>
      </c>
      <c r="H215" s="44">
        <v>181</v>
      </c>
      <c r="I215" s="44" t="s">
        <v>82</v>
      </c>
      <c r="J215" s="44" t="s">
        <v>44</v>
      </c>
      <c r="K215" s="44" t="s">
        <v>32</v>
      </c>
      <c r="L215" s="44">
        <v>1420025</v>
      </c>
      <c r="M215" s="45">
        <v>41010.680555555555</v>
      </c>
      <c r="N215" s="44" t="s">
        <v>77</v>
      </c>
      <c r="O215" s="44">
        <v>15</v>
      </c>
      <c r="P215" s="44">
        <v>25</v>
      </c>
      <c r="Q215" s="44"/>
      <c r="R215" s="44" t="s">
        <v>27</v>
      </c>
      <c r="S215" s="44" t="s">
        <v>159</v>
      </c>
      <c r="T215" s="44" t="s">
        <v>141</v>
      </c>
      <c r="U215" s="44">
        <v>9713</v>
      </c>
      <c r="V215" s="44" t="s">
        <v>94</v>
      </c>
    </row>
    <row r="216" spans="1:22">
      <c r="A216" s="44" t="s">
        <v>166</v>
      </c>
      <c r="B216" s="44"/>
      <c r="C216" s="44" t="s">
        <v>93</v>
      </c>
      <c r="D216" s="44" t="s">
        <v>24</v>
      </c>
      <c r="E216" s="45">
        <v>41003.491666666669</v>
      </c>
      <c r="F216" s="44">
        <v>90068</v>
      </c>
      <c r="G216" s="44" t="s">
        <v>78</v>
      </c>
      <c r="H216" s="44">
        <v>4</v>
      </c>
      <c r="I216" s="44"/>
      <c r="J216" s="44" t="s">
        <v>35</v>
      </c>
      <c r="K216" s="44" t="s">
        <v>27</v>
      </c>
      <c r="L216" s="44"/>
      <c r="M216" s="45">
        <v>41003.491666666669</v>
      </c>
      <c r="N216" s="44"/>
      <c r="O216" s="44"/>
      <c r="P216" s="44"/>
      <c r="Q216" s="44"/>
      <c r="R216" s="44" t="s">
        <v>27</v>
      </c>
      <c r="S216" s="44" t="s">
        <v>159</v>
      </c>
      <c r="T216" s="44" t="s">
        <v>141</v>
      </c>
      <c r="U216" s="44">
        <v>9713</v>
      </c>
      <c r="V216" s="44" t="s">
        <v>94</v>
      </c>
    </row>
    <row r="217" spans="1:22">
      <c r="A217" s="44" t="s">
        <v>166</v>
      </c>
      <c r="B217" s="44"/>
      <c r="C217" s="44" t="s">
        <v>93</v>
      </c>
      <c r="D217" s="44" t="s">
        <v>24</v>
      </c>
      <c r="E217" s="45">
        <v>41003.491666666669</v>
      </c>
      <c r="F217" s="44">
        <v>99937</v>
      </c>
      <c r="G217" s="44" t="s">
        <v>136</v>
      </c>
      <c r="H217" s="44">
        <v>9.4999999999999998E-3</v>
      </c>
      <c r="I217" s="44" t="s">
        <v>37</v>
      </c>
      <c r="J217" s="44" t="s">
        <v>75</v>
      </c>
      <c r="K217" s="44" t="s">
        <v>32</v>
      </c>
      <c r="L217" s="44">
        <v>1420045</v>
      </c>
      <c r="M217" s="45">
        <v>41009.945138888892</v>
      </c>
      <c r="N217" s="44" t="s">
        <v>137</v>
      </c>
      <c r="O217" s="44">
        <v>0.01</v>
      </c>
      <c r="P217" s="44">
        <v>0.05</v>
      </c>
      <c r="Q217" s="44"/>
      <c r="R217" s="44" t="s">
        <v>27</v>
      </c>
      <c r="S217" s="44" t="s">
        <v>159</v>
      </c>
      <c r="T217" s="44" t="s">
        <v>141</v>
      </c>
      <c r="U217" s="44">
        <v>9713</v>
      </c>
      <c r="V217" s="44" t="s">
        <v>94</v>
      </c>
    </row>
    <row r="218" spans="1:22">
      <c r="A218" s="44" t="s">
        <v>167</v>
      </c>
      <c r="B218" s="44"/>
      <c r="C218" s="44" t="s">
        <v>95</v>
      </c>
      <c r="D218" s="44" t="s">
        <v>24</v>
      </c>
      <c r="E218" s="45">
        <v>41038.662499999999</v>
      </c>
      <c r="F218" s="44">
        <v>10</v>
      </c>
      <c r="G218" s="44" t="s">
        <v>25</v>
      </c>
      <c r="H218" s="44">
        <v>22.25</v>
      </c>
      <c r="I218" s="44"/>
      <c r="J218" s="44" t="s">
        <v>26</v>
      </c>
      <c r="K218" s="44" t="s">
        <v>27</v>
      </c>
      <c r="L218" s="44"/>
      <c r="M218" s="45">
        <v>41038.662499999999</v>
      </c>
      <c r="N218" s="44" t="s">
        <v>28</v>
      </c>
      <c r="O218" s="44"/>
      <c r="P218" s="44"/>
      <c r="Q218" s="44"/>
      <c r="R218" s="44" t="s">
        <v>27</v>
      </c>
      <c r="S218" s="44" t="s">
        <v>145</v>
      </c>
      <c r="T218" s="44" t="s">
        <v>141</v>
      </c>
      <c r="U218" s="44">
        <v>11463</v>
      </c>
      <c r="V218" s="44" t="s">
        <v>96</v>
      </c>
    </row>
    <row r="219" spans="1:22">
      <c r="A219" s="44" t="s">
        <v>167</v>
      </c>
      <c r="B219" s="44"/>
      <c r="C219" s="44" t="s">
        <v>95</v>
      </c>
      <c r="D219" s="44" t="s">
        <v>24</v>
      </c>
      <c r="E219" s="45">
        <v>41038.662499999999</v>
      </c>
      <c r="F219" s="44">
        <v>76</v>
      </c>
      <c r="G219" s="44" t="s">
        <v>30</v>
      </c>
      <c r="H219" s="44">
        <v>0.7</v>
      </c>
      <c r="I219" s="44"/>
      <c r="J219" s="44" t="s">
        <v>31</v>
      </c>
      <c r="K219" s="44" t="s">
        <v>32</v>
      </c>
      <c r="L219" s="44">
        <v>1428659</v>
      </c>
      <c r="M219" s="45">
        <v>41040.648611111108</v>
      </c>
      <c r="N219" s="44" t="s">
        <v>33</v>
      </c>
      <c r="O219" s="44">
        <v>0.1</v>
      </c>
      <c r="P219" s="44">
        <v>0.1</v>
      </c>
      <c r="Q219" s="44"/>
      <c r="R219" s="44" t="s">
        <v>27</v>
      </c>
      <c r="S219" s="44" t="s">
        <v>145</v>
      </c>
      <c r="T219" s="44" t="s">
        <v>141</v>
      </c>
      <c r="U219" s="44">
        <v>11463</v>
      </c>
      <c r="V219" s="44" t="s">
        <v>96</v>
      </c>
    </row>
    <row r="220" spans="1:22">
      <c r="A220" s="44" t="s">
        <v>167</v>
      </c>
      <c r="B220" s="44"/>
      <c r="C220" s="44" t="s">
        <v>95</v>
      </c>
      <c r="D220" s="44" t="s">
        <v>24</v>
      </c>
      <c r="E220" s="45">
        <v>41038.662499999999</v>
      </c>
      <c r="F220" s="44">
        <v>80</v>
      </c>
      <c r="G220" s="44" t="s">
        <v>36</v>
      </c>
      <c r="H220" s="44">
        <v>2.5</v>
      </c>
      <c r="I220" s="44" t="s">
        <v>37</v>
      </c>
      <c r="J220" s="44" t="s">
        <v>38</v>
      </c>
      <c r="K220" s="44" t="s">
        <v>32</v>
      </c>
      <c r="L220" s="44">
        <v>1428659</v>
      </c>
      <c r="M220" s="45">
        <v>41040.554861111108</v>
      </c>
      <c r="N220" s="44" t="s">
        <v>39</v>
      </c>
      <c r="O220" s="44">
        <v>2.5</v>
      </c>
      <c r="P220" s="44">
        <v>6</v>
      </c>
      <c r="Q220" s="44"/>
      <c r="R220" s="44" t="s">
        <v>27</v>
      </c>
      <c r="S220" s="44" t="s">
        <v>145</v>
      </c>
      <c r="T220" s="44" t="s">
        <v>141</v>
      </c>
      <c r="U220" s="44">
        <v>11463</v>
      </c>
      <c r="V220" s="44" t="s">
        <v>96</v>
      </c>
    </row>
    <row r="221" spans="1:22">
      <c r="A221" s="44" t="s">
        <v>167</v>
      </c>
      <c r="B221" s="44"/>
      <c r="C221" s="44" t="s">
        <v>95</v>
      </c>
      <c r="D221" s="44" t="s">
        <v>24</v>
      </c>
      <c r="E221" s="45">
        <v>41038.662499999999</v>
      </c>
      <c r="F221" s="44">
        <v>94</v>
      </c>
      <c r="G221" s="44" t="s">
        <v>40</v>
      </c>
      <c r="H221" s="44">
        <v>111</v>
      </c>
      <c r="I221" s="44"/>
      <c r="J221" s="44" t="s">
        <v>41</v>
      </c>
      <c r="K221" s="44" t="s">
        <v>27</v>
      </c>
      <c r="L221" s="44"/>
      <c r="M221" s="45">
        <v>41038.662499999999</v>
      </c>
      <c r="N221" s="44" t="s">
        <v>42</v>
      </c>
      <c r="O221" s="44"/>
      <c r="P221" s="44"/>
      <c r="Q221" s="44"/>
      <c r="R221" s="44" t="s">
        <v>27</v>
      </c>
      <c r="S221" s="44" t="s">
        <v>145</v>
      </c>
      <c r="T221" s="44" t="s">
        <v>141</v>
      </c>
      <c r="U221" s="44">
        <v>11463</v>
      </c>
      <c r="V221" s="44" t="s">
        <v>96</v>
      </c>
    </row>
    <row r="222" spans="1:22">
      <c r="A222" s="44" t="s">
        <v>167</v>
      </c>
      <c r="B222" s="44"/>
      <c r="C222" s="44" t="s">
        <v>95</v>
      </c>
      <c r="D222" s="44" t="s">
        <v>24</v>
      </c>
      <c r="E222" s="45">
        <v>41038.662499999999</v>
      </c>
      <c r="F222" s="44">
        <v>299</v>
      </c>
      <c r="G222" s="44" t="s">
        <v>43</v>
      </c>
      <c r="H222" s="44">
        <v>6.48</v>
      </c>
      <c r="I222" s="44"/>
      <c r="J222" s="44" t="s">
        <v>44</v>
      </c>
      <c r="K222" s="44" t="s">
        <v>27</v>
      </c>
      <c r="L222" s="44"/>
      <c r="M222" s="45">
        <v>41038.662499999999</v>
      </c>
      <c r="N222" s="44" t="s">
        <v>45</v>
      </c>
      <c r="O222" s="44"/>
      <c r="P222" s="44"/>
      <c r="Q222" s="44"/>
      <c r="R222" s="44" t="s">
        <v>27</v>
      </c>
      <c r="S222" s="44" t="s">
        <v>145</v>
      </c>
      <c r="T222" s="44" t="s">
        <v>141</v>
      </c>
      <c r="U222" s="44">
        <v>11463</v>
      </c>
      <c r="V222" s="44" t="s">
        <v>96</v>
      </c>
    </row>
    <row r="223" spans="1:22">
      <c r="A223" s="44" t="s">
        <v>167</v>
      </c>
      <c r="B223" s="44"/>
      <c r="C223" s="44" t="s">
        <v>95</v>
      </c>
      <c r="D223" s="44" t="s">
        <v>24</v>
      </c>
      <c r="E223" s="45">
        <v>41038.662499999999</v>
      </c>
      <c r="F223" s="44">
        <v>301</v>
      </c>
      <c r="G223" s="44" t="s">
        <v>46</v>
      </c>
      <c r="H223" s="44">
        <v>74.5</v>
      </c>
      <c r="I223" s="44"/>
      <c r="J223" s="44" t="s">
        <v>47</v>
      </c>
      <c r="K223" s="44" t="s">
        <v>27</v>
      </c>
      <c r="L223" s="44"/>
      <c r="M223" s="45">
        <v>41038.662499999999</v>
      </c>
      <c r="N223" s="44"/>
      <c r="O223" s="44"/>
      <c r="P223" s="44"/>
      <c r="Q223" s="44"/>
      <c r="R223" s="44" t="s">
        <v>27</v>
      </c>
      <c r="S223" s="44" t="s">
        <v>145</v>
      </c>
      <c r="T223" s="44" t="s">
        <v>141</v>
      </c>
      <c r="U223" s="44">
        <v>11463</v>
      </c>
      <c r="V223" s="44" t="s">
        <v>96</v>
      </c>
    </row>
    <row r="224" spans="1:22">
      <c r="A224" s="44" t="s">
        <v>167</v>
      </c>
      <c r="B224" s="44"/>
      <c r="C224" s="44" t="s">
        <v>95</v>
      </c>
      <c r="D224" s="44" t="s">
        <v>24</v>
      </c>
      <c r="E224" s="45">
        <v>41038.662499999999</v>
      </c>
      <c r="F224" s="44">
        <v>406</v>
      </c>
      <c r="G224" s="44" t="s">
        <v>48</v>
      </c>
      <c r="H224" s="44">
        <v>8.1</v>
      </c>
      <c r="I224" s="44"/>
      <c r="J224" s="44" t="s">
        <v>49</v>
      </c>
      <c r="K224" s="44" t="s">
        <v>27</v>
      </c>
      <c r="L224" s="44"/>
      <c r="M224" s="45">
        <v>41038.662499999999</v>
      </c>
      <c r="N224" s="44" t="s">
        <v>50</v>
      </c>
      <c r="O224" s="44"/>
      <c r="P224" s="44"/>
      <c r="Q224" s="44"/>
      <c r="R224" s="44" t="s">
        <v>27</v>
      </c>
      <c r="S224" s="44" t="s">
        <v>145</v>
      </c>
      <c r="T224" s="44" t="s">
        <v>141</v>
      </c>
      <c r="U224" s="44">
        <v>11463</v>
      </c>
      <c r="V224" s="44" t="s">
        <v>96</v>
      </c>
    </row>
    <row r="225" spans="1:22">
      <c r="A225" s="44" t="s">
        <v>167</v>
      </c>
      <c r="B225" s="44"/>
      <c r="C225" s="44" t="s">
        <v>95</v>
      </c>
      <c r="D225" s="44" t="s">
        <v>24</v>
      </c>
      <c r="E225" s="45">
        <v>41038.662499999999</v>
      </c>
      <c r="F225" s="44">
        <v>410</v>
      </c>
      <c r="G225" s="44" t="s">
        <v>51</v>
      </c>
      <c r="H225" s="44">
        <v>46</v>
      </c>
      <c r="I225" s="44"/>
      <c r="J225" s="44" t="s">
        <v>44</v>
      </c>
      <c r="K225" s="44" t="s">
        <v>32</v>
      </c>
      <c r="L225" s="44">
        <v>1428659</v>
      </c>
      <c r="M225" s="45">
        <v>41045.290972222225</v>
      </c>
      <c r="N225" s="44" t="s">
        <v>52</v>
      </c>
      <c r="O225" s="44">
        <v>0.65</v>
      </c>
      <c r="P225" s="44">
        <v>2.5</v>
      </c>
      <c r="Q225" s="44"/>
      <c r="R225" s="44" t="s">
        <v>27</v>
      </c>
      <c r="S225" s="44" t="s">
        <v>145</v>
      </c>
      <c r="T225" s="44" t="s">
        <v>141</v>
      </c>
      <c r="U225" s="44">
        <v>11463</v>
      </c>
      <c r="V225" s="44" t="s">
        <v>96</v>
      </c>
    </row>
    <row r="226" spans="1:22">
      <c r="A226" s="44" t="s">
        <v>167</v>
      </c>
      <c r="B226" s="44"/>
      <c r="C226" s="44" t="s">
        <v>95</v>
      </c>
      <c r="D226" s="44" t="s">
        <v>24</v>
      </c>
      <c r="E226" s="45">
        <v>41038.662499999999</v>
      </c>
      <c r="F226" s="44">
        <v>610</v>
      </c>
      <c r="G226" s="44" t="s">
        <v>53</v>
      </c>
      <c r="H226" s="44">
        <v>0.01</v>
      </c>
      <c r="I226" s="44" t="s">
        <v>37</v>
      </c>
      <c r="J226" s="44" t="s">
        <v>44</v>
      </c>
      <c r="K226" s="44" t="s">
        <v>32</v>
      </c>
      <c r="L226" s="44">
        <v>1428663</v>
      </c>
      <c r="M226" s="45">
        <v>41044.428472222222</v>
      </c>
      <c r="N226" s="44" t="s">
        <v>55</v>
      </c>
      <c r="O226" s="44">
        <v>0.01</v>
      </c>
      <c r="P226" s="44">
        <v>0.02</v>
      </c>
      <c r="Q226" s="44"/>
      <c r="R226" s="44" t="s">
        <v>27</v>
      </c>
      <c r="S226" s="44" t="s">
        <v>145</v>
      </c>
      <c r="T226" s="44" t="s">
        <v>141</v>
      </c>
      <c r="U226" s="44">
        <v>11463</v>
      </c>
      <c r="V226" s="44" t="s">
        <v>96</v>
      </c>
    </row>
    <row r="227" spans="1:22">
      <c r="A227" s="44" t="s">
        <v>167</v>
      </c>
      <c r="B227" s="44"/>
      <c r="C227" s="44" t="s">
        <v>95</v>
      </c>
      <c r="D227" s="44" t="s">
        <v>24</v>
      </c>
      <c r="E227" s="45">
        <v>41038.662499999999</v>
      </c>
      <c r="F227" s="44">
        <v>625</v>
      </c>
      <c r="G227" s="44" t="s">
        <v>56</v>
      </c>
      <c r="H227" s="44">
        <v>0.08</v>
      </c>
      <c r="I227" s="44" t="s">
        <v>37</v>
      </c>
      <c r="J227" s="44" t="s">
        <v>44</v>
      </c>
      <c r="K227" s="44" t="s">
        <v>32</v>
      </c>
      <c r="L227" s="44">
        <v>1428663</v>
      </c>
      <c r="M227" s="45">
        <v>41046.57708333333</v>
      </c>
      <c r="N227" s="44" t="s">
        <v>57</v>
      </c>
      <c r="O227" s="44">
        <v>0.08</v>
      </c>
      <c r="P227" s="44">
        <v>0.2</v>
      </c>
      <c r="Q227" s="44"/>
      <c r="R227" s="44" t="s">
        <v>27</v>
      </c>
      <c r="S227" s="44" t="s">
        <v>145</v>
      </c>
      <c r="T227" s="44" t="s">
        <v>141</v>
      </c>
      <c r="U227" s="44">
        <v>11463</v>
      </c>
      <c r="V227" s="44" t="s">
        <v>96</v>
      </c>
    </row>
    <row r="228" spans="1:22">
      <c r="A228" s="44" t="s">
        <v>167</v>
      </c>
      <c r="B228" s="44"/>
      <c r="C228" s="44" t="s">
        <v>95</v>
      </c>
      <c r="D228" s="44" t="s">
        <v>24</v>
      </c>
      <c r="E228" s="45">
        <v>41038.662499999999</v>
      </c>
      <c r="F228" s="44">
        <v>630</v>
      </c>
      <c r="G228" s="44" t="s">
        <v>59</v>
      </c>
      <c r="H228" s="44">
        <v>9.7000000000000003E-2</v>
      </c>
      <c r="I228" s="44"/>
      <c r="J228" s="44" t="s">
        <v>44</v>
      </c>
      <c r="K228" s="44" t="s">
        <v>32</v>
      </c>
      <c r="L228" s="44">
        <v>1428663</v>
      </c>
      <c r="M228" s="45">
        <v>41045.48541666667</v>
      </c>
      <c r="N228" s="44" t="s">
        <v>60</v>
      </c>
      <c r="O228" s="44">
        <v>0</v>
      </c>
      <c r="P228" s="44">
        <v>0.01</v>
      </c>
      <c r="Q228" s="44"/>
      <c r="R228" s="44" t="s">
        <v>27</v>
      </c>
      <c r="S228" s="44" t="s">
        <v>145</v>
      </c>
      <c r="T228" s="44" t="s">
        <v>141</v>
      </c>
      <c r="U228" s="44">
        <v>11463</v>
      </c>
      <c r="V228" s="44" t="s">
        <v>96</v>
      </c>
    </row>
    <row r="229" spans="1:22">
      <c r="A229" s="44" t="s">
        <v>167</v>
      </c>
      <c r="B229" s="44"/>
      <c r="C229" s="44" t="s">
        <v>95</v>
      </c>
      <c r="D229" s="44" t="s">
        <v>24</v>
      </c>
      <c r="E229" s="45">
        <v>41038.662499999999</v>
      </c>
      <c r="F229" s="44">
        <v>665</v>
      </c>
      <c r="G229" s="44" t="s">
        <v>61</v>
      </c>
      <c r="H229" s="44">
        <v>2.5000000000000001E-2</v>
      </c>
      <c r="I229" s="44"/>
      <c r="J229" s="44" t="s">
        <v>44</v>
      </c>
      <c r="K229" s="44" t="s">
        <v>32</v>
      </c>
      <c r="L229" s="44">
        <v>1428663</v>
      </c>
      <c r="M229" s="45">
        <v>41045.64166666667</v>
      </c>
      <c r="N229" s="44" t="s">
        <v>62</v>
      </c>
      <c r="O229" s="44">
        <v>0</v>
      </c>
      <c r="P229" s="44">
        <v>0.01</v>
      </c>
      <c r="Q229" s="44"/>
      <c r="R229" s="44" t="s">
        <v>27</v>
      </c>
      <c r="S229" s="44" t="s">
        <v>145</v>
      </c>
      <c r="T229" s="44" t="s">
        <v>141</v>
      </c>
      <c r="U229" s="44">
        <v>11463</v>
      </c>
      <c r="V229" s="44" t="s">
        <v>96</v>
      </c>
    </row>
    <row r="230" spans="1:22">
      <c r="A230" s="44" t="s">
        <v>167</v>
      </c>
      <c r="B230" s="44"/>
      <c r="C230" s="44" t="s">
        <v>95</v>
      </c>
      <c r="D230" s="44" t="s">
        <v>24</v>
      </c>
      <c r="E230" s="45">
        <v>41038.662499999999</v>
      </c>
      <c r="F230" s="44">
        <v>671</v>
      </c>
      <c r="G230" s="44" t="s">
        <v>63</v>
      </c>
      <c r="H230" s="44">
        <v>2.5000000000000001E-2</v>
      </c>
      <c r="I230" s="44"/>
      <c r="J230" s="44" t="s">
        <v>44</v>
      </c>
      <c r="K230" s="44" t="s">
        <v>32</v>
      </c>
      <c r="L230" s="44">
        <v>1428667</v>
      </c>
      <c r="M230" s="45">
        <v>41040.572916666664</v>
      </c>
      <c r="N230" s="44" t="s">
        <v>62</v>
      </c>
      <c r="O230" s="44">
        <v>0</v>
      </c>
      <c r="P230" s="44">
        <v>0.01</v>
      </c>
      <c r="Q230" s="44"/>
      <c r="R230" s="44" t="s">
        <v>27</v>
      </c>
      <c r="S230" s="44" t="s">
        <v>145</v>
      </c>
      <c r="T230" s="44" t="s">
        <v>141</v>
      </c>
      <c r="U230" s="44">
        <v>11463</v>
      </c>
      <c r="V230" s="44" t="s">
        <v>96</v>
      </c>
    </row>
    <row r="231" spans="1:22">
      <c r="A231" s="44" t="s">
        <v>167</v>
      </c>
      <c r="B231" s="44"/>
      <c r="C231" s="44" t="s">
        <v>95</v>
      </c>
      <c r="D231" s="44" t="s">
        <v>24</v>
      </c>
      <c r="E231" s="45">
        <v>41038.662499999999</v>
      </c>
      <c r="F231" s="44">
        <v>680</v>
      </c>
      <c r="G231" s="44" t="s">
        <v>64</v>
      </c>
      <c r="H231" s="44">
        <v>1</v>
      </c>
      <c r="I231" s="44" t="s">
        <v>37</v>
      </c>
      <c r="J231" s="44" t="s">
        <v>44</v>
      </c>
      <c r="K231" s="44" t="s">
        <v>32</v>
      </c>
      <c r="L231" s="44">
        <v>1428663</v>
      </c>
      <c r="M231" s="45">
        <v>41046.856249999997</v>
      </c>
      <c r="N231" s="44" t="s">
        <v>65</v>
      </c>
      <c r="O231" s="44">
        <v>1</v>
      </c>
      <c r="P231" s="44">
        <v>5</v>
      </c>
      <c r="Q231" s="44"/>
      <c r="R231" s="44" t="s">
        <v>27</v>
      </c>
      <c r="S231" s="44" t="s">
        <v>145</v>
      </c>
      <c r="T231" s="44" t="s">
        <v>141</v>
      </c>
      <c r="U231" s="44">
        <v>11463</v>
      </c>
      <c r="V231" s="44" t="s">
        <v>96</v>
      </c>
    </row>
    <row r="232" spans="1:22">
      <c r="A232" s="44" t="s">
        <v>167</v>
      </c>
      <c r="B232" s="44"/>
      <c r="C232" s="44" t="s">
        <v>95</v>
      </c>
      <c r="D232" s="44" t="s">
        <v>24</v>
      </c>
      <c r="E232" s="45">
        <v>41038.662499999999</v>
      </c>
      <c r="F232" s="44">
        <v>916</v>
      </c>
      <c r="G232" s="44" t="s">
        <v>66</v>
      </c>
      <c r="H232" s="44">
        <v>14</v>
      </c>
      <c r="I232" s="44"/>
      <c r="J232" s="44" t="s">
        <v>44</v>
      </c>
      <c r="K232" s="44" t="s">
        <v>32</v>
      </c>
      <c r="L232" s="44">
        <v>1428671</v>
      </c>
      <c r="M232" s="45">
        <v>41046.746527777781</v>
      </c>
      <c r="N232" s="44" t="s">
        <v>67</v>
      </c>
      <c r="O232" s="44">
        <v>0.08</v>
      </c>
      <c r="P232" s="44">
        <v>0.3</v>
      </c>
      <c r="Q232" s="44"/>
      <c r="R232" s="44" t="s">
        <v>27</v>
      </c>
      <c r="S232" s="44" t="s">
        <v>145</v>
      </c>
      <c r="T232" s="44" t="s">
        <v>141</v>
      </c>
      <c r="U232" s="44">
        <v>11463</v>
      </c>
      <c r="V232" s="44" t="s">
        <v>96</v>
      </c>
    </row>
    <row r="233" spans="1:22">
      <c r="A233" s="44" t="s">
        <v>167</v>
      </c>
      <c r="B233" s="44"/>
      <c r="C233" s="44" t="s">
        <v>95</v>
      </c>
      <c r="D233" s="44" t="s">
        <v>24</v>
      </c>
      <c r="E233" s="45">
        <v>41038.662499999999</v>
      </c>
      <c r="F233" s="44">
        <v>927</v>
      </c>
      <c r="G233" s="44" t="s">
        <v>68</v>
      </c>
      <c r="H233" s="44">
        <v>4.99</v>
      </c>
      <c r="I233" s="44"/>
      <c r="J233" s="44" t="s">
        <v>44</v>
      </c>
      <c r="K233" s="44" t="s">
        <v>32</v>
      </c>
      <c r="L233" s="44">
        <v>1428671</v>
      </c>
      <c r="M233" s="45">
        <v>41046.746527777781</v>
      </c>
      <c r="N233" s="44" t="s">
        <v>67</v>
      </c>
      <c r="O233" s="44">
        <v>0.04</v>
      </c>
      <c r="P233" s="44">
        <v>0.16</v>
      </c>
      <c r="Q233" s="44"/>
      <c r="R233" s="44" t="s">
        <v>27</v>
      </c>
      <c r="S233" s="44" t="s">
        <v>145</v>
      </c>
      <c r="T233" s="44" t="s">
        <v>141</v>
      </c>
      <c r="U233" s="44">
        <v>11463</v>
      </c>
      <c r="V233" s="44" t="s">
        <v>96</v>
      </c>
    </row>
    <row r="234" spans="1:22">
      <c r="A234" s="44" t="s">
        <v>167</v>
      </c>
      <c r="B234" s="44"/>
      <c r="C234" s="44" t="s">
        <v>95</v>
      </c>
      <c r="D234" s="44" t="s">
        <v>24</v>
      </c>
      <c r="E234" s="45">
        <v>41038.662499999999</v>
      </c>
      <c r="F234" s="44">
        <v>929</v>
      </c>
      <c r="G234" s="44" t="s">
        <v>69</v>
      </c>
      <c r="H234" s="44">
        <v>2.8</v>
      </c>
      <c r="I234" s="44"/>
      <c r="J234" s="44" t="s">
        <v>44</v>
      </c>
      <c r="K234" s="44" t="s">
        <v>32</v>
      </c>
      <c r="L234" s="44">
        <v>1428671</v>
      </c>
      <c r="M234" s="45">
        <v>41046.746527777781</v>
      </c>
      <c r="N234" s="44" t="s">
        <v>67</v>
      </c>
      <c r="O234" s="44">
        <v>0.5</v>
      </c>
      <c r="P234" s="44">
        <v>2</v>
      </c>
      <c r="Q234" s="44"/>
      <c r="R234" s="44" t="s">
        <v>27</v>
      </c>
      <c r="S234" s="44" t="s">
        <v>145</v>
      </c>
      <c r="T234" s="44" t="s">
        <v>141</v>
      </c>
      <c r="U234" s="44">
        <v>11463</v>
      </c>
      <c r="V234" s="44" t="s">
        <v>96</v>
      </c>
    </row>
    <row r="235" spans="1:22">
      <c r="A235" s="44" t="s">
        <v>167</v>
      </c>
      <c r="B235" s="44"/>
      <c r="C235" s="44" t="s">
        <v>95</v>
      </c>
      <c r="D235" s="44" t="s">
        <v>24</v>
      </c>
      <c r="E235" s="45">
        <v>41038.662499999999</v>
      </c>
      <c r="F235" s="44">
        <v>937</v>
      </c>
      <c r="G235" s="44" t="s">
        <v>70</v>
      </c>
      <c r="H235" s="44">
        <v>0.3</v>
      </c>
      <c r="I235" s="44" t="s">
        <v>37</v>
      </c>
      <c r="J235" s="44" t="s">
        <v>44</v>
      </c>
      <c r="K235" s="44" t="s">
        <v>32</v>
      </c>
      <c r="L235" s="44">
        <v>1428671</v>
      </c>
      <c r="M235" s="45">
        <v>41046.746527777781</v>
      </c>
      <c r="N235" s="44" t="s">
        <v>67</v>
      </c>
      <c r="O235" s="44">
        <v>0.3</v>
      </c>
      <c r="P235" s="44">
        <v>1.2</v>
      </c>
      <c r="Q235" s="44"/>
      <c r="R235" s="44" t="s">
        <v>27</v>
      </c>
      <c r="S235" s="44" t="s">
        <v>145</v>
      </c>
      <c r="T235" s="44" t="s">
        <v>141</v>
      </c>
      <c r="U235" s="44">
        <v>11463</v>
      </c>
      <c r="V235" s="44" t="s">
        <v>96</v>
      </c>
    </row>
    <row r="236" spans="1:22">
      <c r="A236" s="44" t="s">
        <v>167</v>
      </c>
      <c r="B236" s="44"/>
      <c r="C236" s="44" t="s">
        <v>95</v>
      </c>
      <c r="D236" s="44" t="s">
        <v>24</v>
      </c>
      <c r="E236" s="45">
        <v>41038.662499999999</v>
      </c>
      <c r="F236" s="44">
        <v>940</v>
      </c>
      <c r="G236" s="44" t="s">
        <v>71</v>
      </c>
      <c r="H236" s="44">
        <v>4.5</v>
      </c>
      <c r="I236" s="44"/>
      <c r="J236" s="44" t="s">
        <v>44</v>
      </c>
      <c r="K236" s="44" t="s">
        <v>32</v>
      </c>
      <c r="L236" s="44">
        <v>1428659</v>
      </c>
      <c r="M236" s="45">
        <v>41045.779166666667</v>
      </c>
      <c r="N236" s="44" t="s">
        <v>72</v>
      </c>
      <c r="O236" s="44">
        <v>0.2</v>
      </c>
      <c r="P236" s="44">
        <v>0.5</v>
      </c>
      <c r="Q236" s="44"/>
      <c r="R236" s="44" t="s">
        <v>27</v>
      </c>
      <c r="S236" s="44" t="s">
        <v>145</v>
      </c>
      <c r="T236" s="44" t="s">
        <v>141</v>
      </c>
      <c r="U236" s="44">
        <v>11463</v>
      </c>
      <c r="V236" s="44" t="s">
        <v>96</v>
      </c>
    </row>
    <row r="237" spans="1:22">
      <c r="A237" s="44" t="s">
        <v>167</v>
      </c>
      <c r="B237" s="44"/>
      <c r="C237" s="44" t="s">
        <v>95</v>
      </c>
      <c r="D237" s="44" t="s">
        <v>24</v>
      </c>
      <c r="E237" s="45">
        <v>41038.662499999999</v>
      </c>
      <c r="F237" s="44">
        <v>945</v>
      </c>
      <c r="G237" s="44" t="s">
        <v>73</v>
      </c>
      <c r="H237" s="44">
        <v>5.6</v>
      </c>
      <c r="I237" s="44"/>
      <c r="J237" s="44" t="s">
        <v>44</v>
      </c>
      <c r="K237" s="44" t="s">
        <v>32</v>
      </c>
      <c r="L237" s="44">
        <v>1428659</v>
      </c>
      <c r="M237" s="45">
        <v>41045.779166666667</v>
      </c>
      <c r="N237" s="44" t="s">
        <v>72</v>
      </c>
      <c r="O237" s="44">
        <v>0.2</v>
      </c>
      <c r="P237" s="44">
        <v>0.5</v>
      </c>
      <c r="Q237" s="44" t="s">
        <v>142</v>
      </c>
      <c r="R237" s="44" t="s">
        <v>27</v>
      </c>
      <c r="S237" s="44" t="s">
        <v>145</v>
      </c>
      <c r="T237" s="44" t="s">
        <v>141</v>
      </c>
      <c r="U237" s="44">
        <v>11463</v>
      </c>
      <c r="V237" s="44" t="s">
        <v>96</v>
      </c>
    </row>
    <row r="238" spans="1:22">
      <c r="A238" s="44" t="s">
        <v>167</v>
      </c>
      <c r="B238" s="44"/>
      <c r="C238" s="44" t="s">
        <v>95</v>
      </c>
      <c r="D238" s="44" t="s">
        <v>24</v>
      </c>
      <c r="E238" s="45">
        <v>41038.662499999999</v>
      </c>
      <c r="F238" s="44">
        <v>1022</v>
      </c>
      <c r="G238" s="44" t="s">
        <v>74</v>
      </c>
      <c r="H238" s="44">
        <v>15</v>
      </c>
      <c r="I238" s="44" t="s">
        <v>37</v>
      </c>
      <c r="J238" s="44" t="s">
        <v>75</v>
      </c>
      <c r="K238" s="44" t="s">
        <v>32</v>
      </c>
      <c r="L238" s="44">
        <v>1428671</v>
      </c>
      <c r="M238" s="45">
        <v>41046.746527777781</v>
      </c>
      <c r="N238" s="44" t="s">
        <v>67</v>
      </c>
      <c r="O238" s="44">
        <v>15</v>
      </c>
      <c r="P238" s="44">
        <v>60</v>
      </c>
      <c r="Q238" s="44"/>
      <c r="R238" s="44" t="s">
        <v>27</v>
      </c>
      <c r="S238" s="44" t="s">
        <v>145</v>
      </c>
      <c r="T238" s="44" t="s">
        <v>141</v>
      </c>
      <c r="U238" s="44">
        <v>11463</v>
      </c>
      <c r="V238" s="44" t="s">
        <v>96</v>
      </c>
    </row>
    <row r="239" spans="1:22">
      <c r="A239" s="44" t="s">
        <v>167</v>
      </c>
      <c r="B239" s="44"/>
      <c r="C239" s="44" t="s">
        <v>95</v>
      </c>
      <c r="D239" s="44" t="s">
        <v>24</v>
      </c>
      <c r="E239" s="45">
        <v>41038.662499999999</v>
      </c>
      <c r="F239" s="44">
        <v>70300</v>
      </c>
      <c r="G239" s="44" t="s">
        <v>76</v>
      </c>
      <c r="H239" s="44">
        <v>65</v>
      </c>
      <c r="I239" s="44"/>
      <c r="J239" s="44" t="s">
        <v>44</v>
      </c>
      <c r="K239" s="44" t="s">
        <v>32</v>
      </c>
      <c r="L239" s="44">
        <v>1428659</v>
      </c>
      <c r="M239" s="45">
        <v>41045.491666666669</v>
      </c>
      <c r="N239" s="44" t="s">
        <v>77</v>
      </c>
      <c r="O239" s="44">
        <v>15</v>
      </c>
      <c r="P239" s="44">
        <v>25</v>
      </c>
      <c r="Q239" s="44"/>
      <c r="R239" s="44" t="s">
        <v>27</v>
      </c>
      <c r="S239" s="44" t="s">
        <v>145</v>
      </c>
      <c r="T239" s="44" t="s">
        <v>141</v>
      </c>
      <c r="U239" s="44">
        <v>11463</v>
      </c>
      <c r="V239" s="44" t="s">
        <v>96</v>
      </c>
    </row>
    <row r="240" spans="1:22">
      <c r="A240" s="44" t="s">
        <v>167</v>
      </c>
      <c r="B240" s="44"/>
      <c r="C240" s="44" t="s">
        <v>95</v>
      </c>
      <c r="D240" s="44" t="s">
        <v>24</v>
      </c>
      <c r="E240" s="45">
        <v>41038.662499999999</v>
      </c>
      <c r="F240" s="44">
        <v>90068</v>
      </c>
      <c r="G240" s="44" t="s">
        <v>78</v>
      </c>
      <c r="H240" s="44">
        <v>3</v>
      </c>
      <c r="I240" s="44"/>
      <c r="J240" s="44" t="s">
        <v>35</v>
      </c>
      <c r="K240" s="44" t="s">
        <v>27</v>
      </c>
      <c r="L240" s="44"/>
      <c r="M240" s="45">
        <v>41038.662499999999</v>
      </c>
      <c r="N240" s="44"/>
      <c r="O240" s="44"/>
      <c r="P240" s="44"/>
      <c r="Q240" s="44"/>
      <c r="R240" s="44" t="s">
        <v>27</v>
      </c>
      <c r="S240" s="44" t="s">
        <v>145</v>
      </c>
      <c r="T240" s="44" t="s">
        <v>141</v>
      </c>
      <c r="U240" s="44">
        <v>11463</v>
      </c>
      <c r="V240" s="44" t="s">
        <v>96</v>
      </c>
    </row>
    <row r="241" spans="1:22">
      <c r="A241" s="44" t="s">
        <v>167</v>
      </c>
      <c r="B241" s="44"/>
      <c r="C241" s="44" t="s">
        <v>95</v>
      </c>
      <c r="D241" s="44" t="s">
        <v>24</v>
      </c>
      <c r="E241" s="45">
        <v>41038.662499999999</v>
      </c>
      <c r="F241" s="44">
        <v>99937</v>
      </c>
      <c r="G241" s="44" t="s">
        <v>136</v>
      </c>
      <c r="H241" s="44">
        <v>9.7000000000000003E-3</v>
      </c>
      <c r="I241" s="44" t="s">
        <v>37</v>
      </c>
      <c r="J241" s="44" t="s">
        <v>75</v>
      </c>
      <c r="K241" s="44" t="s">
        <v>32</v>
      </c>
      <c r="L241" s="44">
        <v>1428675</v>
      </c>
      <c r="M241" s="45">
        <v>41044.111111111109</v>
      </c>
      <c r="N241" s="44" t="s">
        <v>137</v>
      </c>
      <c r="O241" s="44">
        <v>0.01</v>
      </c>
      <c r="P241" s="44">
        <v>0.05</v>
      </c>
      <c r="Q241" s="44"/>
      <c r="R241" s="44" t="s">
        <v>27</v>
      </c>
      <c r="S241" s="44" t="s">
        <v>145</v>
      </c>
      <c r="T241" s="44" t="s">
        <v>141</v>
      </c>
      <c r="U241" s="44">
        <v>11463</v>
      </c>
      <c r="V241" s="44" t="s">
        <v>96</v>
      </c>
    </row>
    <row r="242" spans="1:22">
      <c r="A242" s="44" t="s">
        <v>168</v>
      </c>
      <c r="B242" s="44"/>
      <c r="C242" s="44" t="s">
        <v>97</v>
      </c>
      <c r="D242" s="44" t="s">
        <v>24</v>
      </c>
      <c r="E242" s="45">
        <v>41003.642361111109</v>
      </c>
      <c r="F242" s="44">
        <v>10</v>
      </c>
      <c r="G242" s="44" t="s">
        <v>25</v>
      </c>
      <c r="H242" s="44">
        <v>22.06</v>
      </c>
      <c r="I242" s="44"/>
      <c r="J242" s="44" t="s">
        <v>26</v>
      </c>
      <c r="K242" s="44" t="s">
        <v>27</v>
      </c>
      <c r="L242" s="44"/>
      <c r="M242" s="45">
        <v>41003.642361111109</v>
      </c>
      <c r="N242" s="44" t="s">
        <v>28</v>
      </c>
      <c r="O242" s="44"/>
      <c r="P242" s="44"/>
      <c r="Q242" s="44"/>
      <c r="R242" s="44" t="s">
        <v>27</v>
      </c>
      <c r="S242" s="44" t="s">
        <v>159</v>
      </c>
      <c r="T242" s="44" t="s">
        <v>141</v>
      </c>
      <c r="U242" s="44">
        <v>10786</v>
      </c>
      <c r="V242" s="44" t="s">
        <v>98</v>
      </c>
    </row>
    <row r="243" spans="1:22">
      <c r="A243" s="44" t="s">
        <v>168</v>
      </c>
      <c r="B243" s="44"/>
      <c r="C243" s="44" t="s">
        <v>97</v>
      </c>
      <c r="D243" s="44" t="s">
        <v>24</v>
      </c>
      <c r="E243" s="45">
        <v>41003.642361111109</v>
      </c>
      <c r="F243" s="44">
        <v>76</v>
      </c>
      <c r="G243" s="44" t="s">
        <v>30</v>
      </c>
      <c r="H243" s="44">
        <v>0.4</v>
      </c>
      <c r="I243" s="44"/>
      <c r="J243" s="44" t="s">
        <v>31</v>
      </c>
      <c r="K243" s="44" t="s">
        <v>32</v>
      </c>
      <c r="L243" s="44">
        <v>1420027</v>
      </c>
      <c r="M243" s="45">
        <v>41004.718055555553</v>
      </c>
      <c r="N243" s="44" t="s">
        <v>33</v>
      </c>
      <c r="O243" s="44">
        <v>0.1</v>
      </c>
      <c r="P243" s="44">
        <v>0.1</v>
      </c>
      <c r="Q243" s="44"/>
      <c r="R243" s="44" t="s">
        <v>27</v>
      </c>
      <c r="S243" s="44" t="s">
        <v>159</v>
      </c>
      <c r="T243" s="44" t="s">
        <v>141</v>
      </c>
      <c r="U243" s="44">
        <v>10786</v>
      </c>
      <c r="V243" s="44" t="s">
        <v>98</v>
      </c>
    </row>
    <row r="244" spans="1:22">
      <c r="A244" s="44" t="s">
        <v>168</v>
      </c>
      <c r="B244" s="44"/>
      <c r="C244" s="44" t="s">
        <v>97</v>
      </c>
      <c r="D244" s="44" t="s">
        <v>24</v>
      </c>
      <c r="E244" s="45">
        <v>41003.642361111109</v>
      </c>
      <c r="F244" s="44">
        <v>80</v>
      </c>
      <c r="G244" s="44" t="s">
        <v>36</v>
      </c>
      <c r="H244" s="44">
        <v>2.5</v>
      </c>
      <c r="I244" s="44" t="s">
        <v>37</v>
      </c>
      <c r="J244" s="44" t="s">
        <v>38</v>
      </c>
      <c r="K244" s="44" t="s">
        <v>32</v>
      </c>
      <c r="L244" s="44">
        <v>1420027</v>
      </c>
      <c r="M244" s="45">
        <v>41005.322916666664</v>
      </c>
      <c r="N244" s="44" t="s">
        <v>39</v>
      </c>
      <c r="O244" s="44">
        <v>2.5</v>
      </c>
      <c r="P244" s="44">
        <v>6</v>
      </c>
      <c r="Q244" s="44" t="s">
        <v>157</v>
      </c>
      <c r="R244" s="44" t="s">
        <v>27</v>
      </c>
      <c r="S244" s="44" t="s">
        <v>159</v>
      </c>
      <c r="T244" s="44" t="s">
        <v>141</v>
      </c>
      <c r="U244" s="44">
        <v>10786</v>
      </c>
      <c r="V244" s="44" t="s">
        <v>98</v>
      </c>
    </row>
    <row r="245" spans="1:22">
      <c r="A245" s="44" t="s">
        <v>168</v>
      </c>
      <c r="B245" s="44"/>
      <c r="C245" s="44" t="s">
        <v>97</v>
      </c>
      <c r="D245" s="44" t="s">
        <v>24</v>
      </c>
      <c r="E245" s="45">
        <v>41003.642361111109</v>
      </c>
      <c r="F245" s="44">
        <v>94</v>
      </c>
      <c r="G245" s="44" t="s">
        <v>40</v>
      </c>
      <c r="H245" s="44">
        <v>365</v>
      </c>
      <c r="I245" s="44"/>
      <c r="J245" s="44" t="s">
        <v>41</v>
      </c>
      <c r="K245" s="44" t="s">
        <v>27</v>
      </c>
      <c r="L245" s="44"/>
      <c r="M245" s="45">
        <v>41003.642361111109</v>
      </c>
      <c r="N245" s="44" t="s">
        <v>42</v>
      </c>
      <c r="O245" s="44"/>
      <c r="P245" s="44"/>
      <c r="Q245" s="44"/>
      <c r="R245" s="44" t="s">
        <v>27</v>
      </c>
      <c r="S245" s="44" t="s">
        <v>159</v>
      </c>
      <c r="T245" s="44" t="s">
        <v>141</v>
      </c>
      <c r="U245" s="44">
        <v>10786</v>
      </c>
      <c r="V245" s="44" t="s">
        <v>98</v>
      </c>
    </row>
    <row r="246" spans="1:22">
      <c r="A246" s="44" t="s">
        <v>168</v>
      </c>
      <c r="B246" s="44"/>
      <c r="C246" s="44" t="s">
        <v>97</v>
      </c>
      <c r="D246" s="44" t="s">
        <v>24</v>
      </c>
      <c r="E246" s="45">
        <v>41003.642361111109</v>
      </c>
      <c r="F246" s="44">
        <v>299</v>
      </c>
      <c r="G246" s="44" t="s">
        <v>43</v>
      </c>
      <c r="H246" s="44">
        <v>0.34</v>
      </c>
      <c r="I246" s="44"/>
      <c r="J246" s="44" t="s">
        <v>44</v>
      </c>
      <c r="K246" s="44" t="s">
        <v>27</v>
      </c>
      <c r="L246" s="44"/>
      <c r="M246" s="45">
        <v>41003.642361111109</v>
      </c>
      <c r="N246" s="44" t="s">
        <v>45</v>
      </c>
      <c r="O246" s="44"/>
      <c r="P246" s="44"/>
      <c r="Q246" s="44"/>
      <c r="R246" s="44" t="s">
        <v>27</v>
      </c>
      <c r="S246" s="44" t="s">
        <v>159</v>
      </c>
      <c r="T246" s="44" t="s">
        <v>141</v>
      </c>
      <c r="U246" s="44">
        <v>10786</v>
      </c>
      <c r="V246" s="44" t="s">
        <v>98</v>
      </c>
    </row>
    <row r="247" spans="1:22">
      <c r="A247" s="44" t="s">
        <v>168</v>
      </c>
      <c r="B247" s="44"/>
      <c r="C247" s="44" t="s">
        <v>97</v>
      </c>
      <c r="D247" s="44" t="s">
        <v>24</v>
      </c>
      <c r="E247" s="45">
        <v>41003.642361111109</v>
      </c>
      <c r="F247" s="44">
        <v>301</v>
      </c>
      <c r="G247" s="44" t="s">
        <v>46</v>
      </c>
      <c r="H247" s="44">
        <v>3.9</v>
      </c>
      <c r="I247" s="44"/>
      <c r="J247" s="44" t="s">
        <v>47</v>
      </c>
      <c r="K247" s="44" t="s">
        <v>27</v>
      </c>
      <c r="L247" s="44"/>
      <c r="M247" s="45">
        <v>41003.642361111109</v>
      </c>
      <c r="N247" s="44"/>
      <c r="O247" s="44"/>
      <c r="P247" s="44"/>
      <c r="Q247" s="44"/>
      <c r="R247" s="44" t="s">
        <v>27</v>
      </c>
      <c r="S247" s="44" t="s">
        <v>159</v>
      </c>
      <c r="T247" s="44" t="s">
        <v>141</v>
      </c>
      <c r="U247" s="44">
        <v>10786</v>
      </c>
      <c r="V247" s="44" t="s">
        <v>98</v>
      </c>
    </row>
    <row r="248" spans="1:22">
      <c r="A248" s="44" t="s">
        <v>168</v>
      </c>
      <c r="B248" s="44"/>
      <c r="C248" s="44" t="s">
        <v>97</v>
      </c>
      <c r="D248" s="44" t="s">
        <v>24</v>
      </c>
      <c r="E248" s="45">
        <v>41003.642361111109</v>
      </c>
      <c r="F248" s="44">
        <v>406</v>
      </c>
      <c r="G248" s="44" t="s">
        <v>48</v>
      </c>
      <c r="H248" s="44">
        <v>7.29</v>
      </c>
      <c r="I248" s="44"/>
      <c r="J248" s="44" t="s">
        <v>49</v>
      </c>
      <c r="K248" s="44" t="s">
        <v>27</v>
      </c>
      <c r="L248" s="44"/>
      <c r="M248" s="45">
        <v>41003.642361111109</v>
      </c>
      <c r="N248" s="44" t="s">
        <v>50</v>
      </c>
      <c r="O248" s="44"/>
      <c r="P248" s="44"/>
      <c r="Q248" s="44"/>
      <c r="R248" s="44" t="s">
        <v>27</v>
      </c>
      <c r="S248" s="44" t="s">
        <v>159</v>
      </c>
      <c r="T248" s="44" t="s">
        <v>141</v>
      </c>
      <c r="U248" s="44">
        <v>10786</v>
      </c>
      <c r="V248" s="44" t="s">
        <v>98</v>
      </c>
    </row>
    <row r="249" spans="1:22">
      <c r="A249" s="44" t="s">
        <v>168</v>
      </c>
      <c r="B249" s="44"/>
      <c r="C249" s="44" t="s">
        <v>97</v>
      </c>
      <c r="D249" s="44" t="s">
        <v>24</v>
      </c>
      <c r="E249" s="45">
        <v>41003.642361111109</v>
      </c>
      <c r="F249" s="44">
        <v>410</v>
      </c>
      <c r="G249" s="44" t="s">
        <v>51</v>
      </c>
      <c r="H249" s="44">
        <v>153</v>
      </c>
      <c r="I249" s="44"/>
      <c r="J249" s="44" t="s">
        <v>44</v>
      </c>
      <c r="K249" s="44" t="s">
        <v>32</v>
      </c>
      <c r="L249" s="44">
        <v>1420027</v>
      </c>
      <c r="M249" s="45">
        <v>41009.074999999997</v>
      </c>
      <c r="N249" s="44" t="s">
        <v>52</v>
      </c>
      <c r="O249" s="44">
        <v>0.65</v>
      </c>
      <c r="P249" s="44">
        <v>2.5</v>
      </c>
      <c r="Q249" s="44"/>
      <c r="R249" s="44" t="s">
        <v>27</v>
      </c>
      <c r="S249" s="44" t="s">
        <v>159</v>
      </c>
      <c r="T249" s="44" t="s">
        <v>141</v>
      </c>
      <c r="U249" s="44">
        <v>10786</v>
      </c>
      <c r="V249" s="44" t="s">
        <v>98</v>
      </c>
    </row>
    <row r="250" spans="1:22">
      <c r="A250" s="44" t="s">
        <v>168</v>
      </c>
      <c r="B250" s="44"/>
      <c r="C250" s="44" t="s">
        <v>97</v>
      </c>
      <c r="D250" s="44" t="s">
        <v>24</v>
      </c>
      <c r="E250" s="45">
        <v>41003.642361111109</v>
      </c>
      <c r="F250" s="44">
        <v>610</v>
      </c>
      <c r="G250" s="44" t="s">
        <v>53</v>
      </c>
      <c r="H250" s="44">
        <v>0.01</v>
      </c>
      <c r="I250" s="44" t="s">
        <v>37</v>
      </c>
      <c r="J250" s="44" t="s">
        <v>44</v>
      </c>
      <c r="K250" s="44" t="s">
        <v>32</v>
      </c>
      <c r="L250" s="44">
        <v>1420032</v>
      </c>
      <c r="M250" s="45">
        <v>41009.555555555555</v>
      </c>
      <c r="N250" s="44" t="s">
        <v>55</v>
      </c>
      <c r="O250" s="44">
        <v>0.01</v>
      </c>
      <c r="P250" s="44">
        <v>0.02</v>
      </c>
      <c r="Q250" s="44"/>
      <c r="R250" s="44" t="s">
        <v>27</v>
      </c>
      <c r="S250" s="44" t="s">
        <v>159</v>
      </c>
      <c r="T250" s="44" t="s">
        <v>141</v>
      </c>
      <c r="U250" s="44">
        <v>10786</v>
      </c>
      <c r="V250" s="44" t="s">
        <v>98</v>
      </c>
    </row>
    <row r="251" spans="1:22">
      <c r="A251" s="44" t="s">
        <v>168</v>
      </c>
      <c r="B251" s="44"/>
      <c r="C251" s="44" t="s">
        <v>97</v>
      </c>
      <c r="D251" s="44" t="s">
        <v>24</v>
      </c>
      <c r="E251" s="45">
        <v>41003.642361111109</v>
      </c>
      <c r="F251" s="44">
        <v>625</v>
      </c>
      <c r="G251" s="44" t="s">
        <v>56</v>
      </c>
      <c r="H251" s="44">
        <v>0.08</v>
      </c>
      <c r="I251" s="44" t="s">
        <v>37</v>
      </c>
      <c r="J251" s="44" t="s">
        <v>44</v>
      </c>
      <c r="K251" s="44" t="s">
        <v>32</v>
      </c>
      <c r="L251" s="44">
        <v>1420032</v>
      </c>
      <c r="M251" s="45">
        <v>41009.560416666667</v>
      </c>
      <c r="N251" s="44" t="s">
        <v>57</v>
      </c>
      <c r="O251" s="44">
        <v>0.08</v>
      </c>
      <c r="P251" s="44">
        <v>0.2</v>
      </c>
      <c r="Q251" s="44"/>
      <c r="R251" s="44" t="s">
        <v>27</v>
      </c>
      <c r="S251" s="44" t="s">
        <v>159</v>
      </c>
      <c r="T251" s="44" t="s">
        <v>141</v>
      </c>
      <c r="U251" s="44">
        <v>10786</v>
      </c>
      <c r="V251" s="44" t="s">
        <v>98</v>
      </c>
    </row>
    <row r="252" spans="1:22">
      <c r="A252" s="44" t="s">
        <v>168</v>
      </c>
      <c r="B252" s="44"/>
      <c r="C252" s="44" t="s">
        <v>97</v>
      </c>
      <c r="D252" s="44" t="s">
        <v>24</v>
      </c>
      <c r="E252" s="45">
        <v>41003.642361111109</v>
      </c>
      <c r="F252" s="44">
        <v>630</v>
      </c>
      <c r="G252" s="44" t="s">
        <v>59</v>
      </c>
      <c r="H252" s="44">
        <v>0.26</v>
      </c>
      <c r="I252" s="44"/>
      <c r="J252" s="44" t="s">
        <v>44</v>
      </c>
      <c r="K252" s="44" t="s">
        <v>32</v>
      </c>
      <c r="L252" s="44">
        <v>1420032</v>
      </c>
      <c r="M252" s="45">
        <v>41009.521527777775</v>
      </c>
      <c r="N252" s="44" t="s">
        <v>60</v>
      </c>
      <c r="O252" s="44">
        <v>0</v>
      </c>
      <c r="P252" s="44">
        <v>0.01</v>
      </c>
      <c r="Q252" s="44"/>
      <c r="R252" s="44" t="s">
        <v>27</v>
      </c>
      <c r="S252" s="44" t="s">
        <v>159</v>
      </c>
      <c r="T252" s="44" t="s">
        <v>141</v>
      </c>
      <c r="U252" s="44">
        <v>10786</v>
      </c>
      <c r="V252" s="44" t="s">
        <v>98</v>
      </c>
    </row>
    <row r="253" spans="1:22">
      <c r="A253" s="44" t="s">
        <v>168</v>
      </c>
      <c r="B253" s="44"/>
      <c r="C253" s="44" t="s">
        <v>97</v>
      </c>
      <c r="D253" s="44" t="s">
        <v>24</v>
      </c>
      <c r="E253" s="45">
        <v>41003.642361111109</v>
      </c>
      <c r="F253" s="44">
        <v>665</v>
      </c>
      <c r="G253" s="44" t="s">
        <v>61</v>
      </c>
      <c r="H253" s="44">
        <v>5.5E-2</v>
      </c>
      <c r="I253" s="44"/>
      <c r="J253" s="44" t="s">
        <v>44</v>
      </c>
      <c r="K253" s="44" t="s">
        <v>32</v>
      </c>
      <c r="L253" s="44">
        <v>1420032</v>
      </c>
      <c r="M253" s="45">
        <v>41011.455555555556</v>
      </c>
      <c r="N253" s="44" t="s">
        <v>62</v>
      </c>
      <c r="O253" s="44">
        <v>0.01</v>
      </c>
      <c r="P253" s="44">
        <v>0.05</v>
      </c>
      <c r="Q253" s="44"/>
      <c r="R253" s="44" t="s">
        <v>27</v>
      </c>
      <c r="S253" s="44" t="s">
        <v>159</v>
      </c>
      <c r="T253" s="44" t="s">
        <v>141</v>
      </c>
      <c r="U253" s="44">
        <v>10786</v>
      </c>
      <c r="V253" s="44" t="s">
        <v>98</v>
      </c>
    </row>
    <row r="254" spans="1:22">
      <c r="A254" s="44" t="s">
        <v>168</v>
      </c>
      <c r="B254" s="44"/>
      <c r="C254" s="44" t="s">
        <v>97</v>
      </c>
      <c r="D254" s="44" t="s">
        <v>24</v>
      </c>
      <c r="E254" s="45">
        <v>41003.642361111109</v>
      </c>
      <c r="F254" s="44">
        <v>671</v>
      </c>
      <c r="G254" s="44" t="s">
        <v>63</v>
      </c>
      <c r="H254" s="44">
        <v>5.7000000000000002E-2</v>
      </c>
      <c r="I254" s="44"/>
      <c r="J254" s="44" t="s">
        <v>44</v>
      </c>
      <c r="K254" s="44" t="s">
        <v>32</v>
      </c>
      <c r="L254" s="44">
        <v>1420037</v>
      </c>
      <c r="M254" s="45">
        <v>41004.676388888889</v>
      </c>
      <c r="N254" s="44" t="s">
        <v>62</v>
      </c>
      <c r="O254" s="44">
        <v>0</v>
      </c>
      <c r="P254" s="44">
        <v>0.01</v>
      </c>
      <c r="Q254" s="44"/>
      <c r="R254" s="44" t="s">
        <v>27</v>
      </c>
      <c r="S254" s="44" t="s">
        <v>159</v>
      </c>
      <c r="T254" s="44" t="s">
        <v>141</v>
      </c>
      <c r="U254" s="44">
        <v>10786</v>
      </c>
      <c r="V254" s="44" t="s">
        <v>98</v>
      </c>
    </row>
    <row r="255" spans="1:22">
      <c r="A255" s="44" t="s">
        <v>168</v>
      </c>
      <c r="B255" s="44"/>
      <c r="C255" s="44" t="s">
        <v>97</v>
      </c>
      <c r="D255" s="44" t="s">
        <v>24</v>
      </c>
      <c r="E255" s="45">
        <v>41003.642361111109</v>
      </c>
      <c r="F255" s="44">
        <v>680</v>
      </c>
      <c r="G255" s="44" t="s">
        <v>64</v>
      </c>
      <c r="H255" s="44">
        <v>1</v>
      </c>
      <c r="I255" s="44" t="s">
        <v>37</v>
      </c>
      <c r="J255" s="44" t="s">
        <v>44</v>
      </c>
      <c r="K255" s="44" t="s">
        <v>32</v>
      </c>
      <c r="L255" s="44">
        <v>1420032</v>
      </c>
      <c r="M255" s="45">
        <v>41010.826388888891</v>
      </c>
      <c r="N255" s="44" t="s">
        <v>65</v>
      </c>
      <c r="O255" s="44">
        <v>1</v>
      </c>
      <c r="P255" s="44">
        <v>5</v>
      </c>
      <c r="Q255" s="44"/>
      <c r="R255" s="44" t="s">
        <v>27</v>
      </c>
      <c r="S255" s="44" t="s">
        <v>159</v>
      </c>
      <c r="T255" s="44" t="s">
        <v>141</v>
      </c>
      <c r="U255" s="44">
        <v>10786</v>
      </c>
      <c r="V255" s="44" t="s">
        <v>98</v>
      </c>
    </row>
    <row r="256" spans="1:22">
      <c r="A256" s="44" t="s">
        <v>168</v>
      </c>
      <c r="B256" s="44"/>
      <c r="C256" s="44" t="s">
        <v>97</v>
      </c>
      <c r="D256" s="44" t="s">
        <v>24</v>
      </c>
      <c r="E256" s="45">
        <v>41003.642361111109</v>
      </c>
      <c r="F256" s="44">
        <v>916</v>
      </c>
      <c r="G256" s="44" t="s">
        <v>66</v>
      </c>
      <c r="H256" s="44">
        <v>57.8</v>
      </c>
      <c r="I256" s="44"/>
      <c r="J256" s="44" t="s">
        <v>44</v>
      </c>
      <c r="K256" s="44" t="s">
        <v>32</v>
      </c>
      <c r="L256" s="44">
        <v>1420042</v>
      </c>
      <c r="M256" s="45">
        <v>41012.683333333334</v>
      </c>
      <c r="N256" s="44" t="s">
        <v>67</v>
      </c>
      <c r="O256" s="44">
        <v>0.08</v>
      </c>
      <c r="P256" s="44">
        <v>0.3</v>
      </c>
      <c r="Q256" s="44"/>
      <c r="R256" s="44" t="s">
        <v>27</v>
      </c>
      <c r="S256" s="44" t="s">
        <v>159</v>
      </c>
      <c r="T256" s="44" t="s">
        <v>141</v>
      </c>
      <c r="U256" s="44">
        <v>10786</v>
      </c>
      <c r="V256" s="44" t="s">
        <v>98</v>
      </c>
    </row>
    <row r="257" spans="1:22">
      <c r="A257" s="44" t="s">
        <v>168</v>
      </c>
      <c r="B257" s="44"/>
      <c r="C257" s="44" t="s">
        <v>97</v>
      </c>
      <c r="D257" s="44" t="s">
        <v>24</v>
      </c>
      <c r="E257" s="45">
        <v>41003.642361111109</v>
      </c>
      <c r="F257" s="44">
        <v>927</v>
      </c>
      <c r="G257" s="44" t="s">
        <v>68</v>
      </c>
      <c r="H257" s="44">
        <v>11.1</v>
      </c>
      <c r="I257" s="44"/>
      <c r="J257" s="44" t="s">
        <v>44</v>
      </c>
      <c r="K257" s="44" t="s">
        <v>32</v>
      </c>
      <c r="L257" s="44">
        <v>1420042</v>
      </c>
      <c r="M257" s="45">
        <v>41012.683333333334</v>
      </c>
      <c r="N257" s="44" t="s">
        <v>67</v>
      </c>
      <c r="O257" s="44">
        <v>0.04</v>
      </c>
      <c r="P257" s="44">
        <v>0.16</v>
      </c>
      <c r="Q257" s="44"/>
      <c r="R257" s="44" t="s">
        <v>27</v>
      </c>
      <c r="S257" s="44" t="s">
        <v>159</v>
      </c>
      <c r="T257" s="44" t="s">
        <v>141</v>
      </c>
      <c r="U257" s="44">
        <v>10786</v>
      </c>
      <c r="V257" s="44" t="s">
        <v>98</v>
      </c>
    </row>
    <row r="258" spans="1:22">
      <c r="A258" s="44" t="s">
        <v>168</v>
      </c>
      <c r="B258" s="44"/>
      <c r="C258" s="44" t="s">
        <v>97</v>
      </c>
      <c r="D258" s="44" t="s">
        <v>24</v>
      </c>
      <c r="E258" s="45">
        <v>41003.642361111109</v>
      </c>
      <c r="F258" s="44">
        <v>929</v>
      </c>
      <c r="G258" s="44" t="s">
        <v>69</v>
      </c>
      <c r="H258" s="44">
        <v>5.8</v>
      </c>
      <c r="I258" s="44"/>
      <c r="J258" s="44" t="s">
        <v>44</v>
      </c>
      <c r="K258" s="44" t="s">
        <v>32</v>
      </c>
      <c r="L258" s="44">
        <v>1420042</v>
      </c>
      <c r="M258" s="45">
        <v>41012.683333333334</v>
      </c>
      <c r="N258" s="44" t="s">
        <v>67</v>
      </c>
      <c r="O258" s="44">
        <v>0.5</v>
      </c>
      <c r="P258" s="44">
        <v>2</v>
      </c>
      <c r="Q258" s="44"/>
      <c r="R258" s="44" t="s">
        <v>27</v>
      </c>
      <c r="S258" s="44" t="s">
        <v>159</v>
      </c>
      <c r="T258" s="44" t="s">
        <v>141</v>
      </c>
      <c r="U258" s="44">
        <v>10786</v>
      </c>
      <c r="V258" s="44" t="s">
        <v>98</v>
      </c>
    </row>
    <row r="259" spans="1:22">
      <c r="A259" s="44" t="s">
        <v>168</v>
      </c>
      <c r="B259" s="44"/>
      <c r="C259" s="44" t="s">
        <v>97</v>
      </c>
      <c r="D259" s="44" t="s">
        <v>24</v>
      </c>
      <c r="E259" s="45">
        <v>41003.642361111109</v>
      </c>
      <c r="F259" s="44">
        <v>937</v>
      </c>
      <c r="G259" s="44" t="s">
        <v>70</v>
      </c>
      <c r="H259" s="44">
        <v>0.65</v>
      </c>
      <c r="I259" s="44" t="s">
        <v>54</v>
      </c>
      <c r="J259" s="44" t="s">
        <v>44</v>
      </c>
      <c r="K259" s="44" t="s">
        <v>32</v>
      </c>
      <c r="L259" s="44">
        <v>1420042</v>
      </c>
      <c r="M259" s="45">
        <v>41012.683333333334</v>
      </c>
      <c r="N259" s="44" t="s">
        <v>67</v>
      </c>
      <c r="O259" s="44">
        <v>0.3</v>
      </c>
      <c r="P259" s="44">
        <v>1.2</v>
      </c>
      <c r="Q259" s="44"/>
      <c r="R259" s="44" t="s">
        <v>27</v>
      </c>
      <c r="S259" s="44" t="s">
        <v>159</v>
      </c>
      <c r="T259" s="44" t="s">
        <v>141</v>
      </c>
      <c r="U259" s="44">
        <v>10786</v>
      </c>
      <c r="V259" s="44" t="s">
        <v>98</v>
      </c>
    </row>
    <row r="260" spans="1:22">
      <c r="A260" s="44" t="s">
        <v>168</v>
      </c>
      <c r="B260" s="44"/>
      <c r="C260" s="44" t="s">
        <v>97</v>
      </c>
      <c r="D260" s="44" t="s">
        <v>24</v>
      </c>
      <c r="E260" s="45">
        <v>41003.642361111109</v>
      </c>
      <c r="F260" s="44">
        <v>940</v>
      </c>
      <c r="G260" s="44" t="s">
        <v>71</v>
      </c>
      <c r="H260" s="44">
        <v>9.1</v>
      </c>
      <c r="I260" s="44"/>
      <c r="J260" s="44" t="s">
        <v>44</v>
      </c>
      <c r="K260" s="44" t="s">
        <v>32</v>
      </c>
      <c r="L260" s="44">
        <v>1420027</v>
      </c>
      <c r="M260" s="45">
        <v>41011.42291666667</v>
      </c>
      <c r="N260" s="44" t="s">
        <v>72</v>
      </c>
      <c r="O260" s="44">
        <v>0.2</v>
      </c>
      <c r="P260" s="44">
        <v>0.5</v>
      </c>
      <c r="Q260" s="44"/>
      <c r="R260" s="44" t="s">
        <v>27</v>
      </c>
      <c r="S260" s="44" t="s">
        <v>159</v>
      </c>
      <c r="T260" s="44" t="s">
        <v>141</v>
      </c>
      <c r="U260" s="44">
        <v>10786</v>
      </c>
      <c r="V260" s="44" t="s">
        <v>98</v>
      </c>
    </row>
    <row r="261" spans="1:22">
      <c r="A261" s="44" t="s">
        <v>168</v>
      </c>
      <c r="B261" s="44"/>
      <c r="C261" s="44" t="s">
        <v>97</v>
      </c>
      <c r="D261" s="44" t="s">
        <v>24</v>
      </c>
      <c r="E261" s="45">
        <v>41003.642361111109</v>
      </c>
      <c r="F261" s="44">
        <v>945</v>
      </c>
      <c r="G261" s="44" t="s">
        <v>73</v>
      </c>
      <c r="H261" s="44">
        <v>35</v>
      </c>
      <c r="I261" s="44"/>
      <c r="J261" s="44" t="s">
        <v>44</v>
      </c>
      <c r="K261" s="44" t="s">
        <v>32</v>
      </c>
      <c r="L261" s="44">
        <v>1420027</v>
      </c>
      <c r="M261" s="45">
        <v>41011.42291666667</v>
      </c>
      <c r="N261" s="44" t="s">
        <v>72</v>
      </c>
      <c r="O261" s="44">
        <v>0.2</v>
      </c>
      <c r="P261" s="44">
        <v>0.5</v>
      </c>
      <c r="Q261" s="44"/>
      <c r="R261" s="44" t="s">
        <v>27</v>
      </c>
      <c r="S261" s="44" t="s">
        <v>159</v>
      </c>
      <c r="T261" s="44" t="s">
        <v>141</v>
      </c>
      <c r="U261" s="44">
        <v>10786</v>
      </c>
      <c r="V261" s="44" t="s">
        <v>98</v>
      </c>
    </row>
    <row r="262" spans="1:22">
      <c r="A262" s="44" t="s">
        <v>168</v>
      </c>
      <c r="B262" s="44"/>
      <c r="C262" s="44" t="s">
        <v>97</v>
      </c>
      <c r="D262" s="44" t="s">
        <v>24</v>
      </c>
      <c r="E262" s="45">
        <v>41003.642361111109</v>
      </c>
      <c r="F262" s="44">
        <v>1022</v>
      </c>
      <c r="G262" s="44" t="s">
        <v>74</v>
      </c>
      <c r="H262" s="44">
        <v>19</v>
      </c>
      <c r="I262" s="44" t="s">
        <v>54</v>
      </c>
      <c r="J262" s="44" t="s">
        <v>75</v>
      </c>
      <c r="K262" s="44" t="s">
        <v>32</v>
      </c>
      <c r="L262" s="44">
        <v>1420042</v>
      </c>
      <c r="M262" s="45">
        <v>41012.683333333334</v>
      </c>
      <c r="N262" s="44" t="s">
        <v>67</v>
      </c>
      <c r="O262" s="44">
        <v>15</v>
      </c>
      <c r="P262" s="44">
        <v>60</v>
      </c>
      <c r="Q262" s="44"/>
      <c r="R262" s="44" t="s">
        <v>27</v>
      </c>
      <c r="S262" s="44" t="s">
        <v>159</v>
      </c>
      <c r="T262" s="44" t="s">
        <v>141</v>
      </c>
      <c r="U262" s="44">
        <v>10786</v>
      </c>
      <c r="V262" s="44" t="s">
        <v>98</v>
      </c>
    </row>
    <row r="263" spans="1:22">
      <c r="A263" s="44" t="s">
        <v>168</v>
      </c>
      <c r="B263" s="44"/>
      <c r="C263" s="44" t="s">
        <v>97</v>
      </c>
      <c r="D263" s="44" t="s">
        <v>24</v>
      </c>
      <c r="E263" s="45">
        <v>41003.642361111109</v>
      </c>
      <c r="F263" s="44">
        <v>70300</v>
      </c>
      <c r="G263" s="44" t="s">
        <v>76</v>
      </c>
      <c r="H263" s="44">
        <v>228</v>
      </c>
      <c r="I263" s="44"/>
      <c r="J263" s="44" t="s">
        <v>44</v>
      </c>
      <c r="K263" s="44" t="s">
        <v>32</v>
      </c>
      <c r="L263" s="44">
        <v>1420027</v>
      </c>
      <c r="M263" s="45">
        <v>41010.680555555555</v>
      </c>
      <c r="N263" s="44" t="s">
        <v>77</v>
      </c>
      <c r="O263" s="44">
        <v>15</v>
      </c>
      <c r="P263" s="44">
        <v>25</v>
      </c>
      <c r="Q263" s="44"/>
      <c r="R263" s="44" t="s">
        <v>27</v>
      </c>
      <c r="S263" s="44" t="s">
        <v>159</v>
      </c>
      <c r="T263" s="44" t="s">
        <v>141</v>
      </c>
      <c r="U263" s="44">
        <v>10786</v>
      </c>
      <c r="V263" s="44" t="s">
        <v>98</v>
      </c>
    </row>
    <row r="264" spans="1:22">
      <c r="A264" s="44" t="s">
        <v>168</v>
      </c>
      <c r="B264" s="44"/>
      <c r="C264" s="44" t="s">
        <v>97</v>
      </c>
      <c r="D264" s="44" t="s">
        <v>24</v>
      </c>
      <c r="E264" s="45">
        <v>41003.642361111109</v>
      </c>
      <c r="F264" s="44">
        <v>99937</v>
      </c>
      <c r="G264" s="44" t="s">
        <v>136</v>
      </c>
      <c r="H264" s="44">
        <v>9.4999999999999998E-3</v>
      </c>
      <c r="I264" s="44" t="s">
        <v>37</v>
      </c>
      <c r="J264" s="44" t="s">
        <v>75</v>
      </c>
      <c r="K264" s="44" t="s">
        <v>32</v>
      </c>
      <c r="L264" s="44">
        <v>1420047</v>
      </c>
      <c r="M264" s="45">
        <v>41009.987500000003</v>
      </c>
      <c r="N264" s="44" t="s">
        <v>137</v>
      </c>
      <c r="O264" s="44">
        <v>0.01</v>
      </c>
      <c r="P264" s="44">
        <v>0.05</v>
      </c>
      <c r="Q264" s="44"/>
      <c r="R264" s="44" t="s">
        <v>27</v>
      </c>
      <c r="S264" s="44" t="s">
        <v>159</v>
      </c>
      <c r="T264" s="44" t="s">
        <v>141</v>
      </c>
      <c r="U264" s="44">
        <v>10786</v>
      </c>
      <c r="V264" s="44" t="s">
        <v>98</v>
      </c>
    </row>
    <row r="265" spans="1:22">
      <c r="A265" s="44" t="s">
        <v>169</v>
      </c>
      <c r="B265" s="44"/>
      <c r="C265" s="44" t="s">
        <v>99</v>
      </c>
      <c r="D265" s="44" t="s">
        <v>24</v>
      </c>
      <c r="E265" s="45">
        <v>41003.680555555555</v>
      </c>
      <c r="F265" s="44">
        <v>10</v>
      </c>
      <c r="G265" s="44" t="s">
        <v>25</v>
      </c>
      <c r="H265" s="44">
        <v>22.2</v>
      </c>
      <c r="I265" s="44"/>
      <c r="J265" s="44" t="s">
        <v>26</v>
      </c>
      <c r="K265" s="44" t="s">
        <v>27</v>
      </c>
      <c r="L265" s="44"/>
      <c r="M265" s="45">
        <v>41003.680555555555</v>
      </c>
      <c r="N265" s="44" t="s">
        <v>28</v>
      </c>
      <c r="O265" s="44"/>
      <c r="P265" s="44"/>
      <c r="Q265" s="44"/>
      <c r="R265" s="44" t="s">
        <v>27</v>
      </c>
      <c r="S265" s="44" t="s">
        <v>159</v>
      </c>
      <c r="T265" s="44" t="s">
        <v>141</v>
      </c>
      <c r="U265" s="44">
        <v>9714</v>
      </c>
      <c r="V265" s="44" t="s">
        <v>100</v>
      </c>
    </row>
    <row r="266" spans="1:22">
      <c r="A266" s="44" t="s">
        <v>169</v>
      </c>
      <c r="B266" s="44"/>
      <c r="C266" s="44" t="s">
        <v>99</v>
      </c>
      <c r="D266" s="44" t="s">
        <v>24</v>
      </c>
      <c r="E266" s="45">
        <v>41003.680555555555</v>
      </c>
      <c r="F266" s="44">
        <v>76</v>
      </c>
      <c r="G266" s="44" t="s">
        <v>30</v>
      </c>
      <c r="H266" s="44">
        <v>0.2</v>
      </c>
      <c r="I266" s="44"/>
      <c r="J266" s="44" t="s">
        <v>31</v>
      </c>
      <c r="K266" s="44" t="s">
        <v>32</v>
      </c>
      <c r="L266" s="44">
        <v>1420028</v>
      </c>
      <c r="M266" s="45">
        <v>41004.718055555553</v>
      </c>
      <c r="N266" s="44" t="s">
        <v>33</v>
      </c>
      <c r="O266" s="44">
        <v>0.1</v>
      </c>
      <c r="P266" s="44">
        <v>0.1</v>
      </c>
      <c r="Q266" s="44"/>
      <c r="R266" s="44" t="s">
        <v>27</v>
      </c>
      <c r="S266" s="44" t="s">
        <v>159</v>
      </c>
      <c r="T266" s="44" t="s">
        <v>141</v>
      </c>
      <c r="U266" s="44">
        <v>9714</v>
      </c>
      <c r="V266" s="44" t="s">
        <v>100</v>
      </c>
    </row>
    <row r="267" spans="1:22">
      <c r="A267" s="44" t="s">
        <v>169</v>
      </c>
      <c r="B267" s="44"/>
      <c r="C267" s="44" t="s">
        <v>99</v>
      </c>
      <c r="D267" s="44" t="s">
        <v>24</v>
      </c>
      <c r="E267" s="45">
        <v>41003.680555555555</v>
      </c>
      <c r="F267" s="44">
        <v>80</v>
      </c>
      <c r="G267" s="44" t="s">
        <v>36</v>
      </c>
      <c r="H267" s="44">
        <v>2.5</v>
      </c>
      <c r="I267" s="44" t="s">
        <v>37</v>
      </c>
      <c r="J267" s="44" t="s">
        <v>38</v>
      </c>
      <c r="K267" s="44" t="s">
        <v>32</v>
      </c>
      <c r="L267" s="44">
        <v>1420028</v>
      </c>
      <c r="M267" s="45">
        <v>41005.323611111111</v>
      </c>
      <c r="N267" s="44" t="s">
        <v>39</v>
      </c>
      <c r="O267" s="44">
        <v>2.5</v>
      </c>
      <c r="P267" s="44">
        <v>6</v>
      </c>
      <c r="Q267" s="44" t="s">
        <v>157</v>
      </c>
      <c r="R267" s="44" t="s">
        <v>27</v>
      </c>
      <c r="S267" s="44" t="s">
        <v>159</v>
      </c>
      <c r="T267" s="44" t="s">
        <v>141</v>
      </c>
      <c r="U267" s="44">
        <v>9714</v>
      </c>
      <c r="V267" s="44" t="s">
        <v>100</v>
      </c>
    </row>
    <row r="268" spans="1:22">
      <c r="A268" s="44" t="s">
        <v>169</v>
      </c>
      <c r="B268" s="44"/>
      <c r="C268" s="44" t="s">
        <v>99</v>
      </c>
      <c r="D268" s="44" t="s">
        <v>24</v>
      </c>
      <c r="E268" s="45">
        <v>41003.680555555555</v>
      </c>
      <c r="F268" s="44">
        <v>94</v>
      </c>
      <c r="G268" s="44" t="s">
        <v>40</v>
      </c>
      <c r="H268" s="44">
        <v>318</v>
      </c>
      <c r="I268" s="44"/>
      <c r="J268" s="44" t="s">
        <v>41</v>
      </c>
      <c r="K268" s="44" t="s">
        <v>27</v>
      </c>
      <c r="L268" s="44"/>
      <c r="M268" s="45">
        <v>41003.680555555555</v>
      </c>
      <c r="N268" s="44" t="s">
        <v>42</v>
      </c>
      <c r="O268" s="44"/>
      <c r="P268" s="44"/>
      <c r="Q268" s="44"/>
      <c r="R268" s="44" t="s">
        <v>27</v>
      </c>
      <c r="S268" s="44" t="s">
        <v>159</v>
      </c>
      <c r="T268" s="44" t="s">
        <v>141</v>
      </c>
      <c r="U268" s="44">
        <v>9714</v>
      </c>
      <c r="V268" s="44" t="s">
        <v>100</v>
      </c>
    </row>
    <row r="269" spans="1:22">
      <c r="A269" s="44" t="s">
        <v>169</v>
      </c>
      <c r="B269" s="44"/>
      <c r="C269" s="44" t="s">
        <v>99</v>
      </c>
      <c r="D269" s="44" t="s">
        <v>24</v>
      </c>
      <c r="E269" s="45">
        <v>41003.680555555555</v>
      </c>
      <c r="F269" s="44">
        <v>299</v>
      </c>
      <c r="G269" s="44" t="s">
        <v>43</v>
      </c>
      <c r="H269" s="44">
        <v>0.38</v>
      </c>
      <c r="I269" s="44"/>
      <c r="J269" s="44" t="s">
        <v>44</v>
      </c>
      <c r="K269" s="44" t="s">
        <v>27</v>
      </c>
      <c r="L269" s="44"/>
      <c r="M269" s="45">
        <v>41003.680555555555</v>
      </c>
      <c r="N269" s="44" t="s">
        <v>45</v>
      </c>
      <c r="O269" s="44"/>
      <c r="P269" s="44"/>
      <c r="Q269" s="44"/>
      <c r="R269" s="44" t="s">
        <v>27</v>
      </c>
      <c r="S269" s="44" t="s">
        <v>159</v>
      </c>
      <c r="T269" s="44" t="s">
        <v>141</v>
      </c>
      <c r="U269" s="44">
        <v>9714</v>
      </c>
      <c r="V269" s="44" t="s">
        <v>100</v>
      </c>
    </row>
    <row r="270" spans="1:22">
      <c r="A270" s="44" t="s">
        <v>169</v>
      </c>
      <c r="B270" s="44"/>
      <c r="C270" s="44" t="s">
        <v>99</v>
      </c>
      <c r="D270" s="44" t="s">
        <v>24</v>
      </c>
      <c r="E270" s="45">
        <v>41003.680555555555</v>
      </c>
      <c r="F270" s="44">
        <v>301</v>
      </c>
      <c r="G270" s="44" t="s">
        <v>46</v>
      </c>
      <c r="H270" s="44">
        <v>4.4000000000000004</v>
      </c>
      <c r="I270" s="44"/>
      <c r="J270" s="44" t="s">
        <v>47</v>
      </c>
      <c r="K270" s="44" t="s">
        <v>27</v>
      </c>
      <c r="L270" s="44"/>
      <c r="M270" s="45">
        <v>41003.680555555555</v>
      </c>
      <c r="N270" s="44"/>
      <c r="O270" s="44"/>
      <c r="P270" s="44"/>
      <c r="Q270" s="44"/>
      <c r="R270" s="44" t="s">
        <v>27</v>
      </c>
      <c r="S270" s="44" t="s">
        <v>159</v>
      </c>
      <c r="T270" s="44" t="s">
        <v>141</v>
      </c>
      <c r="U270" s="44">
        <v>9714</v>
      </c>
      <c r="V270" s="44" t="s">
        <v>100</v>
      </c>
    </row>
    <row r="271" spans="1:22">
      <c r="A271" s="44" t="s">
        <v>169</v>
      </c>
      <c r="B271" s="44"/>
      <c r="C271" s="44" t="s">
        <v>99</v>
      </c>
      <c r="D271" s="44" t="s">
        <v>24</v>
      </c>
      <c r="E271" s="45">
        <v>41003.680555555555</v>
      </c>
      <c r="F271" s="44">
        <v>406</v>
      </c>
      <c r="G271" s="44" t="s">
        <v>48</v>
      </c>
      <c r="H271" s="44">
        <v>7.3</v>
      </c>
      <c r="I271" s="44"/>
      <c r="J271" s="44" t="s">
        <v>49</v>
      </c>
      <c r="K271" s="44" t="s">
        <v>27</v>
      </c>
      <c r="L271" s="44"/>
      <c r="M271" s="45">
        <v>41003.680555555555</v>
      </c>
      <c r="N271" s="44" t="s">
        <v>50</v>
      </c>
      <c r="O271" s="44"/>
      <c r="P271" s="44"/>
      <c r="Q271" s="44"/>
      <c r="R271" s="44" t="s">
        <v>27</v>
      </c>
      <c r="S271" s="44" t="s">
        <v>159</v>
      </c>
      <c r="T271" s="44" t="s">
        <v>141</v>
      </c>
      <c r="U271" s="44">
        <v>9714</v>
      </c>
      <c r="V271" s="44" t="s">
        <v>100</v>
      </c>
    </row>
    <row r="272" spans="1:22">
      <c r="A272" s="44" t="s">
        <v>169</v>
      </c>
      <c r="B272" s="44"/>
      <c r="C272" s="44" t="s">
        <v>99</v>
      </c>
      <c r="D272" s="44" t="s">
        <v>24</v>
      </c>
      <c r="E272" s="45">
        <v>41003.680555555555</v>
      </c>
      <c r="F272" s="44">
        <v>410</v>
      </c>
      <c r="G272" s="44" t="s">
        <v>51</v>
      </c>
      <c r="H272" s="44">
        <v>153</v>
      </c>
      <c r="I272" s="44" t="s">
        <v>82</v>
      </c>
      <c r="J272" s="44" t="s">
        <v>44</v>
      </c>
      <c r="K272" s="44" t="s">
        <v>32</v>
      </c>
      <c r="L272" s="44">
        <v>1420028</v>
      </c>
      <c r="M272" s="45">
        <v>41009.049305555556</v>
      </c>
      <c r="N272" s="44" t="s">
        <v>52</v>
      </c>
      <c r="O272" s="44">
        <v>0.65</v>
      </c>
      <c r="P272" s="44">
        <v>2.5</v>
      </c>
      <c r="Q272" s="44"/>
      <c r="R272" s="44" t="s">
        <v>27</v>
      </c>
      <c r="S272" s="44" t="s">
        <v>159</v>
      </c>
      <c r="T272" s="44" t="s">
        <v>141</v>
      </c>
      <c r="U272" s="44">
        <v>9714</v>
      </c>
      <c r="V272" s="44" t="s">
        <v>100</v>
      </c>
    </row>
    <row r="273" spans="1:22">
      <c r="A273" s="44" t="s">
        <v>169</v>
      </c>
      <c r="B273" s="44"/>
      <c r="C273" s="44" t="s">
        <v>99</v>
      </c>
      <c r="D273" s="44" t="s">
        <v>24</v>
      </c>
      <c r="E273" s="45">
        <v>41003.680555555555</v>
      </c>
      <c r="F273" s="44">
        <v>610</v>
      </c>
      <c r="G273" s="44" t="s">
        <v>53</v>
      </c>
      <c r="H273" s="44">
        <v>0.01</v>
      </c>
      <c r="I273" s="44" t="s">
        <v>37</v>
      </c>
      <c r="J273" s="44" t="s">
        <v>44</v>
      </c>
      <c r="K273" s="44" t="s">
        <v>32</v>
      </c>
      <c r="L273" s="44">
        <v>1420033</v>
      </c>
      <c r="M273" s="45">
        <v>41009.556250000001</v>
      </c>
      <c r="N273" s="44" t="s">
        <v>55</v>
      </c>
      <c r="O273" s="44">
        <v>0.01</v>
      </c>
      <c r="P273" s="44">
        <v>0.02</v>
      </c>
      <c r="Q273" s="44"/>
      <c r="R273" s="44" t="s">
        <v>27</v>
      </c>
      <c r="S273" s="44" t="s">
        <v>159</v>
      </c>
      <c r="T273" s="44" t="s">
        <v>141</v>
      </c>
      <c r="U273" s="44">
        <v>9714</v>
      </c>
      <c r="V273" s="44" t="s">
        <v>100</v>
      </c>
    </row>
    <row r="274" spans="1:22">
      <c r="A274" s="44" t="s">
        <v>169</v>
      </c>
      <c r="B274" s="44"/>
      <c r="C274" s="44" t="s">
        <v>99</v>
      </c>
      <c r="D274" s="44" t="s">
        <v>24</v>
      </c>
      <c r="E274" s="45">
        <v>41003.680555555555</v>
      </c>
      <c r="F274" s="44">
        <v>625</v>
      </c>
      <c r="G274" s="44" t="s">
        <v>56</v>
      </c>
      <c r="H274" s="44">
        <v>0.08</v>
      </c>
      <c r="I274" s="44" t="s">
        <v>37</v>
      </c>
      <c r="J274" s="44" t="s">
        <v>44</v>
      </c>
      <c r="K274" s="44" t="s">
        <v>32</v>
      </c>
      <c r="L274" s="44">
        <v>1420033</v>
      </c>
      <c r="M274" s="45">
        <v>41009.561805555553</v>
      </c>
      <c r="N274" s="44" t="s">
        <v>57</v>
      </c>
      <c r="O274" s="44">
        <v>0.08</v>
      </c>
      <c r="P274" s="44">
        <v>0.2</v>
      </c>
      <c r="Q274" s="44"/>
      <c r="R274" s="44" t="s">
        <v>27</v>
      </c>
      <c r="S274" s="44" t="s">
        <v>159</v>
      </c>
      <c r="T274" s="44" t="s">
        <v>141</v>
      </c>
      <c r="U274" s="44">
        <v>9714</v>
      </c>
      <c r="V274" s="44" t="s">
        <v>100</v>
      </c>
    </row>
    <row r="275" spans="1:22">
      <c r="A275" s="44" t="s">
        <v>169</v>
      </c>
      <c r="B275" s="44"/>
      <c r="C275" s="44" t="s">
        <v>99</v>
      </c>
      <c r="D275" s="44" t="s">
        <v>24</v>
      </c>
      <c r="E275" s="45">
        <v>41003.680555555555</v>
      </c>
      <c r="F275" s="44">
        <v>630</v>
      </c>
      <c r="G275" s="44" t="s">
        <v>59</v>
      </c>
      <c r="H275" s="44">
        <v>0.24</v>
      </c>
      <c r="I275" s="44"/>
      <c r="J275" s="44" t="s">
        <v>44</v>
      </c>
      <c r="K275" s="44" t="s">
        <v>32</v>
      </c>
      <c r="L275" s="44">
        <v>1420033</v>
      </c>
      <c r="M275" s="45">
        <v>41008.643055555556</v>
      </c>
      <c r="N275" s="44" t="s">
        <v>60</v>
      </c>
      <c r="O275" s="44">
        <v>0</v>
      </c>
      <c r="P275" s="44">
        <v>0.01</v>
      </c>
      <c r="Q275" s="44"/>
      <c r="R275" s="44" t="s">
        <v>27</v>
      </c>
      <c r="S275" s="44" t="s">
        <v>159</v>
      </c>
      <c r="T275" s="44" t="s">
        <v>141</v>
      </c>
      <c r="U275" s="44">
        <v>9714</v>
      </c>
      <c r="V275" s="44" t="s">
        <v>100</v>
      </c>
    </row>
    <row r="276" spans="1:22">
      <c r="A276" s="44" t="s">
        <v>169</v>
      </c>
      <c r="B276" s="44"/>
      <c r="C276" s="44" t="s">
        <v>99</v>
      </c>
      <c r="D276" s="44" t="s">
        <v>24</v>
      </c>
      <c r="E276" s="45">
        <v>41003.680555555555</v>
      </c>
      <c r="F276" s="44">
        <v>665</v>
      </c>
      <c r="G276" s="44" t="s">
        <v>61</v>
      </c>
      <c r="H276" s="44">
        <v>5.7000000000000002E-2</v>
      </c>
      <c r="I276" s="44"/>
      <c r="J276" s="44" t="s">
        <v>44</v>
      </c>
      <c r="K276" s="44" t="s">
        <v>32</v>
      </c>
      <c r="L276" s="44">
        <v>1420033</v>
      </c>
      <c r="M276" s="45">
        <v>41011.458333333336</v>
      </c>
      <c r="N276" s="44" t="s">
        <v>62</v>
      </c>
      <c r="O276" s="44">
        <v>0.01</v>
      </c>
      <c r="P276" s="44">
        <v>0.05</v>
      </c>
      <c r="Q276" s="44"/>
      <c r="R276" s="44" t="s">
        <v>27</v>
      </c>
      <c r="S276" s="44" t="s">
        <v>159</v>
      </c>
      <c r="T276" s="44" t="s">
        <v>141</v>
      </c>
      <c r="U276" s="44">
        <v>9714</v>
      </c>
      <c r="V276" s="44" t="s">
        <v>100</v>
      </c>
    </row>
    <row r="277" spans="1:22">
      <c r="A277" s="44" t="s">
        <v>169</v>
      </c>
      <c r="B277" s="44"/>
      <c r="C277" s="44" t="s">
        <v>99</v>
      </c>
      <c r="D277" s="44" t="s">
        <v>24</v>
      </c>
      <c r="E277" s="45">
        <v>41003.680555555555</v>
      </c>
      <c r="F277" s="44">
        <v>671</v>
      </c>
      <c r="G277" s="44" t="s">
        <v>63</v>
      </c>
      <c r="H277" s="44">
        <v>0.06</v>
      </c>
      <c r="I277" s="44"/>
      <c r="J277" s="44" t="s">
        <v>44</v>
      </c>
      <c r="K277" s="44" t="s">
        <v>32</v>
      </c>
      <c r="L277" s="44">
        <v>1420038</v>
      </c>
      <c r="M277" s="45">
        <v>41004.677083333336</v>
      </c>
      <c r="N277" s="44" t="s">
        <v>62</v>
      </c>
      <c r="O277" s="44">
        <v>0</v>
      </c>
      <c r="P277" s="44">
        <v>0.01</v>
      </c>
      <c r="Q277" s="44"/>
      <c r="R277" s="44" t="s">
        <v>27</v>
      </c>
      <c r="S277" s="44" t="s">
        <v>159</v>
      </c>
      <c r="T277" s="44" t="s">
        <v>141</v>
      </c>
      <c r="U277" s="44">
        <v>9714</v>
      </c>
      <c r="V277" s="44" t="s">
        <v>100</v>
      </c>
    </row>
    <row r="278" spans="1:22">
      <c r="A278" s="44" t="s">
        <v>169</v>
      </c>
      <c r="B278" s="44"/>
      <c r="C278" s="44" t="s">
        <v>99</v>
      </c>
      <c r="D278" s="44" t="s">
        <v>24</v>
      </c>
      <c r="E278" s="45">
        <v>41003.680555555555</v>
      </c>
      <c r="F278" s="44">
        <v>680</v>
      </c>
      <c r="G278" s="44" t="s">
        <v>64</v>
      </c>
      <c r="H278" s="44">
        <v>1</v>
      </c>
      <c r="I278" s="44" t="s">
        <v>37</v>
      </c>
      <c r="J278" s="44" t="s">
        <v>44</v>
      </c>
      <c r="K278" s="44" t="s">
        <v>32</v>
      </c>
      <c r="L278" s="44">
        <v>1420033</v>
      </c>
      <c r="M278" s="45">
        <v>41010.834027777775</v>
      </c>
      <c r="N278" s="44" t="s">
        <v>65</v>
      </c>
      <c r="O278" s="44">
        <v>1</v>
      </c>
      <c r="P278" s="44">
        <v>5</v>
      </c>
      <c r="Q278" s="44"/>
      <c r="R278" s="44" t="s">
        <v>27</v>
      </c>
      <c r="S278" s="44" t="s">
        <v>159</v>
      </c>
      <c r="T278" s="44" t="s">
        <v>141</v>
      </c>
      <c r="U278" s="44">
        <v>9714</v>
      </c>
      <c r="V278" s="44" t="s">
        <v>100</v>
      </c>
    </row>
    <row r="279" spans="1:22">
      <c r="A279" s="44" t="s">
        <v>169</v>
      </c>
      <c r="B279" s="44"/>
      <c r="C279" s="44" t="s">
        <v>99</v>
      </c>
      <c r="D279" s="44" t="s">
        <v>24</v>
      </c>
      <c r="E279" s="45">
        <v>41003.680555555555</v>
      </c>
      <c r="F279" s="44">
        <v>916</v>
      </c>
      <c r="G279" s="44" t="s">
        <v>66</v>
      </c>
      <c r="H279" s="44">
        <v>53.4</v>
      </c>
      <c r="I279" s="44"/>
      <c r="J279" s="44" t="s">
        <v>44</v>
      </c>
      <c r="K279" s="44" t="s">
        <v>32</v>
      </c>
      <c r="L279" s="44">
        <v>1420043</v>
      </c>
      <c r="M279" s="45">
        <v>41012.688194444447</v>
      </c>
      <c r="N279" s="44" t="s">
        <v>67</v>
      </c>
      <c r="O279" s="44">
        <v>0.08</v>
      </c>
      <c r="P279" s="44">
        <v>0.3</v>
      </c>
      <c r="Q279" s="44"/>
      <c r="R279" s="44" t="s">
        <v>27</v>
      </c>
      <c r="S279" s="44" t="s">
        <v>159</v>
      </c>
      <c r="T279" s="44" t="s">
        <v>141</v>
      </c>
      <c r="U279" s="44">
        <v>9714</v>
      </c>
      <c r="V279" s="44" t="s">
        <v>100</v>
      </c>
    </row>
    <row r="280" spans="1:22">
      <c r="A280" s="44" t="s">
        <v>169</v>
      </c>
      <c r="B280" s="44"/>
      <c r="C280" s="44" t="s">
        <v>99</v>
      </c>
      <c r="D280" s="44" t="s">
        <v>24</v>
      </c>
      <c r="E280" s="45">
        <v>41003.680555555555</v>
      </c>
      <c r="F280" s="44">
        <v>927</v>
      </c>
      <c r="G280" s="44" t="s">
        <v>68</v>
      </c>
      <c r="H280" s="44">
        <v>7.81</v>
      </c>
      <c r="I280" s="44"/>
      <c r="J280" s="44" t="s">
        <v>44</v>
      </c>
      <c r="K280" s="44" t="s">
        <v>32</v>
      </c>
      <c r="L280" s="44">
        <v>1420043</v>
      </c>
      <c r="M280" s="45">
        <v>41012.688194444447</v>
      </c>
      <c r="N280" s="44" t="s">
        <v>67</v>
      </c>
      <c r="O280" s="44">
        <v>0.04</v>
      </c>
      <c r="P280" s="44">
        <v>0.16</v>
      </c>
      <c r="Q280" s="44"/>
      <c r="R280" s="44" t="s">
        <v>27</v>
      </c>
      <c r="S280" s="44" t="s">
        <v>159</v>
      </c>
      <c r="T280" s="44" t="s">
        <v>141</v>
      </c>
      <c r="U280" s="44">
        <v>9714</v>
      </c>
      <c r="V280" s="44" t="s">
        <v>100</v>
      </c>
    </row>
    <row r="281" spans="1:22">
      <c r="A281" s="44" t="s">
        <v>169</v>
      </c>
      <c r="B281" s="44"/>
      <c r="C281" s="44" t="s">
        <v>99</v>
      </c>
      <c r="D281" s="44" t="s">
        <v>24</v>
      </c>
      <c r="E281" s="45">
        <v>41003.680555555555</v>
      </c>
      <c r="F281" s="44">
        <v>929</v>
      </c>
      <c r="G281" s="44" t="s">
        <v>69</v>
      </c>
      <c r="H281" s="44">
        <v>4.5999999999999996</v>
      </c>
      <c r="I281" s="44"/>
      <c r="J281" s="44" t="s">
        <v>44</v>
      </c>
      <c r="K281" s="44" t="s">
        <v>32</v>
      </c>
      <c r="L281" s="44">
        <v>1420043</v>
      </c>
      <c r="M281" s="45">
        <v>41012.688194444447</v>
      </c>
      <c r="N281" s="44" t="s">
        <v>67</v>
      </c>
      <c r="O281" s="44">
        <v>0.5</v>
      </c>
      <c r="P281" s="44">
        <v>2</v>
      </c>
      <c r="Q281" s="44"/>
      <c r="R281" s="44" t="s">
        <v>27</v>
      </c>
      <c r="S281" s="44" t="s">
        <v>159</v>
      </c>
      <c r="T281" s="44" t="s">
        <v>141</v>
      </c>
      <c r="U281" s="44">
        <v>9714</v>
      </c>
      <c r="V281" s="44" t="s">
        <v>100</v>
      </c>
    </row>
    <row r="282" spans="1:22">
      <c r="A282" s="44" t="s">
        <v>169</v>
      </c>
      <c r="B282" s="44"/>
      <c r="C282" s="44" t="s">
        <v>99</v>
      </c>
      <c r="D282" s="44" t="s">
        <v>24</v>
      </c>
      <c r="E282" s="45">
        <v>41003.680555555555</v>
      </c>
      <c r="F282" s="44">
        <v>937</v>
      </c>
      <c r="G282" s="44" t="s">
        <v>70</v>
      </c>
      <c r="H282" s="44">
        <v>0.57999999999999996</v>
      </c>
      <c r="I282" s="44" t="s">
        <v>54</v>
      </c>
      <c r="J282" s="44" t="s">
        <v>44</v>
      </c>
      <c r="K282" s="44" t="s">
        <v>32</v>
      </c>
      <c r="L282" s="44">
        <v>1420043</v>
      </c>
      <c r="M282" s="45">
        <v>41012.688194444447</v>
      </c>
      <c r="N282" s="44" t="s">
        <v>67</v>
      </c>
      <c r="O282" s="44">
        <v>0.3</v>
      </c>
      <c r="P282" s="44">
        <v>1.2</v>
      </c>
      <c r="Q282" s="44"/>
      <c r="R282" s="44" t="s">
        <v>27</v>
      </c>
      <c r="S282" s="44" t="s">
        <v>159</v>
      </c>
      <c r="T282" s="44" t="s">
        <v>141</v>
      </c>
      <c r="U282" s="44">
        <v>9714</v>
      </c>
      <c r="V282" s="44" t="s">
        <v>100</v>
      </c>
    </row>
    <row r="283" spans="1:22">
      <c r="A283" s="44" t="s">
        <v>169</v>
      </c>
      <c r="B283" s="44"/>
      <c r="C283" s="44" t="s">
        <v>99</v>
      </c>
      <c r="D283" s="44" t="s">
        <v>24</v>
      </c>
      <c r="E283" s="45">
        <v>41003.680555555555</v>
      </c>
      <c r="F283" s="44">
        <v>940</v>
      </c>
      <c r="G283" s="44" t="s">
        <v>71</v>
      </c>
      <c r="H283" s="44">
        <v>6.9</v>
      </c>
      <c r="I283" s="44"/>
      <c r="J283" s="44" t="s">
        <v>44</v>
      </c>
      <c r="K283" s="44" t="s">
        <v>32</v>
      </c>
      <c r="L283" s="44">
        <v>1420028</v>
      </c>
      <c r="M283" s="45">
        <v>41011.432638888888</v>
      </c>
      <c r="N283" s="44" t="s">
        <v>72</v>
      </c>
      <c r="O283" s="44">
        <v>0.2</v>
      </c>
      <c r="P283" s="44">
        <v>0.5</v>
      </c>
      <c r="Q283" s="44"/>
      <c r="R283" s="44" t="s">
        <v>27</v>
      </c>
      <c r="S283" s="44" t="s">
        <v>159</v>
      </c>
      <c r="T283" s="44" t="s">
        <v>141</v>
      </c>
      <c r="U283" s="44">
        <v>9714</v>
      </c>
      <c r="V283" s="44" t="s">
        <v>100</v>
      </c>
    </row>
    <row r="284" spans="1:22">
      <c r="A284" s="44" t="s">
        <v>169</v>
      </c>
      <c r="B284" s="44"/>
      <c r="C284" s="44" t="s">
        <v>99</v>
      </c>
      <c r="D284" s="44" t="s">
        <v>24</v>
      </c>
      <c r="E284" s="45">
        <v>41003.680555555555</v>
      </c>
      <c r="F284" s="44">
        <v>945</v>
      </c>
      <c r="G284" s="44" t="s">
        <v>73</v>
      </c>
      <c r="H284" s="44">
        <v>12</v>
      </c>
      <c r="I284" s="44"/>
      <c r="J284" s="44" t="s">
        <v>44</v>
      </c>
      <c r="K284" s="44" t="s">
        <v>32</v>
      </c>
      <c r="L284" s="44">
        <v>1420028</v>
      </c>
      <c r="M284" s="45">
        <v>41011.432638888888</v>
      </c>
      <c r="N284" s="44" t="s">
        <v>72</v>
      </c>
      <c r="O284" s="44">
        <v>0.2</v>
      </c>
      <c r="P284" s="44">
        <v>0.5</v>
      </c>
      <c r="Q284" s="44"/>
      <c r="R284" s="44" t="s">
        <v>27</v>
      </c>
      <c r="S284" s="44" t="s">
        <v>159</v>
      </c>
      <c r="T284" s="44" t="s">
        <v>141</v>
      </c>
      <c r="U284" s="44">
        <v>9714</v>
      </c>
      <c r="V284" s="44" t="s">
        <v>100</v>
      </c>
    </row>
    <row r="285" spans="1:22">
      <c r="A285" s="44" t="s">
        <v>169</v>
      </c>
      <c r="B285" s="44"/>
      <c r="C285" s="44" t="s">
        <v>99</v>
      </c>
      <c r="D285" s="44" t="s">
        <v>24</v>
      </c>
      <c r="E285" s="45">
        <v>41003.680555555555</v>
      </c>
      <c r="F285" s="44">
        <v>1022</v>
      </c>
      <c r="G285" s="44" t="s">
        <v>74</v>
      </c>
      <c r="H285" s="44">
        <v>17</v>
      </c>
      <c r="I285" s="44" t="s">
        <v>54</v>
      </c>
      <c r="J285" s="44" t="s">
        <v>75</v>
      </c>
      <c r="K285" s="44" t="s">
        <v>32</v>
      </c>
      <c r="L285" s="44">
        <v>1420043</v>
      </c>
      <c r="M285" s="45">
        <v>41012.688194444447</v>
      </c>
      <c r="N285" s="44" t="s">
        <v>67</v>
      </c>
      <c r="O285" s="44">
        <v>15</v>
      </c>
      <c r="P285" s="44">
        <v>60</v>
      </c>
      <c r="Q285" s="44"/>
      <c r="R285" s="44" t="s">
        <v>27</v>
      </c>
      <c r="S285" s="44" t="s">
        <v>159</v>
      </c>
      <c r="T285" s="44" t="s">
        <v>141</v>
      </c>
      <c r="U285" s="44">
        <v>9714</v>
      </c>
      <c r="V285" s="44" t="s">
        <v>100</v>
      </c>
    </row>
    <row r="286" spans="1:22">
      <c r="A286" s="44" t="s">
        <v>169</v>
      </c>
      <c r="B286" s="44"/>
      <c r="C286" s="44" t="s">
        <v>99</v>
      </c>
      <c r="D286" s="44" t="s">
        <v>24</v>
      </c>
      <c r="E286" s="45">
        <v>41003.680555555555</v>
      </c>
      <c r="F286" s="44">
        <v>70300</v>
      </c>
      <c r="G286" s="44" t="s">
        <v>76</v>
      </c>
      <c r="H286" s="44">
        <v>199</v>
      </c>
      <c r="I286" s="44"/>
      <c r="J286" s="44" t="s">
        <v>44</v>
      </c>
      <c r="K286" s="44" t="s">
        <v>32</v>
      </c>
      <c r="L286" s="44">
        <v>1420028</v>
      </c>
      <c r="M286" s="45">
        <v>41010.680555555555</v>
      </c>
      <c r="N286" s="44" t="s">
        <v>77</v>
      </c>
      <c r="O286" s="44">
        <v>15</v>
      </c>
      <c r="P286" s="44">
        <v>25</v>
      </c>
      <c r="Q286" s="44"/>
      <c r="R286" s="44" t="s">
        <v>27</v>
      </c>
      <c r="S286" s="44" t="s">
        <v>159</v>
      </c>
      <c r="T286" s="44" t="s">
        <v>141</v>
      </c>
      <c r="U286" s="44">
        <v>9714</v>
      </c>
      <c r="V286" s="44" t="s">
        <v>100</v>
      </c>
    </row>
    <row r="287" spans="1:22">
      <c r="A287" s="44" t="s">
        <v>169</v>
      </c>
      <c r="B287" s="44"/>
      <c r="C287" s="44" t="s">
        <v>99</v>
      </c>
      <c r="D287" s="44" t="s">
        <v>24</v>
      </c>
      <c r="E287" s="45">
        <v>41003.680555555555</v>
      </c>
      <c r="F287" s="44">
        <v>90068</v>
      </c>
      <c r="G287" s="44" t="s">
        <v>78</v>
      </c>
      <c r="H287" s="44">
        <v>1</v>
      </c>
      <c r="I287" s="44"/>
      <c r="J287" s="44" t="s">
        <v>35</v>
      </c>
      <c r="K287" s="44" t="s">
        <v>27</v>
      </c>
      <c r="L287" s="44"/>
      <c r="M287" s="45">
        <v>41003.680555555555</v>
      </c>
      <c r="N287" s="44"/>
      <c r="O287" s="44"/>
      <c r="P287" s="44"/>
      <c r="Q287" s="44"/>
      <c r="R287" s="44" t="s">
        <v>27</v>
      </c>
      <c r="S287" s="44" t="s">
        <v>159</v>
      </c>
      <c r="T287" s="44" t="s">
        <v>141</v>
      </c>
      <c r="U287" s="44">
        <v>9714</v>
      </c>
      <c r="V287" s="44" t="s">
        <v>100</v>
      </c>
    </row>
    <row r="288" spans="1:22">
      <c r="A288" s="44" t="s">
        <v>169</v>
      </c>
      <c r="B288" s="44"/>
      <c r="C288" s="44" t="s">
        <v>99</v>
      </c>
      <c r="D288" s="44" t="s">
        <v>24</v>
      </c>
      <c r="E288" s="45">
        <v>41003.680555555555</v>
      </c>
      <c r="F288" s="44">
        <v>99937</v>
      </c>
      <c r="G288" s="44" t="s">
        <v>136</v>
      </c>
      <c r="H288" s="44">
        <v>9.4999999999999998E-3</v>
      </c>
      <c r="I288" s="44" t="s">
        <v>37</v>
      </c>
      <c r="J288" s="44" t="s">
        <v>75</v>
      </c>
      <c r="K288" s="44" t="s">
        <v>32</v>
      </c>
      <c r="L288" s="44">
        <v>1420048</v>
      </c>
      <c r="M288" s="45">
        <v>41009.689583333333</v>
      </c>
      <c r="N288" s="44" t="s">
        <v>137</v>
      </c>
      <c r="O288" s="44">
        <v>0.01</v>
      </c>
      <c r="P288" s="44">
        <v>0.05</v>
      </c>
      <c r="Q288" s="44"/>
      <c r="R288" s="44" t="s">
        <v>27</v>
      </c>
      <c r="S288" s="44" t="s">
        <v>159</v>
      </c>
      <c r="T288" s="44" t="s">
        <v>141</v>
      </c>
      <c r="U288" s="44">
        <v>9714</v>
      </c>
      <c r="V288" s="44" t="s">
        <v>100</v>
      </c>
    </row>
    <row r="289" spans="1:22">
      <c r="A289" s="44" t="s">
        <v>170</v>
      </c>
      <c r="B289" s="44"/>
      <c r="C289" s="44" t="s">
        <v>102</v>
      </c>
      <c r="D289" s="44" t="s">
        <v>24</v>
      </c>
      <c r="E289" s="45">
        <v>41052.631249999999</v>
      </c>
      <c r="F289" s="44">
        <v>10</v>
      </c>
      <c r="G289" s="44" t="s">
        <v>25</v>
      </c>
      <c r="H289" s="44">
        <v>20.63</v>
      </c>
      <c r="I289" s="44"/>
      <c r="J289" s="44" t="s">
        <v>26</v>
      </c>
      <c r="K289" s="44" t="s">
        <v>27</v>
      </c>
      <c r="L289" s="44"/>
      <c r="M289" s="45">
        <v>41052.631249999999</v>
      </c>
      <c r="N289" s="44" t="s">
        <v>28</v>
      </c>
      <c r="O289" s="44"/>
      <c r="P289" s="44"/>
      <c r="Q289" s="44"/>
      <c r="R289" s="44" t="s">
        <v>27</v>
      </c>
      <c r="S289" s="44" t="s">
        <v>161</v>
      </c>
      <c r="T289" s="44" t="s">
        <v>141</v>
      </c>
      <c r="U289" s="44">
        <v>11386</v>
      </c>
      <c r="V289" s="44" t="s">
        <v>103</v>
      </c>
    </row>
    <row r="290" spans="1:22">
      <c r="A290" s="44" t="s">
        <v>170</v>
      </c>
      <c r="B290" s="44"/>
      <c r="C290" s="44" t="s">
        <v>102</v>
      </c>
      <c r="D290" s="44" t="s">
        <v>24</v>
      </c>
      <c r="E290" s="45">
        <v>41052.631249999999</v>
      </c>
      <c r="F290" s="44">
        <v>76</v>
      </c>
      <c r="G290" s="44" t="s">
        <v>30</v>
      </c>
      <c r="H290" s="44">
        <v>0.15</v>
      </c>
      <c r="I290" s="44"/>
      <c r="J290" s="44" t="s">
        <v>31</v>
      </c>
      <c r="K290" s="44" t="s">
        <v>32</v>
      </c>
      <c r="L290" s="44">
        <v>1431421</v>
      </c>
      <c r="M290" s="45">
        <v>41053.662499999999</v>
      </c>
      <c r="N290" s="44" t="s">
        <v>33</v>
      </c>
      <c r="O290" s="44">
        <v>0.1</v>
      </c>
      <c r="P290" s="44">
        <v>0.1</v>
      </c>
      <c r="Q290" s="44"/>
      <c r="R290" s="44" t="s">
        <v>27</v>
      </c>
      <c r="S290" s="44" t="s">
        <v>161</v>
      </c>
      <c r="T290" s="44" t="s">
        <v>141</v>
      </c>
      <c r="U290" s="44">
        <v>11386</v>
      </c>
      <c r="V290" s="44" t="s">
        <v>103</v>
      </c>
    </row>
    <row r="291" spans="1:22">
      <c r="A291" s="44" t="s">
        <v>170</v>
      </c>
      <c r="B291" s="44"/>
      <c r="C291" s="44" t="s">
        <v>102</v>
      </c>
      <c r="D291" s="44" t="s">
        <v>24</v>
      </c>
      <c r="E291" s="45">
        <v>41052.631249999999</v>
      </c>
      <c r="F291" s="44">
        <v>80</v>
      </c>
      <c r="G291" s="44" t="s">
        <v>36</v>
      </c>
      <c r="H291" s="44">
        <v>2.5</v>
      </c>
      <c r="I291" s="44" t="s">
        <v>37</v>
      </c>
      <c r="J291" s="44" t="s">
        <v>38</v>
      </c>
      <c r="K291" s="44" t="s">
        <v>32</v>
      </c>
      <c r="L291" s="44">
        <v>1431421</v>
      </c>
      <c r="M291" s="45">
        <v>41053.600694444445</v>
      </c>
      <c r="N291" s="44" t="s">
        <v>39</v>
      </c>
      <c r="O291" s="44">
        <v>2.5</v>
      </c>
      <c r="P291" s="44">
        <v>6</v>
      </c>
      <c r="Q291" s="44"/>
      <c r="R291" s="44" t="s">
        <v>27</v>
      </c>
      <c r="S291" s="44" t="s">
        <v>161</v>
      </c>
      <c r="T291" s="44" t="s">
        <v>141</v>
      </c>
      <c r="U291" s="44">
        <v>11386</v>
      </c>
      <c r="V291" s="44" t="s">
        <v>103</v>
      </c>
    </row>
    <row r="292" spans="1:22">
      <c r="A292" s="44" t="s">
        <v>170</v>
      </c>
      <c r="B292" s="44"/>
      <c r="C292" s="44" t="s">
        <v>102</v>
      </c>
      <c r="D292" s="44" t="s">
        <v>24</v>
      </c>
      <c r="E292" s="45">
        <v>41052.631249999999</v>
      </c>
      <c r="F292" s="44">
        <v>94</v>
      </c>
      <c r="G292" s="44" t="s">
        <v>40</v>
      </c>
      <c r="H292" s="44">
        <v>219</v>
      </c>
      <c r="I292" s="44"/>
      <c r="J292" s="44" t="s">
        <v>41</v>
      </c>
      <c r="K292" s="44" t="s">
        <v>27</v>
      </c>
      <c r="L292" s="44"/>
      <c r="M292" s="45">
        <v>41052.631249999999</v>
      </c>
      <c r="N292" s="44" t="s">
        <v>42</v>
      </c>
      <c r="O292" s="44"/>
      <c r="P292" s="44"/>
      <c r="Q292" s="44"/>
      <c r="R292" s="44" t="s">
        <v>27</v>
      </c>
      <c r="S292" s="44" t="s">
        <v>161</v>
      </c>
      <c r="T292" s="44" t="s">
        <v>141</v>
      </c>
      <c r="U292" s="44">
        <v>11386</v>
      </c>
      <c r="V292" s="44" t="s">
        <v>103</v>
      </c>
    </row>
    <row r="293" spans="1:22">
      <c r="A293" s="44" t="s">
        <v>170</v>
      </c>
      <c r="B293" s="44"/>
      <c r="C293" s="44" t="s">
        <v>102</v>
      </c>
      <c r="D293" s="44" t="s">
        <v>24</v>
      </c>
      <c r="E293" s="45">
        <v>41052.631249999999</v>
      </c>
      <c r="F293" s="44">
        <v>299</v>
      </c>
      <c r="G293" s="44" t="s">
        <v>43</v>
      </c>
      <c r="H293" s="44">
        <v>3.23</v>
      </c>
      <c r="I293" s="44"/>
      <c r="J293" s="44" t="s">
        <v>44</v>
      </c>
      <c r="K293" s="44" t="s">
        <v>27</v>
      </c>
      <c r="L293" s="44"/>
      <c r="M293" s="45">
        <v>41052.631249999999</v>
      </c>
      <c r="N293" s="44" t="s">
        <v>45</v>
      </c>
      <c r="O293" s="44"/>
      <c r="P293" s="44"/>
      <c r="Q293" s="44"/>
      <c r="R293" s="44" t="s">
        <v>27</v>
      </c>
      <c r="S293" s="44" t="s">
        <v>161</v>
      </c>
      <c r="T293" s="44" t="s">
        <v>141</v>
      </c>
      <c r="U293" s="44">
        <v>11386</v>
      </c>
      <c r="V293" s="44" t="s">
        <v>103</v>
      </c>
    </row>
    <row r="294" spans="1:22">
      <c r="A294" s="44" t="s">
        <v>170</v>
      </c>
      <c r="B294" s="44"/>
      <c r="C294" s="44" t="s">
        <v>102</v>
      </c>
      <c r="D294" s="44" t="s">
        <v>24</v>
      </c>
      <c r="E294" s="45">
        <v>41052.631249999999</v>
      </c>
      <c r="F294" s="44">
        <v>301</v>
      </c>
      <c r="G294" s="44" t="s">
        <v>46</v>
      </c>
      <c r="H294" s="44">
        <v>35.9</v>
      </c>
      <c r="I294" s="44"/>
      <c r="J294" s="44" t="s">
        <v>47</v>
      </c>
      <c r="K294" s="44" t="s">
        <v>27</v>
      </c>
      <c r="L294" s="44"/>
      <c r="M294" s="45">
        <v>41052.631249999999</v>
      </c>
      <c r="N294" s="44"/>
      <c r="O294" s="44"/>
      <c r="P294" s="44"/>
      <c r="Q294" s="44"/>
      <c r="R294" s="44" t="s">
        <v>27</v>
      </c>
      <c r="S294" s="44" t="s">
        <v>161</v>
      </c>
      <c r="T294" s="44" t="s">
        <v>141</v>
      </c>
      <c r="U294" s="44">
        <v>11386</v>
      </c>
      <c r="V294" s="44" t="s">
        <v>103</v>
      </c>
    </row>
    <row r="295" spans="1:22">
      <c r="A295" s="44" t="s">
        <v>170</v>
      </c>
      <c r="B295" s="44"/>
      <c r="C295" s="44" t="s">
        <v>102</v>
      </c>
      <c r="D295" s="44" t="s">
        <v>24</v>
      </c>
      <c r="E295" s="45">
        <v>41052.631249999999</v>
      </c>
      <c r="F295" s="44">
        <v>406</v>
      </c>
      <c r="G295" s="44" t="s">
        <v>48</v>
      </c>
      <c r="H295" s="44">
        <v>7.27</v>
      </c>
      <c r="I295" s="44"/>
      <c r="J295" s="44" t="s">
        <v>49</v>
      </c>
      <c r="K295" s="44" t="s">
        <v>27</v>
      </c>
      <c r="L295" s="44"/>
      <c r="M295" s="45">
        <v>41052.631249999999</v>
      </c>
      <c r="N295" s="44" t="s">
        <v>50</v>
      </c>
      <c r="O295" s="44"/>
      <c r="P295" s="44"/>
      <c r="Q295" s="44"/>
      <c r="R295" s="44" t="s">
        <v>27</v>
      </c>
      <c r="S295" s="44" t="s">
        <v>161</v>
      </c>
      <c r="T295" s="44" t="s">
        <v>141</v>
      </c>
      <c r="U295" s="44">
        <v>11386</v>
      </c>
      <c r="V295" s="44" t="s">
        <v>103</v>
      </c>
    </row>
    <row r="296" spans="1:22">
      <c r="A296" s="44" t="s">
        <v>170</v>
      </c>
      <c r="B296" s="44"/>
      <c r="C296" s="44" t="s">
        <v>102</v>
      </c>
      <c r="D296" s="44" t="s">
        <v>24</v>
      </c>
      <c r="E296" s="45">
        <v>41052.631249999999</v>
      </c>
      <c r="F296" s="44">
        <v>410</v>
      </c>
      <c r="G296" s="44" t="s">
        <v>51</v>
      </c>
      <c r="H296" s="44">
        <v>114</v>
      </c>
      <c r="I296" s="44" t="s">
        <v>82</v>
      </c>
      <c r="J296" s="44" t="s">
        <v>44</v>
      </c>
      <c r="K296" s="44" t="s">
        <v>32</v>
      </c>
      <c r="L296" s="44">
        <v>1431421</v>
      </c>
      <c r="M296" s="45">
        <v>41059.931250000001</v>
      </c>
      <c r="N296" s="44" t="s">
        <v>52</v>
      </c>
      <c r="O296" s="44">
        <v>0.65</v>
      </c>
      <c r="P296" s="44">
        <v>2.5</v>
      </c>
      <c r="Q296" s="44"/>
      <c r="R296" s="44" t="s">
        <v>27</v>
      </c>
      <c r="S296" s="44" t="s">
        <v>161</v>
      </c>
      <c r="T296" s="44" t="s">
        <v>141</v>
      </c>
      <c r="U296" s="44">
        <v>11386</v>
      </c>
      <c r="V296" s="44" t="s">
        <v>103</v>
      </c>
    </row>
    <row r="297" spans="1:22">
      <c r="A297" s="44" t="s">
        <v>170</v>
      </c>
      <c r="B297" s="44"/>
      <c r="C297" s="44" t="s">
        <v>102</v>
      </c>
      <c r="D297" s="44" t="s">
        <v>24</v>
      </c>
      <c r="E297" s="45">
        <v>41052.631249999999</v>
      </c>
      <c r="F297" s="44">
        <v>610</v>
      </c>
      <c r="G297" s="44" t="s">
        <v>53</v>
      </c>
      <c r="H297" s="44">
        <v>0.01</v>
      </c>
      <c r="I297" s="44" t="s">
        <v>37</v>
      </c>
      <c r="J297" s="44" t="s">
        <v>44</v>
      </c>
      <c r="K297" s="44" t="s">
        <v>32</v>
      </c>
      <c r="L297" s="44">
        <v>1431425</v>
      </c>
      <c r="M297" s="45">
        <v>41058.710416666669</v>
      </c>
      <c r="N297" s="44" t="s">
        <v>55</v>
      </c>
      <c r="O297" s="44">
        <v>0.01</v>
      </c>
      <c r="P297" s="44">
        <v>0.02</v>
      </c>
      <c r="Q297" s="44"/>
      <c r="R297" s="44" t="s">
        <v>27</v>
      </c>
      <c r="S297" s="44" t="s">
        <v>161</v>
      </c>
      <c r="T297" s="44" t="s">
        <v>141</v>
      </c>
      <c r="U297" s="44">
        <v>11386</v>
      </c>
      <c r="V297" s="44" t="s">
        <v>103</v>
      </c>
    </row>
    <row r="298" spans="1:22">
      <c r="A298" s="44" t="s">
        <v>170</v>
      </c>
      <c r="B298" s="44"/>
      <c r="C298" s="44" t="s">
        <v>102</v>
      </c>
      <c r="D298" s="44" t="s">
        <v>24</v>
      </c>
      <c r="E298" s="45">
        <v>41052.631249999999</v>
      </c>
      <c r="F298" s="44">
        <v>625</v>
      </c>
      <c r="G298" s="44" t="s">
        <v>56</v>
      </c>
      <c r="H298" s="44">
        <v>0.08</v>
      </c>
      <c r="I298" s="44" t="s">
        <v>37</v>
      </c>
      <c r="J298" s="44" t="s">
        <v>44</v>
      </c>
      <c r="K298" s="44" t="s">
        <v>32</v>
      </c>
      <c r="L298" s="44">
        <v>1431425</v>
      </c>
      <c r="M298" s="45">
        <v>41059.477083333331</v>
      </c>
      <c r="N298" s="44" t="s">
        <v>57</v>
      </c>
      <c r="O298" s="44">
        <v>0.08</v>
      </c>
      <c r="P298" s="44">
        <v>0.2</v>
      </c>
      <c r="Q298" s="44"/>
      <c r="R298" s="44" t="s">
        <v>27</v>
      </c>
      <c r="S298" s="44" t="s">
        <v>161</v>
      </c>
      <c r="T298" s="44" t="s">
        <v>141</v>
      </c>
      <c r="U298" s="44">
        <v>11386</v>
      </c>
      <c r="V298" s="44" t="s">
        <v>103</v>
      </c>
    </row>
    <row r="299" spans="1:22">
      <c r="A299" s="44" t="s">
        <v>170</v>
      </c>
      <c r="B299" s="44"/>
      <c r="C299" s="44" t="s">
        <v>102</v>
      </c>
      <c r="D299" s="44" t="s">
        <v>24</v>
      </c>
      <c r="E299" s="45">
        <v>41052.631249999999</v>
      </c>
      <c r="F299" s="44">
        <v>630</v>
      </c>
      <c r="G299" s="44" t="s">
        <v>59</v>
      </c>
      <c r="H299" s="44">
        <v>0.18</v>
      </c>
      <c r="I299" s="44"/>
      <c r="J299" s="44" t="s">
        <v>44</v>
      </c>
      <c r="K299" s="44" t="s">
        <v>32</v>
      </c>
      <c r="L299" s="44">
        <v>1431425</v>
      </c>
      <c r="M299" s="45">
        <v>41058.426388888889</v>
      </c>
      <c r="N299" s="44" t="s">
        <v>60</v>
      </c>
      <c r="O299" s="44">
        <v>0</v>
      </c>
      <c r="P299" s="44">
        <v>0.01</v>
      </c>
      <c r="Q299" s="44"/>
      <c r="R299" s="44" t="s">
        <v>27</v>
      </c>
      <c r="S299" s="44" t="s">
        <v>161</v>
      </c>
      <c r="T299" s="44" t="s">
        <v>141</v>
      </c>
      <c r="U299" s="44">
        <v>11386</v>
      </c>
      <c r="V299" s="44" t="s">
        <v>103</v>
      </c>
    </row>
    <row r="300" spans="1:22">
      <c r="A300" s="44" t="s">
        <v>170</v>
      </c>
      <c r="B300" s="44"/>
      <c r="C300" s="44" t="s">
        <v>102</v>
      </c>
      <c r="D300" s="44" t="s">
        <v>24</v>
      </c>
      <c r="E300" s="45">
        <v>41052.631249999999</v>
      </c>
      <c r="F300" s="44">
        <v>665</v>
      </c>
      <c r="G300" s="44" t="s">
        <v>61</v>
      </c>
      <c r="H300" s="44">
        <v>2.1999999999999999E-2</v>
      </c>
      <c r="I300" s="44"/>
      <c r="J300" s="44" t="s">
        <v>44</v>
      </c>
      <c r="K300" s="44" t="s">
        <v>32</v>
      </c>
      <c r="L300" s="44">
        <v>1431425</v>
      </c>
      <c r="M300" s="45">
        <v>41058.63958333333</v>
      </c>
      <c r="N300" s="44" t="s">
        <v>62</v>
      </c>
      <c r="O300" s="44">
        <v>0</v>
      </c>
      <c r="P300" s="44">
        <v>0.01</v>
      </c>
      <c r="Q300" s="44"/>
      <c r="R300" s="44" t="s">
        <v>27</v>
      </c>
      <c r="S300" s="44" t="s">
        <v>161</v>
      </c>
      <c r="T300" s="44" t="s">
        <v>141</v>
      </c>
      <c r="U300" s="44">
        <v>11386</v>
      </c>
      <c r="V300" s="44" t="s">
        <v>103</v>
      </c>
    </row>
    <row r="301" spans="1:22">
      <c r="A301" s="44" t="s">
        <v>170</v>
      </c>
      <c r="B301" s="44"/>
      <c r="C301" s="44" t="s">
        <v>102</v>
      </c>
      <c r="D301" s="44" t="s">
        <v>24</v>
      </c>
      <c r="E301" s="45">
        <v>41052.631249999999</v>
      </c>
      <c r="F301" s="44">
        <v>671</v>
      </c>
      <c r="G301" s="44" t="s">
        <v>63</v>
      </c>
      <c r="H301" s="44">
        <v>2.1999999999999999E-2</v>
      </c>
      <c r="I301" s="44"/>
      <c r="J301" s="44" t="s">
        <v>44</v>
      </c>
      <c r="K301" s="44" t="s">
        <v>32</v>
      </c>
      <c r="L301" s="44">
        <v>1431429</v>
      </c>
      <c r="M301" s="45">
        <v>41053.631944444445</v>
      </c>
      <c r="N301" s="44" t="s">
        <v>62</v>
      </c>
      <c r="O301" s="44">
        <v>0</v>
      </c>
      <c r="P301" s="44">
        <v>0.01</v>
      </c>
      <c r="Q301" s="44"/>
      <c r="R301" s="44" t="s">
        <v>27</v>
      </c>
      <c r="S301" s="44" t="s">
        <v>161</v>
      </c>
      <c r="T301" s="44" t="s">
        <v>141</v>
      </c>
      <c r="U301" s="44">
        <v>11386</v>
      </c>
      <c r="V301" s="44" t="s">
        <v>103</v>
      </c>
    </row>
    <row r="302" spans="1:22">
      <c r="A302" s="44" t="s">
        <v>170</v>
      </c>
      <c r="B302" s="44"/>
      <c r="C302" s="44" t="s">
        <v>102</v>
      </c>
      <c r="D302" s="44" t="s">
        <v>24</v>
      </c>
      <c r="E302" s="45">
        <v>41052.631249999999</v>
      </c>
      <c r="F302" s="44">
        <v>680</v>
      </c>
      <c r="G302" s="44" t="s">
        <v>64</v>
      </c>
      <c r="H302" s="44">
        <v>1</v>
      </c>
      <c r="I302" s="44" t="s">
        <v>37</v>
      </c>
      <c r="J302" s="44" t="s">
        <v>44</v>
      </c>
      <c r="K302" s="44" t="s">
        <v>32</v>
      </c>
      <c r="L302" s="44">
        <v>1431425</v>
      </c>
      <c r="M302" s="45">
        <v>41058.552083333336</v>
      </c>
      <c r="N302" s="44" t="s">
        <v>65</v>
      </c>
      <c r="O302" s="44">
        <v>1</v>
      </c>
      <c r="P302" s="44">
        <v>5</v>
      </c>
      <c r="Q302" s="44"/>
      <c r="R302" s="44" t="s">
        <v>27</v>
      </c>
      <c r="S302" s="44" t="s">
        <v>161</v>
      </c>
      <c r="T302" s="44" t="s">
        <v>141</v>
      </c>
      <c r="U302" s="44">
        <v>11386</v>
      </c>
      <c r="V302" s="44" t="s">
        <v>103</v>
      </c>
    </row>
    <row r="303" spans="1:22">
      <c r="A303" s="44" t="s">
        <v>170</v>
      </c>
      <c r="B303" s="44"/>
      <c r="C303" s="44" t="s">
        <v>102</v>
      </c>
      <c r="D303" s="44" t="s">
        <v>24</v>
      </c>
      <c r="E303" s="45">
        <v>41052.631249999999</v>
      </c>
      <c r="F303" s="44">
        <v>916</v>
      </c>
      <c r="G303" s="44" t="s">
        <v>66</v>
      </c>
      <c r="H303" s="44">
        <v>32.200000000000003</v>
      </c>
      <c r="I303" s="44"/>
      <c r="J303" s="44" t="s">
        <v>44</v>
      </c>
      <c r="K303" s="44" t="s">
        <v>32</v>
      </c>
      <c r="L303" s="44">
        <v>1431433</v>
      </c>
      <c r="M303" s="45">
        <v>41060.963888888888</v>
      </c>
      <c r="N303" s="44" t="s">
        <v>67</v>
      </c>
      <c r="O303" s="44">
        <v>0.08</v>
      </c>
      <c r="P303" s="44">
        <v>0.3</v>
      </c>
      <c r="Q303" s="44"/>
      <c r="R303" s="44" t="s">
        <v>27</v>
      </c>
      <c r="S303" s="44" t="s">
        <v>161</v>
      </c>
      <c r="T303" s="44" t="s">
        <v>141</v>
      </c>
      <c r="U303" s="44">
        <v>11386</v>
      </c>
      <c r="V303" s="44" t="s">
        <v>103</v>
      </c>
    </row>
    <row r="304" spans="1:22">
      <c r="A304" s="44" t="s">
        <v>170</v>
      </c>
      <c r="B304" s="44"/>
      <c r="C304" s="44" t="s">
        <v>102</v>
      </c>
      <c r="D304" s="44" t="s">
        <v>24</v>
      </c>
      <c r="E304" s="45">
        <v>41052.631249999999</v>
      </c>
      <c r="F304" s="44">
        <v>927</v>
      </c>
      <c r="G304" s="44" t="s">
        <v>68</v>
      </c>
      <c r="H304" s="44">
        <v>8.76</v>
      </c>
      <c r="I304" s="44"/>
      <c r="J304" s="44" t="s">
        <v>44</v>
      </c>
      <c r="K304" s="44" t="s">
        <v>32</v>
      </c>
      <c r="L304" s="44">
        <v>1431433</v>
      </c>
      <c r="M304" s="45">
        <v>41060.963888888888</v>
      </c>
      <c r="N304" s="44" t="s">
        <v>67</v>
      </c>
      <c r="O304" s="44">
        <v>0.04</v>
      </c>
      <c r="P304" s="44">
        <v>0.16</v>
      </c>
      <c r="Q304" s="44"/>
      <c r="R304" s="44" t="s">
        <v>27</v>
      </c>
      <c r="S304" s="44" t="s">
        <v>161</v>
      </c>
      <c r="T304" s="44" t="s">
        <v>141</v>
      </c>
      <c r="U304" s="44">
        <v>11386</v>
      </c>
      <c r="V304" s="44" t="s">
        <v>103</v>
      </c>
    </row>
    <row r="305" spans="1:22">
      <c r="A305" s="44" t="s">
        <v>170</v>
      </c>
      <c r="B305" s="44"/>
      <c r="C305" s="44" t="s">
        <v>102</v>
      </c>
      <c r="D305" s="44" t="s">
        <v>24</v>
      </c>
      <c r="E305" s="45">
        <v>41052.631249999999</v>
      </c>
      <c r="F305" s="44">
        <v>929</v>
      </c>
      <c r="G305" s="44" t="s">
        <v>69</v>
      </c>
      <c r="H305" s="44">
        <v>1.9</v>
      </c>
      <c r="I305" s="44" t="s">
        <v>54</v>
      </c>
      <c r="J305" s="44" t="s">
        <v>44</v>
      </c>
      <c r="K305" s="44" t="s">
        <v>32</v>
      </c>
      <c r="L305" s="44">
        <v>1431433</v>
      </c>
      <c r="M305" s="45">
        <v>41061.640277777777</v>
      </c>
      <c r="N305" s="44" t="s">
        <v>67</v>
      </c>
      <c r="O305" s="44">
        <v>0.5</v>
      </c>
      <c r="P305" s="44">
        <v>2</v>
      </c>
      <c r="Q305" s="44"/>
      <c r="R305" s="44" t="s">
        <v>27</v>
      </c>
      <c r="S305" s="44" t="s">
        <v>161</v>
      </c>
      <c r="T305" s="44" t="s">
        <v>141</v>
      </c>
      <c r="U305" s="44">
        <v>11386</v>
      </c>
      <c r="V305" s="44" t="s">
        <v>103</v>
      </c>
    </row>
    <row r="306" spans="1:22">
      <c r="A306" s="44" t="s">
        <v>170</v>
      </c>
      <c r="B306" s="44"/>
      <c r="C306" s="44" t="s">
        <v>102</v>
      </c>
      <c r="D306" s="44" t="s">
        <v>24</v>
      </c>
      <c r="E306" s="45">
        <v>41052.631249999999</v>
      </c>
      <c r="F306" s="44">
        <v>937</v>
      </c>
      <c r="G306" s="44" t="s">
        <v>70</v>
      </c>
      <c r="H306" s="44">
        <v>0.6</v>
      </c>
      <c r="I306" s="44" t="s">
        <v>54</v>
      </c>
      <c r="J306" s="44" t="s">
        <v>44</v>
      </c>
      <c r="K306" s="44" t="s">
        <v>32</v>
      </c>
      <c r="L306" s="44">
        <v>1431433</v>
      </c>
      <c r="M306" s="45">
        <v>41060.963888888888</v>
      </c>
      <c r="N306" s="44" t="s">
        <v>67</v>
      </c>
      <c r="O306" s="44">
        <v>0.3</v>
      </c>
      <c r="P306" s="44">
        <v>1.2</v>
      </c>
      <c r="Q306" s="44"/>
      <c r="R306" s="44" t="s">
        <v>27</v>
      </c>
      <c r="S306" s="44" t="s">
        <v>161</v>
      </c>
      <c r="T306" s="44" t="s">
        <v>141</v>
      </c>
      <c r="U306" s="44">
        <v>11386</v>
      </c>
      <c r="V306" s="44" t="s">
        <v>103</v>
      </c>
    </row>
    <row r="307" spans="1:22">
      <c r="A307" s="44" t="s">
        <v>170</v>
      </c>
      <c r="B307" s="44"/>
      <c r="C307" s="44" t="s">
        <v>102</v>
      </c>
      <c r="D307" s="44" t="s">
        <v>24</v>
      </c>
      <c r="E307" s="45">
        <v>41052.631249999999</v>
      </c>
      <c r="F307" s="44">
        <v>940</v>
      </c>
      <c r="G307" s="44" t="s">
        <v>71</v>
      </c>
      <c r="H307" s="44">
        <v>2.8</v>
      </c>
      <c r="I307" s="44"/>
      <c r="J307" s="44" t="s">
        <v>44</v>
      </c>
      <c r="K307" s="44" t="s">
        <v>32</v>
      </c>
      <c r="L307" s="44">
        <v>1431421</v>
      </c>
      <c r="M307" s="45">
        <v>41059.918749999997</v>
      </c>
      <c r="N307" s="44" t="s">
        <v>72</v>
      </c>
      <c r="O307" s="44">
        <v>0.2</v>
      </c>
      <c r="P307" s="44">
        <v>0.5</v>
      </c>
      <c r="Q307" s="44"/>
      <c r="R307" s="44" t="s">
        <v>27</v>
      </c>
      <c r="S307" s="44" t="s">
        <v>161</v>
      </c>
      <c r="T307" s="44" t="s">
        <v>141</v>
      </c>
      <c r="U307" s="44">
        <v>11386</v>
      </c>
      <c r="V307" s="44" t="s">
        <v>103</v>
      </c>
    </row>
    <row r="308" spans="1:22">
      <c r="A308" s="44" t="s">
        <v>170</v>
      </c>
      <c r="B308" s="44"/>
      <c r="C308" s="44" t="s">
        <v>102</v>
      </c>
      <c r="D308" s="44" t="s">
        <v>24</v>
      </c>
      <c r="E308" s="45">
        <v>41052.631249999999</v>
      </c>
      <c r="F308" s="44">
        <v>945</v>
      </c>
      <c r="G308" s="44" t="s">
        <v>73</v>
      </c>
      <c r="H308" s="44">
        <v>3.5</v>
      </c>
      <c r="I308" s="44"/>
      <c r="J308" s="44" t="s">
        <v>44</v>
      </c>
      <c r="K308" s="44" t="s">
        <v>32</v>
      </c>
      <c r="L308" s="44">
        <v>1431421</v>
      </c>
      <c r="M308" s="45">
        <v>41059.918749999997</v>
      </c>
      <c r="N308" s="44" t="s">
        <v>72</v>
      </c>
      <c r="O308" s="44">
        <v>0.2</v>
      </c>
      <c r="P308" s="44">
        <v>0.5</v>
      </c>
      <c r="Q308" s="44"/>
      <c r="R308" s="44" t="s">
        <v>27</v>
      </c>
      <c r="S308" s="44" t="s">
        <v>161</v>
      </c>
      <c r="T308" s="44" t="s">
        <v>141</v>
      </c>
      <c r="U308" s="44">
        <v>11386</v>
      </c>
      <c r="V308" s="44" t="s">
        <v>103</v>
      </c>
    </row>
    <row r="309" spans="1:22">
      <c r="A309" s="44" t="s">
        <v>170</v>
      </c>
      <c r="B309" s="44"/>
      <c r="C309" s="44" t="s">
        <v>102</v>
      </c>
      <c r="D309" s="44" t="s">
        <v>24</v>
      </c>
      <c r="E309" s="45">
        <v>41052.631249999999</v>
      </c>
      <c r="F309" s="44">
        <v>1022</v>
      </c>
      <c r="G309" s="44" t="s">
        <v>74</v>
      </c>
      <c r="H309" s="44">
        <v>15</v>
      </c>
      <c r="I309" s="44" t="s">
        <v>37</v>
      </c>
      <c r="J309" s="44" t="s">
        <v>75</v>
      </c>
      <c r="K309" s="44" t="s">
        <v>32</v>
      </c>
      <c r="L309" s="44">
        <v>1431433</v>
      </c>
      <c r="M309" s="45">
        <v>41061.640277777777</v>
      </c>
      <c r="N309" s="44" t="s">
        <v>67</v>
      </c>
      <c r="O309" s="44">
        <v>15</v>
      </c>
      <c r="P309" s="44">
        <v>60</v>
      </c>
      <c r="Q309" s="44"/>
      <c r="R309" s="44" t="s">
        <v>27</v>
      </c>
      <c r="S309" s="44" t="s">
        <v>161</v>
      </c>
      <c r="T309" s="44" t="s">
        <v>141</v>
      </c>
      <c r="U309" s="44">
        <v>11386</v>
      </c>
      <c r="V309" s="44" t="s">
        <v>103</v>
      </c>
    </row>
    <row r="310" spans="1:22">
      <c r="A310" s="44" t="s">
        <v>170</v>
      </c>
      <c r="B310" s="44"/>
      <c r="C310" s="44" t="s">
        <v>102</v>
      </c>
      <c r="D310" s="44" t="s">
        <v>24</v>
      </c>
      <c r="E310" s="45">
        <v>41052.631249999999</v>
      </c>
      <c r="F310" s="44">
        <v>70300</v>
      </c>
      <c r="G310" s="44" t="s">
        <v>76</v>
      </c>
      <c r="H310" s="44">
        <v>118</v>
      </c>
      <c r="I310" s="44"/>
      <c r="J310" s="44" t="s">
        <v>44</v>
      </c>
      <c r="K310" s="44" t="s">
        <v>32</v>
      </c>
      <c r="L310" s="44">
        <v>1431421</v>
      </c>
      <c r="M310" s="45">
        <v>41058.553472222222</v>
      </c>
      <c r="N310" s="44" t="s">
        <v>77</v>
      </c>
      <c r="O310" s="44">
        <v>15</v>
      </c>
      <c r="P310" s="44">
        <v>25</v>
      </c>
      <c r="Q310" s="44"/>
      <c r="R310" s="44" t="s">
        <v>27</v>
      </c>
      <c r="S310" s="44" t="s">
        <v>161</v>
      </c>
      <c r="T310" s="44" t="s">
        <v>141</v>
      </c>
      <c r="U310" s="44">
        <v>11386</v>
      </c>
      <c r="V310" s="44" t="s">
        <v>103</v>
      </c>
    </row>
    <row r="311" spans="1:22">
      <c r="A311" s="44" t="s">
        <v>170</v>
      </c>
      <c r="B311" s="44"/>
      <c r="C311" s="44" t="s">
        <v>102</v>
      </c>
      <c r="D311" s="44" t="s">
        <v>24</v>
      </c>
      <c r="E311" s="45">
        <v>41052.631249999999</v>
      </c>
      <c r="F311" s="44">
        <v>90068</v>
      </c>
      <c r="G311" s="44" t="s">
        <v>78</v>
      </c>
      <c r="H311" s="44">
        <v>10</v>
      </c>
      <c r="I311" s="44"/>
      <c r="J311" s="44" t="s">
        <v>35</v>
      </c>
      <c r="K311" s="44" t="s">
        <v>27</v>
      </c>
      <c r="L311" s="44"/>
      <c r="M311" s="45">
        <v>41052.631249999999</v>
      </c>
      <c r="N311" s="44"/>
      <c r="O311" s="44"/>
      <c r="P311" s="44"/>
      <c r="Q311" s="44"/>
      <c r="R311" s="44" t="s">
        <v>27</v>
      </c>
      <c r="S311" s="44" t="s">
        <v>161</v>
      </c>
      <c r="T311" s="44" t="s">
        <v>141</v>
      </c>
      <c r="U311" s="44">
        <v>11386</v>
      </c>
      <c r="V311" s="44" t="s">
        <v>103</v>
      </c>
    </row>
    <row r="312" spans="1:22">
      <c r="A312" s="44" t="s">
        <v>170</v>
      </c>
      <c r="B312" s="44"/>
      <c r="C312" s="44" t="s">
        <v>102</v>
      </c>
      <c r="D312" s="44" t="s">
        <v>24</v>
      </c>
      <c r="E312" s="45">
        <v>41052.631249999999</v>
      </c>
      <c r="F312" s="44">
        <v>99937</v>
      </c>
      <c r="G312" s="44" t="s">
        <v>136</v>
      </c>
      <c r="H312" s="44">
        <v>9.7000000000000003E-3</v>
      </c>
      <c r="I312" s="44" t="s">
        <v>37</v>
      </c>
      <c r="J312" s="44" t="s">
        <v>75</v>
      </c>
      <c r="K312" s="44" t="s">
        <v>32</v>
      </c>
      <c r="L312" s="44">
        <v>1431437</v>
      </c>
      <c r="M312" s="45">
        <v>41054.558333333334</v>
      </c>
      <c r="N312" s="44" t="s">
        <v>137</v>
      </c>
      <c r="O312" s="44">
        <v>0.01</v>
      </c>
      <c r="P312" s="44">
        <v>0.05</v>
      </c>
      <c r="Q312" s="44"/>
      <c r="R312" s="44" t="s">
        <v>27</v>
      </c>
      <c r="S312" s="44" t="s">
        <v>161</v>
      </c>
      <c r="T312" s="44" t="s">
        <v>141</v>
      </c>
      <c r="U312" s="44">
        <v>11386</v>
      </c>
      <c r="V312" s="44" t="s">
        <v>103</v>
      </c>
    </row>
    <row r="313" spans="1:22">
      <c r="A313" s="44" t="s">
        <v>171</v>
      </c>
      <c r="B313" s="44"/>
      <c r="C313" s="44" t="s">
        <v>104</v>
      </c>
      <c r="D313" s="44" t="s">
        <v>24</v>
      </c>
      <c r="E313" s="45">
        <v>41060.643055555556</v>
      </c>
      <c r="F313" s="44">
        <v>10</v>
      </c>
      <c r="G313" s="44" t="s">
        <v>25</v>
      </c>
      <c r="H313" s="44">
        <v>24.8</v>
      </c>
      <c r="I313" s="44"/>
      <c r="J313" s="44" t="s">
        <v>26</v>
      </c>
      <c r="K313" s="44" t="s">
        <v>27</v>
      </c>
      <c r="L313" s="44"/>
      <c r="M313" s="45">
        <v>41060.643055555556</v>
      </c>
      <c r="N313" s="44" t="s">
        <v>28</v>
      </c>
      <c r="O313" s="44"/>
      <c r="P313" s="44"/>
      <c r="Q313" s="44"/>
      <c r="R313" s="44" t="s">
        <v>27</v>
      </c>
      <c r="S313" s="44" t="s">
        <v>161</v>
      </c>
      <c r="T313" s="44" t="s">
        <v>141</v>
      </c>
      <c r="U313" s="44">
        <v>9721</v>
      </c>
      <c r="V313" s="44" t="s">
        <v>105</v>
      </c>
    </row>
    <row r="314" spans="1:22">
      <c r="A314" s="44" t="s">
        <v>171</v>
      </c>
      <c r="B314" s="44"/>
      <c r="C314" s="44" t="s">
        <v>104</v>
      </c>
      <c r="D314" s="44" t="s">
        <v>24</v>
      </c>
      <c r="E314" s="45">
        <v>41060.643055555556</v>
      </c>
      <c r="F314" s="44">
        <v>76</v>
      </c>
      <c r="G314" s="44" t="s">
        <v>30</v>
      </c>
      <c r="H314" s="44">
        <v>0.35</v>
      </c>
      <c r="I314" s="44"/>
      <c r="J314" s="44" t="s">
        <v>31</v>
      </c>
      <c r="K314" s="44" t="s">
        <v>32</v>
      </c>
      <c r="L314" s="44">
        <v>1433048</v>
      </c>
      <c r="M314" s="45">
        <v>41061.700694444444</v>
      </c>
      <c r="N314" s="44" t="s">
        <v>33</v>
      </c>
      <c r="O314" s="44">
        <v>0.1</v>
      </c>
      <c r="P314" s="44">
        <v>0.1</v>
      </c>
      <c r="Q314" s="44"/>
      <c r="R314" s="44" t="s">
        <v>27</v>
      </c>
      <c r="S314" s="44" t="s">
        <v>161</v>
      </c>
      <c r="T314" s="44" t="s">
        <v>141</v>
      </c>
      <c r="U314" s="44">
        <v>9721</v>
      </c>
      <c r="V314" s="44" t="s">
        <v>105</v>
      </c>
    </row>
    <row r="315" spans="1:22">
      <c r="A315" s="44" t="s">
        <v>171</v>
      </c>
      <c r="B315" s="44"/>
      <c r="C315" s="44" t="s">
        <v>104</v>
      </c>
      <c r="D315" s="44" t="s">
        <v>24</v>
      </c>
      <c r="E315" s="45">
        <v>41060.643055555556</v>
      </c>
      <c r="F315" s="44">
        <v>80</v>
      </c>
      <c r="G315" s="44" t="s">
        <v>36</v>
      </c>
      <c r="H315" s="44">
        <v>2.5</v>
      </c>
      <c r="I315" s="44" t="s">
        <v>37</v>
      </c>
      <c r="J315" s="44" t="s">
        <v>38</v>
      </c>
      <c r="K315" s="44" t="s">
        <v>32</v>
      </c>
      <c r="L315" s="44">
        <v>1433048</v>
      </c>
      <c r="M315" s="45">
        <v>41061.695138888892</v>
      </c>
      <c r="N315" s="44" t="s">
        <v>39</v>
      </c>
      <c r="O315" s="44">
        <v>2.5</v>
      </c>
      <c r="P315" s="44">
        <v>6</v>
      </c>
      <c r="Q315" s="44" t="s">
        <v>157</v>
      </c>
      <c r="R315" s="44" t="s">
        <v>27</v>
      </c>
      <c r="S315" s="44" t="s">
        <v>161</v>
      </c>
      <c r="T315" s="44" t="s">
        <v>141</v>
      </c>
      <c r="U315" s="44">
        <v>9721</v>
      </c>
      <c r="V315" s="44" t="s">
        <v>105</v>
      </c>
    </row>
    <row r="316" spans="1:22">
      <c r="A316" s="44" t="s">
        <v>171</v>
      </c>
      <c r="B316" s="44"/>
      <c r="C316" s="44" t="s">
        <v>104</v>
      </c>
      <c r="D316" s="44" t="s">
        <v>24</v>
      </c>
      <c r="E316" s="45">
        <v>41060.643055555556</v>
      </c>
      <c r="F316" s="44">
        <v>94</v>
      </c>
      <c r="G316" s="44" t="s">
        <v>40</v>
      </c>
      <c r="H316" s="44">
        <v>485</v>
      </c>
      <c r="I316" s="44"/>
      <c r="J316" s="44" t="s">
        <v>41</v>
      </c>
      <c r="K316" s="44" t="s">
        <v>27</v>
      </c>
      <c r="L316" s="44"/>
      <c r="M316" s="45">
        <v>41060.643055555556</v>
      </c>
      <c r="N316" s="44" t="s">
        <v>42</v>
      </c>
      <c r="O316" s="44"/>
      <c r="P316" s="44"/>
      <c r="Q316" s="44"/>
      <c r="R316" s="44" t="s">
        <v>27</v>
      </c>
      <c r="S316" s="44" t="s">
        <v>161</v>
      </c>
      <c r="T316" s="44" t="s">
        <v>141</v>
      </c>
      <c r="U316" s="44">
        <v>9721</v>
      </c>
      <c r="V316" s="44" t="s">
        <v>105</v>
      </c>
    </row>
    <row r="317" spans="1:22">
      <c r="A317" s="44" t="s">
        <v>171</v>
      </c>
      <c r="B317" s="44"/>
      <c r="C317" s="44" t="s">
        <v>104</v>
      </c>
      <c r="D317" s="44" t="s">
        <v>24</v>
      </c>
      <c r="E317" s="45">
        <v>41060.643055555556</v>
      </c>
      <c r="F317" s="44">
        <v>299</v>
      </c>
      <c r="G317" s="44" t="s">
        <v>43</v>
      </c>
      <c r="H317" s="44">
        <v>3.58</v>
      </c>
      <c r="I317" s="44"/>
      <c r="J317" s="44" t="s">
        <v>44</v>
      </c>
      <c r="K317" s="44" t="s">
        <v>27</v>
      </c>
      <c r="L317" s="44"/>
      <c r="M317" s="45">
        <v>41060.643055555556</v>
      </c>
      <c r="N317" s="44" t="s">
        <v>45</v>
      </c>
      <c r="O317" s="44"/>
      <c r="P317" s="44"/>
      <c r="Q317" s="44"/>
      <c r="R317" s="44" t="s">
        <v>27</v>
      </c>
      <c r="S317" s="44" t="s">
        <v>161</v>
      </c>
      <c r="T317" s="44" t="s">
        <v>141</v>
      </c>
      <c r="U317" s="44">
        <v>9721</v>
      </c>
      <c r="V317" s="44" t="s">
        <v>105</v>
      </c>
    </row>
    <row r="318" spans="1:22">
      <c r="A318" s="44" t="s">
        <v>171</v>
      </c>
      <c r="B318" s="44"/>
      <c r="C318" s="44" t="s">
        <v>104</v>
      </c>
      <c r="D318" s="44" t="s">
        <v>24</v>
      </c>
      <c r="E318" s="45">
        <v>41060.643055555556</v>
      </c>
      <c r="F318" s="44">
        <v>301</v>
      </c>
      <c r="G318" s="44" t="s">
        <v>46</v>
      </c>
      <c r="H318" s="44">
        <v>43.3</v>
      </c>
      <c r="I318" s="44"/>
      <c r="J318" s="44" t="s">
        <v>47</v>
      </c>
      <c r="K318" s="44" t="s">
        <v>27</v>
      </c>
      <c r="L318" s="44"/>
      <c r="M318" s="45">
        <v>41060.643055555556</v>
      </c>
      <c r="N318" s="44"/>
      <c r="O318" s="44"/>
      <c r="P318" s="44"/>
      <c r="Q318" s="44"/>
      <c r="R318" s="44" t="s">
        <v>27</v>
      </c>
      <c r="S318" s="44" t="s">
        <v>161</v>
      </c>
      <c r="T318" s="44" t="s">
        <v>141</v>
      </c>
      <c r="U318" s="44">
        <v>9721</v>
      </c>
      <c r="V318" s="44" t="s">
        <v>105</v>
      </c>
    </row>
    <row r="319" spans="1:22">
      <c r="A319" s="44" t="s">
        <v>171</v>
      </c>
      <c r="B319" s="44"/>
      <c r="C319" s="44" t="s">
        <v>104</v>
      </c>
      <c r="D319" s="44" t="s">
        <v>24</v>
      </c>
      <c r="E319" s="45">
        <v>41060.643055555556</v>
      </c>
      <c r="F319" s="44">
        <v>406</v>
      </c>
      <c r="G319" s="44" t="s">
        <v>48</v>
      </c>
      <c r="H319" s="44">
        <v>7.14</v>
      </c>
      <c r="I319" s="44"/>
      <c r="J319" s="44" t="s">
        <v>49</v>
      </c>
      <c r="K319" s="44" t="s">
        <v>27</v>
      </c>
      <c r="L319" s="44"/>
      <c r="M319" s="45">
        <v>41060.643055555556</v>
      </c>
      <c r="N319" s="44" t="s">
        <v>50</v>
      </c>
      <c r="O319" s="44"/>
      <c r="P319" s="44"/>
      <c r="Q319" s="44"/>
      <c r="R319" s="44" t="s">
        <v>27</v>
      </c>
      <c r="S319" s="44" t="s">
        <v>161</v>
      </c>
      <c r="T319" s="44" t="s">
        <v>141</v>
      </c>
      <c r="U319" s="44">
        <v>9721</v>
      </c>
      <c r="V319" s="44" t="s">
        <v>105</v>
      </c>
    </row>
    <row r="320" spans="1:22">
      <c r="A320" s="44" t="s">
        <v>171</v>
      </c>
      <c r="B320" s="44"/>
      <c r="C320" s="44" t="s">
        <v>104</v>
      </c>
      <c r="D320" s="44" t="s">
        <v>24</v>
      </c>
      <c r="E320" s="45">
        <v>41060.643055555556</v>
      </c>
      <c r="F320" s="44">
        <v>410</v>
      </c>
      <c r="G320" s="44" t="s">
        <v>51</v>
      </c>
      <c r="H320" s="44">
        <v>174</v>
      </c>
      <c r="I320" s="44" t="s">
        <v>82</v>
      </c>
      <c r="J320" s="44" t="s">
        <v>44</v>
      </c>
      <c r="K320" s="44" t="s">
        <v>32</v>
      </c>
      <c r="L320" s="44">
        <v>1433048</v>
      </c>
      <c r="M320" s="45">
        <v>41064.974999999999</v>
      </c>
      <c r="N320" s="44" t="s">
        <v>52</v>
      </c>
      <c r="O320" s="44">
        <v>0.65</v>
      </c>
      <c r="P320" s="44">
        <v>2.5</v>
      </c>
      <c r="Q320" s="44"/>
      <c r="R320" s="44" t="s">
        <v>27</v>
      </c>
      <c r="S320" s="44" t="s">
        <v>161</v>
      </c>
      <c r="T320" s="44" t="s">
        <v>141</v>
      </c>
      <c r="U320" s="44">
        <v>9721</v>
      </c>
      <c r="V320" s="44" t="s">
        <v>105</v>
      </c>
    </row>
    <row r="321" spans="1:22">
      <c r="A321" s="44" t="s">
        <v>171</v>
      </c>
      <c r="B321" s="44"/>
      <c r="C321" s="44" t="s">
        <v>104</v>
      </c>
      <c r="D321" s="44" t="s">
        <v>24</v>
      </c>
      <c r="E321" s="45">
        <v>41060.643055555556</v>
      </c>
      <c r="F321" s="44">
        <v>610</v>
      </c>
      <c r="G321" s="44" t="s">
        <v>53</v>
      </c>
      <c r="H321" s="44">
        <v>0.01</v>
      </c>
      <c r="I321" s="44" t="s">
        <v>37</v>
      </c>
      <c r="J321" s="44" t="s">
        <v>44</v>
      </c>
      <c r="K321" s="44" t="s">
        <v>32</v>
      </c>
      <c r="L321" s="44">
        <v>1433050</v>
      </c>
      <c r="M321" s="45">
        <v>41068.789583333331</v>
      </c>
      <c r="N321" s="44" t="s">
        <v>55</v>
      </c>
      <c r="O321" s="44">
        <v>0.01</v>
      </c>
      <c r="P321" s="44">
        <v>0.02</v>
      </c>
      <c r="Q321" s="44"/>
      <c r="R321" s="44" t="s">
        <v>27</v>
      </c>
      <c r="S321" s="44" t="s">
        <v>161</v>
      </c>
      <c r="T321" s="44" t="s">
        <v>141</v>
      </c>
      <c r="U321" s="44">
        <v>9721</v>
      </c>
      <c r="V321" s="44" t="s">
        <v>105</v>
      </c>
    </row>
    <row r="322" spans="1:22">
      <c r="A322" s="44" t="s">
        <v>171</v>
      </c>
      <c r="B322" s="44"/>
      <c r="C322" s="44" t="s">
        <v>104</v>
      </c>
      <c r="D322" s="44" t="s">
        <v>24</v>
      </c>
      <c r="E322" s="45">
        <v>41060.643055555556</v>
      </c>
      <c r="F322" s="44">
        <v>625</v>
      </c>
      <c r="G322" s="44" t="s">
        <v>56</v>
      </c>
      <c r="H322" s="44">
        <v>0.14000000000000001</v>
      </c>
      <c r="I322" s="44" t="s">
        <v>54</v>
      </c>
      <c r="J322" s="44" t="s">
        <v>44</v>
      </c>
      <c r="K322" s="44" t="s">
        <v>32</v>
      </c>
      <c r="L322" s="44">
        <v>1433050</v>
      </c>
      <c r="M322" s="45">
        <v>41067.506249999999</v>
      </c>
      <c r="N322" s="44" t="s">
        <v>57</v>
      </c>
      <c r="O322" s="44">
        <v>0.08</v>
      </c>
      <c r="P322" s="44">
        <v>0.2</v>
      </c>
      <c r="Q322" s="44" t="s">
        <v>58</v>
      </c>
      <c r="R322" s="44" t="s">
        <v>27</v>
      </c>
      <c r="S322" s="44" t="s">
        <v>161</v>
      </c>
      <c r="T322" s="44" t="s">
        <v>141</v>
      </c>
      <c r="U322" s="44">
        <v>9721</v>
      </c>
      <c r="V322" s="44" t="s">
        <v>105</v>
      </c>
    </row>
    <row r="323" spans="1:22">
      <c r="A323" s="44" t="s">
        <v>171</v>
      </c>
      <c r="B323" s="44"/>
      <c r="C323" s="44" t="s">
        <v>104</v>
      </c>
      <c r="D323" s="44" t="s">
        <v>24</v>
      </c>
      <c r="E323" s="45">
        <v>41060.643055555556</v>
      </c>
      <c r="F323" s="44">
        <v>630</v>
      </c>
      <c r="G323" s="44" t="s">
        <v>59</v>
      </c>
      <c r="H323" s="44">
        <v>1.5</v>
      </c>
      <c r="I323" s="44"/>
      <c r="J323" s="44" t="s">
        <v>44</v>
      </c>
      <c r="K323" s="44" t="s">
        <v>32</v>
      </c>
      <c r="L323" s="44">
        <v>1433050</v>
      </c>
      <c r="M323" s="45">
        <v>41068.378472222219</v>
      </c>
      <c r="N323" s="44" t="s">
        <v>60</v>
      </c>
      <c r="O323" s="44">
        <v>0.04</v>
      </c>
      <c r="P323" s="44">
        <v>0.1</v>
      </c>
      <c r="Q323" s="44"/>
      <c r="R323" s="44" t="s">
        <v>27</v>
      </c>
      <c r="S323" s="44" t="s">
        <v>161</v>
      </c>
      <c r="T323" s="44" t="s">
        <v>141</v>
      </c>
      <c r="U323" s="44">
        <v>9721</v>
      </c>
      <c r="V323" s="44" t="s">
        <v>105</v>
      </c>
    </row>
    <row r="324" spans="1:22">
      <c r="A324" s="44" t="s">
        <v>171</v>
      </c>
      <c r="B324" s="44"/>
      <c r="C324" s="44" t="s">
        <v>104</v>
      </c>
      <c r="D324" s="44" t="s">
        <v>24</v>
      </c>
      <c r="E324" s="45">
        <v>41060.643055555556</v>
      </c>
      <c r="F324" s="44">
        <v>665</v>
      </c>
      <c r="G324" s="44" t="s">
        <v>61</v>
      </c>
      <c r="H324" s="44">
        <v>0.04</v>
      </c>
      <c r="I324" s="44"/>
      <c r="J324" s="44" t="s">
        <v>44</v>
      </c>
      <c r="K324" s="44" t="s">
        <v>32</v>
      </c>
      <c r="L324" s="44">
        <v>1433050</v>
      </c>
      <c r="M324" s="45">
        <v>41066.701388888891</v>
      </c>
      <c r="N324" s="44" t="s">
        <v>62</v>
      </c>
      <c r="O324" s="44">
        <v>0</v>
      </c>
      <c r="P324" s="44">
        <v>0.01</v>
      </c>
      <c r="Q324" s="44"/>
      <c r="R324" s="44" t="s">
        <v>27</v>
      </c>
      <c r="S324" s="44" t="s">
        <v>161</v>
      </c>
      <c r="T324" s="44" t="s">
        <v>141</v>
      </c>
      <c r="U324" s="44">
        <v>9721</v>
      </c>
      <c r="V324" s="44" t="s">
        <v>105</v>
      </c>
    </row>
    <row r="325" spans="1:22">
      <c r="A325" s="44" t="s">
        <v>171</v>
      </c>
      <c r="B325" s="44"/>
      <c r="C325" s="44" t="s">
        <v>104</v>
      </c>
      <c r="D325" s="44" t="s">
        <v>24</v>
      </c>
      <c r="E325" s="45">
        <v>41060.643055555556</v>
      </c>
      <c r="F325" s="44">
        <v>671</v>
      </c>
      <c r="G325" s="44" t="s">
        <v>63</v>
      </c>
      <c r="H325" s="44">
        <v>3.7999999999999999E-2</v>
      </c>
      <c r="I325" s="44" t="s">
        <v>150</v>
      </c>
      <c r="J325" s="44" t="s">
        <v>44</v>
      </c>
      <c r="K325" s="44" t="s">
        <v>32</v>
      </c>
      <c r="L325" s="44">
        <v>1433052</v>
      </c>
      <c r="M325" s="45">
        <v>41073.658333333333</v>
      </c>
      <c r="N325" s="44" t="s">
        <v>62</v>
      </c>
      <c r="O325" s="44">
        <v>0</v>
      </c>
      <c r="P325" s="44">
        <v>0.01</v>
      </c>
      <c r="Q325" s="44" t="s">
        <v>172</v>
      </c>
      <c r="R325" s="44" t="s">
        <v>27</v>
      </c>
      <c r="S325" s="44" t="s">
        <v>161</v>
      </c>
      <c r="T325" s="44" t="s">
        <v>141</v>
      </c>
      <c r="U325" s="44">
        <v>9721</v>
      </c>
      <c r="V325" s="44" t="s">
        <v>105</v>
      </c>
    </row>
    <row r="326" spans="1:22">
      <c r="A326" s="44" t="s">
        <v>171</v>
      </c>
      <c r="B326" s="44"/>
      <c r="C326" s="44" t="s">
        <v>104</v>
      </c>
      <c r="D326" s="44" t="s">
        <v>24</v>
      </c>
      <c r="E326" s="45">
        <v>41060.643055555556</v>
      </c>
      <c r="F326" s="44">
        <v>680</v>
      </c>
      <c r="G326" s="44" t="s">
        <v>64</v>
      </c>
      <c r="H326" s="44">
        <v>1</v>
      </c>
      <c r="I326" s="44" t="s">
        <v>37</v>
      </c>
      <c r="J326" s="44" t="s">
        <v>44</v>
      </c>
      <c r="K326" s="44" t="s">
        <v>32</v>
      </c>
      <c r="L326" s="44">
        <v>1433050</v>
      </c>
      <c r="M326" s="45">
        <v>41067.324999999997</v>
      </c>
      <c r="N326" s="44" t="s">
        <v>65</v>
      </c>
      <c r="O326" s="44">
        <v>1</v>
      </c>
      <c r="P326" s="44">
        <v>5</v>
      </c>
      <c r="Q326" s="44"/>
      <c r="R326" s="44" t="s">
        <v>27</v>
      </c>
      <c r="S326" s="44" t="s">
        <v>161</v>
      </c>
      <c r="T326" s="44" t="s">
        <v>141</v>
      </c>
      <c r="U326" s="44">
        <v>9721</v>
      </c>
      <c r="V326" s="44" t="s">
        <v>105</v>
      </c>
    </row>
    <row r="327" spans="1:22">
      <c r="A327" s="44" t="s">
        <v>171</v>
      </c>
      <c r="B327" s="44"/>
      <c r="C327" s="44" t="s">
        <v>104</v>
      </c>
      <c r="D327" s="44" t="s">
        <v>24</v>
      </c>
      <c r="E327" s="45">
        <v>41060.643055555556</v>
      </c>
      <c r="F327" s="44">
        <v>916</v>
      </c>
      <c r="G327" s="44" t="s">
        <v>66</v>
      </c>
      <c r="H327" s="44">
        <v>80.7</v>
      </c>
      <c r="I327" s="44"/>
      <c r="J327" s="44" t="s">
        <v>44</v>
      </c>
      <c r="K327" s="44" t="s">
        <v>32</v>
      </c>
      <c r="L327" s="44">
        <v>1433054</v>
      </c>
      <c r="M327" s="45">
        <v>41066.863194444442</v>
      </c>
      <c r="N327" s="44" t="s">
        <v>67</v>
      </c>
      <c r="O327" s="44">
        <v>0.08</v>
      </c>
      <c r="P327" s="44">
        <v>0.3</v>
      </c>
      <c r="Q327" s="44"/>
      <c r="R327" s="44" t="s">
        <v>27</v>
      </c>
      <c r="S327" s="44" t="s">
        <v>161</v>
      </c>
      <c r="T327" s="44" t="s">
        <v>141</v>
      </c>
      <c r="U327" s="44">
        <v>9721</v>
      </c>
      <c r="V327" s="44" t="s">
        <v>105</v>
      </c>
    </row>
    <row r="328" spans="1:22">
      <c r="A328" s="44" t="s">
        <v>171</v>
      </c>
      <c r="B328" s="44"/>
      <c r="C328" s="44" t="s">
        <v>104</v>
      </c>
      <c r="D328" s="44" t="s">
        <v>24</v>
      </c>
      <c r="E328" s="45">
        <v>41060.643055555556</v>
      </c>
      <c r="F328" s="44">
        <v>927</v>
      </c>
      <c r="G328" s="44" t="s">
        <v>68</v>
      </c>
      <c r="H328" s="44">
        <v>12.7</v>
      </c>
      <c r="I328" s="44"/>
      <c r="J328" s="44" t="s">
        <v>44</v>
      </c>
      <c r="K328" s="44" t="s">
        <v>32</v>
      </c>
      <c r="L328" s="44">
        <v>1433054</v>
      </c>
      <c r="M328" s="45">
        <v>41066.863194444442</v>
      </c>
      <c r="N328" s="44" t="s">
        <v>67</v>
      </c>
      <c r="O328" s="44">
        <v>0.04</v>
      </c>
      <c r="P328" s="44">
        <v>0.16</v>
      </c>
      <c r="Q328" s="44"/>
      <c r="R328" s="44" t="s">
        <v>27</v>
      </c>
      <c r="S328" s="44" t="s">
        <v>161</v>
      </c>
      <c r="T328" s="44" t="s">
        <v>141</v>
      </c>
      <c r="U328" s="44">
        <v>9721</v>
      </c>
      <c r="V328" s="44" t="s">
        <v>105</v>
      </c>
    </row>
    <row r="329" spans="1:22">
      <c r="A329" s="44" t="s">
        <v>171</v>
      </c>
      <c r="B329" s="44"/>
      <c r="C329" s="44" t="s">
        <v>104</v>
      </c>
      <c r="D329" s="44" t="s">
        <v>24</v>
      </c>
      <c r="E329" s="45">
        <v>41060.643055555556</v>
      </c>
      <c r="F329" s="44">
        <v>929</v>
      </c>
      <c r="G329" s="44" t="s">
        <v>69</v>
      </c>
      <c r="H329" s="44">
        <v>7</v>
      </c>
      <c r="I329" s="44"/>
      <c r="J329" s="44" t="s">
        <v>44</v>
      </c>
      <c r="K329" s="44" t="s">
        <v>32</v>
      </c>
      <c r="L329" s="44">
        <v>1433054</v>
      </c>
      <c r="M329" s="45">
        <v>41066.863194444442</v>
      </c>
      <c r="N329" s="44" t="s">
        <v>67</v>
      </c>
      <c r="O329" s="44">
        <v>0.5</v>
      </c>
      <c r="P329" s="44">
        <v>2</v>
      </c>
      <c r="Q329" s="44"/>
      <c r="R329" s="44" t="s">
        <v>27</v>
      </c>
      <c r="S329" s="44" t="s">
        <v>161</v>
      </c>
      <c r="T329" s="44" t="s">
        <v>141</v>
      </c>
      <c r="U329" s="44">
        <v>9721</v>
      </c>
      <c r="V329" s="44" t="s">
        <v>105</v>
      </c>
    </row>
    <row r="330" spans="1:22">
      <c r="A330" s="44" t="s">
        <v>171</v>
      </c>
      <c r="B330" s="44"/>
      <c r="C330" s="44" t="s">
        <v>104</v>
      </c>
      <c r="D330" s="44" t="s">
        <v>24</v>
      </c>
      <c r="E330" s="45">
        <v>41060.643055555556</v>
      </c>
      <c r="F330" s="44">
        <v>937</v>
      </c>
      <c r="G330" s="44" t="s">
        <v>70</v>
      </c>
      <c r="H330" s="44">
        <v>0.75</v>
      </c>
      <c r="I330" s="44" t="s">
        <v>54</v>
      </c>
      <c r="J330" s="44" t="s">
        <v>44</v>
      </c>
      <c r="K330" s="44" t="s">
        <v>32</v>
      </c>
      <c r="L330" s="44">
        <v>1433054</v>
      </c>
      <c r="M330" s="45">
        <v>41066.863194444442</v>
      </c>
      <c r="N330" s="44" t="s">
        <v>67</v>
      </c>
      <c r="O330" s="44">
        <v>0.3</v>
      </c>
      <c r="P330" s="44">
        <v>1.2</v>
      </c>
      <c r="Q330" s="44"/>
      <c r="R330" s="44" t="s">
        <v>27</v>
      </c>
      <c r="S330" s="44" t="s">
        <v>161</v>
      </c>
      <c r="T330" s="44" t="s">
        <v>141</v>
      </c>
      <c r="U330" s="44">
        <v>9721</v>
      </c>
      <c r="V330" s="44" t="s">
        <v>105</v>
      </c>
    </row>
    <row r="331" spans="1:22">
      <c r="A331" s="44" t="s">
        <v>171</v>
      </c>
      <c r="B331" s="44"/>
      <c r="C331" s="44" t="s">
        <v>104</v>
      </c>
      <c r="D331" s="44" t="s">
        <v>24</v>
      </c>
      <c r="E331" s="45">
        <v>41060.643055555556</v>
      </c>
      <c r="F331" s="44">
        <v>940</v>
      </c>
      <c r="G331" s="44" t="s">
        <v>71</v>
      </c>
      <c r="H331" s="44">
        <v>12</v>
      </c>
      <c r="I331" s="44"/>
      <c r="J331" s="44" t="s">
        <v>44</v>
      </c>
      <c r="K331" s="44" t="s">
        <v>32</v>
      </c>
      <c r="L331" s="44">
        <v>1433048</v>
      </c>
      <c r="M331" s="45">
        <v>41068.76666666667</v>
      </c>
      <c r="N331" s="44" t="s">
        <v>72</v>
      </c>
      <c r="O331" s="44">
        <v>0.4</v>
      </c>
      <c r="P331" s="44">
        <v>1</v>
      </c>
      <c r="Q331" s="44" t="s">
        <v>173</v>
      </c>
      <c r="R331" s="44" t="s">
        <v>27</v>
      </c>
      <c r="S331" s="44" t="s">
        <v>161</v>
      </c>
      <c r="T331" s="44" t="s">
        <v>141</v>
      </c>
      <c r="U331" s="44">
        <v>9721</v>
      </c>
      <c r="V331" s="44" t="s">
        <v>105</v>
      </c>
    </row>
    <row r="332" spans="1:22">
      <c r="A332" s="44" t="s">
        <v>171</v>
      </c>
      <c r="B332" s="44"/>
      <c r="C332" s="44" t="s">
        <v>104</v>
      </c>
      <c r="D332" s="44" t="s">
        <v>24</v>
      </c>
      <c r="E332" s="45">
        <v>41060.643055555556</v>
      </c>
      <c r="F332" s="44">
        <v>945</v>
      </c>
      <c r="G332" s="44" t="s">
        <v>73</v>
      </c>
      <c r="H332" s="44">
        <v>68</v>
      </c>
      <c r="I332" s="44"/>
      <c r="J332" s="44" t="s">
        <v>44</v>
      </c>
      <c r="K332" s="44" t="s">
        <v>32</v>
      </c>
      <c r="L332" s="44">
        <v>1433048</v>
      </c>
      <c r="M332" s="45">
        <v>41068.76666666667</v>
      </c>
      <c r="N332" s="44" t="s">
        <v>72</v>
      </c>
      <c r="O332" s="44">
        <v>0.4</v>
      </c>
      <c r="P332" s="44">
        <v>1</v>
      </c>
      <c r="Q332" s="44" t="s">
        <v>142</v>
      </c>
      <c r="R332" s="44" t="s">
        <v>27</v>
      </c>
      <c r="S332" s="44" t="s">
        <v>161</v>
      </c>
      <c r="T332" s="44" t="s">
        <v>141</v>
      </c>
      <c r="U332" s="44">
        <v>9721</v>
      </c>
      <c r="V332" s="44" t="s">
        <v>105</v>
      </c>
    </row>
    <row r="333" spans="1:22">
      <c r="A333" s="44" t="s">
        <v>171</v>
      </c>
      <c r="B333" s="44"/>
      <c r="C333" s="44" t="s">
        <v>104</v>
      </c>
      <c r="D333" s="44" t="s">
        <v>24</v>
      </c>
      <c r="E333" s="45">
        <v>41060.643055555556</v>
      </c>
      <c r="F333" s="44">
        <v>1022</v>
      </c>
      <c r="G333" s="44" t="s">
        <v>74</v>
      </c>
      <c r="H333" s="44">
        <v>27</v>
      </c>
      <c r="I333" s="44" t="s">
        <v>54</v>
      </c>
      <c r="J333" s="44" t="s">
        <v>75</v>
      </c>
      <c r="K333" s="44" t="s">
        <v>32</v>
      </c>
      <c r="L333" s="44">
        <v>1433054</v>
      </c>
      <c r="M333" s="45">
        <v>41066.863194444442</v>
      </c>
      <c r="N333" s="44" t="s">
        <v>67</v>
      </c>
      <c r="O333" s="44">
        <v>15</v>
      </c>
      <c r="P333" s="44">
        <v>60</v>
      </c>
      <c r="Q333" s="44"/>
      <c r="R333" s="44" t="s">
        <v>27</v>
      </c>
      <c r="S333" s="44" t="s">
        <v>161</v>
      </c>
      <c r="T333" s="44" t="s">
        <v>141</v>
      </c>
      <c r="U333" s="44">
        <v>9721</v>
      </c>
      <c r="V333" s="44" t="s">
        <v>105</v>
      </c>
    </row>
    <row r="334" spans="1:22">
      <c r="A334" s="44" t="s">
        <v>171</v>
      </c>
      <c r="B334" s="44"/>
      <c r="C334" s="44" t="s">
        <v>104</v>
      </c>
      <c r="D334" s="44" t="s">
        <v>24</v>
      </c>
      <c r="E334" s="45">
        <v>41060.643055555556</v>
      </c>
      <c r="F334" s="44">
        <v>70300</v>
      </c>
      <c r="G334" s="44" t="s">
        <v>76</v>
      </c>
      <c r="H334" s="44">
        <v>296</v>
      </c>
      <c r="I334" s="44" t="s">
        <v>82</v>
      </c>
      <c r="J334" s="44" t="s">
        <v>44</v>
      </c>
      <c r="K334" s="44" t="s">
        <v>32</v>
      </c>
      <c r="L334" s="44">
        <v>1433048</v>
      </c>
      <c r="M334" s="45">
        <v>41065.609722222223</v>
      </c>
      <c r="N334" s="44" t="s">
        <v>77</v>
      </c>
      <c r="O334" s="44">
        <v>15</v>
      </c>
      <c r="P334" s="44">
        <v>25</v>
      </c>
      <c r="Q334" s="44"/>
      <c r="R334" s="44" t="s">
        <v>27</v>
      </c>
      <c r="S334" s="44" t="s">
        <v>161</v>
      </c>
      <c r="T334" s="44" t="s">
        <v>141</v>
      </c>
      <c r="U334" s="44">
        <v>9721</v>
      </c>
      <c r="V334" s="44" t="s">
        <v>105</v>
      </c>
    </row>
    <row r="335" spans="1:22">
      <c r="A335" s="44" t="s">
        <v>171</v>
      </c>
      <c r="B335" s="44"/>
      <c r="C335" s="44" t="s">
        <v>104</v>
      </c>
      <c r="D335" s="44" t="s">
        <v>24</v>
      </c>
      <c r="E335" s="45">
        <v>41060.643055555556</v>
      </c>
      <c r="F335" s="44">
        <v>90068</v>
      </c>
      <c r="G335" s="44" t="s">
        <v>78</v>
      </c>
      <c r="H335" s="44">
        <v>6</v>
      </c>
      <c r="I335" s="44"/>
      <c r="J335" s="44" t="s">
        <v>35</v>
      </c>
      <c r="K335" s="44" t="s">
        <v>27</v>
      </c>
      <c r="L335" s="44"/>
      <c r="M335" s="45">
        <v>41060.643055555556</v>
      </c>
      <c r="N335" s="44"/>
      <c r="O335" s="44"/>
      <c r="P335" s="44"/>
      <c r="Q335" s="44"/>
      <c r="R335" s="44" t="s">
        <v>27</v>
      </c>
      <c r="S335" s="44" t="s">
        <v>161</v>
      </c>
      <c r="T335" s="44" t="s">
        <v>141</v>
      </c>
      <c r="U335" s="44">
        <v>9721</v>
      </c>
      <c r="V335" s="44" t="s">
        <v>105</v>
      </c>
    </row>
    <row r="336" spans="1:22">
      <c r="A336" s="44" t="s">
        <v>171</v>
      </c>
      <c r="B336" s="44"/>
      <c r="C336" s="44" t="s">
        <v>104</v>
      </c>
      <c r="D336" s="44" t="s">
        <v>24</v>
      </c>
      <c r="E336" s="45">
        <v>41060.643055555556</v>
      </c>
      <c r="F336" s="44">
        <v>99937</v>
      </c>
      <c r="G336" s="44" t="s">
        <v>136</v>
      </c>
      <c r="H336" s="44">
        <v>9.7000000000000003E-3</v>
      </c>
      <c r="I336" s="44" t="s">
        <v>37</v>
      </c>
      <c r="J336" s="44" t="s">
        <v>75</v>
      </c>
      <c r="K336" s="44" t="s">
        <v>32</v>
      </c>
      <c r="L336" s="44">
        <v>1433056</v>
      </c>
      <c r="M336" s="45">
        <v>41069.591666666667</v>
      </c>
      <c r="N336" s="44" t="s">
        <v>137</v>
      </c>
      <c r="O336" s="44">
        <v>0.01</v>
      </c>
      <c r="P336" s="44">
        <v>0.05</v>
      </c>
      <c r="Q336" s="44"/>
      <c r="R336" s="44" t="s">
        <v>27</v>
      </c>
      <c r="S336" s="44" t="s">
        <v>161</v>
      </c>
      <c r="T336" s="44" t="s">
        <v>141</v>
      </c>
      <c r="U336" s="44">
        <v>9721</v>
      </c>
      <c r="V336" s="44" t="s">
        <v>105</v>
      </c>
    </row>
    <row r="337" spans="1:22">
      <c r="A337" s="44" t="s">
        <v>174</v>
      </c>
      <c r="B337" s="44"/>
      <c r="C337" s="44" t="s">
        <v>106</v>
      </c>
      <c r="D337" s="44" t="s">
        <v>24</v>
      </c>
      <c r="E337" s="45">
        <v>41039.68472222222</v>
      </c>
      <c r="F337" s="44">
        <v>10</v>
      </c>
      <c r="G337" s="44" t="s">
        <v>25</v>
      </c>
      <c r="H337" s="44">
        <v>23.86</v>
      </c>
      <c r="I337" s="44"/>
      <c r="J337" s="44" t="s">
        <v>26</v>
      </c>
      <c r="K337" s="44" t="s">
        <v>27</v>
      </c>
      <c r="L337" s="44"/>
      <c r="M337" s="45">
        <v>41039.68472222222</v>
      </c>
      <c r="N337" s="44" t="s">
        <v>28</v>
      </c>
      <c r="O337" s="44"/>
      <c r="P337" s="44"/>
      <c r="Q337" s="44"/>
      <c r="R337" s="44" t="s">
        <v>27</v>
      </c>
      <c r="S337" s="44" t="s">
        <v>145</v>
      </c>
      <c r="T337" s="44" t="s">
        <v>141</v>
      </c>
      <c r="U337" s="44">
        <v>11395</v>
      </c>
      <c r="V337" s="44" t="s">
        <v>107</v>
      </c>
    </row>
    <row r="338" spans="1:22">
      <c r="A338" s="44" t="s">
        <v>174</v>
      </c>
      <c r="B338" s="44"/>
      <c r="C338" s="44" t="s">
        <v>106</v>
      </c>
      <c r="D338" s="44" t="s">
        <v>24</v>
      </c>
      <c r="E338" s="45">
        <v>41039.68472222222</v>
      </c>
      <c r="F338" s="44">
        <v>76</v>
      </c>
      <c r="G338" s="44" t="s">
        <v>30</v>
      </c>
      <c r="H338" s="44">
        <v>0.7</v>
      </c>
      <c r="I338" s="44"/>
      <c r="J338" s="44" t="s">
        <v>31</v>
      </c>
      <c r="K338" s="44" t="s">
        <v>32</v>
      </c>
      <c r="L338" s="44">
        <v>1428747</v>
      </c>
      <c r="M338" s="45">
        <v>41040.648611111108</v>
      </c>
      <c r="N338" s="44" t="s">
        <v>33</v>
      </c>
      <c r="O338" s="44">
        <v>0.1</v>
      </c>
      <c r="P338" s="44">
        <v>0.1</v>
      </c>
      <c r="Q338" s="44"/>
      <c r="R338" s="44" t="s">
        <v>27</v>
      </c>
      <c r="S338" s="44" t="s">
        <v>145</v>
      </c>
      <c r="T338" s="44" t="s">
        <v>141</v>
      </c>
      <c r="U338" s="44">
        <v>11395</v>
      </c>
      <c r="V338" s="44" t="s">
        <v>107</v>
      </c>
    </row>
    <row r="339" spans="1:22">
      <c r="A339" s="44" t="s">
        <v>174</v>
      </c>
      <c r="B339" s="44"/>
      <c r="C339" s="44" t="s">
        <v>106</v>
      </c>
      <c r="D339" s="44" t="s">
        <v>24</v>
      </c>
      <c r="E339" s="45">
        <v>41039.68472222222</v>
      </c>
      <c r="F339" s="44">
        <v>80</v>
      </c>
      <c r="G339" s="44" t="s">
        <v>36</v>
      </c>
      <c r="H339" s="44">
        <v>2.5</v>
      </c>
      <c r="I339" s="44" t="s">
        <v>37</v>
      </c>
      <c r="J339" s="44" t="s">
        <v>38</v>
      </c>
      <c r="K339" s="44" t="s">
        <v>32</v>
      </c>
      <c r="L339" s="44">
        <v>1428747</v>
      </c>
      <c r="M339" s="45">
        <v>41040.652777777781</v>
      </c>
      <c r="N339" s="44" t="s">
        <v>39</v>
      </c>
      <c r="O339" s="44">
        <v>2.5</v>
      </c>
      <c r="P339" s="44">
        <v>6</v>
      </c>
      <c r="Q339" s="44" t="s">
        <v>157</v>
      </c>
      <c r="R339" s="44" t="s">
        <v>27</v>
      </c>
      <c r="S339" s="44" t="s">
        <v>145</v>
      </c>
      <c r="T339" s="44" t="s">
        <v>141</v>
      </c>
      <c r="U339" s="44">
        <v>11395</v>
      </c>
      <c r="V339" s="44" t="s">
        <v>107</v>
      </c>
    </row>
    <row r="340" spans="1:22">
      <c r="A340" s="44" t="s">
        <v>174</v>
      </c>
      <c r="B340" s="44"/>
      <c r="C340" s="44" t="s">
        <v>106</v>
      </c>
      <c r="D340" s="44" t="s">
        <v>24</v>
      </c>
      <c r="E340" s="45">
        <v>41039.68472222222</v>
      </c>
      <c r="F340" s="44">
        <v>94</v>
      </c>
      <c r="G340" s="44" t="s">
        <v>40</v>
      </c>
      <c r="H340" s="44">
        <v>255</v>
      </c>
      <c r="I340" s="44"/>
      <c r="J340" s="44" t="s">
        <v>41</v>
      </c>
      <c r="K340" s="44" t="s">
        <v>27</v>
      </c>
      <c r="L340" s="44"/>
      <c r="M340" s="45">
        <v>41039.68472222222</v>
      </c>
      <c r="N340" s="44" t="s">
        <v>42</v>
      </c>
      <c r="O340" s="44"/>
      <c r="P340" s="44"/>
      <c r="Q340" s="44"/>
      <c r="R340" s="44" t="s">
        <v>27</v>
      </c>
      <c r="S340" s="44" t="s">
        <v>145</v>
      </c>
      <c r="T340" s="44" t="s">
        <v>141</v>
      </c>
      <c r="U340" s="44">
        <v>11395</v>
      </c>
      <c r="V340" s="44" t="s">
        <v>107</v>
      </c>
    </row>
    <row r="341" spans="1:22">
      <c r="A341" s="44" t="s">
        <v>174</v>
      </c>
      <c r="B341" s="44"/>
      <c r="C341" s="44" t="s">
        <v>106</v>
      </c>
      <c r="D341" s="44" t="s">
        <v>24</v>
      </c>
      <c r="E341" s="45">
        <v>41039.68472222222</v>
      </c>
      <c r="F341" s="44">
        <v>299</v>
      </c>
      <c r="G341" s="44" t="s">
        <v>43</v>
      </c>
      <c r="H341" s="44">
        <v>0.78</v>
      </c>
      <c r="I341" s="44"/>
      <c r="J341" s="44" t="s">
        <v>44</v>
      </c>
      <c r="K341" s="44" t="s">
        <v>27</v>
      </c>
      <c r="L341" s="44"/>
      <c r="M341" s="45">
        <v>41039.68472222222</v>
      </c>
      <c r="N341" s="44" t="s">
        <v>45</v>
      </c>
      <c r="O341" s="44"/>
      <c r="P341" s="44"/>
      <c r="Q341" s="44"/>
      <c r="R341" s="44" t="s">
        <v>27</v>
      </c>
      <c r="S341" s="44" t="s">
        <v>145</v>
      </c>
      <c r="T341" s="44" t="s">
        <v>141</v>
      </c>
      <c r="U341" s="44">
        <v>11395</v>
      </c>
      <c r="V341" s="44" t="s">
        <v>107</v>
      </c>
    </row>
    <row r="342" spans="1:22">
      <c r="A342" s="44" t="s">
        <v>174</v>
      </c>
      <c r="B342" s="44"/>
      <c r="C342" s="44" t="s">
        <v>106</v>
      </c>
      <c r="D342" s="44" t="s">
        <v>24</v>
      </c>
      <c r="E342" s="45">
        <v>41039.68472222222</v>
      </c>
      <c r="F342" s="44">
        <v>301</v>
      </c>
      <c r="G342" s="44" t="s">
        <v>46</v>
      </c>
      <c r="H342" s="44">
        <v>9</v>
      </c>
      <c r="I342" s="44"/>
      <c r="J342" s="44" t="s">
        <v>47</v>
      </c>
      <c r="K342" s="44" t="s">
        <v>27</v>
      </c>
      <c r="L342" s="44"/>
      <c r="M342" s="45">
        <v>41039.68472222222</v>
      </c>
      <c r="N342" s="44"/>
      <c r="O342" s="44"/>
      <c r="P342" s="44"/>
      <c r="Q342" s="44"/>
      <c r="R342" s="44" t="s">
        <v>27</v>
      </c>
      <c r="S342" s="44" t="s">
        <v>145</v>
      </c>
      <c r="T342" s="44" t="s">
        <v>141</v>
      </c>
      <c r="U342" s="44">
        <v>11395</v>
      </c>
      <c r="V342" s="44" t="s">
        <v>107</v>
      </c>
    </row>
    <row r="343" spans="1:22">
      <c r="A343" s="44" t="s">
        <v>174</v>
      </c>
      <c r="B343" s="44"/>
      <c r="C343" s="44" t="s">
        <v>106</v>
      </c>
      <c r="D343" s="44" t="s">
        <v>24</v>
      </c>
      <c r="E343" s="45">
        <v>41039.68472222222</v>
      </c>
      <c r="F343" s="44">
        <v>406</v>
      </c>
      <c r="G343" s="44" t="s">
        <v>48</v>
      </c>
      <c r="H343" s="44">
        <v>7.4</v>
      </c>
      <c r="I343" s="44"/>
      <c r="J343" s="44" t="s">
        <v>49</v>
      </c>
      <c r="K343" s="44" t="s">
        <v>27</v>
      </c>
      <c r="L343" s="44"/>
      <c r="M343" s="45">
        <v>41039.68472222222</v>
      </c>
      <c r="N343" s="44" t="s">
        <v>50</v>
      </c>
      <c r="O343" s="44"/>
      <c r="P343" s="44"/>
      <c r="Q343" s="44"/>
      <c r="R343" s="44" t="s">
        <v>27</v>
      </c>
      <c r="S343" s="44" t="s">
        <v>145</v>
      </c>
      <c r="T343" s="44" t="s">
        <v>141</v>
      </c>
      <c r="U343" s="44">
        <v>11395</v>
      </c>
      <c r="V343" s="44" t="s">
        <v>107</v>
      </c>
    </row>
    <row r="344" spans="1:22">
      <c r="A344" s="44" t="s">
        <v>174</v>
      </c>
      <c r="B344" s="44"/>
      <c r="C344" s="44" t="s">
        <v>106</v>
      </c>
      <c r="D344" s="44" t="s">
        <v>24</v>
      </c>
      <c r="E344" s="45">
        <v>41039.68472222222</v>
      </c>
      <c r="F344" s="44">
        <v>410</v>
      </c>
      <c r="G344" s="44" t="s">
        <v>51</v>
      </c>
      <c r="H344" s="44">
        <v>101</v>
      </c>
      <c r="I344" s="44"/>
      <c r="J344" s="44" t="s">
        <v>44</v>
      </c>
      <c r="K344" s="44" t="s">
        <v>32</v>
      </c>
      <c r="L344" s="44">
        <v>1428747</v>
      </c>
      <c r="M344" s="45">
        <v>41050.849305555559</v>
      </c>
      <c r="N344" s="44" t="s">
        <v>52</v>
      </c>
      <c r="O344" s="44">
        <v>0.65</v>
      </c>
      <c r="P344" s="44">
        <v>2.5</v>
      </c>
      <c r="Q344" s="44"/>
      <c r="R344" s="44" t="s">
        <v>27</v>
      </c>
      <c r="S344" s="44" t="s">
        <v>145</v>
      </c>
      <c r="T344" s="44" t="s">
        <v>141</v>
      </c>
      <c r="U344" s="44">
        <v>11395</v>
      </c>
      <c r="V344" s="44" t="s">
        <v>107</v>
      </c>
    </row>
    <row r="345" spans="1:22">
      <c r="A345" s="44" t="s">
        <v>174</v>
      </c>
      <c r="B345" s="44"/>
      <c r="C345" s="44" t="s">
        <v>106</v>
      </c>
      <c r="D345" s="44" t="s">
        <v>24</v>
      </c>
      <c r="E345" s="45">
        <v>41039.68472222222</v>
      </c>
      <c r="F345" s="44">
        <v>610</v>
      </c>
      <c r="G345" s="44" t="s">
        <v>53</v>
      </c>
      <c r="H345" s="44">
        <v>0.01</v>
      </c>
      <c r="I345" s="44" t="s">
        <v>37</v>
      </c>
      <c r="J345" s="44" t="s">
        <v>44</v>
      </c>
      <c r="K345" s="44" t="s">
        <v>32</v>
      </c>
      <c r="L345" s="44">
        <v>1428750</v>
      </c>
      <c r="M345" s="45">
        <v>41044.431944444441</v>
      </c>
      <c r="N345" s="44" t="s">
        <v>55</v>
      </c>
      <c r="O345" s="44">
        <v>0.01</v>
      </c>
      <c r="P345" s="44">
        <v>0.02</v>
      </c>
      <c r="Q345" s="44"/>
      <c r="R345" s="44" t="s">
        <v>27</v>
      </c>
      <c r="S345" s="44" t="s">
        <v>145</v>
      </c>
      <c r="T345" s="44" t="s">
        <v>141</v>
      </c>
      <c r="U345" s="44">
        <v>11395</v>
      </c>
      <c r="V345" s="44" t="s">
        <v>107</v>
      </c>
    </row>
    <row r="346" spans="1:22">
      <c r="A346" s="44" t="s">
        <v>174</v>
      </c>
      <c r="B346" s="44"/>
      <c r="C346" s="44" t="s">
        <v>106</v>
      </c>
      <c r="D346" s="44" t="s">
        <v>24</v>
      </c>
      <c r="E346" s="45">
        <v>41039.68472222222</v>
      </c>
      <c r="F346" s="44">
        <v>625</v>
      </c>
      <c r="G346" s="44" t="s">
        <v>56</v>
      </c>
      <c r="H346" s="44">
        <v>0.08</v>
      </c>
      <c r="I346" s="44" t="s">
        <v>37</v>
      </c>
      <c r="J346" s="44" t="s">
        <v>44</v>
      </c>
      <c r="K346" s="44" t="s">
        <v>32</v>
      </c>
      <c r="L346" s="44">
        <v>1428750</v>
      </c>
      <c r="M346" s="45">
        <v>41046.549305555556</v>
      </c>
      <c r="N346" s="44" t="s">
        <v>57</v>
      </c>
      <c r="O346" s="44">
        <v>0.08</v>
      </c>
      <c r="P346" s="44">
        <v>0.2</v>
      </c>
      <c r="Q346" s="44"/>
      <c r="R346" s="44" t="s">
        <v>27</v>
      </c>
      <c r="S346" s="44" t="s">
        <v>145</v>
      </c>
      <c r="T346" s="44" t="s">
        <v>141</v>
      </c>
      <c r="U346" s="44">
        <v>11395</v>
      </c>
      <c r="V346" s="44" t="s">
        <v>107</v>
      </c>
    </row>
    <row r="347" spans="1:22">
      <c r="A347" s="44" t="s">
        <v>174</v>
      </c>
      <c r="B347" s="44"/>
      <c r="C347" s="44" t="s">
        <v>106</v>
      </c>
      <c r="D347" s="44" t="s">
        <v>24</v>
      </c>
      <c r="E347" s="45">
        <v>41039.68472222222</v>
      </c>
      <c r="F347" s="44">
        <v>630</v>
      </c>
      <c r="G347" s="44" t="s">
        <v>59</v>
      </c>
      <c r="H347" s="44">
        <v>1.2</v>
      </c>
      <c r="I347" s="44"/>
      <c r="J347" s="44" t="s">
        <v>44</v>
      </c>
      <c r="K347" s="44" t="s">
        <v>32</v>
      </c>
      <c r="L347" s="44">
        <v>1428750</v>
      </c>
      <c r="M347" s="45">
        <v>41045.493055555555</v>
      </c>
      <c r="N347" s="44" t="s">
        <v>60</v>
      </c>
      <c r="O347" s="44">
        <v>0.04</v>
      </c>
      <c r="P347" s="44">
        <v>0.1</v>
      </c>
      <c r="Q347" s="44"/>
      <c r="R347" s="44" t="s">
        <v>27</v>
      </c>
      <c r="S347" s="44" t="s">
        <v>145</v>
      </c>
      <c r="T347" s="44" t="s">
        <v>141</v>
      </c>
      <c r="U347" s="44">
        <v>11395</v>
      </c>
      <c r="V347" s="44" t="s">
        <v>107</v>
      </c>
    </row>
    <row r="348" spans="1:22">
      <c r="A348" s="44" t="s">
        <v>174</v>
      </c>
      <c r="B348" s="44"/>
      <c r="C348" s="44" t="s">
        <v>106</v>
      </c>
      <c r="D348" s="44" t="s">
        <v>24</v>
      </c>
      <c r="E348" s="45">
        <v>41039.68472222222</v>
      </c>
      <c r="F348" s="44">
        <v>665</v>
      </c>
      <c r="G348" s="44" t="s">
        <v>61</v>
      </c>
      <c r="H348" s="44">
        <v>8.4000000000000005E-2</v>
      </c>
      <c r="I348" s="44"/>
      <c r="J348" s="44" t="s">
        <v>44</v>
      </c>
      <c r="K348" s="44" t="s">
        <v>32</v>
      </c>
      <c r="L348" s="44">
        <v>1428750</v>
      </c>
      <c r="M348" s="45">
        <v>41046.65</v>
      </c>
      <c r="N348" s="44" t="s">
        <v>62</v>
      </c>
      <c r="O348" s="44">
        <v>0</v>
      </c>
      <c r="P348" s="44">
        <v>0.01</v>
      </c>
      <c r="Q348" s="44"/>
      <c r="R348" s="44" t="s">
        <v>27</v>
      </c>
      <c r="S348" s="44" t="s">
        <v>145</v>
      </c>
      <c r="T348" s="44" t="s">
        <v>141</v>
      </c>
      <c r="U348" s="44">
        <v>11395</v>
      </c>
      <c r="V348" s="44" t="s">
        <v>107</v>
      </c>
    </row>
    <row r="349" spans="1:22">
      <c r="A349" s="44" t="s">
        <v>174</v>
      </c>
      <c r="B349" s="44"/>
      <c r="C349" s="44" t="s">
        <v>106</v>
      </c>
      <c r="D349" s="44" t="s">
        <v>24</v>
      </c>
      <c r="E349" s="45">
        <v>41039.68472222222</v>
      </c>
      <c r="F349" s="44">
        <v>671</v>
      </c>
      <c r="G349" s="44" t="s">
        <v>63</v>
      </c>
      <c r="H349" s="44">
        <v>8.2000000000000003E-2</v>
      </c>
      <c r="I349" s="44"/>
      <c r="J349" s="44" t="s">
        <v>44</v>
      </c>
      <c r="K349" s="44" t="s">
        <v>32</v>
      </c>
      <c r="L349" s="44">
        <v>1428753</v>
      </c>
      <c r="M349" s="45">
        <v>41040.660416666666</v>
      </c>
      <c r="N349" s="44" t="s">
        <v>62</v>
      </c>
      <c r="O349" s="44">
        <v>0</v>
      </c>
      <c r="P349" s="44">
        <v>0.01</v>
      </c>
      <c r="Q349" s="44"/>
      <c r="R349" s="44" t="s">
        <v>27</v>
      </c>
      <c r="S349" s="44" t="s">
        <v>145</v>
      </c>
      <c r="T349" s="44" t="s">
        <v>141</v>
      </c>
      <c r="U349" s="44">
        <v>11395</v>
      </c>
      <c r="V349" s="44" t="s">
        <v>107</v>
      </c>
    </row>
    <row r="350" spans="1:22">
      <c r="A350" s="44" t="s">
        <v>174</v>
      </c>
      <c r="B350" s="44"/>
      <c r="C350" s="44" t="s">
        <v>106</v>
      </c>
      <c r="D350" s="44" t="s">
        <v>24</v>
      </c>
      <c r="E350" s="45">
        <v>41039.68472222222</v>
      </c>
      <c r="F350" s="44">
        <v>680</v>
      </c>
      <c r="G350" s="44" t="s">
        <v>64</v>
      </c>
      <c r="H350" s="44">
        <v>1</v>
      </c>
      <c r="I350" s="44" t="s">
        <v>37</v>
      </c>
      <c r="J350" s="44" t="s">
        <v>44</v>
      </c>
      <c r="K350" s="44" t="s">
        <v>32</v>
      </c>
      <c r="L350" s="44">
        <v>1428750</v>
      </c>
      <c r="M350" s="45">
        <v>41046.914583333331</v>
      </c>
      <c r="N350" s="44" t="s">
        <v>65</v>
      </c>
      <c r="O350" s="44">
        <v>1</v>
      </c>
      <c r="P350" s="44">
        <v>5</v>
      </c>
      <c r="Q350" s="44"/>
      <c r="R350" s="44" t="s">
        <v>27</v>
      </c>
      <c r="S350" s="44" t="s">
        <v>145</v>
      </c>
      <c r="T350" s="44" t="s">
        <v>141</v>
      </c>
      <c r="U350" s="44">
        <v>11395</v>
      </c>
      <c r="V350" s="44" t="s">
        <v>107</v>
      </c>
    </row>
    <row r="351" spans="1:22">
      <c r="A351" s="44" t="s">
        <v>174</v>
      </c>
      <c r="B351" s="44"/>
      <c r="C351" s="44" t="s">
        <v>106</v>
      </c>
      <c r="D351" s="44" t="s">
        <v>24</v>
      </c>
      <c r="E351" s="45">
        <v>41039.68472222222</v>
      </c>
      <c r="F351" s="44">
        <v>916</v>
      </c>
      <c r="G351" s="44" t="s">
        <v>66</v>
      </c>
      <c r="H351" s="44">
        <v>34.799999999999997</v>
      </c>
      <c r="I351" s="44"/>
      <c r="J351" s="44" t="s">
        <v>44</v>
      </c>
      <c r="K351" s="44" t="s">
        <v>32</v>
      </c>
      <c r="L351" s="44">
        <v>1428756</v>
      </c>
      <c r="M351" s="45">
        <v>41046.81527777778</v>
      </c>
      <c r="N351" s="44" t="s">
        <v>67</v>
      </c>
      <c r="O351" s="44">
        <v>0.08</v>
      </c>
      <c r="P351" s="44">
        <v>0.3</v>
      </c>
      <c r="Q351" s="44"/>
      <c r="R351" s="44" t="s">
        <v>27</v>
      </c>
      <c r="S351" s="44" t="s">
        <v>145</v>
      </c>
      <c r="T351" s="44" t="s">
        <v>141</v>
      </c>
      <c r="U351" s="44">
        <v>11395</v>
      </c>
      <c r="V351" s="44" t="s">
        <v>107</v>
      </c>
    </row>
    <row r="352" spans="1:22">
      <c r="A352" s="44" t="s">
        <v>174</v>
      </c>
      <c r="B352" s="44"/>
      <c r="C352" s="44" t="s">
        <v>106</v>
      </c>
      <c r="D352" s="44" t="s">
        <v>24</v>
      </c>
      <c r="E352" s="45">
        <v>41039.68472222222</v>
      </c>
      <c r="F352" s="44">
        <v>927</v>
      </c>
      <c r="G352" s="44" t="s">
        <v>68</v>
      </c>
      <c r="H352" s="44">
        <v>10.9</v>
      </c>
      <c r="I352" s="44"/>
      <c r="J352" s="44" t="s">
        <v>44</v>
      </c>
      <c r="K352" s="44" t="s">
        <v>32</v>
      </c>
      <c r="L352" s="44">
        <v>1428756</v>
      </c>
      <c r="M352" s="45">
        <v>41046.81527777778</v>
      </c>
      <c r="N352" s="44" t="s">
        <v>67</v>
      </c>
      <c r="O352" s="44">
        <v>0.04</v>
      </c>
      <c r="P352" s="44">
        <v>0.16</v>
      </c>
      <c r="Q352" s="44"/>
      <c r="R352" s="44" t="s">
        <v>27</v>
      </c>
      <c r="S352" s="44" t="s">
        <v>145</v>
      </c>
      <c r="T352" s="44" t="s">
        <v>141</v>
      </c>
      <c r="U352" s="44">
        <v>11395</v>
      </c>
      <c r="V352" s="44" t="s">
        <v>107</v>
      </c>
    </row>
    <row r="353" spans="1:22">
      <c r="A353" s="44" t="s">
        <v>174</v>
      </c>
      <c r="B353" s="44"/>
      <c r="C353" s="44" t="s">
        <v>106</v>
      </c>
      <c r="D353" s="44" t="s">
        <v>24</v>
      </c>
      <c r="E353" s="45">
        <v>41039.68472222222</v>
      </c>
      <c r="F353" s="44">
        <v>929</v>
      </c>
      <c r="G353" s="44" t="s">
        <v>69</v>
      </c>
      <c r="H353" s="44">
        <v>6.4</v>
      </c>
      <c r="I353" s="44"/>
      <c r="J353" s="44" t="s">
        <v>44</v>
      </c>
      <c r="K353" s="44" t="s">
        <v>32</v>
      </c>
      <c r="L353" s="44">
        <v>1428756</v>
      </c>
      <c r="M353" s="45">
        <v>41046.81527777778</v>
      </c>
      <c r="N353" s="44" t="s">
        <v>67</v>
      </c>
      <c r="O353" s="44">
        <v>0.5</v>
      </c>
      <c r="P353" s="44">
        <v>2</v>
      </c>
      <c r="Q353" s="44"/>
      <c r="R353" s="44" t="s">
        <v>27</v>
      </c>
      <c r="S353" s="44" t="s">
        <v>145</v>
      </c>
      <c r="T353" s="44" t="s">
        <v>141</v>
      </c>
      <c r="U353" s="44">
        <v>11395</v>
      </c>
      <c r="V353" s="44" t="s">
        <v>107</v>
      </c>
    </row>
    <row r="354" spans="1:22">
      <c r="A354" s="44" t="s">
        <v>174</v>
      </c>
      <c r="B354" s="44"/>
      <c r="C354" s="44" t="s">
        <v>106</v>
      </c>
      <c r="D354" s="44" t="s">
        <v>24</v>
      </c>
      <c r="E354" s="45">
        <v>41039.68472222222</v>
      </c>
      <c r="F354" s="44">
        <v>937</v>
      </c>
      <c r="G354" s="44" t="s">
        <v>70</v>
      </c>
      <c r="H354" s="44">
        <v>1.5</v>
      </c>
      <c r="I354" s="44"/>
      <c r="J354" s="44" t="s">
        <v>44</v>
      </c>
      <c r="K354" s="44" t="s">
        <v>32</v>
      </c>
      <c r="L354" s="44">
        <v>1428756</v>
      </c>
      <c r="M354" s="45">
        <v>41046.81527777778</v>
      </c>
      <c r="N354" s="44" t="s">
        <v>67</v>
      </c>
      <c r="O354" s="44">
        <v>0.3</v>
      </c>
      <c r="P354" s="44">
        <v>1.2</v>
      </c>
      <c r="Q354" s="44"/>
      <c r="R354" s="44" t="s">
        <v>27</v>
      </c>
      <c r="S354" s="44" t="s">
        <v>145</v>
      </c>
      <c r="T354" s="44" t="s">
        <v>141</v>
      </c>
      <c r="U354" s="44">
        <v>11395</v>
      </c>
      <c r="V354" s="44" t="s">
        <v>107</v>
      </c>
    </row>
    <row r="355" spans="1:22">
      <c r="A355" s="44" t="s">
        <v>174</v>
      </c>
      <c r="B355" s="44"/>
      <c r="C355" s="44" t="s">
        <v>106</v>
      </c>
      <c r="D355" s="44" t="s">
        <v>24</v>
      </c>
      <c r="E355" s="45">
        <v>41039.68472222222</v>
      </c>
      <c r="F355" s="44">
        <v>940</v>
      </c>
      <c r="G355" s="44" t="s">
        <v>71</v>
      </c>
      <c r="H355" s="44">
        <v>10</v>
      </c>
      <c r="I355" s="44"/>
      <c r="J355" s="44" t="s">
        <v>44</v>
      </c>
      <c r="K355" s="44" t="s">
        <v>32</v>
      </c>
      <c r="L355" s="44">
        <v>1428747</v>
      </c>
      <c r="M355" s="45">
        <v>41045.836111111108</v>
      </c>
      <c r="N355" s="44" t="s">
        <v>72</v>
      </c>
      <c r="O355" s="44">
        <v>0.2</v>
      </c>
      <c r="P355" s="44">
        <v>0.5</v>
      </c>
      <c r="Q355" s="44"/>
      <c r="R355" s="44" t="s">
        <v>27</v>
      </c>
      <c r="S355" s="44" t="s">
        <v>145</v>
      </c>
      <c r="T355" s="44" t="s">
        <v>141</v>
      </c>
      <c r="U355" s="44">
        <v>11395</v>
      </c>
      <c r="V355" s="44" t="s">
        <v>107</v>
      </c>
    </row>
    <row r="356" spans="1:22">
      <c r="A356" s="44" t="s">
        <v>174</v>
      </c>
      <c r="B356" s="44"/>
      <c r="C356" s="44" t="s">
        <v>106</v>
      </c>
      <c r="D356" s="44" t="s">
        <v>24</v>
      </c>
      <c r="E356" s="45">
        <v>41039.68472222222</v>
      </c>
      <c r="F356" s="44">
        <v>945</v>
      </c>
      <c r="G356" s="44" t="s">
        <v>73</v>
      </c>
      <c r="H356" s="44">
        <v>18</v>
      </c>
      <c r="I356" s="44"/>
      <c r="J356" s="44" t="s">
        <v>44</v>
      </c>
      <c r="K356" s="44" t="s">
        <v>32</v>
      </c>
      <c r="L356" s="44">
        <v>1428747</v>
      </c>
      <c r="M356" s="45">
        <v>41045.836111111108</v>
      </c>
      <c r="N356" s="44" t="s">
        <v>72</v>
      </c>
      <c r="O356" s="44">
        <v>0.2</v>
      </c>
      <c r="P356" s="44">
        <v>0.5</v>
      </c>
      <c r="Q356" s="44" t="s">
        <v>142</v>
      </c>
      <c r="R356" s="44" t="s">
        <v>27</v>
      </c>
      <c r="S356" s="44" t="s">
        <v>145</v>
      </c>
      <c r="T356" s="44" t="s">
        <v>141</v>
      </c>
      <c r="U356" s="44">
        <v>11395</v>
      </c>
      <c r="V356" s="44" t="s">
        <v>107</v>
      </c>
    </row>
    <row r="357" spans="1:22">
      <c r="A357" s="44" t="s">
        <v>174</v>
      </c>
      <c r="B357" s="44"/>
      <c r="C357" s="44" t="s">
        <v>106</v>
      </c>
      <c r="D357" s="44" t="s">
        <v>24</v>
      </c>
      <c r="E357" s="45">
        <v>41039.68472222222</v>
      </c>
      <c r="F357" s="44">
        <v>1022</v>
      </c>
      <c r="G357" s="44" t="s">
        <v>74</v>
      </c>
      <c r="H357" s="44">
        <v>20</v>
      </c>
      <c r="I357" s="44" t="s">
        <v>54</v>
      </c>
      <c r="J357" s="44" t="s">
        <v>75</v>
      </c>
      <c r="K357" s="44" t="s">
        <v>32</v>
      </c>
      <c r="L357" s="44">
        <v>1428756</v>
      </c>
      <c r="M357" s="45">
        <v>41046.81527777778</v>
      </c>
      <c r="N357" s="44" t="s">
        <v>67</v>
      </c>
      <c r="O357" s="44">
        <v>15</v>
      </c>
      <c r="P357" s="44">
        <v>60</v>
      </c>
      <c r="Q357" s="44"/>
      <c r="R357" s="44" t="s">
        <v>27</v>
      </c>
      <c r="S357" s="44" t="s">
        <v>145</v>
      </c>
      <c r="T357" s="44" t="s">
        <v>141</v>
      </c>
      <c r="U357" s="44">
        <v>11395</v>
      </c>
      <c r="V357" s="44" t="s">
        <v>107</v>
      </c>
    </row>
    <row r="358" spans="1:22">
      <c r="A358" s="44" t="s">
        <v>174</v>
      </c>
      <c r="B358" s="44"/>
      <c r="C358" s="44" t="s">
        <v>106</v>
      </c>
      <c r="D358" s="44" t="s">
        <v>24</v>
      </c>
      <c r="E358" s="45">
        <v>41039.68472222222</v>
      </c>
      <c r="F358" s="44">
        <v>70300</v>
      </c>
      <c r="G358" s="44" t="s">
        <v>76</v>
      </c>
      <c r="H358" s="44">
        <v>136</v>
      </c>
      <c r="I358" s="44"/>
      <c r="J358" s="44" t="s">
        <v>44</v>
      </c>
      <c r="K358" s="44" t="s">
        <v>32</v>
      </c>
      <c r="L358" s="44">
        <v>1428747</v>
      </c>
      <c r="M358" s="45">
        <v>41045.491666666669</v>
      </c>
      <c r="N358" s="44" t="s">
        <v>77</v>
      </c>
      <c r="O358" s="44">
        <v>15</v>
      </c>
      <c r="P358" s="44">
        <v>25</v>
      </c>
      <c r="Q358" s="44"/>
      <c r="R358" s="44" t="s">
        <v>27</v>
      </c>
      <c r="S358" s="44" t="s">
        <v>145</v>
      </c>
      <c r="T358" s="44" t="s">
        <v>141</v>
      </c>
      <c r="U358" s="44">
        <v>11395</v>
      </c>
      <c r="V358" s="44" t="s">
        <v>107</v>
      </c>
    </row>
    <row r="359" spans="1:22">
      <c r="A359" s="44" t="s">
        <v>174</v>
      </c>
      <c r="B359" s="44"/>
      <c r="C359" s="44" t="s">
        <v>106</v>
      </c>
      <c r="D359" s="44" t="s">
        <v>24</v>
      </c>
      <c r="E359" s="45">
        <v>41039.68472222222</v>
      </c>
      <c r="F359" s="44">
        <v>90068</v>
      </c>
      <c r="G359" s="44" t="s">
        <v>78</v>
      </c>
      <c r="H359" s="44">
        <v>1.5</v>
      </c>
      <c r="I359" s="44"/>
      <c r="J359" s="44" t="s">
        <v>35</v>
      </c>
      <c r="K359" s="44" t="s">
        <v>27</v>
      </c>
      <c r="L359" s="44"/>
      <c r="M359" s="45">
        <v>41039.68472222222</v>
      </c>
      <c r="N359" s="44"/>
      <c r="O359" s="44"/>
      <c r="P359" s="44"/>
      <c r="Q359" s="44"/>
      <c r="R359" s="44" t="s">
        <v>27</v>
      </c>
      <c r="S359" s="44" t="s">
        <v>145</v>
      </c>
      <c r="T359" s="44" t="s">
        <v>141</v>
      </c>
      <c r="U359" s="44">
        <v>11395</v>
      </c>
      <c r="V359" s="44" t="s">
        <v>107</v>
      </c>
    </row>
    <row r="360" spans="1:22">
      <c r="A360" s="44" t="s">
        <v>174</v>
      </c>
      <c r="B360" s="44"/>
      <c r="C360" s="44" t="s">
        <v>106</v>
      </c>
      <c r="D360" s="44" t="s">
        <v>24</v>
      </c>
      <c r="E360" s="45">
        <v>41039.68472222222</v>
      </c>
      <c r="F360" s="44">
        <v>99937</v>
      </c>
      <c r="G360" s="44" t="s">
        <v>136</v>
      </c>
      <c r="H360" s="44">
        <v>1.7000000000000001E-2</v>
      </c>
      <c r="I360" s="44" t="s">
        <v>54</v>
      </c>
      <c r="J360" s="44" t="s">
        <v>75</v>
      </c>
      <c r="K360" s="44" t="s">
        <v>32</v>
      </c>
      <c r="L360" s="44">
        <v>1428759</v>
      </c>
      <c r="M360" s="45">
        <v>41045.619444444441</v>
      </c>
      <c r="N360" s="44" t="s">
        <v>137</v>
      </c>
      <c r="O360" s="44">
        <v>0.01</v>
      </c>
      <c r="P360" s="44">
        <v>0.05</v>
      </c>
      <c r="Q360" s="44" t="s">
        <v>175</v>
      </c>
      <c r="R360" s="44" t="s">
        <v>27</v>
      </c>
      <c r="S360" s="44" t="s">
        <v>145</v>
      </c>
      <c r="T360" s="44" t="s">
        <v>141</v>
      </c>
      <c r="U360" s="44">
        <v>11395</v>
      </c>
      <c r="V360" s="44" t="s">
        <v>107</v>
      </c>
    </row>
    <row r="361" spans="1:22">
      <c r="A361" s="44" t="s">
        <v>176</v>
      </c>
      <c r="B361" s="44"/>
      <c r="C361" s="44" t="s">
        <v>108</v>
      </c>
      <c r="D361" s="44" t="s">
        <v>24</v>
      </c>
      <c r="E361" s="45">
        <v>41060.495138888888</v>
      </c>
      <c r="F361" s="44">
        <v>10</v>
      </c>
      <c r="G361" s="44" t="s">
        <v>25</v>
      </c>
      <c r="H361" s="44">
        <v>23.62</v>
      </c>
      <c r="I361" s="44"/>
      <c r="J361" s="44" t="s">
        <v>26</v>
      </c>
      <c r="K361" s="44" t="s">
        <v>27</v>
      </c>
      <c r="L361" s="44"/>
      <c r="M361" s="45">
        <v>41060.495138888888</v>
      </c>
      <c r="N361" s="44" t="s">
        <v>28</v>
      </c>
      <c r="O361" s="44"/>
      <c r="P361" s="44"/>
      <c r="Q361" s="44"/>
      <c r="R361" s="44" t="s">
        <v>27</v>
      </c>
      <c r="S361" s="44" t="s">
        <v>161</v>
      </c>
      <c r="T361" s="44" t="s">
        <v>141</v>
      </c>
      <c r="U361" s="44">
        <v>11479</v>
      </c>
      <c r="V361" s="44" t="s">
        <v>109</v>
      </c>
    </row>
    <row r="362" spans="1:22">
      <c r="A362" s="44" t="s">
        <v>176</v>
      </c>
      <c r="B362" s="44"/>
      <c r="C362" s="44" t="s">
        <v>108</v>
      </c>
      <c r="D362" s="44" t="s">
        <v>24</v>
      </c>
      <c r="E362" s="45">
        <v>41060.495138888888</v>
      </c>
      <c r="F362" s="44">
        <v>76</v>
      </c>
      <c r="G362" s="44" t="s">
        <v>30</v>
      </c>
      <c r="H362" s="44">
        <v>0.25</v>
      </c>
      <c r="I362" s="44"/>
      <c r="J362" s="44" t="s">
        <v>31</v>
      </c>
      <c r="K362" s="44" t="s">
        <v>32</v>
      </c>
      <c r="L362" s="44">
        <v>1433012</v>
      </c>
      <c r="M362" s="45">
        <v>41061.700694444444</v>
      </c>
      <c r="N362" s="44" t="s">
        <v>33</v>
      </c>
      <c r="O362" s="44">
        <v>0.1</v>
      </c>
      <c r="P362" s="44">
        <v>0.1</v>
      </c>
      <c r="Q362" s="44"/>
      <c r="R362" s="44" t="s">
        <v>27</v>
      </c>
      <c r="S362" s="44" t="s">
        <v>161</v>
      </c>
      <c r="T362" s="44" t="s">
        <v>141</v>
      </c>
      <c r="U362" s="44">
        <v>11479</v>
      </c>
      <c r="V362" s="44" t="s">
        <v>109</v>
      </c>
    </row>
    <row r="363" spans="1:22">
      <c r="A363" s="44" t="s">
        <v>176</v>
      </c>
      <c r="B363" s="44"/>
      <c r="C363" s="44" t="s">
        <v>108</v>
      </c>
      <c r="D363" s="44" t="s">
        <v>24</v>
      </c>
      <c r="E363" s="45">
        <v>41060.495138888888</v>
      </c>
      <c r="F363" s="44">
        <v>80</v>
      </c>
      <c r="G363" s="44" t="s">
        <v>36</v>
      </c>
      <c r="H363" s="44">
        <v>2.5</v>
      </c>
      <c r="I363" s="44" t="s">
        <v>37</v>
      </c>
      <c r="J363" s="44" t="s">
        <v>38</v>
      </c>
      <c r="K363" s="44" t="s">
        <v>32</v>
      </c>
      <c r="L363" s="44">
        <v>1433012</v>
      </c>
      <c r="M363" s="45">
        <v>41061.697916666664</v>
      </c>
      <c r="N363" s="44" t="s">
        <v>39</v>
      </c>
      <c r="O363" s="44">
        <v>2.5</v>
      </c>
      <c r="P363" s="44">
        <v>6</v>
      </c>
      <c r="Q363" s="44" t="s">
        <v>157</v>
      </c>
      <c r="R363" s="44" t="s">
        <v>27</v>
      </c>
      <c r="S363" s="44" t="s">
        <v>161</v>
      </c>
      <c r="T363" s="44" t="s">
        <v>141</v>
      </c>
      <c r="U363" s="44">
        <v>11479</v>
      </c>
      <c r="V363" s="44" t="s">
        <v>109</v>
      </c>
    </row>
    <row r="364" spans="1:22">
      <c r="A364" s="44" t="s">
        <v>176</v>
      </c>
      <c r="B364" s="44"/>
      <c r="C364" s="44" t="s">
        <v>108</v>
      </c>
      <c r="D364" s="44" t="s">
        <v>24</v>
      </c>
      <c r="E364" s="45">
        <v>41060.495138888888</v>
      </c>
      <c r="F364" s="44">
        <v>94</v>
      </c>
      <c r="G364" s="44" t="s">
        <v>40</v>
      </c>
      <c r="H364" s="44">
        <v>3741</v>
      </c>
      <c r="I364" s="44"/>
      <c r="J364" s="44" t="s">
        <v>41</v>
      </c>
      <c r="K364" s="44" t="s">
        <v>27</v>
      </c>
      <c r="L364" s="44"/>
      <c r="M364" s="45">
        <v>41060.495138888888</v>
      </c>
      <c r="N364" s="44" t="s">
        <v>42</v>
      </c>
      <c r="O364" s="44"/>
      <c r="P364" s="44"/>
      <c r="Q364" s="44"/>
      <c r="R364" s="44" t="s">
        <v>27</v>
      </c>
      <c r="S364" s="44" t="s">
        <v>161</v>
      </c>
      <c r="T364" s="44" t="s">
        <v>141</v>
      </c>
      <c r="U364" s="44">
        <v>11479</v>
      </c>
      <c r="V364" s="44" t="s">
        <v>109</v>
      </c>
    </row>
    <row r="365" spans="1:22">
      <c r="A365" s="44" t="s">
        <v>176</v>
      </c>
      <c r="B365" s="44"/>
      <c r="C365" s="44" t="s">
        <v>108</v>
      </c>
      <c r="D365" s="44" t="s">
        <v>24</v>
      </c>
      <c r="E365" s="45">
        <v>41060.495138888888</v>
      </c>
      <c r="F365" s="44">
        <v>299</v>
      </c>
      <c r="G365" s="44" t="s">
        <v>43</v>
      </c>
      <c r="H365" s="44">
        <v>3.32</v>
      </c>
      <c r="I365" s="44"/>
      <c r="J365" s="44" t="s">
        <v>44</v>
      </c>
      <c r="K365" s="44" t="s">
        <v>27</v>
      </c>
      <c r="L365" s="44"/>
      <c r="M365" s="45">
        <v>41060.495138888888</v>
      </c>
      <c r="N365" s="44" t="s">
        <v>45</v>
      </c>
      <c r="O365" s="44"/>
      <c r="P365" s="44"/>
      <c r="Q365" s="44"/>
      <c r="R365" s="44" t="s">
        <v>27</v>
      </c>
      <c r="S365" s="44" t="s">
        <v>161</v>
      </c>
      <c r="T365" s="44" t="s">
        <v>141</v>
      </c>
      <c r="U365" s="44">
        <v>11479</v>
      </c>
      <c r="V365" s="44" t="s">
        <v>109</v>
      </c>
    </row>
    <row r="366" spans="1:22">
      <c r="A366" s="44" t="s">
        <v>176</v>
      </c>
      <c r="B366" s="44"/>
      <c r="C366" s="44" t="s">
        <v>108</v>
      </c>
      <c r="D366" s="44" t="s">
        <v>24</v>
      </c>
      <c r="E366" s="45">
        <v>41060.495138888888</v>
      </c>
      <c r="F366" s="44">
        <v>301</v>
      </c>
      <c r="G366" s="44" t="s">
        <v>46</v>
      </c>
      <c r="H366" s="44">
        <v>39.5</v>
      </c>
      <c r="I366" s="44"/>
      <c r="J366" s="44" t="s">
        <v>47</v>
      </c>
      <c r="K366" s="44" t="s">
        <v>27</v>
      </c>
      <c r="L366" s="44"/>
      <c r="M366" s="45">
        <v>41060.495138888888</v>
      </c>
      <c r="N366" s="44"/>
      <c r="O366" s="44"/>
      <c r="P366" s="44"/>
      <c r="Q366" s="44"/>
      <c r="R366" s="44" t="s">
        <v>27</v>
      </c>
      <c r="S366" s="44" t="s">
        <v>161</v>
      </c>
      <c r="T366" s="44" t="s">
        <v>141</v>
      </c>
      <c r="U366" s="44">
        <v>11479</v>
      </c>
      <c r="V366" s="44" t="s">
        <v>109</v>
      </c>
    </row>
    <row r="367" spans="1:22">
      <c r="A367" s="44" t="s">
        <v>176</v>
      </c>
      <c r="B367" s="44"/>
      <c r="C367" s="44" t="s">
        <v>108</v>
      </c>
      <c r="D367" s="44" t="s">
        <v>24</v>
      </c>
      <c r="E367" s="45">
        <v>41060.495138888888</v>
      </c>
      <c r="F367" s="44">
        <v>406</v>
      </c>
      <c r="G367" s="44" t="s">
        <v>48</v>
      </c>
      <c r="H367" s="44">
        <v>7.71</v>
      </c>
      <c r="I367" s="44"/>
      <c r="J367" s="44" t="s">
        <v>49</v>
      </c>
      <c r="K367" s="44" t="s">
        <v>27</v>
      </c>
      <c r="L367" s="44"/>
      <c r="M367" s="45">
        <v>41060.495138888888</v>
      </c>
      <c r="N367" s="44" t="s">
        <v>50</v>
      </c>
      <c r="O367" s="44"/>
      <c r="P367" s="44"/>
      <c r="Q367" s="44"/>
      <c r="R367" s="44" t="s">
        <v>27</v>
      </c>
      <c r="S367" s="44" t="s">
        <v>161</v>
      </c>
      <c r="T367" s="44" t="s">
        <v>141</v>
      </c>
      <c r="U367" s="44">
        <v>11479</v>
      </c>
      <c r="V367" s="44" t="s">
        <v>109</v>
      </c>
    </row>
    <row r="368" spans="1:22">
      <c r="A368" s="44" t="s">
        <v>176</v>
      </c>
      <c r="B368" s="44"/>
      <c r="C368" s="44" t="s">
        <v>108</v>
      </c>
      <c r="D368" s="44" t="s">
        <v>24</v>
      </c>
      <c r="E368" s="45">
        <v>41060.495138888888</v>
      </c>
      <c r="F368" s="44">
        <v>410</v>
      </c>
      <c r="G368" s="44" t="s">
        <v>51</v>
      </c>
      <c r="H368" s="44">
        <v>65</v>
      </c>
      <c r="I368" s="44"/>
      <c r="J368" s="44" t="s">
        <v>44</v>
      </c>
      <c r="K368" s="44" t="s">
        <v>32</v>
      </c>
      <c r="L368" s="44">
        <v>1433012</v>
      </c>
      <c r="M368" s="45">
        <v>41064.988888888889</v>
      </c>
      <c r="N368" s="44" t="s">
        <v>52</v>
      </c>
      <c r="O368" s="44">
        <v>0.65</v>
      </c>
      <c r="P368" s="44">
        <v>2.5</v>
      </c>
      <c r="Q368" s="44"/>
      <c r="R368" s="44" t="s">
        <v>27</v>
      </c>
      <c r="S368" s="44" t="s">
        <v>161</v>
      </c>
      <c r="T368" s="44" t="s">
        <v>141</v>
      </c>
      <c r="U368" s="44">
        <v>11479</v>
      </c>
      <c r="V368" s="44" t="s">
        <v>109</v>
      </c>
    </row>
    <row r="369" spans="1:22">
      <c r="A369" s="44" t="s">
        <v>176</v>
      </c>
      <c r="B369" s="44"/>
      <c r="C369" s="44" t="s">
        <v>108</v>
      </c>
      <c r="D369" s="44" t="s">
        <v>24</v>
      </c>
      <c r="E369" s="45">
        <v>41060.495138888888</v>
      </c>
      <c r="F369" s="44">
        <v>610</v>
      </c>
      <c r="G369" s="44" t="s">
        <v>53</v>
      </c>
      <c r="H369" s="44">
        <v>1.0999999999999999E-2</v>
      </c>
      <c r="I369" s="44" t="s">
        <v>54</v>
      </c>
      <c r="J369" s="44" t="s">
        <v>44</v>
      </c>
      <c r="K369" s="44" t="s">
        <v>32</v>
      </c>
      <c r="L369" s="44">
        <v>1433014</v>
      </c>
      <c r="M369" s="45">
        <v>41068.786111111112</v>
      </c>
      <c r="N369" s="44" t="s">
        <v>55</v>
      </c>
      <c r="O369" s="44">
        <v>0.01</v>
      </c>
      <c r="P369" s="44">
        <v>0.02</v>
      </c>
      <c r="Q369" s="44"/>
      <c r="R369" s="44" t="s">
        <v>27</v>
      </c>
      <c r="S369" s="44" t="s">
        <v>161</v>
      </c>
      <c r="T369" s="44" t="s">
        <v>141</v>
      </c>
      <c r="U369" s="44">
        <v>11479</v>
      </c>
      <c r="V369" s="44" t="s">
        <v>109</v>
      </c>
    </row>
    <row r="370" spans="1:22">
      <c r="A370" s="44" t="s">
        <v>176</v>
      </c>
      <c r="B370" s="44"/>
      <c r="C370" s="44" t="s">
        <v>108</v>
      </c>
      <c r="D370" s="44" t="s">
        <v>24</v>
      </c>
      <c r="E370" s="45">
        <v>41060.495138888888</v>
      </c>
      <c r="F370" s="44">
        <v>625</v>
      </c>
      <c r="G370" s="44" t="s">
        <v>56</v>
      </c>
      <c r="H370" s="44">
        <v>9.2999999999999999E-2</v>
      </c>
      <c r="I370" s="44" t="s">
        <v>54</v>
      </c>
      <c r="J370" s="44" t="s">
        <v>44</v>
      </c>
      <c r="K370" s="44" t="s">
        <v>32</v>
      </c>
      <c r="L370" s="44">
        <v>1433014</v>
      </c>
      <c r="M370" s="45">
        <v>41066.661111111112</v>
      </c>
      <c r="N370" s="44" t="s">
        <v>57</v>
      </c>
      <c r="O370" s="44">
        <v>0.08</v>
      </c>
      <c r="P370" s="44">
        <v>0.2</v>
      </c>
      <c r="Q370" s="44"/>
      <c r="R370" s="44" t="s">
        <v>27</v>
      </c>
      <c r="S370" s="44" t="s">
        <v>161</v>
      </c>
      <c r="T370" s="44" t="s">
        <v>141</v>
      </c>
      <c r="U370" s="44">
        <v>11479</v>
      </c>
      <c r="V370" s="44" t="s">
        <v>109</v>
      </c>
    </row>
    <row r="371" spans="1:22">
      <c r="A371" s="44" t="s">
        <v>176</v>
      </c>
      <c r="B371" s="44"/>
      <c r="C371" s="44" t="s">
        <v>108</v>
      </c>
      <c r="D371" s="44" t="s">
        <v>24</v>
      </c>
      <c r="E371" s="45">
        <v>41060.495138888888</v>
      </c>
      <c r="F371" s="44">
        <v>630</v>
      </c>
      <c r="G371" s="44" t="s">
        <v>59</v>
      </c>
      <c r="H371" s="44">
        <v>9.7000000000000003E-2</v>
      </c>
      <c r="I371" s="44"/>
      <c r="J371" s="44" t="s">
        <v>44</v>
      </c>
      <c r="K371" s="44" t="s">
        <v>32</v>
      </c>
      <c r="L371" s="44">
        <v>1433014</v>
      </c>
      <c r="M371" s="45">
        <v>41068.366666666669</v>
      </c>
      <c r="N371" s="44" t="s">
        <v>60</v>
      </c>
      <c r="O371" s="44">
        <v>0</v>
      </c>
      <c r="P371" s="44">
        <v>0.01</v>
      </c>
      <c r="Q371" s="44"/>
      <c r="R371" s="44" t="s">
        <v>27</v>
      </c>
      <c r="S371" s="44" t="s">
        <v>161</v>
      </c>
      <c r="T371" s="44" t="s">
        <v>141</v>
      </c>
      <c r="U371" s="44">
        <v>11479</v>
      </c>
      <c r="V371" s="44" t="s">
        <v>109</v>
      </c>
    </row>
    <row r="372" spans="1:22">
      <c r="A372" s="44" t="s">
        <v>176</v>
      </c>
      <c r="B372" s="44"/>
      <c r="C372" s="44" t="s">
        <v>108</v>
      </c>
      <c r="D372" s="44" t="s">
        <v>24</v>
      </c>
      <c r="E372" s="45">
        <v>41060.495138888888</v>
      </c>
      <c r="F372" s="44">
        <v>665</v>
      </c>
      <c r="G372" s="44" t="s">
        <v>61</v>
      </c>
      <c r="H372" s="44">
        <v>0.83</v>
      </c>
      <c r="I372" s="44"/>
      <c r="J372" s="44" t="s">
        <v>44</v>
      </c>
      <c r="K372" s="44" t="s">
        <v>32</v>
      </c>
      <c r="L372" s="44">
        <v>1433014</v>
      </c>
      <c r="M372" s="45">
        <v>41066.503472222219</v>
      </c>
      <c r="N372" s="44" t="s">
        <v>62</v>
      </c>
      <c r="O372" s="44">
        <v>0.01</v>
      </c>
      <c r="P372" s="44">
        <v>0.05</v>
      </c>
      <c r="Q372" s="44"/>
      <c r="R372" s="44" t="s">
        <v>27</v>
      </c>
      <c r="S372" s="44" t="s">
        <v>161</v>
      </c>
      <c r="T372" s="44" t="s">
        <v>141</v>
      </c>
      <c r="U372" s="44">
        <v>11479</v>
      </c>
      <c r="V372" s="44" t="s">
        <v>109</v>
      </c>
    </row>
    <row r="373" spans="1:22">
      <c r="A373" s="44" t="s">
        <v>176</v>
      </c>
      <c r="B373" s="44"/>
      <c r="C373" s="44" t="s">
        <v>108</v>
      </c>
      <c r="D373" s="44" t="s">
        <v>24</v>
      </c>
      <c r="E373" s="45">
        <v>41060.495138888888</v>
      </c>
      <c r="F373" s="44">
        <v>671</v>
      </c>
      <c r="G373" s="44" t="s">
        <v>63</v>
      </c>
      <c r="H373" s="44">
        <v>1.4999999999999999E-2</v>
      </c>
      <c r="I373" s="44" t="s">
        <v>150</v>
      </c>
      <c r="J373" s="44" t="s">
        <v>44</v>
      </c>
      <c r="K373" s="44" t="s">
        <v>32</v>
      </c>
      <c r="L373" s="44">
        <v>1433016</v>
      </c>
      <c r="M373" s="45">
        <v>41073.659722222219</v>
      </c>
      <c r="N373" s="44" t="s">
        <v>62</v>
      </c>
      <c r="O373" s="44">
        <v>0</v>
      </c>
      <c r="P373" s="44">
        <v>0.01</v>
      </c>
      <c r="Q373" s="44" t="s">
        <v>172</v>
      </c>
      <c r="R373" s="44" t="s">
        <v>27</v>
      </c>
      <c r="S373" s="44" t="s">
        <v>161</v>
      </c>
      <c r="T373" s="44" t="s">
        <v>141</v>
      </c>
      <c r="U373" s="44">
        <v>11479</v>
      </c>
      <c r="V373" s="44" t="s">
        <v>109</v>
      </c>
    </row>
    <row r="374" spans="1:22">
      <c r="A374" s="44" t="s">
        <v>176</v>
      </c>
      <c r="B374" s="44"/>
      <c r="C374" s="44" t="s">
        <v>108</v>
      </c>
      <c r="D374" s="44" t="s">
        <v>24</v>
      </c>
      <c r="E374" s="45">
        <v>41060.495138888888</v>
      </c>
      <c r="F374" s="44">
        <v>680</v>
      </c>
      <c r="G374" s="44" t="s">
        <v>64</v>
      </c>
      <c r="H374" s="44">
        <v>1</v>
      </c>
      <c r="I374" s="44" t="s">
        <v>37</v>
      </c>
      <c r="J374" s="44" t="s">
        <v>44</v>
      </c>
      <c r="K374" s="44" t="s">
        <v>32</v>
      </c>
      <c r="L374" s="44">
        <v>1433014</v>
      </c>
      <c r="M374" s="45">
        <v>41067.281944444447</v>
      </c>
      <c r="N374" s="44" t="s">
        <v>65</v>
      </c>
      <c r="O374" s="44">
        <v>1</v>
      </c>
      <c r="P374" s="44">
        <v>5</v>
      </c>
      <c r="Q374" s="44"/>
      <c r="R374" s="44" t="s">
        <v>27</v>
      </c>
      <c r="S374" s="44" t="s">
        <v>161</v>
      </c>
      <c r="T374" s="44" t="s">
        <v>141</v>
      </c>
      <c r="U374" s="44">
        <v>11479</v>
      </c>
      <c r="V374" s="44" t="s">
        <v>109</v>
      </c>
    </row>
    <row r="375" spans="1:22">
      <c r="A375" s="44" t="s">
        <v>176</v>
      </c>
      <c r="B375" s="44"/>
      <c r="C375" s="44" t="s">
        <v>108</v>
      </c>
      <c r="D375" s="44" t="s">
        <v>24</v>
      </c>
      <c r="E375" s="45">
        <v>41060.495138888888</v>
      </c>
      <c r="F375" s="44">
        <v>916</v>
      </c>
      <c r="G375" s="44" t="s">
        <v>66</v>
      </c>
      <c r="H375" s="44">
        <v>122</v>
      </c>
      <c r="I375" s="44"/>
      <c r="J375" s="44" t="s">
        <v>44</v>
      </c>
      <c r="K375" s="44" t="s">
        <v>32</v>
      </c>
      <c r="L375" s="44">
        <v>1433018</v>
      </c>
      <c r="M375" s="45">
        <v>41066.827777777777</v>
      </c>
      <c r="N375" s="44" t="s">
        <v>67</v>
      </c>
      <c r="O375" s="44">
        <v>0.08</v>
      </c>
      <c r="P375" s="44">
        <v>0.3</v>
      </c>
      <c r="Q375" s="44"/>
      <c r="R375" s="44" t="s">
        <v>27</v>
      </c>
      <c r="S375" s="44" t="s">
        <v>161</v>
      </c>
      <c r="T375" s="44" t="s">
        <v>141</v>
      </c>
      <c r="U375" s="44">
        <v>11479</v>
      </c>
      <c r="V375" s="44" t="s">
        <v>109</v>
      </c>
    </row>
    <row r="376" spans="1:22">
      <c r="A376" s="44" t="s">
        <v>176</v>
      </c>
      <c r="B376" s="44"/>
      <c r="C376" s="44" t="s">
        <v>108</v>
      </c>
      <c r="D376" s="44" t="s">
        <v>24</v>
      </c>
      <c r="E376" s="45">
        <v>41060.495138888888</v>
      </c>
      <c r="F376" s="44">
        <v>927</v>
      </c>
      <c r="G376" s="44" t="s">
        <v>68</v>
      </c>
      <c r="H376" s="44">
        <v>66.400000000000006</v>
      </c>
      <c r="I376" s="44"/>
      <c r="J376" s="44" t="s">
        <v>44</v>
      </c>
      <c r="K376" s="44" t="s">
        <v>32</v>
      </c>
      <c r="L376" s="44">
        <v>1433018</v>
      </c>
      <c r="M376" s="45">
        <v>41066.827777777777</v>
      </c>
      <c r="N376" s="44" t="s">
        <v>67</v>
      </c>
      <c r="O376" s="44">
        <v>0.04</v>
      </c>
      <c r="P376" s="44">
        <v>0.16</v>
      </c>
      <c r="Q376" s="44"/>
      <c r="R376" s="44" t="s">
        <v>27</v>
      </c>
      <c r="S376" s="44" t="s">
        <v>161</v>
      </c>
      <c r="T376" s="44" t="s">
        <v>141</v>
      </c>
      <c r="U376" s="44">
        <v>11479</v>
      </c>
      <c r="V376" s="44" t="s">
        <v>109</v>
      </c>
    </row>
    <row r="377" spans="1:22">
      <c r="A377" s="44" t="s">
        <v>176</v>
      </c>
      <c r="B377" s="44"/>
      <c r="C377" s="44" t="s">
        <v>108</v>
      </c>
      <c r="D377" s="44" t="s">
        <v>24</v>
      </c>
      <c r="E377" s="45">
        <v>41060.495138888888</v>
      </c>
      <c r="F377" s="44">
        <v>929</v>
      </c>
      <c r="G377" s="44" t="s">
        <v>69</v>
      </c>
      <c r="H377" s="44">
        <v>577</v>
      </c>
      <c r="I377" s="44"/>
      <c r="J377" s="44" t="s">
        <v>44</v>
      </c>
      <c r="K377" s="44" t="s">
        <v>32</v>
      </c>
      <c r="L377" s="44">
        <v>1433018</v>
      </c>
      <c r="M377" s="45">
        <v>41066.832638888889</v>
      </c>
      <c r="N377" s="44" t="s">
        <v>67</v>
      </c>
      <c r="O377" s="44">
        <v>2.5</v>
      </c>
      <c r="P377" s="44">
        <v>10</v>
      </c>
      <c r="Q377" s="44"/>
      <c r="R377" s="44" t="s">
        <v>27</v>
      </c>
      <c r="S377" s="44" t="s">
        <v>161</v>
      </c>
      <c r="T377" s="44" t="s">
        <v>141</v>
      </c>
      <c r="U377" s="44">
        <v>11479</v>
      </c>
      <c r="V377" s="44" t="s">
        <v>109</v>
      </c>
    </row>
    <row r="378" spans="1:22">
      <c r="A378" s="44" t="s">
        <v>176</v>
      </c>
      <c r="B378" s="44"/>
      <c r="C378" s="44" t="s">
        <v>108</v>
      </c>
      <c r="D378" s="44" t="s">
        <v>24</v>
      </c>
      <c r="E378" s="45">
        <v>41060.495138888888</v>
      </c>
      <c r="F378" s="44">
        <v>937</v>
      </c>
      <c r="G378" s="44" t="s">
        <v>70</v>
      </c>
      <c r="H378" s="44">
        <v>17.100000000000001</v>
      </c>
      <c r="I378" s="44"/>
      <c r="J378" s="44" t="s">
        <v>44</v>
      </c>
      <c r="K378" s="44" t="s">
        <v>32</v>
      </c>
      <c r="L378" s="44">
        <v>1433018</v>
      </c>
      <c r="M378" s="45">
        <v>41066.827777777777</v>
      </c>
      <c r="N378" s="44" t="s">
        <v>67</v>
      </c>
      <c r="O378" s="44">
        <v>0.3</v>
      </c>
      <c r="P378" s="44">
        <v>1.2</v>
      </c>
      <c r="Q378" s="44"/>
      <c r="R378" s="44" t="s">
        <v>27</v>
      </c>
      <c r="S378" s="44" t="s">
        <v>161</v>
      </c>
      <c r="T378" s="44" t="s">
        <v>141</v>
      </c>
      <c r="U378" s="44">
        <v>11479</v>
      </c>
      <c r="V378" s="44" t="s">
        <v>109</v>
      </c>
    </row>
    <row r="379" spans="1:22">
      <c r="A379" s="44" t="s">
        <v>176</v>
      </c>
      <c r="B379" s="44"/>
      <c r="C379" s="44" t="s">
        <v>108</v>
      </c>
      <c r="D379" s="44" t="s">
        <v>24</v>
      </c>
      <c r="E379" s="45">
        <v>41060.495138888888</v>
      </c>
      <c r="F379" s="44">
        <v>940</v>
      </c>
      <c r="G379" s="44" t="s">
        <v>71</v>
      </c>
      <c r="H379" s="46">
        <v>1100</v>
      </c>
      <c r="I379" s="44"/>
      <c r="J379" s="44" t="s">
        <v>44</v>
      </c>
      <c r="K379" s="44" t="s">
        <v>32</v>
      </c>
      <c r="L379" s="44">
        <v>1433012</v>
      </c>
      <c r="M379" s="45">
        <v>41067.868750000001</v>
      </c>
      <c r="N379" s="44" t="s">
        <v>72</v>
      </c>
      <c r="O379" s="44">
        <v>4</v>
      </c>
      <c r="P379" s="44">
        <v>10</v>
      </c>
      <c r="Q379" s="44"/>
      <c r="R379" s="44" t="s">
        <v>27</v>
      </c>
      <c r="S379" s="44" t="s">
        <v>161</v>
      </c>
      <c r="T379" s="44" t="s">
        <v>141</v>
      </c>
      <c r="U379" s="44">
        <v>11479</v>
      </c>
      <c r="V379" s="44" t="s">
        <v>109</v>
      </c>
    </row>
    <row r="380" spans="1:22">
      <c r="A380" s="44" t="s">
        <v>176</v>
      </c>
      <c r="B380" s="44"/>
      <c r="C380" s="44" t="s">
        <v>108</v>
      </c>
      <c r="D380" s="44" t="s">
        <v>24</v>
      </c>
      <c r="E380" s="45">
        <v>41060.495138888888</v>
      </c>
      <c r="F380" s="44">
        <v>945</v>
      </c>
      <c r="G380" s="44" t="s">
        <v>73</v>
      </c>
      <c r="H380" s="44">
        <v>290</v>
      </c>
      <c r="I380" s="44"/>
      <c r="J380" s="44" t="s">
        <v>44</v>
      </c>
      <c r="K380" s="44" t="s">
        <v>32</v>
      </c>
      <c r="L380" s="44">
        <v>1433012</v>
      </c>
      <c r="M380" s="45">
        <v>41067.868750000001</v>
      </c>
      <c r="N380" s="44" t="s">
        <v>72</v>
      </c>
      <c r="O380" s="44">
        <v>4</v>
      </c>
      <c r="P380" s="44">
        <v>10</v>
      </c>
      <c r="Q380" s="44" t="s">
        <v>142</v>
      </c>
      <c r="R380" s="44" t="s">
        <v>27</v>
      </c>
      <c r="S380" s="44" t="s">
        <v>161</v>
      </c>
      <c r="T380" s="44" t="s">
        <v>141</v>
      </c>
      <c r="U380" s="44">
        <v>11479</v>
      </c>
      <c r="V380" s="44" t="s">
        <v>109</v>
      </c>
    </row>
    <row r="381" spans="1:22">
      <c r="A381" s="44" t="s">
        <v>176</v>
      </c>
      <c r="B381" s="44"/>
      <c r="C381" s="44" t="s">
        <v>108</v>
      </c>
      <c r="D381" s="44" t="s">
        <v>24</v>
      </c>
      <c r="E381" s="45">
        <v>41060.495138888888</v>
      </c>
      <c r="F381" s="44">
        <v>1022</v>
      </c>
      <c r="G381" s="44" t="s">
        <v>74</v>
      </c>
      <c r="H381" s="44">
        <v>191</v>
      </c>
      <c r="I381" s="44"/>
      <c r="J381" s="44" t="s">
        <v>75</v>
      </c>
      <c r="K381" s="44" t="s">
        <v>32</v>
      </c>
      <c r="L381" s="44">
        <v>1433018</v>
      </c>
      <c r="M381" s="45">
        <v>41066.827777777777</v>
      </c>
      <c r="N381" s="44" t="s">
        <v>67</v>
      </c>
      <c r="O381" s="44">
        <v>15</v>
      </c>
      <c r="P381" s="44">
        <v>60</v>
      </c>
      <c r="Q381" s="44"/>
      <c r="R381" s="44" t="s">
        <v>27</v>
      </c>
      <c r="S381" s="44" t="s">
        <v>161</v>
      </c>
      <c r="T381" s="44" t="s">
        <v>141</v>
      </c>
      <c r="U381" s="44">
        <v>11479</v>
      </c>
      <c r="V381" s="44" t="s">
        <v>109</v>
      </c>
    </row>
    <row r="382" spans="1:22">
      <c r="A382" s="44" t="s">
        <v>176</v>
      </c>
      <c r="B382" s="44"/>
      <c r="C382" s="44" t="s">
        <v>108</v>
      </c>
      <c r="D382" s="44" t="s">
        <v>24</v>
      </c>
      <c r="E382" s="45">
        <v>41060.495138888888</v>
      </c>
      <c r="F382" s="44">
        <v>70300</v>
      </c>
      <c r="G382" s="44" t="s">
        <v>76</v>
      </c>
      <c r="H382" s="46">
        <v>2110</v>
      </c>
      <c r="I382" s="44"/>
      <c r="J382" s="44" t="s">
        <v>44</v>
      </c>
      <c r="K382" s="44" t="s">
        <v>32</v>
      </c>
      <c r="L382" s="44">
        <v>1433012</v>
      </c>
      <c r="M382" s="45">
        <v>41065.609722222223</v>
      </c>
      <c r="N382" s="44" t="s">
        <v>77</v>
      </c>
      <c r="O382" s="44">
        <v>30</v>
      </c>
      <c r="P382" s="44">
        <v>50</v>
      </c>
      <c r="Q382" s="44"/>
      <c r="R382" s="44" t="s">
        <v>27</v>
      </c>
      <c r="S382" s="44" t="s">
        <v>161</v>
      </c>
      <c r="T382" s="44" t="s">
        <v>141</v>
      </c>
      <c r="U382" s="44">
        <v>11479</v>
      </c>
      <c r="V382" s="44" t="s">
        <v>109</v>
      </c>
    </row>
    <row r="383" spans="1:22">
      <c r="A383" s="44" t="s">
        <v>176</v>
      </c>
      <c r="B383" s="44"/>
      <c r="C383" s="44" t="s">
        <v>108</v>
      </c>
      <c r="D383" s="44" t="s">
        <v>24</v>
      </c>
      <c r="E383" s="45">
        <v>41060.495138888888</v>
      </c>
      <c r="F383" s="44">
        <v>90068</v>
      </c>
      <c r="G383" s="44" t="s">
        <v>78</v>
      </c>
      <c r="H383" s="44">
        <v>8</v>
      </c>
      <c r="I383" s="44"/>
      <c r="J383" s="44" t="s">
        <v>35</v>
      </c>
      <c r="K383" s="44" t="s">
        <v>27</v>
      </c>
      <c r="L383" s="44"/>
      <c r="M383" s="45">
        <v>41060.495138888888</v>
      </c>
      <c r="N383" s="44"/>
      <c r="O383" s="44"/>
      <c r="P383" s="44"/>
      <c r="Q383" s="44"/>
      <c r="R383" s="44" t="s">
        <v>27</v>
      </c>
      <c r="S383" s="44" t="s">
        <v>161</v>
      </c>
      <c r="T383" s="44" t="s">
        <v>141</v>
      </c>
      <c r="U383" s="44">
        <v>11479</v>
      </c>
      <c r="V383" s="44" t="s">
        <v>109</v>
      </c>
    </row>
    <row r="384" spans="1:22">
      <c r="A384" s="44" t="s">
        <v>176</v>
      </c>
      <c r="B384" s="44"/>
      <c r="C384" s="44" t="s">
        <v>108</v>
      </c>
      <c r="D384" s="44" t="s">
        <v>24</v>
      </c>
      <c r="E384" s="45">
        <v>41060.495138888888</v>
      </c>
      <c r="F384" s="44">
        <v>99937</v>
      </c>
      <c r="G384" s="44" t="s">
        <v>136</v>
      </c>
      <c r="H384" s="44">
        <v>9.7000000000000003E-3</v>
      </c>
      <c r="I384" s="44" t="s">
        <v>37</v>
      </c>
      <c r="J384" s="44" t="s">
        <v>75</v>
      </c>
      <c r="K384" s="44" t="s">
        <v>32</v>
      </c>
      <c r="L384" s="44">
        <v>1433020</v>
      </c>
      <c r="M384" s="45">
        <v>41069.50277777778</v>
      </c>
      <c r="N384" s="44" t="s">
        <v>137</v>
      </c>
      <c r="O384" s="44">
        <v>0.01</v>
      </c>
      <c r="P384" s="44">
        <v>0.05</v>
      </c>
      <c r="Q384" s="44"/>
      <c r="R384" s="44" t="s">
        <v>27</v>
      </c>
      <c r="S384" s="44" t="s">
        <v>161</v>
      </c>
      <c r="T384" s="44" t="s">
        <v>141</v>
      </c>
      <c r="U384" s="44">
        <v>11479</v>
      </c>
      <c r="V384" s="44" t="s">
        <v>109</v>
      </c>
    </row>
    <row r="385" spans="1:22">
      <c r="A385" s="44" t="s">
        <v>177</v>
      </c>
      <c r="B385" s="44"/>
      <c r="C385" s="44" t="s">
        <v>110</v>
      </c>
      <c r="D385" s="44" t="s">
        <v>24</v>
      </c>
      <c r="E385" s="45">
        <v>41038.711805555555</v>
      </c>
      <c r="F385" s="44">
        <v>10</v>
      </c>
      <c r="G385" s="44" t="s">
        <v>25</v>
      </c>
      <c r="H385" s="44">
        <v>23.45</v>
      </c>
      <c r="I385" s="44"/>
      <c r="J385" s="44" t="s">
        <v>26</v>
      </c>
      <c r="K385" s="44" t="s">
        <v>27</v>
      </c>
      <c r="L385" s="44"/>
      <c r="M385" s="45">
        <v>41038.711805555555</v>
      </c>
      <c r="N385" s="44" t="s">
        <v>28</v>
      </c>
      <c r="O385" s="44"/>
      <c r="P385" s="44"/>
      <c r="Q385" s="44"/>
      <c r="R385" s="44" t="s">
        <v>27</v>
      </c>
      <c r="S385" s="44" t="s">
        <v>145</v>
      </c>
      <c r="T385" s="44" t="s">
        <v>141</v>
      </c>
      <c r="U385" s="44">
        <v>9687</v>
      </c>
      <c r="V385" s="44" t="s">
        <v>111</v>
      </c>
    </row>
    <row r="386" spans="1:22">
      <c r="A386" s="44" t="s">
        <v>177</v>
      </c>
      <c r="B386" s="44"/>
      <c r="C386" s="44" t="s">
        <v>110</v>
      </c>
      <c r="D386" s="44" t="s">
        <v>24</v>
      </c>
      <c r="E386" s="45">
        <v>41038.711805555555</v>
      </c>
      <c r="F386" s="44">
        <v>76</v>
      </c>
      <c r="G386" s="44" t="s">
        <v>30</v>
      </c>
      <c r="H386" s="44">
        <v>0.35</v>
      </c>
      <c r="I386" s="44"/>
      <c r="J386" s="44" t="s">
        <v>31</v>
      </c>
      <c r="K386" s="44" t="s">
        <v>32</v>
      </c>
      <c r="L386" s="44">
        <v>1428660</v>
      </c>
      <c r="M386" s="45">
        <v>41040.648611111108</v>
      </c>
      <c r="N386" s="44" t="s">
        <v>33</v>
      </c>
      <c r="O386" s="44">
        <v>0.1</v>
      </c>
      <c r="P386" s="44">
        <v>0.1</v>
      </c>
      <c r="Q386" s="44"/>
      <c r="R386" s="44" t="s">
        <v>27</v>
      </c>
      <c r="S386" s="44" t="s">
        <v>145</v>
      </c>
      <c r="T386" s="44" t="s">
        <v>141</v>
      </c>
      <c r="U386" s="44">
        <v>9687</v>
      </c>
      <c r="V386" s="44" t="s">
        <v>111</v>
      </c>
    </row>
    <row r="387" spans="1:22">
      <c r="A387" s="44" t="s">
        <v>177</v>
      </c>
      <c r="B387" s="44"/>
      <c r="C387" s="44" t="s">
        <v>110</v>
      </c>
      <c r="D387" s="44" t="s">
        <v>24</v>
      </c>
      <c r="E387" s="45">
        <v>41038.711805555555</v>
      </c>
      <c r="F387" s="44">
        <v>80</v>
      </c>
      <c r="G387" s="44" t="s">
        <v>36</v>
      </c>
      <c r="H387" s="44">
        <v>2.5</v>
      </c>
      <c r="I387" s="44" t="s">
        <v>37</v>
      </c>
      <c r="J387" s="44" t="s">
        <v>38</v>
      </c>
      <c r="K387" s="44" t="s">
        <v>32</v>
      </c>
      <c r="L387" s="44">
        <v>1428660</v>
      </c>
      <c r="M387" s="45">
        <v>41040.555555555555</v>
      </c>
      <c r="N387" s="44" t="s">
        <v>39</v>
      </c>
      <c r="O387" s="44">
        <v>2.5</v>
      </c>
      <c r="P387" s="44">
        <v>6</v>
      </c>
      <c r="Q387" s="44"/>
      <c r="R387" s="44" t="s">
        <v>27</v>
      </c>
      <c r="S387" s="44" t="s">
        <v>145</v>
      </c>
      <c r="T387" s="44" t="s">
        <v>141</v>
      </c>
      <c r="U387" s="44">
        <v>9687</v>
      </c>
      <c r="V387" s="44" t="s">
        <v>111</v>
      </c>
    </row>
    <row r="388" spans="1:22">
      <c r="A388" s="44" t="s">
        <v>177</v>
      </c>
      <c r="B388" s="44"/>
      <c r="C388" s="44" t="s">
        <v>110</v>
      </c>
      <c r="D388" s="44" t="s">
        <v>24</v>
      </c>
      <c r="E388" s="45">
        <v>41038.711805555555</v>
      </c>
      <c r="F388" s="44">
        <v>94</v>
      </c>
      <c r="G388" s="44" t="s">
        <v>40</v>
      </c>
      <c r="H388" s="44">
        <v>1800</v>
      </c>
      <c r="I388" s="44"/>
      <c r="J388" s="44" t="s">
        <v>41</v>
      </c>
      <c r="K388" s="44" t="s">
        <v>27</v>
      </c>
      <c r="L388" s="44"/>
      <c r="M388" s="45">
        <v>41038.711805555555</v>
      </c>
      <c r="N388" s="44" t="s">
        <v>42</v>
      </c>
      <c r="O388" s="44"/>
      <c r="P388" s="44"/>
      <c r="Q388" s="44"/>
      <c r="R388" s="44" t="s">
        <v>27</v>
      </c>
      <c r="S388" s="44" t="s">
        <v>145</v>
      </c>
      <c r="T388" s="44" t="s">
        <v>141</v>
      </c>
      <c r="U388" s="44">
        <v>9687</v>
      </c>
      <c r="V388" s="44" t="s">
        <v>111</v>
      </c>
    </row>
    <row r="389" spans="1:22">
      <c r="A389" s="44" t="s">
        <v>177</v>
      </c>
      <c r="B389" s="44"/>
      <c r="C389" s="44" t="s">
        <v>110</v>
      </c>
      <c r="D389" s="44" t="s">
        <v>24</v>
      </c>
      <c r="E389" s="45">
        <v>41038.711805555555</v>
      </c>
      <c r="F389" s="44">
        <v>299</v>
      </c>
      <c r="G389" s="44" t="s">
        <v>43</v>
      </c>
      <c r="H389" s="44">
        <v>2.88</v>
      </c>
      <c r="I389" s="44"/>
      <c r="J389" s="44" t="s">
        <v>44</v>
      </c>
      <c r="K389" s="44" t="s">
        <v>27</v>
      </c>
      <c r="L389" s="44"/>
      <c r="M389" s="45">
        <v>41038.711805555555</v>
      </c>
      <c r="N389" s="44" t="s">
        <v>45</v>
      </c>
      <c r="O389" s="44"/>
      <c r="P389" s="44"/>
      <c r="Q389" s="44"/>
      <c r="R389" s="44" t="s">
        <v>27</v>
      </c>
      <c r="S389" s="44" t="s">
        <v>145</v>
      </c>
      <c r="T389" s="44" t="s">
        <v>141</v>
      </c>
      <c r="U389" s="44">
        <v>9687</v>
      </c>
      <c r="V389" s="44" t="s">
        <v>111</v>
      </c>
    </row>
    <row r="390" spans="1:22">
      <c r="A390" s="44" t="s">
        <v>177</v>
      </c>
      <c r="B390" s="44"/>
      <c r="C390" s="44" t="s">
        <v>110</v>
      </c>
      <c r="D390" s="44" t="s">
        <v>24</v>
      </c>
      <c r="E390" s="45">
        <v>41038.711805555555</v>
      </c>
      <c r="F390" s="44">
        <v>301</v>
      </c>
      <c r="G390" s="44" t="s">
        <v>46</v>
      </c>
      <c r="H390" s="44">
        <v>34</v>
      </c>
      <c r="I390" s="44"/>
      <c r="J390" s="44" t="s">
        <v>47</v>
      </c>
      <c r="K390" s="44" t="s">
        <v>27</v>
      </c>
      <c r="L390" s="44"/>
      <c r="M390" s="45">
        <v>41038.711805555555</v>
      </c>
      <c r="N390" s="44"/>
      <c r="O390" s="44"/>
      <c r="P390" s="44"/>
      <c r="Q390" s="44"/>
      <c r="R390" s="44" t="s">
        <v>27</v>
      </c>
      <c r="S390" s="44" t="s">
        <v>145</v>
      </c>
      <c r="T390" s="44" t="s">
        <v>141</v>
      </c>
      <c r="U390" s="44">
        <v>9687</v>
      </c>
      <c r="V390" s="44" t="s">
        <v>111</v>
      </c>
    </row>
    <row r="391" spans="1:22">
      <c r="A391" s="44" t="s">
        <v>177</v>
      </c>
      <c r="B391" s="44"/>
      <c r="C391" s="44" t="s">
        <v>110</v>
      </c>
      <c r="D391" s="44" t="s">
        <v>24</v>
      </c>
      <c r="E391" s="45">
        <v>41038.711805555555</v>
      </c>
      <c r="F391" s="44">
        <v>406</v>
      </c>
      <c r="G391" s="44" t="s">
        <v>48</v>
      </c>
      <c r="H391" s="44">
        <v>7.56</v>
      </c>
      <c r="I391" s="44"/>
      <c r="J391" s="44" t="s">
        <v>49</v>
      </c>
      <c r="K391" s="44" t="s">
        <v>27</v>
      </c>
      <c r="L391" s="44"/>
      <c r="M391" s="45">
        <v>41038.711805555555</v>
      </c>
      <c r="N391" s="44" t="s">
        <v>50</v>
      </c>
      <c r="O391" s="44"/>
      <c r="P391" s="44"/>
      <c r="Q391" s="44"/>
      <c r="R391" s="44" t="s">
        <v>27</v>
      </c>
      <c r="S391" s="44" t="s">
        <v>145</v>
      </c>
      <c r="T391" s="44" t="s">
        <v>141</v>
      </c>
      <c r="U391" s="44">
        <v>9687</v>
      </c>
      <c r="V391" s="44" t="s">
        <v>111</v>
      </c>
    </row>
    <row r="392" spans="1:22">
      <c r="A392" s="44" t="s">
        <v>177</v>
      </c>
      <c r="B392" s="44"/>
      <c r="C392" s="44" t="s">
        <v>110</v>
      </c>
      <c r="D392" s="44" t="s">
        <v>24</v>
      </c>
      <c r="E392" s="45">
        <v>41038.711805555555</v>
      </c>
      <c r="F392" s="44">
        <v>410</v>
      </c>
      <c r="G392" s="44" t="s">
        <v>51</v>
      </c>
      <c r="H392" s="44">
        <v>68</v>
      </c>
      <c r="I392" s="44"/>
      <c r="J392" s="44" t="s">
        <v>44</v>
      </c>
      <c r="K392" s="44" t="s">
        <v>32</v>
      </c>
      <c r="L392" s="44">
        <v>1428660</v>
      </c>
      <c r="M392" s="45">
        <v>41045.321527777778</v>
      </c>
      <c r="N392" s="44" t="s">
        <v>52</v>
      </c>
      <c r="O392" s="44">
        <v>0.65</v>
      </c>
      <c r="P392" s="44">
        <v>2.5</v>
      </c>
      <c r="Q392" s="44"/>
      <c r="R392" s="44" t="s">
        <v>27</v>
      </c>
      <c r="S392" s="44" t="s">
        <v>145</v>
      </c>
      <c r="T392" s="44" t="s">
        <v>141</v>
      </c>
      <c r="U392" s="44">
        <v>9687</v>
      </c>
      <c r="V392" s="44" t="s">
        <v>111</v>
      </c>
    </row>
    <row r="393" spans="1:22">
      <c r="A393" s="44" t="s">
        <v>177</v>
      </c>
      <c r="B393" s="44"/>
      <c r="C393" s="44" t="s">
        <v>110</v>
      </c>
      <c r="D393" s="44" t="s">
        <v>24</v>
      </c>
      <c r="E393" s="45">
        <v>41038.711805555555</v>
      </c>
      <c r="F393" s="44">
        <v>610</v>
      </c>
      <c r="G393" s="44" t="s">
        <v>53</v>
      </c>
      <c r="H393" s="44">
        <v>0.01</v>
      </c>
      <c r="I393" s="44" t="s">
        <v>54</v>
      </c>
      <c r="J393" s="44" t="s">
        <v>44</v>
      </c>
      <c r="K393" s="44" t="s">
        <v>32</v>
      </c>
      <c r="L393" s="44">
        <v>1428664</v>
      </c>
      <c r="M393" s="45">
        <v>41044.430555555555</v>
      </c>
      <c r="N393" s="44" t="s">
        <v>55</v>
      </c>
      <c r="O393" s="44">
        <v>0.01</v>
      </c>
      <c r="P393" s="44">
        <v>0.02</v>
      </c>
      <c r="Q393" s="44"/>
      <c r="R393" s="44" t="s">
        <v>27</v>
      </c>
      <c r="S393" s="44" t="s">
        <v>145</v>
      </c>
      <c r="T393" s="44" t="s">
        <v>141</v>
      </c>
      <c r="U393" s="44">
        <v>9687</v>
      </c>
      <c r="V393" s="44" t="s">
        <v>111</v>
      </c>
    </row>
    <row r="394" spans="1:22">
      <c r="A394" s="44" t="s">
        <v>177</v>
      </c>
      <c r="B394" s="44"/>
      <c r="C394" s="44" t="s">
        <v>110</v>
      </c>
      <c r="D394" s="44" t="s">
        <v>24</v>
      </c>
      <c r="E394" s="45">
        <v>41038.711805555555</v>
      </c>
      <c r="F394" s="44">
        <v>625</v>
      </c>
      <c r="G394" s="44" t="s">
        <v>56</v>
      </c>
      <c r="H394" s="44">
        <v>0.11</v>
      </c>
      <c r="I394" s="44" t="s">
        <v>54</v>
      </c>
      <c r="J394" s="44" t="s">
        <v>44</v>
      </c>
      <c r="K394" s="44" t="s">
        <v>32</v>
      </c>
      <c r="L394" s="44">
        <v>1428664</v>
      </c>
      <c r="M394" s="45">
        <v>41046.577777777777</v>
      </c>
      <c r="N394" s="44" t="s">
        <v>57</v>
      </c>
      <c r="O394" s="44">
        <v>0.08</v>
      </c>
      <c r="P394" s="44">
        <v>0.2</v>
      </c>
      <c r="Q394" s="44"/>
      <c r="R394" s="44" t="s">
        <v>27</v>
      </c>
      <c r="S394" s="44" t="s">
        <v>145</v>
      </c>
      <c r="T394" s="44" t="s">
        <v>141</v>
      </c>
      <c r="U394" s="44">
        <v>9687</v>
      </c>
      <c r="V394" s="44" t="s">
        <v>111</v>
      </c>
    </row>
    <row r="395" spans="1:22">
      <c r="A395" s="44" t="s">
        <v>177</v>
      </c>
      <c r="B395" s="44"/>
      <c r="C395" s="44" t="s">
        <v>110</v>
      </c>
      <c r="D395" s="44" t="s">
        <v>24</v>
      </c>
      <c r="E395" s="45">
        <v>41038.711805555555</v>
      </c>
      <c r="F395" s="44">
        <v>630</v>
      </c>
      <c r="G395" s="44" t="s">
        <v>59</v>
      </c>
      <c r="H395" s="44">
        <v>5.3999999999999999E-2</v>
      </c>
      <c r="I395" s="44"/>
      <c r="J395" s="44" t="s">
        <v>44</v>
      </c>
      <c r="K395" s="44" t="s">
        <v>32</v>
      </c>
      <c r="L395" s="44">
        <v>1428664</v>
      </c>
      <c r="M395" s="45">
        <v>41045.486805555556</v>
      </c>
      <c r="N395" s="44" t="s">
        <v>60</v>
      </c>
      <c r="O395" s="44">
        <v>0</v>
      </c>
      <c r="P395" s="44">
        <v>0.01</v>
      </c>
      <c r="Q395" s="44"/>
      <c r="R395" s="44" t="s">
        <v>27</v>
      </c>
      <c r="S395" s="44" t="s">
        <v>145</v>
      </c>
      <c r="T395" s="44" t="s">
        <v>141</v>
      </c>
      <c r="U395" s="44">
        <v>9687</v>
      </c>
      <c r="V395" s="44" t="s">
        <v>111</v>
      </c>
    </row>
    <row r="396" spans="1:22">
      <c r="A396" s="44" t="s">
        <v>177</v>
      </c>
      <c r="B396" s="44"/>
      <c r="C396" s="44" t="s">
        <v>110</v>
      </c>
      <c r="D396" s="44" t="s">
        <v>24</v>
      </c>
      <c r="E396" s="45">
        <v>41038.711805555555</v>
      </c>
      <c r="F396" s="44">
        <v>665</v>
      </c>
      <c r="G396" s="44" t="s">
        <v>61</v>
      </c>
      <c r="H396" s="44">
        <v>2.4E-2</v>
      </c>
      <c r="I396" s="44"/>
      <c r="J396" s="44" t="s">
        <v>44</v>
      </c>
      <c r="K396" s="44" t="s">
        <v>32</v>
      </c>
      <c r="L396" s="44">
        <v>1428664</v>
      </c>
      <c r="M396" s="45">
        <v>41045.642361111109</v>
      </c>
      <c r="N396" s="44" t="s">
        <v>62</v>
      </c>
      <c r="O396" s="44">
        <v>0</v>
      </c>
      <c r="P396" s="44">
        <v>0.01</v>
      </c>
      <c r="Q396" s="44"/>
      <c r="R396" s="44" t="s">
        <v>27</v>
      </c>
      <c r="S396" s="44" t="s">
        <v>145</v>
      </c>
      <c r="T396" s="44" t="s">
        <v>141</v>
      </c>
      <c r="U396" s="44">
        <v>9687</v>
      </c>
      <c r="V396" s="44" t="s">
        <v>111</v>
      </c>
    </row>
    <row r="397" spans="1:22">
      <c r="A397" s="44" t="s">
        <v>177</v>
      </c>
      <c r="B397" s="44"/>
      <c r="C397" s="44" t="s">
        <v>110</v>
      </c>
      <c r="D397" s="44" t="s">
        <v>24</v>
      </c>
      <c r="E397" s="45">
        <v>41038.711805555555</v>
      </c>
      <c r="F397" s="44">
        <v>671</v>
      </c>
      <c r="G397" s="44" t="s">
        <v>63</v>
      </c>
      <c r="H397" s="44">
        <v>2.4E-2</v>
      </c>
      <c r="I397" s="44"/>
      <c r="J397" s="44" t="s">
        <v>44</v>
      </c>
      <c r="K397" s="44" t="s">
        <v>32</v>
      </c>
      <c r="L397" s="44">
        <v>1428668</v>
      </c>
      <c r="M397" s="45">
        <v>41040.573611111111</v>
      </c>
      <c r="N397" s="44" t="s">
        <v>62</v>
      </c>
      <c r="O397" s="44">
        <v>0</v>
      </c>
      <c r="P397" s="44">
        <v>0.01</v>
      </c>
      <c r="Q397" s="44"/>
      <c r="R397" s="44" t="s">
        <v>27</v>
      </c>
      <c r="S397" s="44" t="s">
        <v>145</v>
      </c>
      <c r="T397" s="44" t="s">
        <v>141</v>
      </c>
      <c r="U397" s="44">
        <v>9687</v>
      </c>
      <c r="V397" s="44" t="s">
        <v>111</v>
      </c>
    </row>
    <row r="398" spans="1:22">
      <c r="A398" s="44" t="s">
        <v>177</v>
      </c>
      <c r="B398" s="44"/>
      <c r="C398" s="44" t="s">
        <v>110</v>
      </c>
      <c r="D398" s="44" t="s">
        <v>24</v>
      </c>
      <c r="E398" s="45">
        <v>41038.711805555555</v>
      </c>
      <c r="F398" s="44">
        <v>680</v>
      </c>
      <c r="G398" s="44" t="s">
        <v>64</v>
      </c>
      <c r="H398" s="44">
        <v>1</v>
      </c>
      <c r="I398" s="44" t="s">
        <v>37</v>
      </c>
      <c r="J398" s="44" t="s">
        <v>44</v>
      </c>
      <c r="K398" s="44" t="s">
        <v>32</v>
      </c>
      <c r="L398" s="44">
        <v>1428664</v>
      </c>
      <c r="M398" s="45">
        <v>41046.864583333336</v>
      </c>
      <c r="N398" s="44" t="s">
        <v>65</v>
      </c>
      <c r="O398" s="44">
        <v>1</v>
      </c>
      <c r="P398" s="44">
        <v>5</v>
      </c>
      <c r="Q398" s="44"/>
      <c r="R398" s="44" t="s">
        <v>27</v>
      </c>
      <c r="S398" s="44" t="s">
        <v>145</v>
      </c>
      <c r="T398" s="44" t="s">
        <v>141</v>
      </c>
      <c r="U398" s="44">
        <v>9687</v>
      </c>
      <c r="V398" s="44" t="s">
        <v>111</v>
      </c>
    </row>
    <row r="399" spans="1:22">
      <c r="A399" s="44" t="s">
        <v>177</v>
      </c>
      <c r="B399" s="44"/>
      <c r="C399" s="44" t="s">
        <v>110</v>
      </c>
      <c r="D399" s="44" t="s">
        <v>24</v>
      </c>
      <c r="E399" s="45">
        <v>41038.711805555555</v>
      </c>
      <c r="F399" s="44">
        <v>916</v>
      </c>
      <c r="G399" s="44" t="s">
        <v>66</v>
      </c>
      <c r="H399" s="44">
        <v>77.400000000000006</v>
      </c>
      <c r="I399" s="44"/>
      <c r="J399" s="44" t="s">
        <v>44</v>
      </c>
      <c r="K399" s="44" t="s">
        <v>32</v>
      </c>
      <c r="L399" s="44">
        <v>1428672</v>
      </c>
      <c r="M399" s="45">
        <v>41046.782638888886</v>
      </c>
      <c r="N399" s="44" t="s">
        <v>67</v>
      </c>
      <c r="O399" s="44">
        <v>0.08</v>
      </c>
      <c r="P399" s="44">
        <v>0.3</v>
      </c>
      <c r="Q399" s="44"/>
      <c r="R399" s="44" t="s">
        <v>27</v>
      </c>
      <c r="S399" s="44" t="s">
        <v>145</v>
      </c>
      <c r="T399" s="44" t="s">
        <v>141</v>
      </c>
      <c r="U399" s="44">
        <v>9687</v>
      </c>
      <c r="V399" s="44" t="s">
        <v>111</v>
      </c>
    </row>
    <row r="400" spans="1:22">
      <c r="A400" s="44" t="s">
        <v>177</v>
      </c>
      <c r="B400" s="44"/>
      <c r="C400" s="44" t="s">
        <v>110</v>
      </c>
      <c r="D400" s="44" t="s">
        <v>24</v>
      </c>
      <c r="E400" s="45">
        <v>41038.711805555555</v>
      </c>
      <c r="F400" s="44">
        <v>927</v>
      </c>
      <c r="G400" s="44" t="s">
        <v>68</v>
      </c>
      <c r="H400" s="44">
        <v>37.9</v>
      </c>
      <c r="I400" s="44"/>
      <c r="J400" s="44" t="s">
        <v>44</v>
      </c>
      <c r="K400" s="44" t="s">
        <v>32</v>
      </c>
      <c r="L400" s="44">
        <v>1428672</v>
      </c>
      <c r="M400" s="45">
        <v>41046.782638888886</v>
      </c>
      <c r="N400" s="44" t="s">
        <v>67</v>
      </c>
      <c r="O400" s="44">
        <v>0.04</v>
      </c>
      <c r="P400" s="44">
        <v>0.16</v>
      </c>
      <c r="Q400" s="44"/>
      <c r="R400" s="44" t="s">
        <v>27</v>
      </c>
      <c r="S400" s="44" t="s">
        <v>145</v>
      </c>
      <c r="T400" s="44" t="s">
        <v>141</v>
      </c>
      <c r="U400" s="44">
        <v>9687</v>
      </c>
      <c r="V400" s="44" t="s">
        <v>111</v>
      </c>
    </row>
    <row r="401" spans="1:22">
      <c r="A401" s="44" t="s">
        <v>177</v>
      </c>
      <c r="B401" s="44"/>
      <c r="C401" s="44" t="s">
        <v>110</v>
      </c>
      <c r="D401" s="44" t="s">
        <v>24</v>
      </c>
      <c r="E401" s="45">
        <v>41038.711805555555</v>
      </c>
      <c r="F401" s="44">
        <v>929</v>
      </c>
      <c r="G401" s="44" t="s">
        <v>69</v>
      </c>
      <c r="H401" s="44">
        <v>270</v>
      </c>
      <c r="I401" s="44"/>
      <c r="J401" s="44" t="s">
        <v>44</v>
      </c>
      <c r="K401" s="44" t="s">
        <v>32</v>
      </c>
      <c r="L401" s="44">
        <v>1428672</v>
      </c>
      <c r="M401" s="45">
        <v>41046.789583333331</v>
      </c>
      <c r="N401" s="44" t="s">
        <v>67</v>
      </c>
      <c r="O401" s="44">
        <v>2.5</v>
      </c>
      <c r="P401" s="44">
        <v>10</v>
      </c>
      <c r="Q401" s="44"/>
      <c r="R401" s="44" t="s">
        <v>27</v>
      </c>
      <c r="S401" s="44" t="s">
        <v>145</v>
      </c>
      <c r="T401" s="44" t="s">
        <v>141</v>
      </c>
      <c r="U401" s="44">
        <v>9687</v>
      </c>
      <c r="V401" s="44" t="s">
        <v>111</v>
      </c>
    </row>
    <row r="402" spans="1:22">
      <c r="A402" s="44" t="s">
        <v>177</v>
      </c>
      <c r="B402" s="44"/>
      <c r="C402" s="44" t="s">
        <v>110</v>
      </c>
      <c r="D402" s="44" t="s">
        <v>24</v>
      </c>
      <c r="E402" s="45">
        <v>41038.711805555555</v>
      </c>
      <c r="F402" s="44">
        <v>937</v>
      </c>
      <c r="G402" s="44" t="s">
        <v>70</v>
      </c>
      <c r="H402" s="44">
        <v>9</v>
      </c>
      <c r="I402" s="44"/>
      <c r="J402" s="44" t="s">
        <v>44</v>
      </c>
      <c r="K402" s="44" t="s">
        <v>32</v>
      </c>
      <c r="L402" s="44">
        <v>1428672</v>
      </c>
      <c r="M402" s="45">
        <v>41046.782638888886</v>
      </c>
      <c r="N402" s="44" t="s">
        <v>67</v>
      </c>
      <c r="O402" s="44">
        <v>0.3</v>
      </c>
      <c r="P402" s="44">
        <v>1.2</v>
      </c>
      <c r="Q402" s="44"/>
      <c r="R402" s="44" t="s">
        <v>27</v>
      </c>
      <c r="S402" s="44" t="s">
        <v>145</v>
      </c>
      <c r="T402" s="44" t="s">
        <v>141</v>
      </c>
      <c r="U402" s="44">
        <v>9687</v>
      </c>
      <c r="V402" s="44" t="s">
        <v>111</v>
      </c>
    </row>
    <row r="403" spans="1:22">
      <c r="A403" s="44" t="s">
        <v>177</v>
      </c>
      <c r="B403" s="44"/>
      <c r="C403" s="44" t="s">
        <v>110</v>
      </c>
      <c r="D403" s="44" t="s">
        <v>24</v>
      </c>
      <c r="E403" s="45">
        <v>41038.711805555555</v>
      </c>
      <c r="F403" s="44">
        <v>940</v>
      </c>
      <c r="G403" s="44" t="s">
        <v>71</v>
      </c>
      <c r="H403" s="44">
        <v>460</v>
      </c>
      <c r="I403" s="44"/>
      <c r="J403" s="44" t="s">
        <v>44</v>
      </c>
      <c r="K403" s="44" t="s">
        <v>32</v>
      </c>
      <c r="L403" s="44">
        <v>1428660</v>
      </c>
      <c r="M403" s="45">
        <v>41045.788888888892</v>
      </c>
      <c r="N403" s="44" t="s">
        <v>72</v>
      </c>
      <c r="O403" s="44">
        <v>2</v>
      </c>
      <c r="P403" s="44">
        <v>5</v>
      </c>
      <c r="Q403" s="44"/>
      <c r="R403" s="44" t="s">
        <v>27</v>
      </c>
      <c r="S403" s="44" t="s">
        <v>145</v>
      </c>
      <c r="T403" s="44" t="s">
        <v>141</v>
      </c>
      <c r="U403" s="44">
        <v>9687</v>
      </c>
      <c r="V403" s="44" t="s">
        <v>111</v>
      </c>
    </row>
    <row r="404" spans="1:22">
      <c r="A404" s="44" t="s">
        <v>177</v>
      </c>
      <c r="B404" s="44"/>
      <c r="C404" s="44" t="s">
        <v>110</v>
      </c>
      <c r="D404" s="44" t="s">
        <v>24</v>
      </c>
      <c r="E404" s="45">
        <v>41038.711805555555</v>
      </c>
      <c r="F404" s="44">
        <v>945</v>
      </c>
      <c r="G404" s="44" t="s">
        <v>73</v>
      </c>
      <c r="H404" s="44">
        <v>180</v>
      </c>
      <c r="I404" s="44"/>
      <c r="J404" s="44" t="s">
        <v>44</v>
      </c>
      <c r="K404" s="44" t="s">
        <v>32</v>
      </c>
      <c r="L404" s="44">
        <v>1428660</v>
      </c>
      <c r="M404" s="45">
        <v>41045.788888888892</v>
      </c>
      <c r="N404" s="44" t="s">
        <v>72</v>
      </c>
      <c r="O404" s="44">
        <v>2</v>
      </c>
      <c r="P404" s="44">
        <v>5</v>
      </c>
      <c r="Q404" s="44" t="s">
        <v>142</v>
      </c>
      <c r="R404" s="44" t="s">
        <v>27</v>
      </c>
      <c r="S404" s="44" t="s">
        <v>145</v>
      </c>
      <c r="T404" s="44" t="s">
        <v>141</v>
      </c>
      <c r="U404" s="44">
        <v>9687</v>
      </c>
      <c r="V404" s="44" t="s">
        <v>111</v>
      </c>
    </row>
    <row r="405" spans="1:22">
      <c r="A405" s="44" t="s">
        <v>177</v>
      </c>
      <c r="B405" s="44"/>
      <c r="C405" s="44" t="s">
        <v>110</v>
      </c>
      <c r="D405" s="44" t="s">
        <v>24</v>
      </c>
      <c r="E405" s="45">
        <v>41038.711805555555</v>
      </c>
      <c r="F405" s="44">
        <v>1022</v>
      </c>
      <c r="G405" s="44" t="s">
        <v>74</v>
      </c>
      <c r="H405" s="44">
        <v>98</v>
      </c>
      <c r="I405" s="44"/>
      <c r="J405" s="44" t="s">
        <v>75</v>
      </c>
      <c r="K405" s="44" t="s">
        <v>32</v>
      </c>
      <c r="L405" s="44">
        <v>1428672</v>
      </c>
      <c r="M405" s="45">
        <v>41046.782638888886</v>
      </c>
      <c r="N405" s="44" t="s">
        <v>67</v>
      </c>
      <c r="O405" s="44">
        <v>15</v>
      </c>
      <c r="P405" s="44">
        <v>60</v>
      </c>
      <c r="Q405" s="44"/>
      <c r="R405" s="44" t="s">
        <v>27</v>
      </c>
      <c r="S405" s="44" t="s">
        <v>145</v>
      </c>
      <c r="T405" s="44" t="s">
        <v>141</v>
      </c>
      <c r="U405" s="44">
        <v>9687</v>
      </c>
      <c r="V405" s="44" t="s">
        <v>111</v>
      </c>
    </row>
    <row r="406" spans="1:22">
      <c r="A406" s="44" t="s">
        <v>177</v>
      </c>
      <c r="B406" s="44"/>
      <c r="C406" s="44" t="s">
        <v>110</v>
      </c>
      <c r="D406" s="44" t="s">
        <v>24</v>
      </c>
      <c r="E406" s="45">
        <v>41038.711805555555</v>
      </c>
      <c r="F406" s="44">
        <v>70300</v>
      </c>
      <c r="G406" s="44" t="s">
        <v>76</v>
      </c>
      <c r="H406" s="44">
        <v>993</v>
      </c>
      <c r="I406" s="44" t="s">
        <v>82</v>
      </c>
      <c r="J406" s="44" t="s">
        <v>44</v>
      </c>
      <c r="K406" s="44" t="s">
        <v>32</v>
      </c>
      <c r="L406" s="44">
        <v>1428660</v>
      </c>
      <c r="M406" s="45">
        <v>41045.491666666669</v>
      </c>
      <c r="N406" s="44" t="s">
        <v>77</v>
      </c>
      <c r="O406" s="44">
        <v>15</v>
      </c>
      <c r="P406" s="44">
        <v>25</v>
      </c>
      <c r="Q406" s="44"/>
      <c r="R406" s="44" t="s">
        <v>27</v>
      </c>
      <c r="S406" s="44" t="s">
        <v>145</v>
      </c>
      <c r="T406" s="44" t="s">
        <v>141</v>
      </c>
      <c r="U406" s="44">
        <v>9687</v>
      </c>
      <c r="V406" s="44" t="s">
        <v>111</v>
      </c>
    </row>
    <row r="407" spans="1:22">
      <c r="A407" s="44" t="s">
        <v>177</v>
      </c>
      <c r="B407" s="44"/>
      <c r="C407" s="44" t="s">
        <v>110</v>
      </c>
      <c r="D407" s="44" t="s">
        <v>24</v>
      </c>
      <c r="E407" s="45">
        <v>41038.711805555555</v>
      </c>
      <c r="F407" s="44">
        <v>90068</v>
      </c>
      <c r="G407" s="44" t="s">
        <v>78</v>
      </c>
      <c r="H407" s="44">
        <v>10</v>
      </c>
      <c r="I407" s="44"/>
      <c r="J407" s="44" t="s">
        <v>35</v>
      </c>
      <c r="K407" s="44" t="s">
        <v>27</v>
      </c>
      <c r="L407" s="44"/>
      <c r="M407" s="45">
        <v>41038.711805555555</v>
      </c>
      <c r="N407" s="44"/>
      <c r="O407" s="44"/>
      <c r="P407" s="44"/>
      <c r="Q407" s="44"/>
      <c r="R407" s="44" t="s">
        <v>27</v>
      </c>
      <c r="S407" s="44" t="s">
        <v>145</v>
      </c>
      <c r="T407" s="44" t="s">
        <v>141</v>
      </c>
      <c r="U407" s="44">
        <v>9687</v>
      </c>
      <c r="V407" s="44" t="s">
        <v>111</v>
      </c>
    </row>
    <row r="408" spans="1:22">
      <c r="A408" s="44" t="s">
        <v>177</v>
      </c>
      <c r="B408" s="44"/>
      <c r="C408" s="44" t="s">
        <v>110</v>
      </c>
      <c r="D408" s="44" t="s">
        <v>24</v>
      </c>
      <c r="E408" s="45">
        <v>41038.711805555555</v>
      </c>
      <c r="F408" s="44">
        <v>99937</v>
      </c>
      <c r="G408" s="44" t="s">
        <v>136</v>
      </c>
      <c r="H408" s="44">
        <v>9.4999999999999998E-3</v>
      </c>
      <c r="I408" s="44" t="s">
        <v>37</v>
      </c>
      <c r="J408" s="44" t="s">
        <v>75</v>
      </c>
      <c r="K408" s="44" t="s">
        <v>32</v>
      </c>
      <c r="L408" s="44">
        <v>1428676</v>
      </c>
      <c r="M408" s="45">
        <v>41044.131944444445</v>
      </c>
      <c r="N408" s="44" t="s">
        <v>137</v>
      </c>
      <c r="O408" s="44">
        <v>0.01</v>
      </c>
      <c r="P408" s="44">
        <v>0.05</v>
      </c>
      <c r="Q408" s="44"/>
      <c r="R408" s="44" t="s">
        <v>27</v>
      </c>
      <c r="S408" s="44" t="s">
        <v>145</v>
      </c>
      <c r="T408" s="44" t="s">
        <v>141</v>
      </c>
      <c r="U408" s="44">
        <v>9687</v>
      </c>
      <c r="V408" s="44" t="s">
        <v>111</v>
      </c>
    </row>
    <row r="409" spans="1:22">
      <c r="A409" s="44" t="s">
        <v>178</v>
      </c>
      <c r="B409" s="44"/>
      <c r="C409" s="44" t="s">
        <v>112</v>
      </c>
      <c r="D409" s="44" t="s">
        <v>24</v>
      </c>
      <c r="E409" s="45">
        <v>41060.620138888888</v>
      </c>
      <c r="F409" s="44">
        <v>10</v>
      </c>
      <c r="G409" s="44" t="s">
        <v>25</v>
      </c>
      <c r="H409" s="44">
        <v>24.22</v>
      </c>
      <c r="I409" s="44"/>
      <c r="J409" s="44" t="s">
        <v>26</v>
      </c>
      <c r="K409" s="44" t="s">
        <v>27</v>
      </c>
      <c r="L409" s="44"/>
      <c r="M409" s="45">
        <v>41060.620138888888</v>
      </c>
      <c r="N409" s="44" t="s">
        <v>28</v>
      </c>
      <c r="O409" s="44"/>
      <c r="P409" s="44"/>
      <c r="Q409" s="44"/>
      <c r="R409" s="44" t="s">
        <v>27</v>
      </c>
      <c r="S409" s="44" t="s">
        <v>161</v>
      </c>
      <c r="T409" s="44" t="s">
        <v>141</v>
      </c>
      <c r="U409" s="44">
        <v>9720</v>
      </c>
      <c r="V409" s="44" t="s">
        <v>113</v>
      </c>
    </row>
    <row r="410" spans="1:22">
      <c r="A410" s="44" t="s">
        <v>178</v>
      </c>
      <c r="B410" s="44"/>
      <c r="C410" s="44" t="s">
        <v>112</v>
      </c>
      <c r="D410" s="44" t="s">
        <v>24</v>
      </c>
      <c r="E410" s="45">
        <v>41060.620138888888</v>
      </c>
      <c r="F410" s="44">
        <v>76</v>
      </c>
      <c r="G410" s="44" t="s">
        <v>30</v>
      </c>
      <c r="H410" s="44">
        <v>0.55000000000000004</v>
      </c>
      <c r="I410" s="44"/>
      <c r="J410" s="44" t="s">
        <v>31</v>
      </c>
      <c r="K410" s="44" t="s">
        <v>32</v>
      </c>
      <c r="L410" s="44">
        <v>1433047</v>
      </c>
      <c r="M410" s="45">
        <v>41061.700694444444</v>
      </c>
      <c r="N410" s="44" t="s">
        <v>33</v>
      </c>
      <c r="O410" s="44">
        <v>0.1</v>
      </c>
      <c r="P410" s="44">
        <v>0.1</v>
      </c>
      <c r="Q410" s="44"/>
      <c r="R410" s="44" t="s">
        <v>27</v>
      </c>
      <c r="S410" s="44" t="s">
        <v>161</v>
      </c>
      <c r="T410" s="44" t="s">
        <v>141</v>
      </c>
      <c r="U410" s="44">
        <v>9720</v>
      </c>
      <c r="V410" s="44" t="s">
        <v>113</v>
      </c>
    </row>
    <row r="411" spans="1:22">
      <c r="A411" s="44" t="s">
        <v>178</v>
      </c>
      <c r="B411" s="44"/>
      <c r="C411" s="44" t="s">
        <v>112</v>
      </c>
      <c r="D411" s="44" t="s">
        <v>24</v>
      </c>
      <c r="E411" s="45">
        <v>41060.620138888888</v>
      </c>
      <c r="F411" s="44">
        <v>80</v>
      </c>
      <c r="G411" s="44" t="s">
        <v>36</v>
      </c>
      <c r="H411" s="44">
        <v>2.5</v>
      </c>
      <c r="I411" s="44" t="s">
        <v>37</v>
      </c>
      <c r="J411" s="44" t="s">
        <v>38</v>
      </c>
      <c r="K411" s="44" t="s">
        <v>32</v>
      </c>
      <c r="L411" s="44">
        <v>1433047</v>
      </c>
      <c r="M411" s="45">
        <v>41061.694444444445</v>
      </c>
      <c r="N411" s="44" t="s">
        <v>39</v>
      </c>
      <c r="O411" s="44">
        <v>2.5</v>
      </c>
      <c r="P411" s="44">
        <v>6</v>
      </c>
      <c r="Q411" s="44" t="s">
        <v>157</v>
      </c>
      <c r="R411" s="44" t="s">
        <v>27</v>
      </c>
      <c r="S411" s="44" t="s">
        <v>161</v>
      </c>
      <c r="T411" s="44" t="s">
        <v>141</v>
      </c>
      <c r="U411" s="44">
        <v>9720</v>
      </c>
      <c r="V411" s="44" t="s">
        <v>113</v>
      </c>
    </row>
    <row r="412" spans="1:22">
      <c r="A412" s="44" t="s">
        <v>178</v>
      </c>
      <c r="B412" s="44"/>
      <c r="C412" s="44" t="s">
        <v>112</v>
      </c>
      <c r="D412" s="44" t="s">
        <v>24</v>
      </c>
      <c r="E412" s="45">
        <v>41060.620138888888</v>
      </c>
      <c r="F412" s="44">
        <v>94</v>
      </c>
      <c r="G412" s="44" t="s">
        <v>40</v>
      </c>
      <c r="H412" s="44">
        <v>457</v>
      </c>
      <c r="I412" s="44"/>
      <c r="J412" s="44" t="s">
        <v>41</v>
      </c>
      <c r="K412" s="44" t="s">
        <v>27</v>
      </c>
      <c r="L412" s="44"/>
      <c r="M412" s="45">
        <v>41060.620138888888</v>
      </c>
      <c r="N412" s="44" t="s">
        <v>42</v>
      </c>
      <c r="O412" s="44"/>
      <c r="P412" s="44"/>
      <c r="Q412" s="44"/>
      <c r="R412" s="44" t="s">
        <v>27</v>
      </c>
      <c r="S412" s="44" t="s">
        <v>161</v>
      </c>
      <c r="T412" s="44" t="s">
        <v>141</v>
      </c>
      <c r="U412" s="44">
        <v>9720</v>
      </c>
      <c r="V412" s="44" t="s">
        <v>113</v>
      </c>
    </row>
    <row r="413" spans="1:22">
      <c r="A413" s="44" t="s">
        <v>178</v>
      </c>
      <c r="B413" s="44"/>
      <c r="C413" s="44" t="s">
        <v>112</v>
      </c>
      <c r="D413" s="44" t="s">
        <v>24</v>
      </c>
      <c r="E413" s="45">
        <v>41060.620138888888</v>
      </c>
      <c r="F413" s="44">
        <v>299</v>
      </c>
      <c r="G413" s="44" t="s">
        <v>43</v>
      </c>
      <c r="H413" s="44">
        <v>2.2200000000000002</v>
      </c>
      <c r="I413" s="44"/>
      <c r="J413" s="44" t="s">
        <v>44</v>
      </c>
      <c r="K413" s="44" t="s">
        <v>27</v>
      </c>
      <c r="L413" s="44"/>
      <c r="M413" s="45">
        <v>41060.620138888888</v>
      </c>
      <c r="N413" s="44" t="s">
        <v>45</v>
      </c>
      <c r="O413" s="44"/>
      <c r="P413" s="44"/>
      <c r="Q413" s="44"/>
      <c r="R413" s="44" t="s">
        <v>27</v>
      </c>
      <c r="S413" s="44" t="s">
        <v>161</v>
      </c>
      <c r="T413" s="44" t="s">
        <v>141</v>
      </c>
      <c r="U413" s="44">
        <v>9720</v>
      </c>
      <c r="V413" s="44" t="s">
        <v>113</v>
      </c>
    </row>
    <row r="414" spans="1:22">
      <c r="A414" s="44" t="s">
        <v>178</v>
      </c>
      <c r="B414" s="44"/>
      <c r="C414" s="44" t="s">
        <v>112</v>
      </c>
      <c r="D414" s="44" t="s">
        <v>24</v>
      </c>
      <c r="E414" s="45">
        <v>41060.620138888888</v>
      </c>
      <c r="F414" s="44">
        <v>301</v>
      </c>
      <c r="G414" s="44" t="s">
        <v>46</v>
      </c>
      <c r="H414" s="44">
        <v>26.5</v>
      </c>
      <c r="I414" s="44"/>
      <c r="J414" s="44" t="s">
        <v>47</v>
      </c>
      <c r="K414" s="44" t="s">
        <v>27</v>
      </c>
      <c r="L414" s="44"/>
      <c r="M414" s="45">
        <v>41060.620138888888</v>
      </c>
      <c r="N414" s="44"/>
      <c r="O414" s="44"/>
      <c r="P414" s="44"/>
      <c r="Q414" s="44"/>
      <c r="R414" s="44" t="s">
        <v>27</v>
      </c>
      <c r="S414" s="44" t="s">
        <v>161</v>
      </c>
      <c r="T414" s="44" t="s">
        <v>141</v>
      </c>
      <c r="U414" s="44">
        <v>9720</v>
      </c>
      <c r="V414" s="44" t="s">
        <v>113</v>
      </c>
    </row>
    <row r="415" spans="1:22">
      <c r="A415" s="44" t="s">
        <v>178</v>
      </c>
      <c r="B415" s="44"/>
      <c r="C415" s="44" t="s">
        <v>112</v>
      </c>
      <c r="D415" s="44" t="s">
        <v>24</v>
      </c>
      <c r="E415" s="45">
        <v>41060.620138888888</v>
      </c>
      <c r="F415" s="44">
        <v>406</v>
      </c>
      <c r="G415" s="44" t="s">
        <v>48</v>
      </c>
      <c r="H415" s="44">
        <v>6.99</v>
      </c>
      <c r="I415" s="44"/>
      <c r="J415" s="44" t="s">
        <v>49</v>
      </c>
      <c r="K415" s="44" t="s">
        <v>27</v>
      </c>
      <c r="L415" s="44"/>
      <c r="M415" s="45">
        <v>41060.620138888888</v>
      </c>
      <c r="N415" s="44" t="s">
        <v>50</v>
      </c>
      <c r="O415" s="44"/>
      <c r="P415" s="44"/>
      <c r="Q415" s="44"/>
      <c r="R415" s="44" t="s">
        <v>27</v>
      </c>
      <c r="S415" s="44" t="s">
        <v>161</v>
      </c>
      <c r="T415" s="44" t="s">
        <v>141</v>
      </c>
      <c r="U415" s="44">
        <v>9720</v>
      </c>
      <c r="V415" s="44" t="s">
        <v>113</v>
      </c>
    </row>
    <row r="416" spans="1:22">
      <c r="A416" s="44" t="s">
        <v>178</v>
      </c>
      <c r="B416" s="44"/>
      <c r="C416" s="44" t="s">
        <v>112</v>
      </c>
      <c r="D416" s="44" t="s">
        <v>24</v>
      </c>
      <c r="E416" s="45">
        <v>41060.620138888888</v>
      </c>
      <c r="F416" s="44">
        <v>410</v>
      </c>
      <c r="G416" s="44" t="s">
        <v>51</v>
      </c>
      <c r="H416" s="44">
        <v>199</v>
      </c>
      <c r="I416" s="44"/>
      <c r="J416" s="44" t="s">
        <v>44</v>
      </c>
      <c r="K416" s="44" t="s">
        <v>32</v>
      </c>
      <c r="L416" s="44">
        <v>1433047</v>
      </c>
      <c r="M416" s="45">
        <v>41065.010416666664</v>
      </c>
      <c r="N416" s="44" t="s">
        <v>52</v>
      </c>
      <c r="O416" s="44">
        <v>0.65</v>
      </c>
      <c r="P416" s="44">
        <v>2.5</v>
      </c>
      <c r="Q416" s="44"/>
      <c r="R416" s="44" t="s">
        <v>27</v>
      </c>
      <c r="S416" s="44" t="s">
        <v>161</v>
      </c>
      <c r="T416" s="44" t="s">
        <v>141</v>
      </c>
      <c r="U416" s="44">
        <v>9720</v>
      </c>
      <c r="V416" s="44" t="s">
        <v>113</v>
      </c>
    </row>
    <row r="417" spans="1:22">
      <c r="A417" s="44" t="s">
        <v>178</v>
      </c>
      <c r="B417" s="44"/>
      <c r="C417" s="44" t="s">
        <v>112</v>
      </c>
      <c r="D417" s="44" t="s">
        <v>24</v>
      </c>
      <c r="E417" s="45">
        <v>41060.620138888888</v>
      </c>
      <c r="F417" s="44">
        <v>610</v>
      </c>
      <c r="G417" s="44" t="s">
        <v>53</v>
      </c>
      <c r="H417" s="44">
        <v>0.01</v>
      </c>
      <c r="I417" s="44" t="s">
        <v>37</v>
      </c>
      <c r="J417" s="44" t="s">
        <v>44</v>
      </c>
      <c r="K417" s="44" t="s">
        <v>32</v>
      </c>
      <c r="L417" s="44">
        <v>1433049</v>
      </c>
      <c r="M417" s="45">
        <v>41068.788888888892</v>
      </c>
      <c r="N417" s="44" t="s">
        <v>55</v>
      </c>
      <c r="O417" s="44">
        <v>0.01</v>
      </c>
      <c r="P417" s="44">
        <v>0.02</v>
      </c>
      <c r="Q417" s="44"/>
      <c r="R417" s="44" t="s">
        <v>27</v>
      </c>
      <c r="S417" s="44" t="s">
        <v>161</v>
      </c>
      <c r="T417" s="44" t="s">
        <v>141</v>
      </c>
      <c r="U417" s="44">
        <v>9720</v>
      </c>
      <c r="V417" s="44" t="s">
        <v>113</v>
      </c>
    </row>
    <row r="418" spans="1:22">
      <c r="A418" s="44" t="s">
        <v>178</v>
      </c>
      <c r="B418" s="44"/>
      <c r="C418" s="44" t="s">
        <v>112</v>
      </c>
      <c r="D418" s="44" t="s">
        <v>24</v>
      </c>
      <c r="E418" s="45">
        <v>41060.620138888888</v>
      </c>
      <c r="F418" s="44">
        <v>625</v>
      </c>
      <c r="G418" s="44" t="s">
        <v>56</v>
      </c>
      <c r="H418" s="44">
        <v>0.11</v>
      </c>
      <c r="I418" s="44" t="s">
        <v>54</v>
      </c>
      <c r="J418" s="44" t="s">
        <v>44</v>
      </c>
      <c r="K418" s="44" t="s">
        <v>32</v>
      </c>
      <c r="L418" s="44">
        <v>1433049</v>
      </c>
      <c r="M418" s="45">
        <v>41066.665277777778</v>
      </c>
      <c r="N418" s="44" t="s">
        <v>57</v>
      </c>
      <c r="O418" s="44">
        <v>0.08</v>
      </c>
      <c r="P418" s="44">
        <v>0.2</v>
      </c>
      <c r="Q418" s="44"/>
      <c r="R418" s="44" t="s">
        <v>27</v>
      </c>
      <c r="S418" s="44" t="s">
        <v>161</v>
      </c>
      <c r="T418" s="44" t="s">
        <v>141</v>
      </c>
      <c r="U418" s="44">
        <v>9720</v>
      </c>
      <c r="V418" s="44" t="s">
        <v>113</v>
      </c>
    </row>
    <row r="419" spans="1:22">
      <c r="A419" s="44" t="s">
        <v>178</v>
      </c>
      <c r="B419" s="44"/>
      <c r="C419" s="44" t="s">
        <v>112</v>
      </c>
      <c r="D419" s="44" t="s">
        <v>24</v>
      </c>
      <c r="E419" s="45">
        <v>41060.620138888888</v>
      </c>
      <c r="F419" s="44">
        <v>630</v>
      </c>
      <c r="G419" s="44" t="s">
        <v>59</v>
      </c>
      <c r="H419" s="44">
        <v>1.1000000000000001</v>
      </c>
      <c r="I419" s="44"/>
      <c r="J419" s="44" t="s">
        <v>44</v>
      </c>
      <c r="K419" s="44" t="s">
        <v>32</v>
      </c>
      <c r="L419" s="44">
        <v>1433049</v>
      </c>
      <c r="M419" s="45">
        <v>41068.37777777778</v>
      </c>
      <c r="N419" s="44" t="s">
        <v>60</v>
      </c>
      <c r="O419" s="44">
        <v>0.04</v>
      </c>
      <c r="P419" s="44">
        <v>0.1</v>
      </c>
      <c r="Q419" s="44"/>
      <c r="R419" s="44" t="s">
        <v>27</v>
      </c>
      <c r="S419" s="44" t="s">
        <v>161</v>
      </c>
      <c r="T419" s="44" t="s">
        <v>141</v>
      </c>
      <c r="U419" s="44">
        <v>9720</v>
      </c>
      <c r="V419" s="44" t="s">
        <v>113</v>
      </c>
    </row>
    <row r="420" spans="1:22">
      <c r="A420" s="44" t="s">
        <v>178</v>
      </c>
      <c r="B420" s="44"/>
      <c r="C420" s="44" t="s">
        <v>112</v>
      </c>
      <c r="D420" s="44" t="s">
        <v>24</v>
      </c>
      <c r="E420" s="45">
        <v>41060.620138888888</v>
      </c>
      <c r="F420" s="44">
        <v>665</v>
      </c>
      <c r="G420" s="44" t="s">
        <v>61</v>
      </c>
      <c r="H420" s="44">
        <v>4.4999999999999998E-2</v>
      </c>
      <c r="I420" s="44"/>
      <c r="J420" s="44" t="s">
        <v>44</v>
      </c>
      <c r="K420" s="44" t="s">
        <v>32</v>
      </c>
      <c r="L420" s="44">
        <v>1433049</v>
      </c>
      <c r="M420" s="45">
        <v>41066.700694444444</v>
      </c>
      <c r="N420" s="44" t="s">
        <v>62</v>
      </c>
      <c r="O420" s="44">
        <v>0</v>
      </c>
      <c r="P420" s="44">
        <v>0.01</v>
      </c>
      <c r="Q420" s="44"/>
      <c r="R420" s="44" t="s">
        <v>27</v>
      </c>
      <c r="S420" s="44" t="s">
        <v>161</v>
      </c>
      <c r="T420" s="44" t="s">
        <v>141</v>
      </c>
      <c r="U420" s="44">
        <v>9720</v>
      </c>
      <c r="V420" s="44" t="s">
        <v>113</v>
      </c>
    </row>
    <row r="421" spans="1:22">
      <c r="A421" s="44" t="s">
        <v>178</v>
      </c>
      <c r="B421" s="44"/>
      <c r="C421" s="44" t="s">
        <v>112</v>
      </c>
      <c r="D421" s="44" t="s">
        <v>24</v>
      </c>
      <c r="E421" s="45">
        <v>41060.620138888888</v>
      </c>
      <c r="F421" s="44">
        <v>671</v>
      </c>
      <c r="G421" s="44" t="s">
        <v>63</v>
      </c>
      <c r="H421" s="44">
        <v>4.2999999999999997E-2</v>
      </c>
      <c r="I421" s="44" t="s">
        <v>150</v>
      </c>
      <c r="J421" s="44" t="s">
        <v>44</v>
      </c>
      <c r="K421" s="44" t="s">
        <v>32</v>
      </c>
      <c r="L421" s="44">
        <v>1433051</v>
      </c>
      <c r="M421" s="45">
        <v>41073.657638888886</v>
      </c>
      <c r="N421" s="44" t="s">
        <v>62</v>
      </c>
      <c r="O421" s="44">
        <v>0</v>
      </c>
      <c r="P421" s="44">
        <v>0.01</v>
      </c>
      <c r="Q421" s="44" t="s">
        <v>172</v>
      </c>
      <c r="R421" s="44" t="s">
        <v>27</v>
      </c>
      <c r="S421" s="44" t="s">
        <v>161</v>
      </c>
      <c r="T421" s="44" t="s">
        <v>141</v>
      </c>
      <c r="U421" s="44">
        <v>9720</v>
      </c>
      <c r="V421" s="44" t="s">
        <v>113</v>
      </c>
    </row>
    <row r="422" spans="1:22">
      <c r="A422" s="44" t="s">
        <v>178</v>
      </c>
      <c r="B422" s="44"/>
      <c r="C422" s="44" t="s">
        <v>112</v>
      </c>
      <c r="D422" s="44" t="s">
        <v>24</v>
      </c>
      <c r="E422" s="45">
        <v>41060.620138888888</v>
      </c>
      <c r="F422" s="44">
        <v>680</v>
      </c>
      <c r="G422" s="44" t="s">
        <v>64</v>
      </c>
      <c r="H422" s="44">
        <v>1</v>
      </c>
      <c r="I422" s="44" t="s">
        <v>37</v>
      </c>
      <c r="J422" s="44" t="s">
        <v>44</v>
      </c>
      <c r="K422" s="44" t="s">
        <v>32</v>
      </c>
      <c r="L422" s="44">
        <v>1433049</v>
      </c>
      <c r="M422" s="45">
        <v>41067.316666666666</v>
      </c>
      <c r="N422" s="44" t="s">
        <v>65</v>
      </c>
      <c r="O422" s="44">
        <v>1</v>
      </c>
      <c r="P422" s="44">
        <v>5</v>
      </c>
      <c r="Q422" s="44"/>
      <c r="R422" s="44" t="s">
        <v>27</v>
      </c>
      <c r="S422" s="44" t="s">
        <v>161</v>
      </c>
      <c r="T422" s="44" t="s">
        <v>141</v>
      </c>
      <c r="U422" s="44">
        <v>9720</v>
      </c>
      <c r="V422" s="44" t="s">
        <v>113</v>
      </c>
    </row>
    <row r="423" spans="1:22">
      <c r="A423" s="44" t="s">
        <v>178</v>
      </c>
      <c r="B423" s="44"/>
      <c r="C423" s="44" t="s">
        <v>112</v>
      </c>
      <c r="D423" s="44" t="s">
        <v>24</v>
      </c>
      <c r="E423" s="45">
        <v>41060.620138888888</v>
      </c>
      <c r="F423" s="44">
        <v>916</v>
      </c>
      <c r="G423" s="44" t="s">
        <v>66</v>
      </c>
      <c r="H423" s="44">
        <v>78.7</v>
      </c>
      <c r="I423" s="44"/>
      <c r="J423" s="44" t="s">
        <v>44</v>
      </c>
      <c r="K423" s="44" t="s">
        <v>32</v>
      </c>
      <c r="L423" s="44">
        <v>1433053</v>
      </c>
      <c r="M423" s="45">
        <v>41066.859027777777</v>
      </c>
      <c r="N423" s="44" t="s">
        <v>67</v>
      </c>
      <c r="O423" s="44">
        <v>0.08</v>
      </c>
      <c r="P423" s="44">
        <v>0.3</v>
      </c>
      <c r="Q423" s="44"/>
      <c r="R423" s="44" t="s">
        <v>27</v>
      </c>
      <c r="S423" s="44" t="s">
        <v>161</v>
      </c>
      <c r="T423" s="44" t="s">
        <v>141</v>
      </c>
      <c r="U423" s="44">
        <v>9720</v>
      </c>
      <c r="V423" s="44" t="s">
        <v>113</v>
      </c>
    </row>
    <row r="424" spans="1:22">
      <c r="A424" s="44" t="s">
        <v>178</v>
      </c>
      <c r="B424" s="44"/>
      <c r="C424" s="44" t="s">
        <v>112</v>
      </c>
      <c r="D424" s="44" t="s">
        <v>24</v>
      </c>
      <c r="E424" s="45">
        <v>41060.620138888888</v>
      </c>
      <c r="F424" s="44">
        <v>927</v>
      </c>
      <c r="G424" s="44" t="s">
        <v>68</v>
      </c>
      <c r="H424" s="44">
        <v>10.1</v>
      </c>
      <c r="I424" s="44"/>
      <c r="J424" s="44" t="s">
        <v>44</v>
      </c>
      <c r="K424" s="44" t="s">
        <v>32</v>
      </c>
      <c r="L424" s="44">
        <v>1433053</v>
      </c>
      <c r="M424" s="45">
        <v>41066.859027777777</v>
      </c>
      <c r="N424" s="44" t="s">
        <v>67</v>
      </c>
      <c r="O424" s="44">
        <v>0.04</v>
      </c>
      <c r="P424" s="44">
        <v>0.16</v>
      </c>
      <c r="Q424" s="44"/>
      <c r="R424" s="44" t="s">
        <v>27</v>
      </c>
      <c r="S424" s="44" t="s">
        <v>161</v>
      </c>
      <c r="T424" s="44" t="s">
        <v>141</v>
      </c>
      <c r="U424" s="44">
        <v>9720</v>
      </c>
      <c r="V424" s="44" t="s">
        <v>113</v>
      </c>
    </row>
    <row r="425" spans="1:22">
      <c r="A425" s="44" t="s">
        <v>178</v>
      </c>
      <c r="B425" s="44"/>
      <c r="C425" s="44" t="s">
        <v>112</v>
      </c>
      <c r="D425" s="44" t="s">
        <v>24</v>
      </c>
      <c r="E425" s="45">
        <v>41060.620138888888</v>
      </c>
      <c r="F425" s="44">
        <v>929</v>
      </c>
      <c r="G425" s="44" t="s">
        <v>69</v>
      </c>
      <c r="H425" s="44">
        <v>6.8</v>
      </c>
      <c r="I425" s="44"/>
      <c r="J425" s="44" t="s">
        <v>44</v>
      </c>
      <c r="K425" s="44" t="s">
        <v>32</v>
      </c>
      <c r="L425" s="44">
        <v>1433053</v>
      </c>
      <c r="M425" s="45">
        <v>41066.859027777777</v>
      </c>
      <c r="N425" s="44" t="s">
        <v>67</v>
      </c>
      <c r="O425" s="44">
        <v>0.5</v>
      </c>
      <c r="P425" s="44">
        <v>2</v>
      </c>
      <c r="Q425" s="44"/>
      <c r="R425" s="44" t="s">
        <v>27</v>
      </c>
      <c r="S425" s="44" t="s">
        <v>161</v>
      </c>
      <c r="T425" s="44" t="s">
        <v>141</v>
      </c>
      <c r="U425" s="44">
        <v>9720</v>
      </c>
      <c r="V425" s="44" t="s">
        <v>113</v>
      </c>
    </row>
    <row r="426" spans="1:22">
      <c r="A426" s="44" t="s">
        <v>178</v>
      </c>
      <c r="B426" s="44"/>
      <c r="C426" s="44" t="s">
        <v>112</v>
      </c>
      <c r="D426" s="44" t="s">
        <v>24</v>
      </c>
      <c r="E426" s="45">
        <v>41060.620138888888</v>
      </c>
      <c r="F426" s="44">
        <v>937</v>
      </c>
      <c r="G426" s="44" t="s">
        <v>70</v>
      </c>
      <c r="H426" s="44">
        <v>0.71</v>
      </c>
      <c r="I426" s="44" t="s">
        <v>54</v>
      </c>
      <c r="J426" s="44" t="s">
        <v>44</v>
      </c>
      <c r="K426" s="44" t="s">
        <v>32</v>
      </c>
      <c r="L426" s="44">
        <v>1433053</v>
      </c>
      <c r="M426" s="45">
        <v>41066.859027777777</v>
      </c>
      <c r="N426" s="44" t="s">
        <v>67</v>
      </c>
      <c r="O426" s="44">
        <v>0.3</v>
      </c>
      <c r="P426" s="44">
        <v>1.2</v>
      </c>
      <c r="Q426" s="44"/>
      <c r="R426" s="44" t="s">
        <v>27</v>
      </c>
      <c r="S426" s="44" t="s">
        <v>161</v>
      </c>
      <c r="T426" s="44" t="s">
        <v>141</v>
      </c>
      <c r="U426" s="44">
        <v>9720</v>
      </c>
      <c r="V426" s="44" t="s">
        <v>113</v>
      </c>
    </row>
    <row r="427" spans="1:22">
      <c r="A427" s="44" t="s">
        <v>178</v>
      </c>
      <c r="B427" s="44"/>
      <c r="C427" s="44" t="s">
        <v>112</v>
      </c>
      <c r="D427" s="44" t="s">
        <v>24</v>
      </c>
      <c r="E427" s="45">
        <v>41060.620138888888</v>
      </c>
      <c r="F427" s="44">
        <v>940</v>
      </c>
      <c r="G427" s="44" t="s">
        <v>71</v>
      </c>
      <c r="H427" s="44">
        <v>12</v>
      </c>
      <c r="I427" s="44"/>
      <c r="J427" s="44" t="s">
        <v>44</v>
      </c>
      <c r="K427" s="44" t="s">
        <v>32</v>
      </c>
      <c r="L427" s="44">
        <v>1433047</v>
      </c>
      <c r="M427" s="45">
        <v>41068.757638888892</v>
      </c>
      <c r="N427" s="44" t="s">
        <v>72</v>
      </c>
      <c r="O427" s="44">
        <v>0.4</v>
      </c>
      <c r="P427" s="44">
        <v>1</v>
      </c>
      <c r="Q427" s="44" t="s">
        <v>173</v>
      </c>
      <c r="R427" s="44" t="s">
        <v>27</v>
      </c>
      <c r="S427" s="44" t="s">
        <v>161</v>
      </c>
      <c r="T427" s="44" t="s">
        <v>141</v>
      </c>
      <c r="U427" s="44">
        <v>9720</v>
      </c>
      <c r="V427" s="44" t="s">
        <v>113</v>
      </c>
    </row>
    <row r="428" spans="1:22">
      <c r="A428" s="44" t="s">
        <v>178</v>
      </c>
      <c r="B428" s="44"/>
      <c r="C428" s="44" t="s">
        <v>112</v>
      </c>
      <c r="D428" s="44" t="s">
        <v>24</v>
      </c>
      <c r="E428" s="45">
        <v>41060.620138888888</v>
      </c>
      <c r="F428" s="44">
        <v>945</v>
      </c>
      <c r="G428" s="44" t="s">
        <v>73</v>
      </c>
      <c r="H428" s="44">
        <v>35</v>
      </c>
      <c r="I428" s="44"/>
      <c r="J428" s="44" t="s">
        <v>44</v>
      </c>
      <c r="K428" s="44" t="s">
        <v>32</v>
      </c>
      <c r="L428" s="44">
        <v>1433047</v>
      </c>
      <c r="M428" s="45">
        <v>41068.757638888892</v>
      </c>
      <c r="N428" s="44" t="s">
        <v>72</v>
      </c>
      <c r="O428" s="44">
        <v>0.4</v>
      </c>
      <c r="P428" s="44">
        <v>1</v>
      </c>
      <c r="Q428" s="44" t="s">
        <v>142</v>
      </c>
      <c r="R428" s="44" t="s">
        <v>27</v>
      </c>
      <c r="S428" s="44" t="s">
        <v>161</v>
      </c>
      <c r="T428" s="44" t="s">
        <v>141</v>
      </c>
      <c r="U428" s="44">
        <v>9720</v>
      </c>
      <c r="V428" s="44" t="s">
        <v>113</v>
      </c>
    </row>
    <row r="429" spans="1:22">
      <c r="A429" s="44" t="s">
        <v>178</v>
      </c>
      <c r="B429" s="44"/>
      <c r="C429" s="44" t="s">
        <v>112</v>
      </c>
      <c r="D429" s="44" t="s">
        <v>24</v>
      </c>
      <c r="E429" s="45">
        <v>41060.620138888888</v>
      </c>
      <c r="F429" s="44">
        <v>1022</v>
      </c>
      <c r="G429" s="44" t="s">
        <v>74</v>
      </c>
      <c r="H429" s="44">
        <v>26</v>
      </c>
      <c r="I429" s="44" t="s">
        <v>54</v>
      </c>
      <c r="J429" s="44" t="s">
        <v>75</v>
      </c>
      <c r="K429" s="44" t="s">
        <v>32</v>
      </c>
      <c r="L429" s="44">
        <v>1433053</v>
      </c>
      <c r="M429" s="45">
        <v>41066.859027777777</v>
      </c>
      <c r="N429" s="44" t="s">
        <v>67</v>
      </c>
      <c r="O429" s="44">
        <v>15</v>
      </c>
      <c r="P429" s="44">
        <v>60</v>
      </c>
      <c r="Q429" s="44"/>
      <c r="R429" s="44" t="s">
        <v>27</v>
      </c>
      <c r="S429" s="44" t="s">
        <v>161</v>
      </c>
      <c r="T429" s="44" t="s">
        <v>141</v>
      </c>
      <c r="U429" s="44">
        <v>9720</v>
      </c>
      <c r="V429" s="44" t="s">
        <v>113</v>
      </c>
    </row>
    <row r="430" spans="1:22">
      <c r="A430" s="44" t="s">
        <v>178</v>
      </c>
      <c r="B430" s="44"/>
      <c r="C430" s="44" t="s">
        <v>112</v>
      </c>
      <c r="D430" s="44" t="s">
        <v>24</v>
      </c>
      <c r="E430" s="45">
        <v>41060.620138888888</v>
      </c>
      <c r="F430" s="44">
        <v>70300</v>
      </c>
      <c r="G430" s="44" t="s">
        <v>76</v>
      </c>
      <c r="H430" s="44">
        <v>271</v>
      </c>
      <c r="I430" s="44"/>
      <c r="J430" s="44" t="s">
        <v>44</v>
      </c>
      <c r="K430" s="44" t="s">
        <v>32</v>
      </c>
      <c r="L430" s="44">
        <v>1433047</v>
      </c>
      <c r="M430" s="45">
        <v>41065.609722222223</v>
      </c>
      <c r="N430" s="44" t="s">
        <v>77</v>
      </c>
      <c r="O430" s="44">
        <v>15</v>
      </c>
      <c r="P430" s="44">
        <v>25</v>
      </c>
      <c r="Q430" s="44"/>
      <c r="R430" s="44" t="s">
        <v>27</v>
      </c>
      <c r="S430" s="44" t="s">
        <v>161</v>
      </c>
      <c r="T430" s="44" t="s">
        <v>141</v>
      </c>
      <c r="U430" s="44">
        <v>9720</v>
      </c>
      <c r="V430" s="44" t="s">
        <v>113</v>
      </c>
    </row>
    <row r="431" spans="1:22">
      <c r="A431" s="44" t="s">
        <v>178</v>
      </c>
      <c r="B431" s="44"/>
      <c r="C431" s="44" t="s">
        <v>112</v>
      </c>
      <c r="D431" s="44" t="s">
        <v>24</v>
      </c>
      <c r="E431" s="45">
        <v>41060.620138888888</v>
      </c>
      <c r="F431" s="44">
        <v>90068</v>
      </c>
      <c r="G431" s="44" t="s">
        <v>78</v>
      </c>
      <c r="H431" s="44">
        <v>10</v>
      </c>
      <c r="I431" s="44"/>
      <c r="J431" s="44" t="s">
        <v>35</v>
      </c>
      <c r="K431" s="44" t="s">
        <v>27</v>
      </c>
      <c r="L431" s="44"/>
      <c r="M431" s="45">
        <v>41060.620138888888</v>
      </c>
      <c r="N431" s="44"/>
      <c r="O431" s="44"/>
      <c r="P431" s="44"/>
      <c r="Q431" s="44"/>
      <c r="R431" s="44" t="s">
        <v>27</v>
      </c>
      <c r="S431" s="44" t="s">
        <v>161</v>
      </c>
      <c r="T431" s="44" t="s">
        <v>141</v>
      </c>
      <c r="U431" s="44">
        <v>9720</v>
      </c>
      <c r="V431" s="44" t="s">
        <v>113</v>
      </c>
    </row>
    <row r="432" spans="1:22">
      <c r="A432" s="44" t="s">
        <v>178</v>
      </c>
      <c r="B432" s="44"/>
      <c r="C432" s="44" t="s">
        <v>112</v>
      </c>
      <c r="D432" s="44" t="s">
        <v>24</v>
      </c>
      <c r="E432" s="45">
        <v>41060.620138888888</v>
      </c>
      <c r="F432" s="44">
        <v>99937</v>
      </c>
      <c r="G432" s="44" t="s">
        <v>136</v>
      </c>
      <c r="H432" s="44">
        <v>9.7999999999999997E-3</v>
      </c>
      <c r="I432" s="44" t="s">
        <v>37</v>
      </c>
      <c r="J432" s="44" t="s">
        <v>75</v>
      </c>
      <c r="K432" s="44" t="s">
        <v>32</v>
      </c>
      <c r="L432" s="44">
        <v>1433055</v>
      </c>
      <c r="M432" s="45">
        <v>41069.573611111111</v>
      </c>
      <c r="N432" s="44" t="s">
        <v>137</v>
      </c>
      <c r="O432" s="44">
        <v>0.01</v>
      </c>
      <c r="P432" s="44">
        <v>0.05</v>
      </c>
      <c r="Q432" s="44"/>
      <c r="R432" s="44" t="s">
        <v>27</v>
      </c>
      <c r="S432" s="44" t="s">
        <v>161</v>
      </c>
      <c r="T432" s="44" t="s">
        <v>141</v>
      </c>
      <c r="U432" s="44">
        <v>9720</v>
      </c>
      <c r="V432" s="44" t="s">
        <v>113</v>
      </c>
    </row>
    <row r="433" spans="1:22">
      <c r="A433" s="44" t="s">
        <v>179</v>
      </c>
      <c r="B433" s="44"/>
      <c r="C433" s="44" t="s">
        <v>114</v>
      </c>
      <c r="D433" s="44" t="s">
        <v>24</v>
      </c>
      <c r="E433" s="45">
        <v>41039.541666666664</v>
      </c>
      <c r="F433" s="44">
        <v>10</v>
      </c>
      <c r="G433" s="44" t="s">
        <v>25</v>
      </c>
      <c r="H433" s="44">
        <v>23.58</v>
      </c>
      <c r="I433" s="44"/>
      <c r="J433" s="44" t="s">
        <v>26</v>
      </c>
      <c r="K433" s="44" t="s">
        <v>27</v>
      </c>
      <c r="L433" s="44"/>
      <c r="M433" s="45">
        <v>41039.541666666664</v>
      </c>
      <c r="N433" s="44" t="s">
        <v>28</v>
      </c>
      <c r="O433" s="44"/>
      <c r="P433" s="44"/>
      <c r="Q433" s="44"/>
      <c r="R433" s="44" t="s">
        <v>27</v>
      </c>
      <c r="S433" s="44" t="s">
        <v>180</v>
      </c>
      <c r="T433" s="44" t="s">
        <v>141</v>
      </c>
      <c r="U433" s="44">
        <v>9673</v>
      </c>
      <c r="V433" s="44" t="s">
        <v>115</v>
      </c>
    </row>
    <row r="434" spans="1:22">
      <c r="A434" s="44" t="s">
        <v>179</v>
      </c>
      <c r="B434" s="44"/>
      <c r="C434" s="44" t="s">
        <v>114</v>
      </c>
      <c r="D434" s="44" t="s">
        <v>24</v>
      </c>
      <c r="E434" s="45">
        <v>41039.541666666664</v>
      </c>
      <c r="F434" s="44">
        <v>76</v>
      </c>
      <c r="G434" s="44" t="s">
        <v>30</v>
      </c>
      <c r="H434" s="44">
        <v>0.7</v>
      </c>
      <c r="I434" s="44"/>
      <c r="J434" s="44" t="s">
        <v>31</v>
      </c>
      <c r="K434" s="44" t="s">
        <v>32</v>
      </c>
      <c r="L434" s="44">
        <v>1428746</v>
      </c>
      <c r="M434" s="45">
        <v>41040.648611111108</v>
      </c>
      <c r="N434" s="44" t="s">
        <v>33</v>
      </c>
      <c r="O434" s="44">
        <v>0.1</v>
      </c>
      <c r="P434" s="44">
        <v>0.1</v>
      </c>
      <c r="Q434" s="44"/>
      <c r="R434" s="44" t="s">
        <v>27</v>
      </c>
      <c r="S434" s="44" t="s">
        <v>180</v>
      </c>
      <c r="T434" s="44" t="s">
        <v>141</v>
      </c>
      <c r="U434" s="44">
        <v>9673</v>
      </c>
      <c r="V434" s="44" t="s">
        <v>115</v>
      </c>
    </row>
    <row r="435" spans="1:22">
      <c r="A435" s="44" t="s">
        <v>179</v>
      </c>
      <c r="B435" s="44"/>
      <c r="C435" s="44" t="s">
        <v>114</v>
      </c>
      <c r="D435" s="44" t="s">
        <v>24</v>
      </c>
      <c r="E435" s="45">
        <v>41039.541666666664</v>
      </c>
      <c r="F435" s="44">
        <v>80</v>
      </c>
      <c r="G435" s="44" t="s">
        <v>36</v>
      </c>
      <c r="H435" s="44">
        <v>3.2</v>
      </c>
      <c r="I435" s="44" t="s">
        <v>54</v>
      </c>
      <c r="J435" s="44" t="s">
        <v>38</v>
      </c>
      <c r="K435" s="44" t="s">
        <v>32</v>
      </c>
      <c r="L435" s="44">
        <v>1428746</v>
      </c>
      <c r="M435" s="45">
        <v>41040.652083333334</v>
      </c>
      <c r="N435" s="44" t="s">
        <v>39</v>
      </c>
      <c r="O435" s="44">
        <v>2.5</v>
      </c>
      <c r="P435" s="44">
        <v>6</v>
      </c>
      <c r="Q435" s="44" t="s">
        <v>157</v>
      </c>
      <c r="R435" s="44" t="s">
        <v>27</v>
      </c>
      <c r="S435" s="44" t="s">
        <v>180</v>
      </c>
      <c r="T435" s="44" t="s">
        <v>141</v>
      </c>
      <c r="U435" s="44">
        <v>9673</v>
      </c>
      <c r="V435" s="44" t="s">
        <v>115</v>
      </c>
    </row>
    <row r="436" spans="1:22">
      <c r="A436" s="44" t="s">
        <v>179</v>
      </c>
      <c r="B436" s="44"/>
      <c r="C436" s="44" t="s">
        <v>114</v>
      </c>
      <c r="D436" s="44" t="s">
        <v>24</v>
      </c>
      <c r="E436" s="45">
        <v>41039.541666666664</v>
      </c>
      <c r="F436" s="44">
        <v>94</v>
      </c>
      <c r="G436" s="44" t="s">
        <v>40</v>
      </c>
      <c r="H436" s="44">
        <v>1919</v>
      </c>
      <c r="I436" s="44"/>
      <c r="J436" s="44" t="s">
        <v>41</v>
      </c>
      <c r="K436" s="44" t="s">
        <v>27</v>
      </c>
      <c r="L436" s="44"/>
      <c r="M436" s="45">
        <v>41039.541666666664</v>
      </c>
      <c r="N436" s="44" t="s">
        <v>42</v>
      </c>
      <c r="O436" s="44"/>
      <c r="P436" s="44"/>
      <c r="Q436" s="44"/>
      <c r="R436" s="44" t="s">
        <v>27</v>
      </c>
      <c r="S436" s="44" t="s">
        <v>180</v>
      </c>
      <c r="T436" s="44" t="s">
        <v>141</v>
      </c>
      <c r="U436" s="44">
        <v>9673</v>
      </c>
      <c r="V436" s="44" t="s">
        <v>115</v>
      </c>
    </row>
    <row r="437" spans="1:22">
      <c r="A437" s="44" t="s">
        <v>179</v>
      </c>
      <c r="B437" s="44"/>
      <c r="C437" s="44" t="s">
        <v>114</v>
      </c>
      <c r="D437" s="44" t="s">
        <v>24</v>
      </c>
      <c r="E437" s="45">
        <v>41039.541666666664</v>
      </c>
      <c r="F437" s="44">
        <v>299</v>
      </c>
      <c r="G437" s="44" t="s">
        <v>43</v>
      </c>
      <c r="H437" s="44">
        <v>0.57999999999999996</v>
      </c>
      <c r="I437" s="44"/>
      <c r="J437" s="44" t="s">
        <v>44</v>
      </c>
      <c r="K437" s="44" t="s">
        <v>27</v>
      </c>
      <c r="L437" s="44"/>
      <c r="M437" s="45">
        <v>41039.541666666664</v>
      </c>
      <c r="N437" s="44" t="s">
        <v>45</v>
      </c>
      <c r="O437" s="44"/>
      <c r="P437" s="44"/>
      <c r="Q437" s="44"/>
      <c r="R437" s="44" t="s">
        <v>27</v>
      </c>
      <c r="S437" s="44" t="s">
        <v>180</v>
      </c>
      <c r="T437" s="44" t="s">
        <v>141</v>
      </c>
      <c r="U437" s="44">
        <v>9673</v>
      </c>
      <c r="V437" s="44" t="s">
        <v>115</v>
      </c>
    </row>
    <row r="438" spans="1:22">
      <c r="A438" s="44" t="s">
        <v>179</v>
      </c>
      <c r="B438" s="44"/>
      <c r="C438" s="44" t="s">
        <v>114</v>
      </c>
      <c r="D438" s="44" t="s">
        <v>24</v>
      </c>
      <c r="E438" s="45">
        <v>41039.541666666664</v>
      </c>
      <c r="F438" s="44">
        <v>301</v>
      </c>
      <c r="G438" s="44" t="s">
        <v>46</v>
      </c>
      <c r="H438" s="44">
        <v>6.7</v>
      </c>
      <c r="I438" s="44"/>
      <c r="J438" s="44" t="s">
        <v>47</v>
      </c>
      <c r="K438" s="44" t="s">
        <v>27</v>
      </c>
      <c r="L438" s="44"/>
      <c r="M438" s="45">
        <v>41039.541666666664</v>
      </c>
      <c r="N438" s="44"/>
      <c r="O438" s="44"/>
      <c r="P438" s="44"/>
      <c r="Q438" s="44"/>
      <c r="R438" s="44" t="s">
        <v>27</v>
      </c>
      <c r="S438" s="44" t="s">
        <v>180</v>
      </c>
      <c r="T438" s="44" t="s">
        <v>141</v>
      </c>
      <c r="U438" s="44">
        <v>9673</v>
      </c>
      <c r="V438" s="44" t="s">
        <v>115</v>
      </c>
    </row>
    <row r="439" spans="1:22">
      <c r="A439" s="44" t="s">
        <v>179</v>
      </c>
      <c r="B439" s="44"/>
      <c r="C439" s="44" t="s">
        <v>114</v>
      </c>
      <c r="D439" s="44" t="s">
        <v>24</v>
      </c>
      <c r="E439" s="45">
        <v>41039.541666666664</v>
      </c>
      <c r="F439" s="44">
        <v>406</v>
      </c>
      <c r="G439" s="44" t="s">
        <v>48</v>
      </c>
      <c r="H439" s="44">
        <v>7.2</v>
      </c>
      <c r="I439" s="44"/>
      <c r="J439" s="44" t="s">
        <v>49</v>
      </c>
      <c r="K439" s="44" t="s">
        <v>27</v>
      </c>
      <c r="L439" s="44"/>
      <c r="M439" s="45">
        <v>41039.541666666664</v>
      </c>
      <c r="N439" s="44" t="s">
        <v>50</v>
      </c>
      <c r="O439" s="44"/>
      <c r="P439" s="44"/>
      <c r="Q439" s="44"/>
      <c r="R439" s="44" t="s">
        <v>27</v>
      </c>
      <c r="S439" s="44" t="s">
        <v>180</v>
      </c>
      <c r="T439" s="44" t="s">
        <v>141</v>
      </c>
      <c r="U439" s="44">
        <v>9673</v>
      </c>
      <c r="V439" s="44" t="s">
        <v>115</v>
      </c>
    </row>
    <row r="440" spans="1:22">
      <c r="A440" s="44" t="s">
        <v>179</v>
      </c>
      <c r="B440" s="44"/>
      <c r="C440" s="44" t="s">
        <v>114</v>
      </c>
      <c r="D440" s="44" t="s">
        <v>24</v>
      </c>
      <c r="E440" s="45">
        <v>41039.541666666664</v>
      </c>
      <c r="F440" s="44">
        <v>410</v>
      </c>
      <c r="G440" s="44" t="s">
        <v>51</v>
      </c>
      <c r="H440" s="44">
        <v>153</v>
      </c>
      <c r="I440" s="44"/>
      <c r="J440" s="44" t="s">
        <v>44</v>
      </c>
      <c r="K440" s="44" t="s">
        <v>32</v>
      </c>
      <c r="L440" s="44">
        <v>1428746</v>
      </c>
      <c r="M440" s="45">
        <v>41050.844444444447</v>
      </c>
      <c r="N440" s="44" t="s">
        <v>52</v>
      </c>
      <c r="O440" s="44">
        <v>0.65</v>
      </c>
      <c r="P440" s="44">
        <v>2.5</v>
      </c>
      <c r="Q440" s="44"/>
      <c r="R440" s="44" t="s">
        <v>27</v>
      </c>
      <c r="S440" s="44" t="s">
        <v>180</v>
      </c>
      <c r="T440" s="44" t="s">
        <v>141</v>
      </c>
      <c r="U440" s="44">
        <v>9673</v>
      </c>
      <c r="V440" s="44" t="s">
        <v>115</v>
      </c>
    </row>
    <row r="441" spans="1:22">
      <c r="A441" s="44" t="s">
        <v>179</v>
      </c>
      <c r="B441" s="44"/>
      <c r="C441" s="44" t="s">
        <v>114</v>
      </c>
      <c r="D441" s="44" t="s">
        <v>24</v>
      </c>
      <c r="E441" s="45">
        <v>41039.541666666664</v>
      </c>
      <c r="F441" s="44">
        <v>610</v>
      </c>
      <c r="G441" s="44" t="s">
        <v>53</v>
      </c>
      <c r="H441" s="44">
        <v>8.2000000000000003E-2</v>
      </c>
      <c r="I441" s="44"/>
      <c r="J441" s="44" t="s">
        <v>44</v>
      </c>
      <c r="K441" s="44" t="s">
        <v>32</v>
      </c>
      <c r="L441" s="44">
        <v>1428749</v>
      </c>
      <c r="M441" s="45">
        <v>41044.431944444441</v>
      </c>
      <c r="N441" s="44" t="s">
        <v>55</v>
      </c>
      <c r="O441" s="44">
        <v>0.01</v>
      </c>
      <c r="P441" s="44">
        <v>0.02</v>
      </c>
      <c r="Q441" s="44"/>
      <c r="R441" s="44" t="s">
        <v>27</v>
      </c>
      <c r="S441" s="44" t="s">
        <v>180</v>
      </c>
      <c r="T441" s="44" t="s">
        <v>141</v>
      </c>
      <c r="U441" s="44">
        <v>9673</v>
      </c>
      <c r="V441" s="44" t="s">
        <v>115</v>
      </c>
    </row>
    <row r="442" spans="1:22">
      <c r="A442" s="44" t="s">
        <v>179</v>
      </c>
      <c r="B442" s="44"/>
      <c r="C442" s="44" t="s">
        <v>114</v>
      </c>
      <c r="D442" s="44" t="s">
        <v>24</v>
      </c>
      <c r="E442" s="45">
        <v>41039.541666666664</v>
      </c>
      <c r="F442" s="44">
        <v>625</v>
      </c>
      <c r="G442" s="44" t="s">
        <v>56</v>
      </c>
      <c r="H442" s="44">
        <v>0.23</v>
      </c>
      <c r="I442" s="44"/>
      <c r="J442" s="44" t="s">
        <v>44</v>
      </c>
      <c r="K442" s="44" t="s">
        <v>32</v>
      </c>
      <c r="L442" s="44">
        <v>1428749</v>
      </c>
      <c r="M442" s="45">
        <v>41046.580555555556</v>
      </c>
      <c r="N442" s="44" t="s">
        <v>57</v>
      </c>
      <c r="O442" s="44">
        <v>0.08</v>
      </c>
      <c r="P442" s="44">
        <v>0.2</v>
      </c>
      <c r="Q442" s="44"/>
      <c r="R442" s="44" t="s">
        <v>27</v>
      </c>
      <c r="S442" s="44" t="s">
        <v>180</v>
      </c>
      <c r="T442" s="44" t="s">
        <v>141</v>
      </c>
      <c r="U442" s="44">
        <v>9673</v>
      </c>
      <c r="V442" s="44" t="s">
        <v>115</v>
      </c>
    </row>
    <row r="443" spans="1:22">
      <c r="A443" s="44" t="s">
        <v>179</v>
      </c>
      <c r="B443" s="44"/>
      <c r="C443" s="44" t="s">
        <v>114</v>
      </c>
      <c r="D443" s="44" t="s">
        <v>24</v>
      </c>
      <c r="E443" s="45">
        <v>41039.541666666664</v>
      </c>
      <c r="F443" s="44">
        <v>630</v>
      </c>
      <c r="G443" s="44" t="s">
        <v>59</v>
      </c>
      <c r="H443" s="44">
        <v>0.38</v>
      </c>
      <c r="I443" s="44"/>
      <c r="J443" s="44" t="s">
        <v>44</v>
      </c>
      <c r="K443" s="44" t="s">
        <v>32</v>
      </c>
      <c r="L443" s="44">
        <v>1428749</v>
      </c>
      <c r="M443" s="45">
        <v>41045.488194444442</v>
      </c>
      <c r="N443" s="44" t="s">
        <v>60</v>
      </c>
      <c r="O443" s="44">
        <v>0</v>
      </c>
      <c r="P443" s="44">
        <v>0.01</v>
      </c>
      <c r="Q443" s="44"/>
      <c r="R443" s="44" t="s">
        <v>27</v>
      </c>
      <c r="S443" s="44" t="s">
        <v>180</v>
      </c>
      <c r="T443" s="44" t="s">
        <v>141</v>
      </c>
      <c r="U443" s="44">
        <v>9673</v>
      </c>
      <c r="V443" s="44" t="s">
        <v>115</v>
      </c>
    </row>
    <row r="444" spans="1:22">
      <c r="A444" s="44" t="s">
        <v>179</v>
      </c>
      <c r="B444" s="44"/>
      <c r="C444" s="44" t="s">
        <v>114</v>
      </c>
      <c r="D444" s="44" t="s">
        <v>24</v>
      </c>
      <c r="E444" s="45">
        <v>41039.541666666664</v>
      </c>
      <c r="F444" s="44">
        <v>665</v>
      </c>
      <c r="G444" s="44" t="s">
        <v>61</v>
      </c>
      <c r="H444" s="44">
        <v>0.08</v>
      </c>
      <c r="I444" s="44"/>
      <c r="J444" s="44" t="s">
        <v>44</v>
      </c>
      <c r="K444" s="44" t="s">
        <v>32</v>
      </c>
      <c r="L444" s="44">
        <v>1428749</v>
      </c>
      <c r="M444" s="45">
        <v>41046.649305555555</v>
      </c>
      <c r="N444" s="44" t="s">
        <v>62</v>
      </c>
      <c r="O444" s="44">
        <v>0</v>
      </c>
      <c r="P444" s="44">
        <v>0.01</v>
      </c>
      <c r="Q444" s="44"/>
      <c r="R444" s="44" t="s">
        <v>27</v>
      </c>
      <c r="S444" s="44" t="s">
        <v>180</v>
      </c>
      <c r="T444" s="44" t="s">
        <v>141</v>
      </c>
      <c r="U444" s="44">
        <v>9673</v>
      </c>
      <c r="V444" s="44" t="s">
        <v>115</v>
      </c>
    </row>
    <row r="445" spans="1:22">
      <c r="A445" s="44" t="s">
        <v>179</v>
      </c>
      <c r="B445" s="44"/>
      <c r="C445" s="44" t="s">
        <v>114</v>
      </c>
      <c r="D445" s="44" t="s">
        <v>24</v>
      </c>
      <c r="E445" s="45">
        <v>41039.541666666664</v>
      </c>
      <c r="F445" s="44">
        <v>671</v>
      </c>
      <c r="G445" s="44" t="s">
        <v>63</v>
      </c>
      <c r="H445" s="44">
        <v>7.5999999999999998E-2</v>
      </c>
      <c r="I445" s="44"/>
      <c r="J445" s="44" t="s">
        <v>44</v>
      </c>
      <c r="K445" s="44" t="s">
        <v>32</v>
      </c>
      <c r="L445" s="44">
        <v>1428752</v>
      </c>
      <c r="M445" s="45">
        <v>41040.659722222219</v>
      </c>
      <c r="N445" s="44" t="s">
        <v>62</v>
      </c>
      <c r="O445" s="44">
        <v>0</v>
      </c>
      <c r="P445" s="44">
        <v>0.01</v>
      </c>
      <c r="Q445" s="44"/>
      <c r="R445" s="44" t="s">
        <v>27</v>
      </c>
      <c r="S445" s="44" t="s">
        <v>180</v>
      </c>
      <c r="T445" s="44" t="s">
        <v>141</v>
      </c>
      <c r="U445" s="44">
        <v>9673</v>
      </c>
      <c r="V445" s="44" t="s">
        <v>115</v>
      </c>
    </row>
    <row r="446" spans="1:22">
      <c r="A446" s="44" t="s">
        <v>179</v>
      </c>
      <c r="B446" s="44"/>
      <c r="C446" s="44" t="s">
        <v>114</v>
      </c>
      <c r="D446" s="44" t="s">
        <v>24</v>
      </c>
      <c r="E446" s="45">
        <v>41039.541666666664</v>
      </c>
      <c r="F446" s="44">
        <v>680</v>
      </c>
      <c r="G446" s="44" t="s">
        <v>64</v>
      </c>
      <c r="H446" s="44">
        <v>1.4</v>
      </c>
      <c r="I446" s="44" t="s">
        <v>54</v>
      </c>
      <c r="J446" s="44" t="s">
        <v>44</v>
      </c>
      <c r="K446" s="44" t="s">
        <v>32</v>
      </c>
      <c r="L446" s="44">
        <v>1428749</v>
      </c>
      <c r="M446" s="45">
        <v>41046.904861111114</v>
      </c>
      <c r="N446" s="44" t="s">
        <v>65</v>
      </c>
      <c r="O446" s="44">
        <v>1</v>
      </c>
      <c r="P446" s="44">
        <v>5</v>
      </c>
      <c r="Q446" s="44"/>
      <c r="R446" s="44" t="s">
        <v>27</v>
      </c>
      <c r="S446" s="44" t="s">
        <v>180</v>
      </c>
      <c r="T446" s="44" t="s">
        <v>141</v>
      </c>
      <c r="U446" s="44">
        <v>9673</v>
      </c>
      <c r="V446" s="44" t="s">
        <v>115</v>
      </c>
    </row>
    <row r="447" spans="1:22">
      <c r="A447" s="44" t="s">
        <v>179</v>
      </c>
      <c r="B447" s="44"/>
      <c r="C447" s="44" t="s">
        <v>114</v>
      </c>
      <c r="D447" s="44" t="s">
        <v>24</v>
      </c>
      <c r="E447" s="45">
        <v>41039.541666666664</v>
      </c>
      <c r="F447" s="44">
        <v>916</v>
      </c>
      <c r="G447" s="44" t="s">
        <v>66</v>
      </c>
      <c r="H447" s="44">
        <v>81.2</v>
      </c>
      <c r="I447" s="44"/>
      <c r="J447" s="44" t="s">
        <v>44</v>
      </c>
      <c r="K447" s="44" t="s">
        <v>32</v>
      </c>
      <c r="L447" s="44">
        <v>1428755</v>
      </c>
      <c r="M447" s="45">
        <v>41046.802083333336</v>
      </c>
      <c r="N447" s="44" t="s">
        <v>67</v>
      </c>
      <c r="O447" s="44">
        <v>0.08</v>
      </c>
      <c r="P447" s="44">
        <v>0.3</v>
      </c>
      <c r="Q447" s="44"/>
      <c r="R447" s="44" t="s">
        <v>27</v>
      </c>
      <c r="S447" s="44" t="s">
        <v>180</v>
      </c>
      <c r="T447" s="44" t="s">
        <v>141</v>
      </c>
      <c r="U447" s="44">
        <v>9673</v>
      </c>
      <c r="V447" s="44" t="s">
        <v>115</v>
      </c>
    </row>
    <row r="448" spans="1:22">
      <c r="A448" s="44" t="s">
        <v>179</v>
      </c>
      <c r="B448" s="44"/>
      <c r="C448" s="44" t="s">
        <v>114</v>
      </c>
      <c r="D448" s="44" t="s">
        <v>24</v>
      </c>
      <c r="E448" s="45">
        <v>41039.541666666664</v>
      </c>
      <c r="F448" s="44">
        <v>927</v>
      </c>
      <c r="G448" s="44" t="s">
        <v>68</v>
      </c>
      <c r="H448" s="44">
        <v>36.200000000000003</v>
      </c>
      <c r="I448" s="44"/>
      <c r="J448" s="44" t="s">
        <v>44</v>
      </c>
      <c r="K448" s="44" t="s">
        <v>32</v>
      </c>
      <c r="L448" s="44">
        <v>1428755</v>
      </c>
      <c r="M448" s="45">
        <v>41046.802083333336</v>
      </c>
      <c r="N448" s="44" t="s">
        <v>67</v>
      </c>
      <c r="O448" s="44">
        <v>0.04</v>
      </c>
      <c r="P448" s="44">
        <v>0.16</v>
      </c>
      <c r="Q448" s="44"/>
      <c r="R448" s="44" t="s">
        <v>27</v>
      </c>
      <c r="S448" s="44" t="s">
        <v>180</v>
      </c>
      <c r="T448" s="44" t="s">
        <v>141</v>
      </c>
      <c r="U448" s="44">
        <v>9673</v>
      </c>
      <c r="V448" s="44" t="s">
        <v>115</v>
      </c>
    </row>
    <row r="449" spans="1:22">
      <c r="A449" s="44" t="s">
        <v>179</v>
      </c>
      <c r="B449" s="44"/>
      <c r="C449" s="44" t="s">
        <v>114</v>
      </c>
      <c r="D449" s="44" t="s">
        <v>24</v>
      </c>
      <c r="E449" s="45">
        <v>41039.541666666664</v>
      </c>
      <c r="F449" s="44">
        <v>929</v>
      </c>
      <c r="G449" s="44" t="s">
        <v>69</v>
      </c>
      <c r="H449" s="44">
        <v>304</v>
      </c>
      <c r="I449" s="44"/>
      <c r="J449" s="44" t="s">
        <v>44</v>
      </c>
      <c r="K449" s="44" t="s">
        <v>32</v>
      </c>
      <c r="L449" s="44">
        <v>1428755</v>
      </c>
      <c r="M449" s="45">
        <v>41046.808333333334</v>
      </c>
      <c r="N449" s="44" t="s">
        <v>67</v>
      </c>
      <c r="O449" s="44">
        <v>2.5</v>
      </c>
      <c r="P449" s="44">
        <v>10</v>
      </c>
      <c r="Q449" s="44"/>
      <c r="R449" s="44" t="s">
        <v>27</v>
      </c>
      <c r="S449" s="44" t="s">
        <v>180</v>
      </c>
      <c r="T449" s="44" t="s">
        <v>141</v>
      </c>
      <c r="U449" s="44">
        <v>9673</v>
      </c>
      <c r="V449" s="44" t="s">
        <v>115</v>
      </c>
    </row>
    <row r="450" spans="1:22">
      <c r="A450" s="44" t="s">
        <v>179</v>
      </c>
      <c r="B450" s="44"/>
      <c r="C450" s="44" t="s">
        <v>114</v>
      </c>
      <c r="D450" s="44" t="s">
        <v>24</v>
      </c>
      <c r="E450" s="45">
        <v>41039.541666666664</v>
      </c>
      <c r="F450" s="44">
        <v>937</v>
      </c>
      <c r="G450" s="44" t="s">
        <v>70</v>
      </c>
      <c r="H450" s="44">
        <v>10.7</v>
      </c>
      <c r="I450" s="44"/>
      <c r="J450" s="44" t="s">
        <v>44</v>
      </c>
      <c r="K450" s="44" t="s">
        <v>32</v>
      </c>
      <c r="L450" s="44">
        <v>1428755</v>
      </c>
      <c r="M450" s="45">
        <v>41046.802083333336</v>
      </c>
      <c r="N450" s="44" t="s">
        <v>67</v>
      </c>
      <c r="O450" s="44">
        <v>0.3</v>
      </c>
      <c r="P450" s="44">
        <v>1.2</v>
      </c>
      <c r="Q450" s="44"/>
      <c r="R450" s="44" t="s">
        <v>27</v>
      </c>
      <c r="S450" s="44" t="s">
        <v>180</v>
      </c>
      <c r="T450" s="44" t="s">
        <v>141</v>
      </c>
      <c r="U450" s="44">
        <v>9673</v>
      </c>
      <c r="V450" s="44" t="s">
        <v>115</v>
      </c>
    </row>
    <row r="451" spans="1:22">
      <c r="A451" s="44" t="s">
        <v>179</v>
      </c>
      <c r="B451" s="44"/>
      <c r="C451" s="44" t="s">
        <v>114</v>
      </c>
      <c r="D451" s="44" t="s">
        <v>24</v>
      </c>
      <c r="E451" s="45">
        <v>41039.541666666664</v>
      </c>
      <c r="F451" s="44">
        <v>940</v>
      </c>
      <c r="G451" s="44" t="s">
        <v>71</v>
      </c>
      <c r="H451" s="44">
        <v>510</v>
      </c>
      <c r="I451" s="44"/>
      <c r="J451" s="44" t="s">
        <v>44</v>
      </c>
      <c r="K451" s="44" t="s">
        <v>32</v>
      </c>
      <c r="L451" s="44">
        <v>1428746</v>
      </c>
      <c r="M451" s="45">
        <v>41045.82708333333</v>
      </c>
      <c r="N451" s="44" t="s">
        <v>72</v>
      </c>
      <c r="O451" s="44">
        <v>2</v>
      </c>
      <c r="P451" s="44">
        <v>5</v>
      </c>
      <c r="Q451" s="44"/>
      <c r="R451" s="44" t="s">
        <v>27</v>
      </c>
      <c r="S451" s="44" t="s">
        <v>180</v>
      </c>
      <c r="T451" s="44" t="s">
        <v>141</v>
      </c>
      <c r="U451" s="44">
        <v>9673</v>
      </c>
      <c r="V451" s="44" t="s">
        <v>115</v>
      </c>
    </row>
    <row r="452" spans="1:22">
      <c r="A452" s="44" t="s">
        <v>179</v>
      </c>
      <c r="B452" s="44"/>
      <c r="C452" s="44" t="s">
        <v>114</v>
      </c>
      <c r="D452" s="44" t="s">
        <v>24</v>
      </c>
      <c r="E452" s="45">
        <v>41039.541666666664</v>
      </c>
      <c r="F452" s="44">
        <v>945</v>
      </c>
      <c r="G452" s="44" t="s">
        <v>73</v>
      </c>
      <c r="H452" s="44">
        <v>78</v>
      </c>
      <c r="I452" s="44"/>
      <c r="J452" s="44" t="s">
        <v>44</v>
      </c>
      <c r="K452" s="44" t="s">
        <v>32</v>
      </c>
      <c r="L452" s="44">
        <v>1428746</v>
      </c>
      <c r="M452" s="45">
        <v>41045.82708333333</v>
      </c>
      <c r="N452" s="44" t="s">
        <v>72</v>
      </c>
      <c r="O452" s="44">
        <v>2</v>
      </c>
      <c r="P452" s="44">
        <v>5</v>
      </c>
      <c r="Q452" s="44" t="s">
        <v>142</v>
      </c>
      <c r="R452" s="44" t="s">
        <v>27</v>
      </c>
      <c r="S452" s="44" t="s">
        <v>180</v>
      </c>
      <c r="T452" s="44" t="s">
        <v>141</v>
      </c>
      <c r="U452" s="44">
        <v>9673</v>
      </c>
      <c r="V452" s="44" t="s">
        <v>115</v>
      </c>
    </row>
    <row r="453" spans="1:22">
      <c r="A453" s="44" t="s">
        <v>179</v>
      </c>
      <c r="B453" s="44"/>
      <c r="C453" s="44" t="s">
        <v>114</v>
      </c>
      <c r="D453" s="44" t="s">
        <v>24</v>
      </c>
      <c r="E453" s="45">
        <v>41039.541666666664</v>
      </c>
      <c r="F453" s="44">
        <v>1022</v>
      </c>
      <c r="G453" s="44" t="s">
        <v>74</v>
      </c>
      <c r="H453" s="44">
        <v>110</v>
      </c>
      <c r="I453" s="44"/>
      <c r="J453" s="44" t="s">
        <v>75</v>
      </c>
      <c r="K453" s="44" t="s">
        <v>32</v>
      </c>
      <c r="L453" s="44">
        <v>1428755</v>
      </c>
      <c r="M453" s="45">
        <v>41046.802083333336</v>
      </c>
      <c r="N453" s="44" t="s">
        <v>67</v>
      </c>
      <c r="O453" s="44">
        <v>15</v>
      </c>
      <c r="P453" s="44">
        <v>60</v>
      </c>
      <c r="Q453" s="44"/>
      <c r="R453" s="44" t="s">
        <v>27</v>
      </c>
      <c r="S453" s="44" t="s">
        <v>180</v>
      </c>
      <c r="T453" s="44" t="s">
        <v>141</v>
      </c>
      <c r="U453" s="44">
        <v>9673</v>
      </c>
      <c r="V453" s="44" t="s">
        <v>115</v>
      </c>
    </row>
    <row r="454" spans="1:22">
      <c r="A454" s="44" t="s">
        <v>179</v>
      </c>
      <c r="B454" s="44"/>
      <c r="C454" s="44" t="s">
        <v>114</v>
      </c>
      <c r="D454" s="44" t="s">
        <v>24</v>
      </c>
      <c r="E454" s="45">
        <v>41039.541666666664</v>
      </c>
      <c r="F454" s="44">
        <v>70300</v>
      </c>
      <c r="G454" s="44" t="s">
        <v>76</v>
      </c>
      <c r="H454" s="44">
        <v>991</v>
      </c>
      <c r="I454" s="44"/>
      <c r="J454" s="44" t="s">
        <v>44</v>
      </c>
      <c r="K454" s="44" t="s">
        <v>32</v>
      </c>
      <c r="L454" s="44">
        <v>1428746</v>
      </c>
      <c r="M454" s="45">
        <v>41045.491666666669</v>
      </c>
      <c r="N454" s="44" t="s">
        <v>77</v>
      </c>
      <c r="O454" s="44">
        <v>15</v>
      </c>
      <c r="P454" s="44">
        <v>25</v>
      </c>
      <c r="Q454" s="44"/>
      <c r="R454" s="44" t="s">
        <v>27</v>
      </c>
      <c r="S454" s="44" t="s">
        <v>180</v>
      </c>
      <c r="T454" s="44" t="s">
        <v>141</v>
      </c>
      <c r="U454" s="44">
        <v>9673</v>
      </c>
      <c r="V454" s="44" t="s">
        <v>115</v>
      </c>
    </row>
    <row r="455" spans="1:22">
      <c r="A455" s="44" t="s">
        <v>179</v>
      </c>
      <c r="B455" s="44"/>
      <c r="C455" s="44" t="s">
        <v>114</v>
      </c>
      <c r="D455" s="44" t="s">
        <v>24</v>
      </c>
      <c r="E455" s="45">
        <v>41039.541666666664</v>
      </c>
      <c r="F455" s="44">
        <v>90068</v>
      </c>
      <c r="G455" s="44" t="s">
        <v>78</v>
      </c>
      <c r="H455" s="44">
        <v>20</v>
      </c>
      <c r="I455" s="44"/>
      <c r="J455" s="44" t="s">
        <v>35</v>
      </c>
      <c r="K455" s="44" t="s">
        <v>27</v>
      </c>
      <c r="L455" s="44"/>
      <c r="M455" s="45">
        <v>41039.541666666664</v>
      </c>
      <c r="N455" s="44"/>
      <c r="O455" s="44"/>
      <c r="P455" s="44"/>
      <c r="Q455" s="44"/>
      <c r="R455" s="44" t="s">
        <v>27</v>
      </c>
      <c r="S455" s="44" t="s">
        <v>180</v>
      </c>
      <c r="T455" s="44" t="s">
        <v>141</v>
      </c>
      <c r="U455" s="44">
        <v>9673</v>
      </c>
      <c r="V455" s="44" t="s">
        <v>115</v>
      </c>
    </row>
    <row r="456" spans="1:22">
      <c r="A456" s="44" t="s">
        <v>179</v>
      </c>
      <c r="B456" s="44"/>
      <c r="C456" s="44" t="s">
        <v>114</v>
      </c>
      <c r="D456" s="44" t="s">
        <v>24</v>
      </c>
      <c r="E456" s="45">
        <v>41039.541666666664</v>
      </c>
      <c r="F456" s="44">
        <v>99937</v>
      </c>
      <c r="G456" s="44" t="s">
        <v>136</v>
      </c>
      <c r="H456" s="44">
        <v>8.4000000000000005E-2</v>
      </c>
      <c r="I456" s="44"/>
      <c r="J456" s="44" t="s">
        <v>75</v>
      </c>
      <c r="K456" s="44" t="s">
        <v>32</v>
      </c>
      <c r="L456" s="44">
        <v>1428758</v>
      </c>
      <c r="M456" s="45">
        <v>41045.598611111112</v>
      </c>
      <c r="N456" s="44" t="s">
        <v>137</v>
      </c>
      <c r="O456" s="44">
        <v>0.01</v>
      </c>
      <c r="P456" s="44">
        <v>0.05</v>
      </c>
      <c r="Q456" s="44" t="s">
        <v>181</v>
      </c>
      <c r="R456" s="44" t="s">
        <v>27</v>
      </c>
      <c r="S456" s="44" t="s">
        <v>180</v>
      </c>
      <c r="T456" s="44" t="s">
        <v>141</v>
      </c>
      <c r="U456" s="44">
        <v>9673</v>
      </c>
      <c r="V456" s="44" t="s">
        <v>115</v>
      </c>
    </row>
    <row r="457" spans="1:22">
      <c r="A457" s="44" t="s">
        <v>182</v>
      </c>
      <c r="B457" s="44"/>
      <c r="C457" s="44" t="s">
        <v>116</v>
      </c>
      <c r="D457" s="44" t="s">
        <v>24</v>
      </c>
      <c r="E457" s="45">
        <v>41031.461805555555</v>
      </c>
      <c r="F457" s="44">
        <v>10</v>
      </c>
      <c r="G457" s="44" t="s">
        <v>25</v>
      </c>
      <c r="H457" s="44">
        <v>20.77</v>
      </c>
      <c r="I457" s="44"/>
      <c r="J457" s="44" t="s">
        <v>26</v>
      </c>
      <c r="K457" s="44" t="s">
        <v>27</v>
      </c>
      <c r="L457" s="44"/>
      <c r="M457" s="45">
        <v>41031.461805555555</v>
      </c>
      <c r="N457" s="44" t="s">
        <v>28</v>
      </c>
      <c r="O457" s="44"/>
      <c r="P457" s="44"/>
      <c r="Q457" s="44"/>
      <c r="R457" s="44" t="s">
        <v>27</v>
      </c>
      <c r="S457" s="44" t="s">
        <v>159</v>
      </c>
      <c r="T457" s="44" t="s">
        <v>141</v>
      </c>
      <c r="U457" s="44">
        <v>9719</v>
      </c>
      <c r="V457" s="44" t="s">
        <v>117</v>
      </c>
    </row>
    <row r="458" spans="1:22">
      <c r="A458" s="44" t="s">
        <v>182</v>
      </c>
      <c r="B458" s="44"/>
      <c r="C458" s="44" t="s">
        <v>116</v>
      </c>
      <c r="D458" s="44" t="s">
        <v>24</v>
      </c>
      <c r="E458" s="45">
        <v>41031.461805555555</v>
      </c>
      <c r="F458" s="44">
        <v>76</v>
      </c>
      <c r="G458" s="44" t="s">
        <v>30</v>
      </c>
      <c r="H458" s="44">
        <v>0.65</v>
      </c>
      <c r="I458" s="44" t="s">
        <v>82</v>
      </c>
      <c r="J458" s="44" t="s">
        <v>31</v>
      </c>
      <c r="K458" s="44" t="s">
        <v>32</v>
      </c>
      <c r="L458" s="44">
        <v>1426330</v>
      </c>
      <c r="M458" s="45">
        <v>41032.6875</v>
      </c>
      <c r="N458" s="44" t="s">
        <v>33</v>
      </c>
      <c r="O458" s="44">
        <v>0.1</v>
      </c>
      <c r="P458" s="44">
        <v>0.1</v>
      </c>
      <c r="Q458" s="44"/>
      <c r="R458" s="44" t="s">
        <v>27</v>
      </c>
      <c r="S458" s="44" t="s">
        <v>159</v>
      </c>
      <c r="T458" s="44" t="s">
        <v>141</v>
      </c>
      <c r="U458" s="44">
        <v>9719</v>
      </c>
      <c r="V458" s="44" t="s">
        <v>117</v>
      </c>
    </row>
    <row r="459" spans="1:22">
      <c r="A459" s="44" t="s">
        <v>182</v>
      </c>
      <c r="B459" s="44"/>
      <c r="C459" s="44" t="s">
        <v>116</v>
      </c>
      <c r="D459" s="44" t="s">
        <v>24</v>
      </c>
      <c r="E459" s="45">
        <v>41031.461805555555</v>
      </c>
      <c r="F459" s="44">
        <v>80</v>
      </c>
      <c r="G459" s="44" t="s">
        <v>36</v>
      </c>
      <c r="H459" s="44">
        <v>2.5</v>
      </c>
      <c r="I459" s="44" t="s">
        <v>37</v>
      </c>
      <c r="J459" s="44" t="s">
        <v>38</v>
      </c>
      <c r="K459" s="44" t="s">
        <v>32</v>
      </c>
      <c r="L459" s="44">
        <v>1426330</v>
      </c>
      <c r="M459" s="45">
        <v>41032.544444444444</v>
      </c>
      <c r="N459" s="44" t="s">
        <v>39</v>
      </c>
      <c r="O459" s="44">
        <v>2.5</v>
      </c>
      <c r="P459" s="44">
        <v>6</v>
      </c>
      <c r="Q459" s="44" t="s">
        <v>157</v>
      </c>
      <c r="R459" s="44" t="s">
        <v>27</v>
      </c>
      <c r="S459" s="44" t="s">
        <v>159</v>
      </c>
      <c r="T459" s="44" t="s">
        <v>141</v>
      </c>
      <c r="U459" s="44">
        <v>9719</v>
      </c>
      <c r="V459" s="44" t="s">
        <v>117</v>
      </c>
    </row>
    <row r="460" spans="1:22">
      <c r="A460" s="44" t="s">
        <v>182</v>
      </c>
      <c r="B460" s="44"/>
      <c r="C460" s="44" t="s">
        <v>116</v>
      </c>
      <c r="D460" s="44" t="s">
        <v>24</v>
      </c>
      <c r="E460" s="45">
        <v>41031.461805555555</v>
      </c>
      <c r="F460" s="44">
        <v>94</v>
      </c>
      <c r="G460" s="44" t="s">
        <v>40</v>
      </c>
      <c r="H460" s="44">
        <v>254</v>
      </c>
      <c r="I460" s="44"/>
      <c r="J460" s="44" t="s">
        <v>41</v>
      </c>
      <c r="K460" s="44" t="s">
        <v>27</v>
      </c>
      <c r="L460" s="44"/>
      <c r="M460" s="45">
        <v>41031.461805555555</v>
      </c>
      <c r="N460" s="44" t="s">
        <v>42</v>
      </c>
      <c r="O460" s="44"/>
      <c r="P460" s="44"/>
      <c r="Q460" s="44"/>
      <c r="R460" s="44" t="s">
        <v>27</v>
      </c>
      <c r="S460" s="44" t="s">
        <v>159</v>
      </c>
      <c r="T460" s="44" t="s">
        <v>141</v>
      </c>
      <c r="U460" s="44">
        <v>9719</v>
      </c>
      <c r="V460" s="44" t="s">
        <v>117</v>
      </c>
    </row>
    <row r="461" spans="1:22">
      <c r="A461" s="44" t="s">
        <v>182</v>
      </c>
      <c r="B461" s="44"/>
      <c r="C461" s="44" t="s">
        <v>116</v>
      </c>
      <c r="D461" s="44" t="s">
        <v>24</v>
      </c>
      <c r="E461" s="45">
        <v>41031.461805555555</v>
      </c>
      <c r="F461" s="44">
        <v>299</v>
      </c>
      <c r="G461" s="44" t="s">
        <v>43</v>
      </c>
      <c r="H461" s="44">
        <v>3.3</v>
      </c>
      <c r="I461" s="44"/>
      <c r="J461" s="44" t="s">
        <v>44</v>
      </c>
      <c r="K461" s="44" t="s">
        <v>27</v>
      </c>
      <c r="L461" s="44"/>
      <c r="M461" s="45">
        <v>41031.461805555555</v>
      </c>
      <c r="N461" s="44" t="s">
        <v>45</v>
      </c>
      <c r="O461" s="44"/>
      <c r="P461" s="44"/>
      <c r="Q461" s="44"/>
      <c r="R461" s="44" t="s">
        <v>27</v>
      </c>
      <c r="S461" s="44" t="s">
        <v>159</v>
      </c>
      <c r="T461" s="44" t="s">
        <v>141</v>
      </c>
      <c r="U461" s="44">
        <v>9719</v>
      </c>
      <c r="V461" s="44" t="s">
        <v>117</v>
      </c>
    </row>
    <row r="462" spans="1:22">
      <c r="A462" s="44" t="s">
        <v>182</v>
      </c>
      <c r="B462" s="44"/>
      <c r="C462" s="44" t="s">
        <v>116</v>
      </c>
      <c r="D462" s="44" t="s">
        <v>24</v>
      </c>
      <c r="E462" s="45">
        <v>41031.461805555555</v>
      </c>
      <c r="F462" s="44">
        <v>301</v>
      </c>
      <c r="G462" s="44" t="s">
        <v>46</v>
      </c>
      <c r="H462" s="44">
        <v>36.9</v>
      </c>
      <c r="I462" s="44"/>
      <c r="J462" s="44" t="s">
        <v>47</v>
      </c>
      <c r="K462" s="44" t="s">
        <v>27</v>
      </c>
      <c r="L462" s="44"/>
      <c r="M462" s="45">
        <v>41031.461805555555</v>
      </c>
      <c r="N462" s="44"/>
      <c r="O462" s="44"/>
      <c r="P462" s="44"/>
      <c r="Q462" s="44"/>
      <c r="R462" s="44" t="s">
        <v>27</v>
      </c>
      <c r="S462" s="44" t="s">
        <v>159</v>
      </c>
      <c r="T462" s="44" t="s">
        <v>141</v>
      </c>
      <c r="U462" s="44">
        <v>9719</v>
      </c>
      <c r="V462" s="44" t="s">
        <v>117</v>
      </c>
    </row>
    <row r="463" spans="1:22">
      <c r="A463" s="44" t="s">
        <v>182</v>
      </c>
      <c r="B463" s="44"/>
      <c r="C463" s="44" t="s">
        <v>116</v>
      </c>
      <c r="D463" s="44" t="s">
        <v>24</v>
      </c>
      <c r="E463" s="45">
        <v>41031.461805555555</v>
      </c>
      <c r="F463" s="44">
        <v>406</v>
      </c>
      <c r="G463" s="44" t="s">
        <v>48</v>
      </c>
      <c r="H463" s="44">
        <v>7.5</v>
      </c>
      <c r="I463" s="44"/>
      <c r="J463" s="44" t="s">
        <v>49</v>
      </c>
      <c r="K463" s="44" t="s">
        <v>27</v>
      </c>
      <c r="L463" s="44"/>
      <c r="M463" s="45">
        <v>41031.461805555555</v>
      </c>
      <c r="N463" s="44" t="s">
        <v>50</v>
      </c>
      <c r="O463" s="44"/>
      <c r="P463" s="44"/>
      <c r="Q463" s="44"/>
      <c r="R463" s="44" t="s">
        <v>27</v>
      </c>
      <c r="S463" s="44" t="s">
        <v>159</v>
      </c>
      <c r="T463" s="44" t="s">
        <v>141</v>
      </c>
      <c r="U463" s="44">
        <v>9719</v>
      </c>
      <c r="V463" s="44" t="s">
        <v>117</v>
      </c>
    </row>
    <row r="464" spans="1:22">
      <c r="A464" s="44" t="s">
        <v>182</v>
      </c>
      <c r="B464" s="44"/>
      <c r="C464" s="44" t="s">
        <v>116</v>
      </c>
      <c r="D464" s="44" t="s">
        <v>24</v>
      </c>
      <c r="E464" s="45">
        <v>41031.461805555555</v>
      </c>
      <c r="F464" s="44">
        <v>410</v>
      </c>
      <c r="G464" s="44" t="s">
        <v>51</v>
      </c>
      <c r="H464" s="44">
        <v>139</v>
      </c>
      <c r="I464" s="44"/>
      <c r="J464" s="44" t="s">
        <v>44</v>
      </c>
      <c r="K464" s="44" t="s">
        <v>32</v>
      </c>
      <c r="L464" s="44">
        <v>1426330</v>
      </c>
      <c r="M464" s="45">
        <v>41038.924305555556</v>
      </c>
      <c r="N464" s="44" t="s">
        <v>52</v>
      </c>
      <c r="O464" s="44">
        <v>0.65</v>
      </c>
      <c r="P464" s="44">
        <v>2.5</v>
      </c>
      <c r="Q464" s="44"/>
      <c r="R464" s="44" t="s">
        <v>27</v>
      </c>
      <c r="S464" s="44" t="s">
        <v>159</v>
      </c>
      <c r="T464" s="44" t="s">
        <v>141</v>
      </c>
      <c r="U464" s="44">
        <v>9719</v>
      </c>
      <c r="V464" s="44" t="s">
        <v>117</v>
      </c>
    </row>
    <row r="465" spans="1:22">
      <c r="A465" s="44" t="s">
        <v>182</v>
      </c>
      <c r="B465" s="44"/>
      <c r="C465" s="44" t="s">
        <v>116</v>
      </c>
      <c r="D465" s="44" t="s">
        <v>24</v>
      </c>
      <c r="E465" s="45">
        <v>41031.461805555555</v>
      </c>
      <c r="F465" s="44">
        <v>610</v>
      </c>
      <c r="G465" s="44" t="s">
        <v>53</v>
      </c>
      <c r="H465" s="44">
        <v>0.01</v>
      </c>
      <c r="I465" s="44" t="s">
        <v>37</v>
      </c>
      <c r="J465" s="44" t="s">
        <v>44</v>
      </c>
      <c r="K465" s="44" t="s">
        <v>32</v>
      </c>
      <c r="L465" s="44">
        <v>1426332</v>
      </c>
      <c r="M465" s="45">
        <v>41032.647916666669</v>
      </c>
      <c r="N465" s="44" t="s">
        <v>55</v>
      </c>
      <c r="O465" s="44">
        <v>0.01</v>
      </c>
      <c r="P465" s="44">
        <v>0.02</v>
      </c>
      <c r="Q465" s="44"/>
      <c r="R465" s="44" t="s">
        <v>27</v>
      </c>
      <c r="S465" s="44" t="s">
        <v>159</v>
      </c>
      <c r="T465" s="44" t="s">
        <v>141</v>
      </c>
      <c r="U465" s="44">
        <v>9719</v>
      </c>
      <c r="V465" s="44" t="s">
        <v>117</v>
      </c>
    </row>
    <row r="466" spans="1:22">
      <c r="A466" s="44" t="s">
        <v>182</v>
      </c>
      <c r="B466" s="44"/>
      <c r="C466" s="44" t="s">
        <v>116</v>
      </c>
      <c r="D466" s="44" t="s">
        <v>24</v>
      </c>
      <c r="E466" s="45">
        <v>41031.461805555555</v>
      </c>
      <c r="F466" s="44">
        <v>625</v>
      </c>
      <c r="G466" s="44" t="s">
        <v>56</v>
      </c>
      <c r="H466" s="44">
        <v>0.08</v>
      </c>
      <c r="I466" s="44" t="s">
        <v>37</v>
      </c>
      <c r="J466" s="44" t="s">
        <v>44</v>
      </c>
      <c r="K466" s="44" t="s">
        <v>32</v>
      </c>
      <c r="L466" s="44">
        <v>1426332</v>
      </c>
      <c r="M466" s="45">
        <v>41036.63958333333</v>
      </c>
      <c r="N466" s="44" t="s">
        <v>57</v>
      </c>
      <c r="O466" s="44">
        <v>0.08</v>
      </c>
      <c r="P466" s="44">
        <v>0.2</v>
      </c>
      <c r="Q466" s="44"/>
      <c r="R466" s="44" t="s">
        <v>27</v>
      </c>
      <c r="S466" s="44" t="s">
        <v>159</v>
      </c>
      <c r="T466" s="44" t="s">
        <v>141</v>
      </c>
      <c r="U466" s="44">
        <v>9719</v>
      </c>
      <c r="V466" s="44" t="s">
        <v>117</v>
      </c>
    </row>
    <row r="467" spans="1:22">
      <c r="A467" s="44" t="s">
        <v>182</v>
      </c>
      <c r="B467" s="44"/>
      <c r="C467" s="44" t="s">
        <v>116</v>
      </c>
      <c r="D467" s="44" t="s">
        <v>24</v>
      </c>
      <c r="E467" s="45">
        <v>41031.461805555555</v>
      </c>
      <c r="F467" s="44">
        <v>630</v>
      </c>
      <c r="G467" s="44" t="s">
        <v>59</v>
      </c>
      <c r="H467" s="44">
        <v>0.47</v>
      </c>
      <c r="I467" s="44"/>
      <c r="J467" s="44" t="s">
        <v>44</v>
      </c>
      <c r="K467" s="44" t="s">
        <v>32</v>
      </c>
      <c r="L467" s="44">
        <v>1426332</v>
      </c>
      <c r="M467" s="45">
        <v>41033.56527777778</v>
      </c>
      <c r="N467" s="44" t="s">
        <v>60</v>
      </c>
      <c r="O467" s="44">
        <v>0</v>
      </c>
      <c r="P467" s="44">
        <v>0.01</v>
      </c>
      <c r="Q467" s="44"/>
      <c r="R467" s="44" t="s">
        <v>27</v>
      </c>
      <c r="S467" s="44" t="s">
        <v>159</v>
      </c>
      <c r="T467" s="44" t="s">
        <v>141</v>
      </c>
      <c r="U467" s="44">
        <v>9719</v>
      </c>
      <c r="V467" s="44" t="s">
        <v>117</v>
      </c>
    </row>
    <row r="468" spans="1:22">
      <c r="A468" s="44" t="s">
        <v>182</v>
      </c>
      <c r="B468" s="44"/>
      <c r="C468" s="44" t="s">
        <v>116</v>
      </c>
      <c r="D468" s="44" t="s">
        <v>24</v>
      </c>
      <c r="E468" s="45">
        <v>41031.461805555555</v>
      </c>
      <c r="F468" s="44">
        <v>665</v>
      </c>
      <c r="G468" s="44" t="s">
        <v>61</v>
      </c>
      <c r="H468" s="44">
        <v>3.5999999999999997E-2</v>
      </c>
      <c r="I468" s="44"/>
      <c r="J468" s="44" t="s">
        <v>44</v>
      </c>
      <c r="K468" s="44" t="s">
        <v>32</v>
      </c>
      <c r="L468" s="44">
        <v>1426332</v>
      </c>
      <c r="M468" s="45">
        <v>41036.663194444445</v>
      </c>
      <c r="N468" s="44" t="s">
        <v>62</v>
      </c>
      <c r="O468" s="44">
        <v>0</v>
      </c>
      <c r="P468" s="44">
        <v>0.01</v>
      </c>
      <c r="Q468" s="44"/>
      <c r="R468" s="44" t="s">
        <v>27</v>
      </c>
      <c r="S468" s="44" t="s">
        <v>159</v>
      </c>
      <c r="T468" s="44" t="s">
        <v>141</v>
      </c>
      <c r="U468" s="44">
        <v>9719</v>
      </c>
      <c r="V468" s="44" t="s">
        <v>117</v>
      </c>
    </row>
    <row r="469" spans="1:22">
      <c r="A469" s="44" t="s">
        <v>182</v>
      </c>
      <c r="B469" s="44"/>
      <c r="C469" s="44" t="s">
        <v>116</v>
      </c>
      <c r="D469" s="44" t="s">
        <v>24</v>
      </c>
      <c r="E469" s="45">
        <v>41031.461805555555</v>
      </c>
      <c r="F469" s="44">
        <v>671</v>
      </c>
      <c r="G469" s="44" t="s">
        <v>63</v>
      </c>
      <c r="H469" s="44">
        <v>3.2000000000000001E-2</v>
      </c>
      <c r="I469" s="44"/>
      <c r="J469" s="44" t="s">
        <v>44</v>
      </c>
      <c r="K469" s="44" t="s">
        <v>32</v>
      </c>
      <c r="L469" s="44">
        <v>1426334</v>
      </c>
      <c r="M469" s="45">
        <v>41032.632638888892</v>
      </c>
      <c r="N469" s="44" t="s">
        <v>62</v>
      </c>
      <c r="O469" s="44">
        <v>0</v>
      </c>
      <c r="P469" s="44">
        <v>0.01</v>
      </c>
      <c r="Q469" s="44"/>
      <c r="R469" s="44" t="s">
        <v>27</v>
      </c>
      <c r="S469" s="44" t="s">
        <v>159</v>
      </c>
      <c r="T469" s="44" t="s">
        <v>141</v>
      </c>
      <c r="U469" s="44">
        <v>9719</v>
      </c>
      <c r="V469" s="44" t="s">
        <v>117</v>
      </c>
    </row>
    <row r="470" spans="1:22">
      <c r="A470" s="44" t="s">
        <v>182</v>
      </c>
      <c r="B470" s="44"/>
      <c r="C470" s="44" t="s">
        <v>116</v>
      </c>
      <c r="D470" s="44" t="s">
        <v>24</v>
      </c>
      <c r="E470" s="45">
        <v>41031.461805555555</v>
      </c>
      <c r="F470" s="44">
        <v>680</v>
      </c>
      <c r="G470" s="44" t="s">
        <v>64</v>
      </c>
      <c r="H470" s="44">
        <v>1</v>
      </c>
      <c r="I470" s="44" t="s">
        <v>37</v>
      </c>
      <c r="J470" s="44" t="s">
        <v>44</v>
      </c>
      <c r="K470" s="44" t="s">
        <v>32</v>
      </c>
      <c r="L470" s="44">
        <v>1426332</v>
      </c>
      <c r="M470" s="45">
        <v>41038.859722222223</v>
      </c>
      <c r="N470" s="44" t="s">
        <v>65</v>
      </c>
      <c r="O470" s="44">
        <v>1</v>
      </c>
      <c r="P470" s="44">
        <v>5</v>
      </c>
      <c r="Q470" s="44"/>
      <c r="R470" s="44" t="s">
        <v>27</v>
      </c>
      <c r="S470" s="44" t="s">
        <v>159</v>
      </c>
      <c r="T470" s="44" t="s">
        <v>141</v>
      </c>
      <c r="U470" s="44">
        <v>9719</v>
      </c>
      <c r="V470" s="44" t="s">
        <v>117</v>
      </c>
    </row>
    <row r="471" spans="1:22">
      <c r="A471" s="44" t="s">
        <v>182</v>
      </c>
      <c r="B471" s="44"/>
      <c r="C471" s="44" t="s">
        <v>116</v>
      </c>
      <c r="D471" s="44" t="s">
        <v>24</v>
      </c>
      <c r="E471" s="45">
        <v>41031.461805555555</v>
      </c>
      <c r="F471" s="44">
        <v>916</v>
      </c>
      <c r="G471" s="44" t="s">
        <v>66</v>
      </c>
      <c r="H471" s="44">
        <v>46.3</v>
      </c>
      <c r="I471" s="44"/>
      <c r="J471" s="44" t="s">
        <v>44</v>
      </c>
      <c r="K471" s="44" t="s">
        <v>32</v>
      </c>
      <c r="L471" s="44">
        <v>1426336</v>
      </c>
      <c r="M471" s="45">
        <v>41046.663194444445</v>
      </c>
      <c r="N471" s="44" t="s">
        <v>67</v>
      </c>
      <c r="O471" s="44">
        <v>0.08</v>
      </c>
      <c r="P471" s="44">
        <v>0.3</v>
      </c>
      <c r="Q471" s="44"/>
      <c r="R471" s="44" t="s">
        <v>27</v>
      </c>
      <c r="S471" s="44" t="s">
        <v>159</v>
      </c>
      <c r="T471" s="44" t="s">
        <v>141</v>
      </c>
      <c r="U471" s="44">
        <v>9719</v>
      </c>
      <c r="V471" s="44" t="s">
        <v>117</v>
      </c>
    </row>
    <row r="472" spans="1:22">
      <c r="A472" s="44" t="s">
        <v>182</v>
      </c>
      <c r="B472" s="44"/>
      <c r="C472" s="44" t="s">
        <v>116</v>
      </c>
      <c r="D472" s="44" t="s">
        <v>24</v>
      </c>
      <c r="E472" s="45">
        <v>41031.461805555555</v>
      </c>
      <c r="F472" s="44">
        <v>927</v>
      </c>
      <c r="G472" s="44" t="s">
        <v>68</v>
      </c>
      <c r="H472" s="44">
        <v>9.06</v>
      </c>
      <c r="I472" s="44"/>
      <c r="J472" s="44" t="s">
        <v>44</v>
      </c>
      <c r="K472" s="44" t="s">
        <v>32</v>
      </c>
      <c r="L472" s="44">
        <v>1426336</v>
      </c>
      <c r="M472" s="45">
        <v>41046.663194444445</v>
      </c>
      <c r="N472" s="44" t="s">
        <v>67</v>
      </c>
      <c r="O472" s="44">
        <v>0.04</v>
      </c>
      <c r="P472" s="44">
        <v>0.16</v>
      </c>
      <c r="Q472" s="44"/>
      <c r="R472" s="44" t="s">
        <v>27</v>
      </c>
      <c r="S472" s="44" t="s">
        <v>159</v>
      </c>
      <c r="T472" s="44" t="s">
        <v>141</v>
      </c>
      <c r="U472" s="44">
        <v>9719</v>
      </c>
      <c r="V472" s="44" t="s">
        <v>117</v>
      </c>
    </row>
    <row r="473" spans="1:22">
      <c r="A473" s="44" t="s">
        <v>182</v>
      </c>
      <c r="B473" s="44"/>
      <c r="C473" s="44" t="s">
        <v>116</v>
      </c>
      <c r="D473" s="44" t="s">
        <v>24</v>
      </c>
      <c r="E473" s="45">
        <v>41031.461805555555</v>
      </c>
      <c r="F473" s="44">
        <v>929</v>
      </c>
      <c r="G473" s="44" t="s">
        <v>69</v>
      </c>
      <c r="H473" s="44">
        <v>3.3</v>
      </c>
      <c r="I473" s="44"/>
      <c r="J473" s="44" t="s">
        <v>44</v>
      </c>
      <c r="K473" s="44" t="s">
        <v>32</v>
      </c>
      <c r="L473" s="44">
        <v>1426336</v>
      </c>
      <c r="M473" s="45">
        <v>41046.663194444445</v>
      </c>
      <c r="N473" s="44" t="s">
        <v>67</v>
      </c>
      <c r="O473" s="44">
        <v>0.5</v>
      </c>
      <c r="P473" s="44">
        <v>2</v>
      </c>
      <c r="Q473" s="44"/>
      <c r="R473" s="44" t="s">
        <v>27</v>
      </c>
      <c r="S473" s="44" t="s">
        <v>159</v>
      </c>
      <c r="T473" s="44" t="s">
        <v>141</v>
      </c>
      <c r="U473" s="44">
        <v>9719</v>
      </c>
      <c r="V473" s="44" t="s">
        <v>117</v>
      </c>
    </row>
    <row r="474" spans="1:22">
      <c r="A474" s="44" t="s">
        <v>182</v>
      </c>
      <c r="B474" s="44"/>
      <c r="C474" s="44" t="s">
        <v>116</v>
      </c>
      <c r="D474" s="44" t="s">
        <v>24</v>
      </c>
      <c r="E474" s="45">
        <v>41031.461805555555</v>
      </c>
      <c r="F474" s="44">
        <v>937</v>
      </c>
      <c r="G474" s="44" t="s">
        <v>70</v>
      </c>
      <c r="H474" s="44">
        <v>0.42</v>
      </c>
      <c r="I474" s="44" t="s">
        <v>54</v>
      </c>
      <c r="J474" s="44" t="s">
        <v>44</v>
      </c>
      <c r="K474" s="44" t="s">
        <v>32</v>
      </c>
      <c r="L474" s="44">
        <v>1426336</v>
      </c>
      <c r="M474" s="45">
        <v>41046.663194444445</v>
      </c>
      <c r="N474" s="44" t="s">
        <v>67</v>
      </c>
      <c r="O474" s="44">
        <v>0.3</v>
      </c>
      <c r="P474" s="44">
        <v>1.2</v>
      </c>
      <c r="Q474" s="44"/>
      <c r="R474" s="44" t="s">
        <v>27</v>
      </c>
      <c r="S474" s="44" t="s">
        <v>159</v>
      </c>
      <c r="T474" s="44" t="s">
        <v>141</v>
      </c>
      <c r="U474" s="44">
        <v>9719</v>
      </c>
      <c r="V474" s="44" t="s">
        <v>117</v>
      </c>
    </row>
    <row r="475" spans="1:22">
      <c r="A475" s="44" t="s">
        <v>182</v>
      </c>
      <c r="B475" s="44"/>
      <c r="C475" s="44" t="s">
        <v>116</v>
      </c>
      <c r="D475" s="44" t="s">
        <v>24</v>
      </c>
      <c r="E475" s="45">
        <v>41031.461805555555</v>
      </c>
      <c r="F475" s="44">
        <v>940</v>
      </c>
      <c r="G475" s="44" t="s">
        <v>71</v>
      </c>
      <c r="H475" s="44">
        <v>5.4</v>
      </c>
      <c r="I475" s="44"/>
      <c r="J475" s="44" t="s">
        <v>44</v>
      </c>
      <c r="K475" s="44" t="s">
        <v>32</v>
      </c>
      <c r="L475" s="44">
        <v>1426330</v>
      </c>
      <c r="M475" s="45">
        <v>41033.911111111112</v>
      </c>
      <c r="N475" s="44" t="s">
        <v>72</v>
      </c>
      <c r="O475" s="44">
        <v>0.2</v>
      </c>
      <c r="P475" s="44">
        <v>0.5</v>
      </c>
      <c r="Q475" s="44"/>
      <c r="R475" s="44" t="s">
        <v>27</v>
      </c>
      <c r="S475" s="44" t="s">
        <v>159</v>
      </c>
      <c r="T475" s="44" t="s">
        <v>141</v>
      </c>
      <c r="U475" s="44">
        <v>9719</v>
      </c>
      <c r="V475" s="44" t="s">
        <v>117</v>
      </c>
    </row>
    <row r="476" spans="1:22">
      <c r="A476" s="44" t="s">
        <v>182</v>
      </c>
      <c r="B476" s="44"/>
      <c r="C476" s="44" t="s">
        <v>116</v>
      </c>
      <c r="D476" s="44" t="s">
        <v>24</v>
      </c>
      <c r="E476" s="45">
        <v>41031.461805555555</v>
      </c>
      <c r="F476" s="44">
        <v>945</v>
      </c>
      <c r="G476" s="44" t="s">
        <v>73</v>
      </c>
      <c r="H476" s="44">
        <v>5.5</v>
      </c>
      <c r="I476" s="44"/>
      <c r="J476" s="44" t="s">
        <v>44</v>
      </c>
      <c r="K476" s="44" t="s">
        <v>32</v>
      </c>
      <c r="L476" s="44">
        <v>1426330</v>
      </c>
      <c r="M476" s="45">
        <v>41033.911111111112</v>
      </c>
      <c r="N476" s="44" t="s">
        <v>72</v>
      </c>
      <c r="O476" s="44">
        <v>0.2</v>
      </c>
      <c r="P476" s="44">
        <v>0.5</v>
      </c>
      <c r="Q476" s="44"/>
      <c r="R476" s="44" t="s">
        <v>27</v>
      </c>
      <c r="S476" s="44" t="s">
        <v>159</v>
      </c>
      <c r="T476" s="44" t="s">
        <v>141</v>
      </c>
      <c r="U476" s="44">
        <v>9719</v>
      </c>
      <c r="V476" s="44" t="s">
        <v>117</v>
      </c>
    </row>
    <row r="477" spans="1:22">
      <c r="A477" s="44" t="s">
        <v>182</v>
      </c>
      <c r="B477" s="44"/>
      <c r="C477" s="44" t="s">
        <v>116</v>
      </c>
      <c r="D477" s="44" t="s">
        <v>24</v>
      </c>
      <c r="E477" s="45">
        <v>41031.461805555555</v>
      </c>
      <c r="F477" s="44">
        <v>1022</v>
      </c>
      <c r="G477" s="44" t="s">
        <v>74</v>
      </c>
      <c r="H477" s="44">
        <v>15</v>
      </c>
      <c r="I477" s="44" t="s">
        <v>37</v>
      </c>
      <c r="J477" s="44" t="s">
        <v>75</v>
      </c>
      <c r="K477" s="44" t="s">
        <v>32</v>
      </c>
      <c r="L477" s="44">
        <v>1426336</v>
      </c>
      <c r="M477" s="45">
        <v>41046.663194444445</v>
      </c>
      <c r="N477" s="44" t="s">
        <v>67</v>
      </c>
      <c r="O477" s="44">
        <v>15</v>
      </c>
      <c r="P477" s="44">
        <v>60</v>
      </c>
      <c r="Q477" s="44"/>
      <c r="R477" s="44" t="s">
        <v>27</v>
      </c>
      <c r="S477" s="44" t="s">
        <v>159</v>
      </c>
      <c r="T477" s="44" t="s">
        <v>141</v>
      </c>
      <c r="U477" s="44">
        <v>9719</v>
      </c>
      <c r="V477" s="44" t="s">
        <v>117</v>
      </c>
    </row>
    <row r="478" spans="1:22">
      <c r="A478" s="44" t="s">
        <v>182</v>
      </c>
      <c r="B478" s="44"/>
      <c r="C478" s="44" t="s">
        <v>116</v>
      </c>
      <c r="D478" s="44" t="s">
        <v>24</v>
      </c>
      <c r="E478" s="45">
        <v>41031.461805555555</v>
      </c>
      <c r="F478" s="44">
        <v>70300</v>
      </c>
      <c r="G478" s="44" t="s">
        <v>76</v>
      </c>
      <c r="H478" s="44">
        <v>163</v>
      </c>
      <c r="I478" s="44"/>
      <c r="J478" s="44" t="s">
        <v>44</v>
      </c>
      <c r="K478" s="44" t="s">
        <v>32</v>
      </c>
      <c r="L478" s="44">
        <v>1426330</v>
      </c>
      <c r="M478" s="45">
        <v>41033.626388888886</v>
      </c>
      <c r="N478" s="44" t="s">
        <v>77</v>
      </c>
      <c r="O478" s="44">
        <v>15</v>
      </c>
      <c r="P478" s="44">
        <v>25</v>
      </c>
      <c r="Q478" s="44"/>
      <c r="R478" s="44" t="s">
        <v>27</v>
      </c>
      <c r="S478" s="44" t="s">
        <v>159</v>
      </c>
      <c r="T478" s="44" t="s">
        <v>141</v>
      </c>
      <c r="U478" s="44">
        <v>9719</v>
      </c>
      <c r="V478" s="44" t="s">
        <v>117</v>
      </c>
    </row>
    <row r="479" spans="1:22">
      <c r="A479" s="44" t="s">
        <v>182</v>
      </c>
      <c r="B479" s="44"/>
      <c r="C479" s="44" t="s">
        <v>116</v>
      </c>
      <c r="D479" s="44" t="s">
        <v>24</v>
      </c>
      <c r="E479" s="45">
        <v>41031.461805555555</v>
      </c>
      <c r="F479" s="44">
        <v>90068</v>
      </c>
      <c r="G479" s="44" t="s">
        <v>78</v>
      </c>
      <c r="H479" s="44">
        <v>3</v>
      </c>
      <c r="I479" s="44"/>
      <c r="J479" s="44" t="s">
        <v>35</v>
      </c>
      <c r="K479" s="44" t="s">
        <v>27</v>
      </c>
      <c r="L479" s="44"/>
      <c r="M479" s="45">
        <v>41031.461805555555</v>
      </c>
      <c r="N479" s="44"/>
      <c r="O479" s="44"/>
      <c r="P479" s="44"/>
      <c r="Q479" s="44"/>
      <c r="R479" s="44" t="s">
        <v>27</v>
      </c>
      <c r="S479" s="44" t="s">
        <v>159</v>
      </c>
      <c r="T479" s="44" t="s">
        <v>141</v>
      </c>
      <c r="U479" s="44">
        <v>9719</v>
      </c>
      <c r="V479" s="44" t="s">
        <v>117</v>
      </c>
    </row>
    <row r="480" spans="1:22">
      <c r="A480" s="44" t="s">
        <v>182</v>
      </c>
      <c r="B480" s="44"/>
      <c r="C480" s="44" t="s">
        <v>116</v>
      </c>
      <c r="D480" s="44" t="s">
        <v>24</v>
      </c>
      <c r="E480" s="45">
        <v>41031.461805555555</v>
      </c>
      <c r="F480" s="44">
        <v>99937</v>
      </c>
      <c r="G480" s="44" t="s">
        <v>136</v>
      </c>
      <c r="H480" s="44">
        <v>0.01</v>
      </c>
      <c r="I480" s="44" t="s">
        <v>37</v>
      </c>
      <c r="J480" s="44" t="s">
        <v>75</v>
      </c>
      <c r="K480" s="44" t="s">
        <v>32</v>
      </c>
      <c r="L480" s="44">
        <v>1426338</v>
      </c>
      <c r="M480" s="45">
        <v>41033.181944444441</v>
      </c>
      <c r="N480" s="44" t="s">
        <v>137</v>
      </c>
      <c r="O480" s="44">
        <v>0.01</v>
      </c>
      <c r="P480" s="44">
        <v>0.05</v>
      </c>
      <c r="Q480" s="44"/>
      <c r="R480" s="44" t="s">
        <v>27</v>
      </c>
      <c r="S480" s="44" t="s">
        <v>159</v>
      </c>
      <c r="T480" s="44" t="s">
        <v>141</v>
      </c>
      <c r="U480" s="44">
        <v>9719</v>
      </c>
      <c r="V480" s="44" t="s">
        <v>117</v>
      </c>
    </row>
    <row r="481" spans="1:22">
      <c r="A481" s="44" t="s">
        <v>183</v>
      </c>
      <c r="B481" s="44"/>
      <c r="C481" s="44" t="s">
        <v>118</v>
      </c>
      <c r="D481" s="44" t="s">
        <v>24</v>
      </c>
      <c r="E481" s="45">
        <v>41053.506249999999</v>
      </c>
      <c r="F481" s="44">
        <v>10</v>
      </c>
      <c r="G481" s="44" t="s">
        <v>25</v>
      </c>
      <c r="H481" s="44">
        <v>21.29</v>
      </c>
      <c r="I481" s="44"/>
      <c r="J481" s="44" t="s">
        <v>26</v>
      </c>
      <c r="K481" s="44" t="s">
        <v>27</v>
      </c>
      <c r="L481" s="44"/>
      <c r="M481" s="45">
        <v>41053.506249999999</v>
      </c>
      <c r="N481" s="44" t="s">
        <v>28</v>
      </c>
      <c r="O481" s="44"/>
      <c r="P481" s="44"/>
      <c r="Q481" s="44"/>
      <c r="R481" s="44" t="s">
        <v>27</v>
      </c>
      <c r="S481" s="44" t="s">
        <v>184</v>
      </c>
      <c r="T481" s="44" t="s">
        <v>141</v>
      </c>
      <c r="U481" s="44">
        <v>9695</v>
      </c>
      <c r="V481" s="44" t="s">
        <v>119</v>
      </c>
    </row>
    <row r="482" spans="1:22">
      <c r="A482" s="44" t="s">
        <v>183</v>
      </c>
      <c r="B482" s="44"/>
      <c r="C482" s="44" t="s">
        <v>118</v>
      </c>
      <c r="D482" s="44" t="s">
        <v>24</v>
      </c>
      <c r="E482" s="45">
        <v>41053.506249999999</v>
      </c>
      <c r="F482" s="44">
        <v>76</v>
      </c>
      <c r="G482" s="44" t="s">
        <v>30</v>
      </c>
      <c r="H482" s="44">
        <v>0.35</v>
      </c>
      <c r="I482" s="44"/>
      <c r="J482" s="44" t="s">
        <v>31</v>
      </c>
      <c r="K482" s="44" t="s">
        <v>32</v>
      </c>
      <c r="L482" s="44">
        <v>1431721</v>
      </c>
      <c r="M482" s="45">
        <v>41053.662499999999</v>
      </c>
      <c r="N482" s="44" t="s">
        <v>33</v>
      </c>
      <c r="O482" s="44">
        <v>0.1</v>
      </c>
      <c r="P482" s="44">
        <v>0.1</v>
      </c>
      <c r="Q482" s="44"/>
      <c r="R482" s="44" t="s">
        <v>27</v>
      </c>
      <c r="S482" s="44" t="s">
        <v>184</v>
      </c>
      <c r="T482" s="44" t="s">
        <v>141</v>
      </c>
      <c r="U482" s="44">
        <v>9695</v>
      </c>
      <c r="V482" s="44" t="s">
        <v>119</v>
      </c>
    </row>
    <row r="483" spans="1:22">
      <c r="A483" s="44" t="s">
        <v>183</v>
      </c>
      <c r="B483" s="44"/>
      <c r="C483" s="44" t="s">
        <v>118</v>
      </c>
      <c r="D483" s="44" t="s">
        <v>24</v>
      </c>
      <c r="E483" s="45">
        <v>41053.506249999999</v>
      </c>
      <c r="F483" s="44">
        <v>80</v>
      </c>
      <c r="G483" s="44" t="s">
        <v>36</v>
      </c>
      <c r="H483" s="44">
        <v>2.5</v>
      </c>
      <c r="I483" s="44" t="s">
        <v>37</v>
      </c>
      <c r="J483" s="44" t="s">
        <v>38</v>
      </c>
      <c r="K483" s="44" t="s">
        <v>32</v>
      </c>
      <c r="L483" s="44">
        <v>1431721</v>
      </c>
      <c r="M483" s="45">
        <v>41053.62777777778</v>
      </c>
      <c r="N483" s="44" t="s">
        <v>39</v>
      </c>
      <c r="O483" s="44">
        <v>2.5</v>
      </c>
      <c r="P483" s="44">
        <v>6</v>
      </c>
      <c r="Q483" s="44"/>
      <c r="R483" s="44" t="s">
        <v>27</v>
      </c>
      <c r="S483" s="44" t="s">
        <v>184</v>
      </c>
      <c r="T483" s="44" t="s">
        <v>141</v>
      </c>
      <c r="U483" s="44">
        <v>9695</v>
      </c>
      <c r="V483" s="44" t="s">
        <v>119</v>
      </c>
    </row>
    <row r="484" spans="1:22">
      <c r="A484" s="44" t="s">
        <v>183</v>
      </c>
      <c r="B484" s="44"/>
      <c r="C484" s="44" t="s">
        <v>118</v>
      </c>
      <c r="D484" s="44" t="s">
        <v>24</v>
      </c>
      <c r="E484" s="45">
        <v>41053.506249999999</v>
      </c>
      <c r="F484" s="44">
        <v>94</v>
      </c>
      <c r="G484" s="44" t="s">
        <v>40</v>
      </c>
      <c r="H484" s="44">
        <v>295</v>
      </c>
      <c r="I484" s="44"/>
      <c r="J484" s="44" t="s">
        <v>41</v>
      </c>
      <c r="K484" s="44" t="s">
        <v>27</v>
      </c>
      <c r="L484" s="44"/>
      <c r="M484" s="45">
        <v>41053.506249999999</v>
      </c>
      <c r="N484" s="44" t="s">
        <v>42</v>
      </c>
      <c r="O484" s="44"/>
      <c r="P484" s="44"/>
      <c r="Q484" s="44"/>
      <c r="R484" s="44" t="s">
        <v>27</v>
      </c>
      <c r="S484" s="44" t="s">
        <v>184</v>
      </c>
      <c r="T484" s="44" t="s">
        <v>141</v>
      </c>
      <c r="U484" s="44">
        <v>9695</v>
      </c>
      <c r="V484" s="44" t="s">
        <v>119</v>
      </c>
    </row>
    <row r="485" spans="1:22">
      <c r="A485" s="44" t="s">
        <v>183</v>
      </c>
      <c r="B485" s="44"/>
      <c r="C485" s="44" t="s">
        <v>118</v>
      </c>
      <c r="D485" s="44" t="s">
        <v>24</v>
      </c>
      <c r="E485" s="45">
        <v>41053.506249999999</v>
      </c>
      <c r="F485" s="44">
        <v>299</v>
      </c>
      <c r="G485" s="44" t="s">
        <v>43</v>
      </c>
      <c r="H485" s="44">
        <v>2.09</v>
      </c>
      <c r="I485" s="44"/>
      <c r="J485" s="44" t="s">
        <v>44</v>
      </c>
      <c r="K485" s="44" t="s">
        <v>27</v>
      </c>
      <c r="L485" s="44"/>
      <c r="M485" s="45">
        <v>41053.506249999999</v>
      </c>
      <c r="N485" s="44" t="s">
        <v>45</v>
      </c>
      <c r="O485" s="44"/>
      <c r="P485" s="44"/>
      <c r="Q485" s="44"/>
      <c r="R485" s="44" t="s">
        <v>27</v>
      </c>
      <c r="S485" s="44" t="s">
        <v>184</v>
      </c>
      <c r="T485" s="44" t="s">
        <v>141</v>
      </c>
      <c r="U485" s="44">
        <v>9695</v>
      </c>
      <c r="V485" s="44" t="s">
        <v>119</v>
      </c>
    </row>
    <row r="486" spans="1:22">
      <c r="A486" s="44" t="s">
        <v>183</v>
      </c>
      <c r="B486" s="44"/>
      <c r="C486" s="44" t="s">
        <v>118</v>
      </c>
      <c r="D486" s="44" t="s">
        <v>24</v>
      </c>
      <c r="E486" s="45">
        <v>41053.506249999999</v>
      </c>
      <c r="F486" s="44">
        <v>301</v>
      </c>
      <c r="G486" s="44" t="s">
        <v>46</v>
      </c>
      <c r="H486" s="44">
        <v>23.7</v>
      </c>
      <c r="I486" s="44"/>
      <c r="J486" s="44" t="s">
        <v>47</v>
      </c>
      <c r="K486" s="44" t="s">
        <v>27</v>
      </c>
      <c r="L486" s="44"/>
      <c r="M486" s="45">
        <v>41053.506249999999</v>
      </c>
      <c r="N486" s="44"/>
      <c r="O486" s="44"/>
      <c r="P486" s="44"/>
      <c r="Q486" s="44"/>
      <c r="R486" s="44" t="s">
        <v>27</v>
      </c>
      <c r="S486" s="44" t="s">
        <v>184</v>
      </c>
      <c r="T486" s="44" t="s">
        <v>141</v>
      </c>
      <c r="U486" s="44">
        <v>9695</v>
      </c>
      <c r="V486" s="44" t="s">
        <v>119</v>
      </c>
    </row>
    <row r="487" spans="1:22">
      <c r="A487" s="44" t="s">
        <v>183</v>
      </c>
      <c r="B487" s="44"/>
      <c r="C487" s="44" t="s">
        <v>118</v>
      </c>
      <c r="D487" s="44" t="s">
        <v>24</v>
      </c>
      <c r="E487" s="45">
        <v>41053.506249999999</v>
      </c>
      <c r="F487" s="44">
        <v>406</v>
      </c>
      <c r="G487" s="44" t="s">
        <v>48</v>
      </c>
      <c r="H487" s="44">
        <v>7.38</v>
      </c>
      <c r="I487" s="44"/>
      <c r="J487" s="44" t="s">
        <v>49</v>
      </c>
      <c r="K487" s="44" t="s">
        <v>27</v>
      </c>
      <c r="L487" s="44"/>
      <c r="M487" s="45">
        <v>41053.506249999999</v>
      </c>
      <c r="N487" s="44" t="s">
        <v>50</v>
      </c>
      <c r="O487" s="44"/>
      <c r="P487" s="44"/>
      <c r="Q487" s="44"/>
      <c r="R487" s="44" t="s">
        <v>27</v>
      </c>
      <c r="S487" s="44" t="s">
        <v>184</v>
      </c>
      <c r="T487" s="44" t="s">
        <v>141</v>
      </c>
      <c r="U487" s="44">
        <v>9695</v>
      </c>
      <c r="V487" s="44" t="s">
        <v>119</v>
      </c>
    </row>
    <row r="488" spans="1:22">
      <c r="A488" s="44" t="s">
        <v>183</v>
      </c>
      <c r="B488" s="44"/>
      <c r="C488" s="44" t="s">
        <v>118</v>
      </c>
      <c r="D488" s="44" t="s">
        <v>24</v>
      </c>
      <c r="E488" s="45">
        <v>41053.506249999999</v>
      </c>
      <c r="F488" s="44">
        <v>410</v>
      </c>
      <c r="G488" s="44" t="s">
        <v>51</v>
      </c>
      <c r="H488" s="44">
        <v>139</v>
      </c>
      <c r="I488" s="44"/>
      <c r="J488" s="44" t="s">
        <v>44</v>
      </c>
      <c r="K488" s="44" t="s">
        <v>32</v>
      </c>
      <c r="L488" s="44">
        <v>1431721</v>
      </c>
      <c r="M488" s="45">
        <v>41060.811805555553</v>
      </c>
      <c r="N488" s="44" t="s">
        <v>52</v>
      </c>
      <c r="O488" s="44">
        <v>0.65</v>
      </c>
      <c r="P488" s="44">
        <v>2.5</v>
      </c>
      <c r="Q488" s="44"/>
      <c r="R488" s="44" t="s">
        <v>27</v>
      </c>
      <c r="S488" s="44" t="s">
        <v>184</v>
      </c>
      <c r="T488" s="44" t="s">
        <v>141</v>
      </c>
      <c r="U488" s="44">
        <v>9695</v>
      </c>
      <c r="V488" s="44" t="s">
        <v>119</v>
      </c>
    </row>
    <row r="489" spans="1:22">
      <c r="A489" s="44" t="s">
        <v>183</v>
      </c>
      <c r="B489" s="44"/>
      <c r="C489" s="44" t="s">
        <v>118</v>
      </c>
      <c r="D489" s="44" t="s">
        <v>24</v>
      </c>
      <c r="E489" s="45">
        <v>41053.506249999999</v>
      </c>
      <c r="F489" s="44">
        <v>610</v>
      </c>
      <c r="G489" s="44" t="s">
        <v>53</v>
      </c>
      <c r="H489" s="44">
        <v>1.4E-2</v>
      </c>
      <c r="I489" s="44" t="s">
        <v>54</v>
      </c>
      <c r="J489" s="44" t="s">
        <v>44</v>
      </c>
      <c r="K489" s="44" t="s">
        <v>32</v>
      </c>
      <c r="L489" s="44">
        <v>1431724</v>
      </c>
      <c r="M489" s="45">
        <v>41064.53402777778</v>
      </c>
      <c r="N489" s="44" t="s">
        <v>55</v>
      </c>
      <c r="O489" s="44">
        <v>0.01</v>
      </c>
      <c r="P489" s="44">
        <v>0.02</v>
      </c>
      <c r="Q489" s="44"/>
      <c r="R489" s="44" t="s">
        <v>27</v>
      </c>
      <c r="S489" s="44" t="s">
        <v>184</v>
      </c>
      <c r="T489" s="44" t="s">
        <v>141</v>
      </c>
      <c r="U489" s="44">
        <v>9695</v>
      </c>
      <c r="V489" s="44" t="s">
        <v>119</v>
      </c>
    </row>
    <row r="490" spans="1:22">
      <c r="A490" s="44" t="s">
        <v>183</v>
      </c>
      <c r="B490" s="44"/>
      <c r="C490" s="44" t="s">
        <v>118</v>
      </c>
      <c r="D490" s="44" t="s">
        <v>24</v>
      </c>
      <c r="E490" s="45">
        <v>41053.506249999999</v>
      </c>
      <c r="F490" s="44">
        <v>625</v>
      </c>
      <c r="G490" s="44" t="s">
        <v>56</v>
      </c>
      <c r="H490" s="44">
        <v>0.08</v>
      </c>
      <c r="I490" s="44" t="s">
        <v>37</v>
      </c>
      <c r="J490" s="44" t="s">
        <v>44</v>
      </c>
      <c r="K490" s="44" t="s">
        <v>32</v>
      </c>
      <c r="L490" s="44">
        <v>1431724</v>
      </c>
      <c r="M490" s="45">
        <v>41059.57708333333</v>
      </c>
      <c r="N490" s="44" t="s">
        <v>57</v>
      </c>
      <c r="O490" s="44">
        <v>0.08</v>
      </c>
      <c r="P490" s="44">
        <v>0.2</v>
      </c>
      <c r="Q490" s="44"/>
      <c r="R490" s="44" t="s">
        <v>27</v>
      </c>
      <c r="S490" s="44" t="s">
        <v>184</v>
      </c>
      <c r="T490" s="44" t="s">
        <v>141</v>
      </c>
      <c r="U490" s="44">
        <v>9695</v>
      </c>
      <c r="V490" s="44" t="s">
        <v>119</v>
      </c>
    </row>
    <row r="491" spans="1:22">
      <c r="A491" s="44" t="s">
        <v>183</v>
      </c>
      <c r="B491" s="44"/>
      <c r="C491" s="44" t="s">
        <v>118</v>
      </c>
      <c r="D491" s="44" t="s">
        <v>24</v>
      </c>
      <c r="E491" s="45">
        <v>41053.506249999999</v>
      </c>
      <c r="F491" s="44">
        <v>630</v>
      </c>
      <c r="G491" s="44" t="s">
        <v>59</v>
      </c>
      <c r="H491" s="44">
        <v>0.53</v>
      </c>
      <c r="I491" s="44"/>
      <c r="J491" s="44" t="s">
        <v>44</v>
      </c>
      <c r="K491" s="44" t="s">
        <v>32</v>
      </c>
      <c r="L491" s="44">
        <v>1431724</v>
      </c>
      <c r="M491" s="45">
        <v>41061.329861111109</v>
      </c>
      <c r="N491" s="44" t="s">
        <v>60</v>
      </c>
      <c r="O491" s="44">
        <v>0</v>
      </c>
      <c r="P491" s="44">
        <v>0.01</v>
      </c>
      <c r="Q491" s="44"/>
      <c r="R491" s="44" t="s">
        <v>27</v>
      </c>
      <c r="S491" s="44" t="s">
        <v>184</v>
      </c>
      <c r="T491" s="44" t="s">
        <v>141</v>
      </c>
      <c r="U491" s="44">
        <v>9695</v>
      </c>
      <c r="V491" s="44" t="s">
        <v>119</v>
      </c>
    </row>
    <row r="492" spans="1:22">
      <c r="A492" s="44" t="s">
        <v>183</v>
      </c>
      <c r="B492" s="44"/>
      <c r="C492" s="44" t="s">
        <v>118</v>
      </c>
      <c r="D492" s="44" t="s">
        <v>24</v>
      </c>
      <c r="E492" s="45">
        <v>41053.506249999999</v>
      </c>
      <c r="F492" s="44">
        <v>665</v>
      </c>
      <c r="G492" s="44" t="s">
        <v>61</v>
      </c>
      <c r="H492" s="44">
        <v>3.3000000000000002E-2</v>
      </c>
      <c r="I492" s="44"/>
      <c r="J492" s="44" t="s">
        <v>44</v>
      </c>
      <c r="K492" s="44" t="s">
        <v>32</v>
      </c>
      <c r="L492" s="44">
        <v>1431724</v>
      </c>
      <c r="M492" s="45">
        <v>41060.618055555555</v>
      </c>
      <c r="N492" s="44" t="s">
        <v>62</v>
      </c>
      <c r="O492" s="44">
        <v>0</v>
      </c>
      <c r="P492" s="44">
        <v>0.01</v>
      </c>
      <c r="Q492" s="44"/>
      <c r="R492" s="44" t="s">
        <v>27</v>
      </c>
      <c r="S492" s="44" t="s">
        <v>184</v>
      </c>
      <c r="T492" s="44" t="s">
        <v>141</v>
      </c>
      <c r="U492" s="44">
        <v>9695</v>
      </c>
      <c r="V492" s="44" t="s">
        <v>119</v>
      </c>
    </row>
    <row r="493" spans="1:22">
      <c r="A493" s="44" t="s">
        <v>183</v>
      </c>
      <c r="B493" s="44"/>
      <c r="C493" s="44" t="s">
        <v>118</v>
      </c>
      <c r="D493" s="44" t="s">
        <v>24</v>
      </c>
      <c r="E493" s="45">
        <v>41053.506249999999</v>
      </c>
      <c r="F493" s="44">
        <v>671</v>
      </c>
      <c r="G493" s="44" t="s">
        <v>63</v>
      </c>
      <c r="H493" s="44">
        <v>3.4000000000000002E-2</v>
      </c>
      <c r="I493" s="44"/>
      <c r="J493" s="44" t="s">
        <v>44</v>
      </c>
      <c r="K493" s="44" t="s">
        <v>32</v>
      </c>
      <c r="L493" s="44">
        <v>1431727</v>
      </c>
      <c r="M493" s="45">
        <v>41053.640277777777</v>
      </c>
      <c r="N493" s="44" t="s">
        <v>62</v>
      </c>
      <c r="O493" s="44">
        <v>0</v>
      </c>
      <c r="P493" s="44">
        <v>0.01</v>
      </c>
      <c r="Q493" s="44"/>
      <c r="R493" s="44" t="s">
        <v>27</v>
      </c>
      <c r="S493" s="44" t="s">
        <v>184</v>
      </c>
      <c r="T493" s="44" t="s">
        <v>141</v>
      </c>
      <c r="U493" s="44">
        <v>9695</v>
      </c>
      <c r="V493" s="44" t="s">
        <v>119</v>
      </c>
    </row>
    <row r="494" spans="1:22">
      <c r="A494" s="44" t="s">
        <v>183</v>
      </c>
      <c r="B494" s="44"/>
      <c r="C494" s="44" t="s">
        <v>118</v>
      </c>
      <c r="D494" s="44" t="s">
        <v>24</v>
      </c>
      <c r="E494" s="45">
        <v>41053.506249999999</v>
      </c>
      <c r="F494" s="44">
        <v>680</v>
      </c>
      <c r="G494" s="44" t="s">
        <v>64</v>
      </c>
      <c r="H494" s="44">
        <v>1</v>
      </c>
      <c r="I494" s="44" t="s">
        <v>37</v>
      </c>
      <c r="J494" s="44" t="s">
        <v>44</v>
      </c>
      <c r="K494" s="44" t="s">
        <v>32</v>
      </c>
      <c r="L494" s="44">
        <v>1431724</v>
      </c>
      <c r="M494" s="45">
        <v>41059.888194444444</v>
      </c>
      <c r="N494" s="44" t="s">
        <v>65</v>
      </c>
      <c r="O494" s="44">
        <v>1</v>
      </c>
      <c r="P494" s="44">
        <v>5</v>
      </c>
      <c r="Q494" s="44"/>
      <c r="R494" s="44" t="s">
        <v>27</v>
      </c>
      <c r="S494" s="44" t="s">
        <v>184</v>
      </c>
      <c r="T494" s="44" t="s">
        <v>141</v>
      </c>
      <c r="U494" s="44">
        <v>9695</v>
      </c>
      <c r="V494" s="44" t="s">
        <v>119</v>
      </c>
    </row>
    <row r="495" spans="1:22">
      <c r="A495" s="44" t="s">
        <v>183</v>
      </c>
      <c r="B495" s="44"/>
      <c r="C495" s="44" t="s">
        <v>118</v>
      </c>
      <c r="D495" s="44" t="s">
        <v>24</v>
      </c>
      <c r="E495" s="45">
        <v>41053.506249999999</v>
      </c>
      <c r="F495" s="44">
        <v>916</v>
      </c>
      <c r="G495" s="44" t="s">
        <v>66</v>
      </c>
      <c r="H495" s="44">
        <v>43.2</v>
      </c>
      <c r="I495" s="44"/>
      <c r="J495" s="44" t="s">
        <v>44</v>
      </c>
      <c r="K495" s="44" t="s">
        <v>32</v>
      </c>
      <c r="L495" s="44">
        <v>1431730</v>
      </c>
      <c r="M495" s="45">
        <v>41061.033333333333</v>
      </c>
      <c r="N495" s="44" t="s">
        <v>67</v>
      </c>
      <c r="O495" s="44">
        <v>0.08</v>
      </c>
      <c r="P495" s="44">
        <v>0.3</v>
      </c>
      <c r="Q495" s="44"/>
      <c r="R495" s="44" t="s">
        <v>27</v>
      </c>
      <c r="S495" s="44" t="s">
        <v>184</v>
      </c>
      <c r="T495" s="44" t="s">
        <v>141</v>
      </c>
      <c r="U495" s="44">
        <v>9695</v>
      </c>
      <c r="V495" s="44" t="s">
        <v>119</v>
      </c>
    </row>
    <row r="496" spans="1:22">
      <c r="A496" s="44" t="s">
        <v>183</v>
      </c>
      <c r="B496" s="44"/>
      <c r="C496" s="44" t="s">
        <v>118</v>
      </c>
      <c r="D496" s="44" t="s">
        <v>24</v>
      </c>
      <c r="E496" s="45">
        <v>41053.506249999999</v>
      </c>
      <c r="F496" s="44">
        <v>927</v>
      </c>
      <c r="G496" s="44" t="s">
        <v>68</v>
      </c>
      <c r="H496" s="44">
        <v>10.3</v>
      </c>
      <c r="I496" s="44"/>
      <c r="J496" s="44" t="s">
        <v>44</v>
      </c>
      <c r="K496" s="44" t="s">
        <v>32</v>
      </c>
      <c r="L496" s="44">
        <v>1431730</v>
      </c>
      <c r="M496" s="45">
        <v>41061.033333333333</v>
      </c>
      <c r="N496" s="44" t="s">
        <v>67</v>
      </c>
      <c r="O496" s="44">
        <v>0.04</v>
      </c>
      <c r="P496" s="44">
        <v>0.16</v>
      </c>
      <c r="Q496" s="44"/>
      <c r="R496" s="44" t="s">
        <v>27</v>
      </c>
      <c r="S496" s="44" t="s">
        <v>184</v>
      </c>
      <c r="T496" s="44" t="s">
        <v>141</v>
      </c>
      <c r="U496" s="44">
        <v>9695</v>
      </c>
      <c r="V496" s="44" t="s">
        <v>119</v>
      </c>
    </row>
    <row r="497" spans="1:22">
      <c r="A497" s="44" t="s">
        <v>183</v>
      </c>
      <c r="B497" s="44"/>
      <c r="C497" s="44" t="s">
        <v>118</v>
      </c>
      <c r="D497" s="44" t="s">
        <v>24</v>
      </c>
      <c r="E497" s="45">
        <v>41053.506249999999</v>
      </c>
      <c r="F497" s="44">
        <v>929</v>
      </c>
      <c r="G497" s="44" t="s">
        <v>69</v>
      </c>
      <c r="H497" s="44">
        <v>5.7</v>
      </c>
      <c r="I497" s="44"/>
      <c r="J497" s="44" t="s">
        <v>44</v>
      </c>
      <c r="K497" s="44" t="s">
        <v>32</v>
      </c>
      <c r="L497" s="44">
        <v>1431730</v>
      </c>
      <c r="M497" s="45">
        <v>41061.649305555555</v>
      </c>
      <c r="N497" s="44" t="s">
        <v>67</v>
      </c>
      <c r="O497" s="44">
        <v>0.5</v>
      </c>
      <c r="P497" s="44">
        <v>2</v>
      </c>
      <c r="Q497" s="44"/>
      <c r="R497" s="44" t="s">
        <v>27</v>
      </c>
      <c r="S497" s="44" t="s">
        <v>184</v>
      </c>
      <c r="T497" s="44" t="s">
        <v>141</v>
      </c>
      <c r="U497" s="44">
        <v>9695</v>
      </c>
      <c r="V497" s="44" t="s">
        <v>119</v>
      </c>
    </row>
    <row r="498" spans="1:22">
      <c r="A498" s="44" t="s">
        <v>183</v>
      </c>
      <c r="B498" s="44"/>
      <c r="C498" s="44" t="s">
        <v>118</v>
      </c>
      <c r="D498" s="44" t="s">
        <v>24</v>
      </c>
      <c r="E498" s="45">
        <v>41053.506249999999</v>
      </c>
      <c r="F498" s="44">
        <v>937</v>
      </c>
      <c r="G498" s="44" t="s">
        <v>70</v>
      </c>
      <c r="H498" s="44">
        <v>0.6</v>
      </c>
      <c r="I498" s="44" t="s">
        <v>54</v>
      </c>
      <c r="J498" s="44" t="s">
        <v>44</v>
      </c>
      <c r="K498" s="44" t="s">
        <v>32</v>
      </c>
      <c r="L498" s="44">
        <v>1431730</v>
      </c>
      <c r="M498" s="45">
        <v>41061.033333333333</v>
      </c>
      <c r="N498" s="44" t="s">
        <v>67</v>
      </c>
      <c r="O498" s="44">
        <v>0.3</v>
      </c>
      <c r="P498" s="44">
        <v>1.2</v>
      </c>
      <c r="Q498" s="44"/>
      <c r="R498" s="44" t="s">
        <v>27</v>
      </c>
      <c r="S498" s="44" t="s">
        <v>184</v>
      </c>
      <c r="T498" s="44" t="s">
        <v>141</v>
      </c>
      <c r="U498" s="44">
        <v>9695</v>
      </c>
      <c r="V498" s="44" t="s">
        <v>119</v>
      </c>
    </row>
    <row r="499" spans="1:22">
      <c r="A499" s="44" t="s">
        <v>183</v>
      </c>
      <c r="B499" s="44"/>
      <c r="C499" s="44" t="s">
        <v>118</v>
      </c>
      <c r="D499" s="44" t="s">
        <v>24</v>
      </c>
      <c r="E499" s="45">
        <v>41053.506249999999</v>
      </c>
      <c r="F499" s="44">
        <v>940</v>
      </c>
      <c r="G499" s="44" t="s">
        <v>71</v>
      </c>
      <c r="H499" s="44">
        <v>8.8000000000000007</v>
      </c>
      <c r="I499" s="44"/>
      <c r="J499" s="44" t="s">
        <v>44</v>
      </c>
      <c r="K499" s="44" t="s">
        <v>32</v>
      </c>
      <c r="L499" s="44">
        <v>1431721</v>
      </c>
      <c r="M499" s="45">
        <v>41060.451388888891</v>
      </c>
      <c r="N499" s="44" t="s">
        <v>72</v>
      </c>
      <c r="O499" s="44">
        <v>0.2</v>
      </c>
      <c r="P499" s="44">
        <v>0.5</v>
      </c>
      <c r="Q499" s="44"/>
      <c r="R499" s="44" t="s">
        <v>27</v>
      </c>
      <c r="S499" s="44" t="s">
        <v>184</v>
      </c>
      <c r="T499" s="44" t="s">
        <v>141</v>
      </c>
      <c r="U499" s="44">
        <v>9695</v>
      </c>
      <c r="V499" s="44" t="s">
        <v>119</v>
      </c>
    </row>
    <row r="500" spans="1:22">
      <c r="A500" s="44" t="s">
        <v>183</v>
      </c>
      <c r="B500" s="44"/>
      <c r="C500" s="44" t="s">
        <v>118</v>
      </c>
      <c r="D500" s="44" t="s">
        <v>24</v>
      </c>
      <c r="E500" s="45">
        <v>41053.506249999999</v>
      </c>
      <c r="F500" s="44">
        <v>945</v>
      </c>
      <c r="G500" s="44" t="s">
        <v>73</v>
      </c>
      <c r="H500" s="44">
        <v>12</v>
      </c>
      <c r="I500" s="44"/>
      <c r="J500" s="44" t="s">
        <v>44</v>
      </c>
      <c r="K500" s="44" t="s">
        <v>32</v>
      </c>
      <c r="L500" s="44">
        <v>1431721</v>
      </c>
      <c r="M500" s="45">
        <v>41060.451388888891</v>
      </c>
      <c r="N500" s="44" t="s">
        <v>72</v>
      </c>
      <c r="O500" s="44">
        <v>0.2</v>
      </c>
      <c r="P500" s="44">
        <v>0.5</v>
      </c>
      <c r="Q500" s="44"/>
      <c r="R500" s="44" t="s">
        <v>27</v>
      </c>
      <c r="S500" s="44" t="s">
        <v>184</v>
      </c>
      <c r="T500" s="44" t="s">
        <v>141</v>
      </c>
      <c r="U500" s="44">
        <v>9695</v>
      </c>
      <c r="V500" s="44" t="s">
        <v>119</v>
      </c>
    </row>
    <row r="501" spans="1:22">
      <c r="A501" s="44" t="s">
        <v>183</v>
      </c>
      <c r="B501" s="44"/>
      <c r="C501" s="44" t="s">
        <v>118</v>
      </c>
      <c r="D501" s="44" t="s">
        <v>24</v>
      </c>
      <c r="E501" s="45">
        <v>41053.506249999999</v>
      </c>
      <c r="F501" s="44">
        <v>1022</v>
      </c>
      <c r="G501" s="44" t="s">
        <v>74</v>
      </c>
      <c r="H501" s="44">
        <v>16</v>
      </c>
      <c r="I501" s="44" t="s">
        <v>54</v>
      </c>
      <c r="J501" s="44" t="s">
        <v>75</v>
      </c>
      <c r="K501" s="44" t="s">
        <v>32</v>
      </c>
      <c r="L501" s="44">
        <v>1431730</v>
      </c>
      <c r="M501" s="45">
        <v>41061.649305555555</v>
      </c>
      <c r="N501" s="44" t="s">
        <v>67</v>
      </c>
      <c r="O501" s="44">
        <v>15</v>
      </c>
      <c r="P501" s="44">
        <v>60</v>
      </c>
      <c r="Q501" s="44"/>
      <c r="R501" s="44" t="s">
        <v>27</v>
      </c>
      <c r="S501" s="44" t="s">
        <v>184</v>
      </c>
      <c r="T501" s="44" t="s">
        <v>141</v>
      </c>
      <c r="U501" s="44">
        <v>9695</v>
      </c>
      <c r="V501" s="44" t="s">
        <v>119</v>
      </c>
    </row>
    <row r="502" spans="1:22">
      <c r="A502" s="44" t="s">
        <v>183</v>
      </c>
      <c r="B502" s="44"/>
      <c r="C502" s="44" t="s">
        <v>118</v>
      </c>
      <c r="D502" s="44" t="s">
        <v>24</v>
      </c>
      <c r="E502" s="45">
        <v>41053.506249999999</v>
      </c>
      <c r="F502" s="44">
        <v>70300</v>
      </c>
      <c r="G502" s="44" t="s">
        <v>76</v>
      </c>
      <c r="H502" s="44">
        <v>175</v>
      </c>
      <c r="I502" s="44"/>
      <c r="J502" s="44" t="s">
        <v>44</v>
      </c>
      <c r="K502" s="44" t="s">
        <v>32</v>
      </c>
      <c r="L502" s="44">
        <v>1431721</v>
      </c>
      <c r="M502" s="45">
        <v>41058.553472222222</v>
      </c>
      <c r="N502" s="44" t="s">
        <v>77</v>
      </c>
      <c r="O502" s="44">
        <v>15</v>
      </c>
      <c r="P502" s="44">
        <v>25</v>
      </c>
      <c r="Q502" s="44"/>
      <c r="R502" s="44" t="s">
        <v>27</v>
      </c>
      <c r="S502" s="44" t="s">
        <v>184</v>
      </c>
      <c r="T502" s="44" t="s">
        <v>141</v>
      </c>
      <c r="U502" s="44">
        <v>9695</v>
      </c>
      <c r="V502" s="44" t="s">
        <v>119</v>
      </c>
    </row>
    <row r="503" spans="1:22">
      <c r="A503" s="44" t="s">
        <v>183</v>
      </c>
      <c r="B503" s="44"/>
      <c r="C503" s="44" t="s">
        <v>118</v>
      </c>
      <c r="D503" s="44" t="s">
        <v>24</v>
      </c>
      <c r="E503" s="45">
        <v>41053.506249999999</v>
      </c>
      <c r="F503" s="44">
        <v>99937</v>
      </c>
      <c r="G503" s="44" t="s">
        <v>136</v>
      </c>
      <c r="H503" s="44">
        <v>2.3E-2</v>
      </c>
      <c r="I503" s="44" t="s">
        <v>54</v>
      </c>
      <c r="J503" s="44" t="s">
        <v>75</v>
      </c>
      <c r="K503" s="44" t="s">
        <v>32</v>
      </c>
      <c r="L503" s="44">
        <v>1431733</v>
      </c>
      <c r="M503" s="45">
        <v>41055.320138888892</v>
      </c>
      <c r="N503" s="44" t="s">
        <v>137</v>
      </c>
      <c r="O503" s="44">
        <v>0.01</v>
      </c>
      <c r="P503" s="44">
        <v>0.05</v>
      </c>
      <c r="Q503" s="44" t="s">
        <v>163</v>
      </c>
      <c r="R503" s="44" t="s">
        <v>27</v>
      </c>
      <c r="S503" s="44" t="s">
        <v>184</v>
      </c>
      <c r="T503" s="44" t="s">
        <v>141</v>
      </c>
      <c r="U503" s="44">
        <v>9695</v>
      </c>
      <c r="V503" s="44" t="s">
        <v>119</v>
      </c>
    </row>
    <row r="504" spans="1:22">
      <c r="A504" s="44" t="s">
        <v>185</v>
      </c>
      <c r="B504" s="44"/>
      <c r="C504" s="44" t="s">
        <v>120</v>
      </c>
      <c r="D504" s="44" t="s">
        <v>24</v>
      </c>
      <c r="E504" s="45">
        <v>41053.470138888886</v>
      </c>
      <c r="F504" s="44">
        <v>10</v>
      </c>
      <c r="G504" s="44" t="s">
        <v>25</v>
      </c>
      <c r="H504" s="44">
        <v>21.8</v>
      </c>
      <c r="I504" s="44"/>
      <c r="J504" s="44" t="s">
        <v>26</v>
      </c>
      <c r="K504" s="44" t="s">
        <v>27</v>
      </c>
      <c r="L504" s="44"/>
      <c r="M504" s="45">
        <v>41053.470138888886</v>
      </c>
      <c r="N504" s="44" t="s">
        <v>28</v>
      </c>
      <c r="O504" s="44"/>
      <c r="P504" s="44"/>
      <c r="Q504" s="44"/>
      <c r="R504" s="44" t="s">
        <v>27</v>
      </c>
      <c r="S504" s="44" t="s">
        <v>184</v>
      </c>
      <c r="T504" s="44" t="s">
        <v>141</v>
      </c>
      <c r="U504" s="44">
        <v>20383</v>
      </c>
      <c r="V504" s="44" t="s">
        <v>186</v>
      </c>
    </row>
    <row r="505" spans="1:22">
      <c r="A505" s="44" t="s">
        <v>185</v>
      </c>
      <c r="B505" s="44"/>
      <c r="C505" s="44" t="s">
        <v>120</v>
      </c>
      <c r="D505" s="44" t="s">
        <v>24</v>
      </c>
      <c r="E505" s="45">
        <v>41053.470138888886</v>
      </c>
      <c r="F505" s="44">
        <v>76</v>
      </c>
      <c r="G505" s="44" t="s">
        <v>30</v>
      </c>
      <c r="H505" s="44">
        <v>0.35</v>
      </c>
      <c r="I505" s="44"/>
      <c r="J505" s="44" t="s">
        <v>31</v>
      </c>
      <c r="K505" s="44" t="s">
        <v>32</v>
      </c>
      <c r="L505" s="44">
        <v>1431722</v>
      </c>
      <c r="M505" s="45">
        <v>41053.662499999999</v>
      </c>
      <c r="N505" s="44" t="s">
        <v>33</v>
      </c>
      <c r="O505" s="44">
        <v>0.1</v>
      </c>
      <c r="P505" s="44">
        <v>0.1</v>
      </c>
      <c r="Q505" s="44"/>
      <c r="R505" s="44" t="s">
        <v>27</v>
      </c>
      <c r="S505" s="44" t="s">
        <v>184</v>
      </c>
      <c r="T505" s="44" t="s">
        <v>141</v>
      </c>
      <c r="U505" s="44">
        <v>20383</v>
      </c>
      <c r="V505" s="44" t="s">
        <v>186</v>
      </c>
    </row>
    <row r="506" spans="1:22">
      <c r="A506" s="44" t="s">
        <v>185</v>
      </c>
      <c r="B506" s="44"/>
      <c r="C506" s="44" t="s">
        <v>120</v>
      </c>
      <c r="D506" s="44" t="s">
        <v>24</v>
      </c>
      <c r="E506" s="45">
        <v>41053.470138888886</v>
      </c>
      <c r="F506" s="44">
        <v>80</v>
      </c>
      <c r="G506" s="44" t="s">
        <v>36</v>
      </c>
      <c r="H506" s="44">
        <v>2.5</v>
      </c>
      <c r="I506" s="44" t="s">
        <v>37</v>
      </c>
      <c r="J506" s="44" t="s">
        <v>38</v>
      </c>
      <c r="K506" s="44" t="s">
        <v>32</v>
      </c>
      <c r="L506" s="44">
        <v>1431722</v>
      </c>
      <c r="M506" s="45">
        <v>41053.628472222219</v>
      </c>
      <c r="N506" s="44" t="s">
        <v>39</v>
      </c>
      <c r="O506" s="44">
        <v>2.5</v>
      </c>
      <c r="P506" s="44">
        <v>6</v>
      </c>
      <c r="Q506" s="44"/>
      <c r="R506" s="44" t="s">
        <v>27</v>
      </c>
      <c r="S506" s="44" t="s">
        <v>184</v>
      </c>
      <c r="T506" s="44" t="s">
        <v>141</v>
      </c>
      <c r="U506" s="44">
        <v>20383</v>
      </c>
      <c r="V506" s="44" t="s">
        <v>186</v>
      </c>
    </row>
    <row r="507" spans="1:22">
      <c r="A507" s="44" t="s">
        <v>185</v>
      </c>
      <c r="B507" s="44"/>
      <c r="C507" s="44" t="s">
        <v>120</v>
      </c>
      <c r="D507" s="44" t="s">
        <v>24</v>
      </c>
      <c r="E507" s="45">
        <v>41053.470138888886</v>
      </c>
      <c r="F507" s="44">
        <v>94</v>
      </c>
      <c r="G507" s="44" t="s">
        <v>40</v>
      </c>
      <c r="H507" s="44">
        <v>311</v>
      </c>
      <c r="I507" s="44"/>
      <c r="J507" s="44" t="s">
        <v>41</v>
      </c>
      <c r="K507" s="44" t="s">
        <v>27</v>
      </c>
      <c r="L507" s="44"/>
      <c r="M507" s="45">
        <v>41053.470138888886</v>
      </c>
      <c r="N507" s="44" t="s">
        <v>42</v>
      </c>
      <c r="O507" s="44"/>
      <c r="P507" s="44"/>
      <c r="Q507" s="44"/>
      <c r="R507" s="44" t="s">
        <v>27</v>
      </c>
      <c r="S507" s="44" t="s">
        <v>184</v>
      </c>
      <c r="T507" s="44" t="s">
        <v>141</v>
      </c>
      <c r="U507" s="44">
        <v>20383</v>
      </c>
      <c r="V507" s="44" t="s">
        <v>186</v>
      </c>
    </row>
    <row r="508" spans="1:22">
      <c r="A508" s="44" t="s">
        <v>185</v>
      </c>
      <c r="B508" s="44"/>
      <c r="C508" s="44" t="s">
        <v>120</v>
      </c>
      <c r="D508" s="44" t="s">
        <v>24</v>
      </c>
      <c r="E508" s="45">
        <v>41053.470138888886</v>
      </c>
      <c r="F508" s="44">
        <v>299</v>
      </c>
      <c r="G508" s="44" t="s">
        <v>43</v>
      </c>
      <c r="H508" s="44">
        <v>2.2599999999999998</v>
      </c>
      <c r="I508" s="44"/>
      <c r="J508" s="44" t="s">
        <v>44</v>
      </c>
      <c r="K508" s="44" t="s">
        <v>27</v>
      </c>
      <c r="L508" s="44"/>
      <c r="M508" s="45">
        <v>41053.470138888886</v>
      </c>
      <c r="N508" s="44" t="s">
        <v>45</v>
      </c>
      <c r="O508" s="44"/>
      <c r="P508" s="44"/>
      <c r="Q508" s="44"/>
      <c r="R508" s="44" t="s">
        <v>27</v>
      </c>
      <c r="S508" s="44" t="s">
        <v>184</v>
      </c>
      <c r="T508" s="44" t="s">
        <v>141</v>
      </c>
      <c r="U508" s="44">
        <v>20383</v>
      </c>
      <c r="V508" s="44" t="s">
        <v>186</v>
      </c>
    </row>
    <row r="509" spans="1:22">
      <c r="A509" s="44" t="s">
        <v>185</v>
      </c>
      <c r="B509" s="44"/>
      <c r="C509" s="44" t="s">
        <v>120</v>
      </c>
      <c r="D509" s="44" t="s">
        <v>24</v>
      </c>
      <c r="E509" s="45">
        <v>41053.470138888886</v>
      </c>
      <c r="F509" s="44">
        <v>301</v>
      </c>
      <c r="G509" s="44" t="s">
        <v>46</v>
      </c>
      <c r="H509" s="44">
        <v>25.9</v>
      </c>
      <c r="I509" s="44"/>
      <c r="J509" s="44" t="s">
        <v>47</v>
      </c>
      <c r="K509" s="44" t="s">
        <v>27</v>
      </c>
      <c r="L509" s="44"/>
      <c r="M509" s="45">
        <v>41053.470138888886</v>
      </c>
      <c r="N509" s="44"/>
      <c r="O509" s="44"/>
      <c r="P509" s="44"/>
      <c r="Q509" s="44"/>
      <c r="R509" s="44" t="s">
        <v>27</v>
      </c>
      <c r="S509" s="44" t="s">
        <v>184</v>
      </c>
      <c r="T509" s="44" t="s">
        <v>141</v>
      </c>
      <c r="U509" s="44">
        <v>20383</v>
      </c>
      <c r="V509" s="44" t="s">
        <v>186</v>
      </c>
    </row>
    <row r="510" spans="1:22">
      <c r="A510" s="44" t="s">
        <v>185</v>
      </c>
      <c r="B510" s="44"/>
      <c r="C510" s="44" t="s">
        <v>120</v>
      </c>
      <c r="D510" s="44" t="s">
        <v>24</v>
      </c>
      <c r="E510" s="45">
        <v>41053.470138888886</v>
      </c>
      <c r="F510" s="44">
        <v>406</v>
      </c>
      <c r="G510" s="44" t="s">
        <v>48</v>
      </c>
      <c r="H510" s="44">
        <v>7.3</v>
      </c>
      <c r="I510" s="44"/>
      <c r="J510" s="44" t="s">
        <v>49</v>
      </c>
      <c r="K510" s="44" t="s">
        <v>27</v>
      </c>
      <c r="L510" s="44"/>
      <c r="M510" s="45">
        <v>41053.470138888886</v>
      </c>
      <c r="N510" s="44" t="s">
        <v>50</v>
      </c>
      <c r="O510" s="44"/>
      <c r="P510" s="44"/>
      <c r="Q510" s="44"/>
      <c r="R510" s="44" t="s">
        <v>27</v>
      </c>
      <c r="S510" s="44" t="s">
        <v>184</v>
      </c>
      <c r="T510" s="44" t="s">
        <v>141</v>
      </c>
      <c r="U510" s="44">
        <v>20383</v>
      </c>
      <c r="V510" s="44" t="s">
        <v>186</v>
      </c>
    </row>
    <row r="511" spans="1:22">
      <c r="A511" s="44" t="s">
        <v>185</v>
      </c>
      <c r="B511" s="44"/>
      <c r="C511" s="44" t="s">
        <v>120</v>
      </c>
      <c r="D511" s="44" t="s">
        <v>24</v>
      </c>
      <c r="E511" s="45">
        <v>41053.470138888886</v>
      </c>
      <c r="F511" s="44">
        <v>410</v>
      </c>
      <c r="G511" s="44" t="s">
        <v>51</v>
      </c>
      <c r="H511" s="44">
        <v>145</v>
      </c>
      <c r="I511" s="44"/>
      <c r="J511" s="44" t="s">
        <v>44</v>
      </c>
      <c r="K511" s="44" t="s">
        <v>32</v>
      </c>
      <c r="L511" s="44">
        <v>1431722</v>
      </c>
      <c r="M511" s="45">
        <v>41060.816666666666</v>
      </c>
      <c r="N511" s="44" t="s">
        <v>52</v>
      </c>
      <c r="O511" s="44">
        <v>0.65</v>
      </c>
      <c r="P511" s="44">
        <v>2.5</v>
      </c>
      <c r="Q511" s="44"/>
      <c r="R511" s="44" t="s">
        <v>27</v>
      </c>
      <c r="S511" s="44" t="s">
        <v>184</v>
      </c>
      <c r="T511" s="44" t="s">
        <v>141</v>
      </c>
      <c r="U511" s="44">
        <v>20383</v>
      </c>
      <c r="V511" s="44" t="s">
        <v>186</v>
      </c>
    </row>
    <row r="512" spans="1:22">
      <c r="A512" s="44" t="s">
        <v>185</v>
      </c>
      <c r="B512" s="44"/>
      <c r="C512" s="44" t="s">
        <v>120</v>
      </c>
      <c r="D512" s="44" t="s">
        <v>24</v>
      </c>
      <c r="E512" s="45">
        <v>41053.470138888886</v>
      </c>
      <c r="F512" s="44">
        <v>610</v>
      </c>
      <c r="G512" s="44" t="s">
        <v>53</v>
      </c>
      <c r="H512" s="44">
        <v>0.01</v>
      </c>
      <c r="I512" s="44" t="s">
        <v>37</v>
      </c>
      <c r="J512" s="44" t="s">
        <v>44</v>
      </c>
      <c r="K512" s="44" t="s">
        <v>32</v>
      </c>
      <c r="L512" s="44">
        <v>1431725</v>
      </c>
      <c r="M512" s="45">
        <v>41064.538888888892</v>
      </c>
      <c r="N512" s="44" t="s">
        <v>55</v>
      </c>
      <c r="O512" s="44">
        <v>0.01</v>
      </c>
      <c r="P512" s="44">
        <v>0.02</v>
      </c>
      <c r="Q512" s="44"/>
      <c r="R512" s="44" t="s">
        <v>27</v>
      </c>
      <c r="S512" s="44" t="s">
        <v>184</v>
      </c>
      <c r="T512" s="44" t="s">
        <v>141</v>
      </c>
      <c r="U512" s="44">
        <v>20383</v>
      </c>
      <c r="V512" s="44" t="s">
        <v>186</v>
      </c>
    </row>
    <row r="513" spans="1:22">
      <c r="A513" s="44" t="s">
        <v>185</v>
      </c>
      <c r="B513" s="44"/>
      <c r="C513" s="44" t="s">
        <v>120</v>
      </c>
      <c r="D513" s="44" t="s">
        <v>24</v>
      </c>
      <c r="E513" s="45">
        <v>41053.470138888886</v>
      </c>
      <c r="F513" s="44">
        <v>625</v>
      </c>
      <c r="G513" s="44" t="s">
        <v>56</v>
      </c>
      <c r="H513" s="44">
        <v>0.1</v>
      </c>
      <c r="I513" s="44" t="s">
        <v>54</v>
      </c>
      <c r="J513" s="44" t="s">
        <v>44</v>
      </c>
      <c r="K513" s="44" t="s">
        <v>32</v>
      </c>
      <c r="L513" s="44">
        <v>1431725</v>
      </c>
      <c r="M513" s="45">
        <v>41059.578472222223</v>
      </c>
      <c r="N513" s="44" t="s">
        <v>57</v>
      </c>
      <c r="O513" s="44">
        <v>0.08</v>
      </c>
      <c r="P513" s="44">
        <v>0.2</v>
      </c>
      <c r="Q513" s="44"/>
      <c r="R513" s="44" t="s">
        <v>27</v>
      </c>
      <c r="S513" s="44" t="s">
        <v>184</v>
      </c>
      <c r="T513" s="44" t="s">
        <v>141</v>
      </c>
      <c r="U513" s="44">
        <v>20383</v>
      </c>
      <c r="V513" s="44" t="s">
        <v>186</v>
      </c>
    </row>
    <row r="514" spans="1:22">
      <c r="A514" s="44" t="s">
        <v>185</v>
      </c>
      <c r="B514" s="44"/>
      <c r="C514" s="44" t="s">
        <v>120</v>
      </c>
      <c r="D514" s="44" t="s">
        <v>24</v>
      </c>
      <c r="E514" s="45">
        <v>41053.470138888886</v>
      </c>
      <c r="F514" s="44">
        <v>630</v>
      </c>
      <c r="G514" s="44" t="s">
        <v>59</v>
      </c>
      <c r="H514" s="44">
        <v>0.92</v>
      </c>
      <c r="I514" s="44"/>
      <c r="J514" s="44" t="s">
        <v>44</v>
      </c>
      <c r="K514" s="44" t="s">
        <v>32</v>
      </c>
      <c r="L514" s="44">
        <v>1431725</v>
      </c>
      <c r="M514" s="45">
        <v>41061.330555555556</v>
      </c>
      <c r="N514" s="44" t="s">
        <v>60</v>
      </c>
      <c r="O514" s="44">
        <v>0.04</v>
      </c>
      <c r="P514" s="44">
        <v>0.1</v>
      </c>
      <c r="Q514" s="44"/>
      <c r="R514" s="44" t="s">
        <v>27</v>
      </c>
      <c r="S514" s="44" t="s">
        <v>184</v>
      </c>
      <c r="T514" s="44" t="s">
        <v>141</v>
      </c>
      <c r="U514" s="44">
        <v>20383</v>
      </c>
      <c r="V514" s="44" t="s">
        <v>186</v>
      </c>
    </row>
    <row r="515" spans="1:22">
      <c r="A515" s="44" t="s">
        <v>185</v>
      </c>
      <c r="B515" s="44"/>
      <c r="C515" s="44" t="s">
        <v>120</v>
      </c>
      <c r="D515" s="44" t="s">
        <v>24</v>
      </c>
      <c r="E515" s="45">
        <v>41053.470138888886</v>
      </c>
      <c r="F515" s="44">
        <v>665</v>
      </c>
      <c r="G515" s="44" t="s">
        <v>61</v>
      </c>
      <c r="H515" s="44">
        <v>3.5000000000000003E-2</v>
      </c>
      <c r="I515" s="44"/>
      <c r="J515" s="44" t="s">
        <v>44</v>
      </c>
      <c r="K515" s="44" t="s">
        <v>32</v>
      </c>
      <c r="L515" s="44">
        <v>1431725</v>
      </c>
      <c r="M515" s="45">
        <v>41060.618750000001</v>
      </c>
      <c r="N515" s="44" t="s">
        <v>62</v>
      </c>
      <c r="O515" s="44">
        <v>0</v>
      </c>
      <c r="P515" s="44">
        <v>0.01</v>
      </c>
      <c r="Q515" s="44"/>
      <c r="R515" s="44" t="s">
        <v>27</v>
      </c>
      <c r="S515" s="44" t="s">
        <v>184</v>
      </c>
      <c r="T515" s="44" t="s">
        <v>141</v>
      </c>
      <c r="U515" s="44">
        <v>20383</v>
      </c>
      <c r="V515" s="44" t="s">
        <v>186</v>
      </c>
    </row>
    <row r="516" spans="1:22">
      <c r="A516" s="44" t="s">
        <v>185</v>
      </c>
      <c r="B516" s="44"/>
      <c r="C516" s="44" t="s">
        <v>120</v>
      </c>
      <c r="D516" s="44" t="s">
        <v>24</v>
      </c>
      <c r="E516" s="45">
        <v>41053.470138888886</v>
      </c>
      <c r="F516" s="44">
        <v>671</v>
      </c>
      <c r="G516" s="44" t="s">
        <v>63</v>
      </c>
      <c r="H516" s="44">
        <v>3.5000000000000003E-2</v>
      </c>
      <c r="I516" s="44"/>
      <c r="J516" s="44" t="s">
        <v>44</v>
      </c>
      <c r="K516" s="44" t="s">
        <v>32</v>
      </c>
      <c r="L516" s="44">
        <v>1431728</v>
      </c>
      <c r="M516" s="45">
        <v>41053.640972222223</v>
      </c>
      <c r="N516" s="44" t="s">
        <v>62</v>
      </c>
      <c r="O516" s="44">
        <v>0</v>
      </c>
      <c r="P516" s="44">
        <v>0.01</v>
      </c>
      <c r="Q516" s="44"/>
      <c r="R516" s="44" t="s">
        <v>27</v>
      </c>
      <c r="S516" s="44" t="s">
        <v>184</v>
      </c>
      <c r="T516" s="44" t="s">
        <v>141</v>
      </c>
      <c r="U516" s="44">
        <v>20383</v>
      </c>
      <c r="V516" s="44" t="s">
        <v>186</v>
      </c>
    </row>
    <row r="517" spans="1:22">
      <c r="A517" s="44" t="s">
        <v>185</v>
      </c>
      <c r="B517" s="44"/>
      <c r="C517" s="44" t="s">
        <v>120</v>
      </c>
      <c r="D517" s="44" t="s">
        <v>24</v>
      </c>
      <c r="E517" s="45">
        <v>41053.470138888886</v>
      </c>
      <c r="F517" s="44">
        <v>680</v>
      </c>
      <c r="G517" s="44" t="s">
        <v>64</v>
      </c>
      <c r="H517" s="44">
        <v>1</v>
      </c>
      <c r="I517" s="44" t="s">
        <v>37</v>
      </c>
      <c r="J517" s="44" t="s">
        <v>44</v>
      </c>
      <c r="K517" s="44" t="s">
        <v>32</v>
      </c>
      <c r="L517" s="44">
        <v>1431725</v>
      </c>
      <c r="M517" s="45">
        <v>41059.896527777775</v>
      </c>
      <c r="N517" s="44" t="s">
        <v>65</v>
      </c>
      <c r="O517" s="44">
        <v>1</v>
      </c>
      <c r="P517" s="44">
        <v>5</v>
      </c>
      <c r="Q517" s="44"/>
      <c r="R517" s="44" t="s">
        <v>27</v>
      </c>
      <c r="S517" s="44" t="s">
        <v>184</v>
      </c>
      <c r="T517" s="44" t="s">
        <v>141</v>
      </c>
      <c r="U517" s="44">
        <v>20383</v>
      </c>
      <c r="V517" s="44" t="s">
        <v>186</v>
      </c>
    </row>
    <row r="518" spans="1:22">
      <c r="A518" s="44" t="s">
        <v>185</v>
      </c>
      <c r="B518" s="44"/>
      <c r="C518" s="44" t="s">
        <v>120</v>
      </c>
      <c r="D518" s="44" t="s">
        <v>24</v>
      </c>
      <c r="E518" s="45">
        <v>41053.470138888886</v>
      </c>
      <c r="F518" s="44">
        <v>916</v>
      </c>
      <c r="G518" s="44" t="s">
        <v>66</v>
      </c>
      <c r="H518" s="44">
        <v>43.9</v>
      </c>
      <c r="I518" s="44"/>
      <c r="J518" s="44" t="s">
        <v>44</v>
      </c>
      <c r="K518" s="44" t="s">
        <v>32</v>
      </c>
      <c r="L518" s="44">
        <v>1431731</v>
      </c>
      <c r="M518" s="45">
        <v>41061.038194444445</v>
      </c>
      <c r="N518" s="44" t="s">
        <v>67</v>
      </c>
      <c r="O518" s="44">
        <v>0.08</v>
      </c>
      <c r="P518" s="44">
        <v>0.3</v>
      </c>
      <c r="Q518" s="44"/>
      <c r="R518" s="44" t="s">
        <v>27</v>
      </c>
      <c r="S518" s="44" t="s">
        <v>184</v>
      </c>
      <c r="T518" s="44" t="s">
        <v>141</v>
      </c>
      <c r="U518" s="44">
        <v>20383</v>
      </c>
      <c r="V518" s="44" t="s">
        <v>186</v>
      </c>
    </row>
    <row r="519" spans="1:22">
      <c r="A519" s="44" t="s">
        <v>185</v>
      </c>
      <c r="B519" s="44"/>
      <c r="C519" s="44" t="s">
        <v>120</v>
      </c>
      <c r="D519" s="44" t="s">
        <v>24</v>
      </c>
      <c r="E519" s="45">
        <v>41053.470138888886</v>
      </c>
      <c r="F519" s="44">
        <v>927</v>
      </c>
      <c r="G519" s="44" t="s">
        <v>68</v>
      </c>
      <c r="H519" s="44">
        <v>10.8</v>
      </c>
      <c r="I519" s="44"/>
      <c r="J519" s="44" t="s">
        <v>44</v>
      </c>
      <c r="K519" s="44" t="s">
        <v>32</v>
      </c>
      <c r="L519" s="44">
        <v>1431731</v>
      </c>
      <c r="M519" s="45">
        <v>41061.038194444445</v>
      </c>
      <c r="N519" s="44" t="s">
        <v>67</v>
      </c>
      <c r="O519" s="44">
        <v>0.04</v>
      </c>
      <c r="P519" s="44">
        <v>0.16</v>
      </c>
      <c r="Q519" s="44"/>
      <c r="R519" s="44" t="s">
        <v>27</v>
      </c>
      <c r="S519" s="44" t="s">
        <v>184</v>
      </c>
      <c r="T519" s="44" t="s">
        <v>141</v>
      </c>
      <c r="U519" s="44">
        <v>20383</v>
      </c>
      <c r="V519" s="44" t="s">
        <v>186</v>
      </c>
    </row>
    <row r="520" spans="1:22">
      <c r="A520" s="44" t="s">
        <v>185</v>
      </c>
      <c r="B520" s="44"/>
      <c r="C520" s="44" t="s">
        <v>120</v>
      </c>
      <c r="D520" s="44" t="s">
        <v>24</v>
      </c>
      <c r="E520" s="45">
        <v>41053.470138888886</v>
      </c>
      <c r="F520" s="44">
        <v>929</v>
      </c>
      <c r="G520" s="44" t="s">
        <v>69</v>
      </c>
      <c r="H520" s="44">
        <v>6.3</v>
      </c>
      <c r="I520" s="44"/>
      <c r="J520" s="44" t="s">
        <v>44</v>
      </c>
      <c r="K520" s="44" t="s">
        <v>32</v>
      </c>
      <c r="L520" s="44">
        <v>1431731</v>
      </c>
      <c r="M520" s="45">
        <v>41061.654166666667</v>
      </c>
      <c r="N520" s="44" t="s">
        <v>67</v>
      </c>
      <c r="O520" s="44">
        <v>0.5</v>
      </c>
      <c r="P520" s="44">
        <v>2</v>
      </c>
      <c r="Q520" s="44"/>
      <c r="R520" s="44" t="s">
        <v>27</v>
      </c>
      <c r="S520" s="44" t="s">
        <v>184</v>
      </c>
      <c r="T520" s="44" t="s">
        <v>141</v>
      </c>
      <c r="U520" s="44">
        <v>20383</v>
      </c>
      <c r="V520" s="44" t="s">
        <v>186</v>
      </c>
    </row>
    <row r="521" spans="1:22">
      <c r="A521" s="44" t="s">
        <v>185</v>
      </c>
      <c r="B521" s="44"/>
      <c r="C521" s="44" t="s">
        <v>120</v>
      </c>
      <c r="D521" s="44" t="s">
        <v>24</v>
      </c>
      <c r="E521" s="45">
        <v>41053.470138888886</v>
      </c>
      <c r="F521" s="44">
        <v>937</v>
      </c>
      <c r="G521" s="44" t="s">
        <v>70</v>
      </c>
      <c r="H521" s="44">
        <v>0.67</v>
      </c>
      <c r="I521" s="44" t="s">
        <v>54</v>
      </c>
      <c r="J521" s="44" t="s">
        <v>44</v>
      </c>
      <c r="K521" s="44" t="s">
        <v>32</v>
      </c>
      <c r="L521" s="44">
        <v>1431731</v>
      </c>
      <c r="M521" s="45">
        <v>41061.038194444445</v>
      </c>
      <c r="N521" s="44" t="s">
        <v>67</v>
      </c>
      <c r="O521" s="44">
        <v>0.3</v>
      </c>
      <c r="P521" s="44">
        <v>1.2</v>
      </c>
      <c r="Q521" s="44"/>
      <c r="R521" s="44" t="s">
        <v>27</v>
      </c>
      <c r="S521" s="44" t="s">
        <v>184</v>
      </c>
      <c r="T521" s="44" t="s">
        <v>141</v>
      </c>
      <c r="U521" s="44">
        <v>20383</v>
      </c>
      <c r="V521" s="44" t="s">
        <v>186</v>
      </c>
    </row>
    <row r="522" spans="1:22">
      <c r="A522" s="44" t="s">
        <v>185</v>
      </c>
      <c r="B522" s="44"/>
      <c r="C522" s="44" t="s">
        <v>120</v>
      </c>
      <c r="D522" s="44" t="s">
        <v>24</v>
      </c>
      <c r="E522" s="45">
        <v>41053.470138888886</v>
      </c>
      <c r="F522" s="44">
        <v>940</v>
      </c>
      <c r="G522" s="44" t="s">
        <v>71</v>
      </c>
      <c r="H522" s="44">
        <v>9.4</v>
      </c>
      <c r="I522" s="44"/>
      <c r="J522" s="44" t="s">
        <v>44</v>
      </c>
      <c r="K522" s="44" t="s">
        <v>32</v>
      </c>
      <c r="L522" s="44">
        <v>1431722</v>
      </c>
      <c r="M522" s="45">
        <v>41060.461111111108</v>
      </c>
      <c r="N522" s="44" t="s">
        <v>72</v>
      </c>
      <c r="O522" s="44">
        <v>0.2</v>
      </c>
      <c r="P522" s="44">
        <v>0.5</v>
      </c>
      <c r="Q522" s="44"/>
      <c r="R522" s="44" t="s">
        <v>27</v>
      </c>
      <c r="S522" s="44" t="s">
        <v>184</v>
      </c>
      <c r="T522" s="44" t="s">
        <v>141</v>
      </c>
      <c r="U522" s="44">
        <v>20383</v>
      </c>
      <c r="V522" s="44" t="s">
        <v>186</v>
      </c>
    </row>
    <row r="523" spans="1:22">
      <c r="A523" s="44" t="s">
        <v>185</v>
      </c>
      <c r="B523" s="44"/>
      <c r="C523" s="44" t="s">
        <v>120</v>
      </c>
      <c r="D523" s="44" t="s">
        <v>24</v>
      </c>
      <c r="E523" s="45">
        <v>41053.470138888886</v>
      </c>
      <c r="F523" s="44">
        <v>945</v>
      </c>
      <c r="G523" s="44" t="s">
        <v>73</v>
      </c>
      <c r="H523" s="44">
        <v>12</v>
      </c>
      <c r="I523" s="44"/>
      <c r="J523" s="44" t="s">
        <v>44</v>
      </c>
      <c r="K523" s="44" t="s">
        <v>32</v>
      </c>
      <c r="L523" s="44">
        <v>1431722</v>
      </c>
      <c r="M523" s="45">
        <v>41060.461111111108</v>
      </c>
      <c r="N523" s="44" t="s">
        <v>72</v>
      </c>
      <c r="O523" s="44">
        <v>0.2</v>
      </c>
      <c r="P523" s="44">
        <v>0.5</v>
      </c>
      <c r="Q523" s="44"/>
      <c r="R523" s="44" t="s">
        <v>27</v>
      </c>
      <c r="S523" s="44" t="s">
        <v>184</v>
      </c>
      <c r="T523" s="44" t="s">
        <v>141</v>
      </c>
      <c r="U523" s="44">
        <v>20383</v>
      </c>
      <c r="V523" s="44" t="s">
        <v>186</v>
      </c>
    </row>
    <row r="524" spans="1:22">
      <c r="A524" s="44" t="s">
        <v>185</v>
      </c>
      <c r="B524" s="44"/>
      <c r="C524" s="44" t="s">
        <v>120</v>
      </c>
      <c r="D524" s="44" t="s">
        <v>24</v>
      </c>
      <c r="E524" s="45">
        <v>41053.470138888886</v>
      </c>
      <c r="F524" s="44">
        <v>1022</v>
      </c>
      <c r="G524" s="44" t="s">
        <v>74</v>
      </c>
      <c r="H524" s="44">
        <v>21</v>
      </c>
      <c r="I524" s="44" t="s">
        <v>54</v>
      </c>
      <c r="J524" s="44" t="s">
        <v>75</v>
      </c>
      <c r="K524" s="44" t="s">
        <v>32</v>
      </c>
      <c r="L524" s="44">
        <v>1431731</v>
      </c>
      <c r="M524" s="45">
        <v>41061.654166666667</v>
      </c>
      <c r="N524" s="44" t="s">
        <v>67</v>
      </c>
      <c r="O524" s="44">
        <v>15</v>
      </c>
      <c r="P524" s="44">
        <v>60</v>
      </c>
      <c r="Q524" s="44"/>
      <c r="R524" s="44" t="s">
        <v>27</v>
      </c>
      <c r="S524" s="44" t="s">
        <v>184</v>
      </c>
      <c r="T524" s="44" t="s">
        <v>141</v>
      </c>
      <c r="U524" s="44">
        <v>20383</v>
      </c>
      <c r="V524" s="44" t="s">
        <v>186</v>
      </c>
    </row>
    <row r="525" spans="1:22">
      <c r="A525" s="44" t="s">
        <v>185</v>
      </c>
      <c r="B525" s="44"/>
      <c r="C525" s="44" t="s">
        <v>120</v>
      </c>
      <c r="D525" s="44" t="s">
        <v>24</v>
      </c>
      <c r="E525" s="45">
        <v>41053.470138888886</v>
      </c>
      <c r="F525" s="44">
        <v>70300</v>
      </c>
      <c r="G525" s="44" t="s">
        <v>76</v>
      </c>
      <c r="H525" s="44">
        <v>174</v>
      </c>
      <c r="I525" s="44"/>
      <c r="J525" s="44" t="s">
        <v>44</v>
      </c>
      <c r="K525" s="44" t="s">
        <v>32</v>
      </c>
      <c r="L525" s="44">
        <v>1431722</v>
      </c>
      <c r="M525" s="45">
        <v>41058.553472222222</v>
      </c>
      <c r="N525" s="44" t="s">
        <v>77</v>
      </c>
      <c r="O525" s="44">
        <v>15</v>
      </c>
      <c r="P525" s="44">
        <v>25</v>
      </c>
      <c r="Q525" s="44"/>
      <c r="R525" s="44" t="s">
        <v>27</v>
      </c>
      <c r="S525" s="44" t="s">
        <v>184</v>
      </c>
      <c r="T525" s="44" t="s">
        <v>141</v>
      </c>
      <c r="U525" s="44">
        <v>20383</v>
      </c>
      <c r="V525" s="44" t="s">
        <v>186</v>
      </c>
    </row>
    <row r="526" spans="1:22">
      <c r="A526" s="44" t="s">
        <v>185</v>
      </c>
      <c r="B526" s="44"/>
      <c r="C526" s="44" t="s">
        <v>120</v>
      </c>
      <c r="D526" s="44" t="s">
        <v>24</v>
      </c>
      <c r="E526" s="45">
        <v>41053.470138888886</v>
      </c>
      <c r="F526" s="44">
        <v>99937</v>
      </c>
      <c r="G526" s="44" t="s">
        <v>136</v>
      </c>
      <c r="H526" s="44">
        <v>3.5000000000000003E-2</v>
      </c>
      <c r="I526" s="44" t="s">
        <v>54</v>
      </c>
      <c r="J526" s="44" t="s">
        <v>75</v>
      </c>
      <c r="K526" s="44" t="s">
        <v>32</v>
      </c>
      <c r="L526" s="44">
        <v>1431734</v>
      </c>
      <c r="M526" s="45">
        <v>41055.341666666667</v>
      </c>
      <c r="N526" s="44" t="s">
        <v>137</v>
      </c>
      <c r="O526" s="44">
        <v>0.01</v>
      </c>
      <c r="P526" s="44">
        <v>0.05</v>
      </c>
      <c r="Q526" s="44" t="s">
        <v>163</v>
      </c>
      <c r="R526" s="44" t="s">
        <v>27</v>
      </c>
      <c r="S526" s="44" t="s">
        <v>184</v>
      </c>
      <c r="T526" s="44" t="s">
        <v>141</v>
      </c>
      <c r="U526" s="44">
        <v>20383</v>
      </c>
      <c r="V526" s="44" t="s">
        <v>186</v>
      </c>
    </row>
    <row r="527" spans="1:22">
      <c r="A527" s="44" t="s">
        <v>187</v>
      </c>
      <c r="B527" s="44"/>
      <c r="C527" s="44" t="s">
        <v>121</v>
      </c>
      <c r="D527" s="44" t="s">
        <v>24</v>
      </c>
      <c r="E527" s="45">
        <v>41053.462500000001</v>
      </c>
      <c r="F527" s="44">
        <v>10</v>
      </c>
      <c r="G527" s="44" t="s">
        <v>25</v>
      </c>
      <c r="H527" s="44">
        <v>21.55</v>
      </c>
      <c r="I527" s="44"/>
      <c r="J527" s="44" t="s">
        <v>26</v>
      </c>
      <c r="K527" s="44" t="s">
        <v>27</v>
      </c>
      <c r="L527" s="44"/>
      <c r="M527" s="45">
        <v>41053.462500000001</v>
      </c>
      <c r="N527" s="44" t="s">
        <v>28</v>
      </c>
      <c r="O527" s="44"/>
      <c r="P527" s="44"/>
      <c r="Q527" s="44"/>
      <c r="R527" s="44" t="s">
        <v>27</v>
      </c>
      <c r="S527" s="44" t="s">
        <v>184</v>
      </c>
      <c r="T527" s="44" t="s">
        <v>141</v>
      </c>
      <c r="U527" s="44">
        <v>20385</v>
      </c>
      <c r="V527" s="44" t="s">
        <v>119</v>
      </c>
    </row>
    <row r="528" spans="1:22">
      <c r="A528" s="44" t="s">
        <v>187</v>
      </c>
      <c r="B528" s="44"/>
      <c r="C528" s="44" t="s">
        <v>121</v>
      </c>
      <c r="D528" s="44" t="s">
        <v>24</v>
      </c>
      <c r="E528" s="45">
        <v>41053.462500000001</v>
      </c>
      <c r="F528" s="44">
        <v>76</v>
      </c>
      <c r="G528" s="44" t="s">
        <v>30</v>
      </c>
      <c r="H528" s="44">
        <v>0.25</v>
      </c>
      <c r="I528" s="44"/>
      <c r="J528" s="44" t="s">
        <v>31</v>
      </c>
      <c r="K528" s="44" t="s">
        <v>32</v>
      </c>
      <c r="L528" s="44">
        <v>1431723</v>
      </c>
      <c r="M528" s="45">
        <v>41053.662499999999</v>
      </c>
      <c r="N528" s="44" t="s">
        <v>33</v>
      </c>
      <c r="O528" s="44">
        <v>0.1</v>
      </c>
      <c r="P528" s="44">
        <v>0.1</v>
      </c>
      <c r="Q528" s="44"/>
      <c r="R528" s="44" t="s">
        <v>27</v>
      </c>
      <c r="S528" s="44" t="s">
        <v>184</v>
      </c>
      <c r="T528" s="44" t="s">
        <v>141</v>
      </c>
      <c r="U528" s="44">
        <v>20385</v>
      </c>
      <c r="V528" s="44" t="s">
        <v>119</v>
      </c>
    </row>
    <row r="529" spans="1:22">
      <c r="A529" s="44" t="s">
        <v>187</v>
      </c>
      <c r="B529" s="44"/>
      <c r="C529" s="44" t="s">
        <v>121</v>
      </c>
      <c r="D529" s="44" t="s">
        <v>24</v>
      </c>
      <c r="E529" s="45">
        <v>41053.462500000001</v>
      </c>
      <c r="F529" s="44">
        <v>80</v>
      </c>
      <c r="G529" s="44" t="s">
        <v>36</v>
      </c>
      <c r="H529" s="44">
        <v>2.5</v>
      </c>
      <c r="I529" s="44" t="s">
        <v>37</v>
      </c>
      <c r="J529" s="44" t="s">
        <v>38</v>
      </c>
      <c r="K529" s="44" t="s">
        <v>32</v>
      </c>
      <c r="L529" s="44">
        <v>1431723</v>
      </c>
      <c r="M529" s="45">
        <v>41053.629166666666</v>
      </c>
      <c r="N529" s="44" t="s">
        <v>39</v>
      </c>
      <c r="O529" s="44">
        <v>2.5</v>
      </c>
      <c r="P529" s="44">
        <v>6</v>
      </c>
      <c r="Q529" s="44"/>
      <c r="R529" s="44" t="s">
        <v>27</v>
      </c>
      <c r="S529" s="44" t="s">
        <v>184</v>
      </c>
      <c r="T529" s="44" t="s">
        <v>141</v>
      </c>
      <c r="U529" s="44">
        <v>20385</v>
      </c>
      <c r="V529" s="44" t="s">
        <v>119</v>
      </c>
    </row>
    <row r="530" spans="1:22">
      <c r="A530" s="44" t="s">
        <v>187</v>
      </c>
      <c r="B530" s="44"/>
      <c r="C530" s="44" t="s">
        <v>121</v>
      </c>
      <c r="D530" s="44" t="s">
        <v>24</v>
      </c>
      <c r="E530" s="45">
        <v>41053.462500000001</v>
      </c>
      <c r="F530" s="44">
        <v>94</v>
      </c>
      <c r="G530" s="44" t="s">
        <v>40</v>
      </c>
      <c r="H530" s="44">
        <v>313</v>
      </c>
      <c r="I530" s="44"/>
      <c r="J530" s="44" t="s">
        <v>41</v>
      </c>
      <c r="K530" s="44" t="s">
        <v>27</v>
      </c>
      <c r="L530" s="44"/>
      <c r="M530" s="45">
        <v>41053.462500000001</v>
      </c>
      <c r="N530" s="44" t="s">
        <v>42</v>
      </c>
      <c r="O530" s="44"/>
      <c r="P530" s="44"/>
      <c r="Q530" s="44"/>
      <c r="R530" s="44" t="s">
        <v>27</v>
      </c>
      <c r="S530" s="44" t="s">
        <v>184</v>
      </c>
      <c r="T530" s="44" t="s">
        <v>141</v>
      </c>
      <c r="U530" s="44">
        <v>20385</v>
      </c>
      <c r="V530" s="44" t="s">
        <v>119</v>
      </c>
    </row>
    <row r="531" spans="1:22">
      <c r="A531" s="44" t="s">
        <v>187</v>
      </c>
      <c r="B531" s="44"/>
      <c r="C531" s="44" t="s">
        <v>121</v>
      </c>
      <c r="D531" s="44" t="s">
        <v>24</v>
      </c>
      <c r="E531" s="45">
        <v>41053.462500000001</v>
      </c>
      <c r="F531" s="44">
        <v>299</v>
      </c>
      <c r="G531" s="44" t="s">
        <v>43</v>
      </c>
      <c r="H531" s="44">
        <v>1.8</v>
      </c>
      <c r="I531" s="44"/>
      <c r="J531" s="44" t="s">
        <v>44</v>
      </c>
      <c r="K531" s="44" t="s">
        <v>27</v>
      </c>
      <c r="L531" s="44"/>
      <c r="M531" s="45">
        <v>41053.462500000001</v>
      </c>
      <c r="N531" s="44" t="s">
        <v>45</v>
      </c>
      <c r="O531" s="44"/>
      <c r="P531" s="44"/>
      <c r="Q531" s="44"/>
      <c r="R531" s="44" t="s">
        <v>27</v>
      </c>
      <c r="S531" s="44" t="s">
        <v>184</v>
      </c>
      <c r="T531" s="44" t="s">
        <v>141</v>
      </c>
      <c r="U531" s="44">
        <v>20385</v>
      </c>
      <c r="V531" s="44" t="s">
        <v>119</v>
      </c>
    </row>
    <row r="532" spans="1:22">
      <c r="A532" s="44" t="s">
        <v>187</v>
      </c>
      <c r="B532" s="44"/>
      <c r="C532" s="44" t="s">
        <v>121</v>
      </c>
      <c r="D532" s="44" t="s">
        <v>24</v>
      </c>
      <c r="E532" s="45">
        <v>41053.462500000001</v>
      </c>
      <c r="F532" s="44">
        <v>301</v>
      </c>
      <c r="G532" s="44" t="s">
        <v>46</v>
      </c>
      <c r="H532" s="44">
        <v>20.3</v>
      </c>
      <c r="I532" s="44"/>
      <c r="J532" s="44" t="s">
        <v>47</v>
      </c>
      <c r="K532" s="44" t="s">
        <v>27</v>
      </c>
      <c r="L532" s="44"/>
      <c r="M532" s="45">
        <v>41053.462500000001</v>
      </c>
      <c r="N532" s="44"/>
      <c r="O532" s="44"/>
      <c r="P532" s="44"/>
      <c r="Q532" s="44"/>
      <c r="R532" s="44" t="s">
        <v>27</v>
      </c>
      <c r="S532" s="44" t="s">
        <v>184</v>
      </c>
      <c r="T532" s="44" t="s">
        <v>141</v>
      </c>
      <c r="U532" s="44">
        <v>20385</v>
      </c>
      <c r="V532" s="44" t="s">
        <v>119</v>
      </c>
    </row>
    <row r="533" spans="1:22">
      <c r="A533" s="44" t="s">
        <v>187</v>
      </c>
      <c r="B533" s="44"/>
      <c r="C533" s="44" t="s">
        <v>121</v>
      </c>
      <c r="D533" s="44" t="s">
        <v>24</v>
      </c>
      <c r="E533" s="45">
        <v>41053.462500000001</v>
      </c>
      <c r="F533" s="44">
        <v>406</v>
      </c>
      <c r="G533" s="44" t="s">
        <v>48</v>
      </c>
      <c r="H533" s="44">
        <v>7.39</v>
      </c>
      <c r="I533" s="44"/>
      <c r="J533" s="44" t="s">
        <v>49</v>
      </c>
      <c r="K533" s="44" t="s">
        <v>27</v>
      </c>
      <c r="L533" s="44"/>
      <c r="M533" s="45">
        <v>41053.462500000001</v>
      </c>
      <c r="N533" s="44" t="s">
        <v>50</v>
      </c>
      <c r="O533" s="44"/>
      <c r="P533" s="44"/>
      <c r="Q533" s="44"/>
      <c r="R533" s="44" t="s">
        <v>27</v>
      </c>
      <c r="S533" s="44" t="s">
        <v>184</v>
      </c>
      <c r="T533" s="44" t="s">
        <v>141</v>
      </c>
      <c r="U533" s="44">
        <v>20385</v>
      </c>
      <c r="V533" s="44" t="s">
        <v>119</v>
      </c>
    </row>
    <row r="534" spans="1:22">
      <c r="A534" s="44" t="s">
        <v>187</v>
      </c>
      <c r="B534" s="44"/>
      <c r="C534" s="44" t="s">
        <v>121</v>
      </c>
      <c r="D534" s="44" t="s">
        <v>24</v>
      </c>
      <c r="E534" s="45">
        <v>41053.462500000001</v>
      </c>
      <c r="F534" s="44">
        <v>410</v>
      </c>
      <c r="G534" s="44" t="s">
        <v>51</v>
      </c>
      <c r="H534" s="44">
        <v>146</v>
      </c>
      <c r="I534" s="44"/>
      <c r="J534" s="44" t="s">
        <v>44</v>
      </c>
      <c r="K534" s="44" t="s">
        <v>32</v>
      </c>
      <c r="L534" s="44">
        <v>1431723</v>
      </c>
      <c r="M534" s="45">
        <v>41060.822222222225</v>
      </c>
      <c r="N534" s="44" t="s">
        <v>52</v>
      </c>
      <c r="O534" s="44">
        <v>0.65</v>
      </c>
      <c r="P534" s="44">
        <v>2.5</v>
      </c>
      <c r="Q534" s="44"/>
      <c r="R534" s="44" t="s">
        <v>27</v>
      </c>
      <c r="S534" s="44" t="s">
        <v>184</v>
      </c>
      <c r="T534" s="44" t="s">
        <v>141</v>
      </c>
      <c r="U534" s="44">
        <v>20385</v>
      </c>
      <c r="V534" s="44" t="s">
        <v>119</v>
      </c>
    </row>
    <row r="535" spans="1:22">
      <c r="A535" s="44" t="s">
        <v>187</v>
      </c>
      <c r="B535" s="44"/>
      <c r="C535" s="44" t="s">
        <v>121</v>
      </c>
      <c r="D535" s="44" t="s">
        <v>24</v>
      </c>
      <c r="E535" s="45">
        <v>41053.462500000001</v>
      </c>
      <c r="F535" s="44">
        <v>610</v>
      </c>
      <c r="G535" s="44" t="s">
        <v>53</v>
      </c>
      <c r="H535" s="44">
        <v>0.01</v>
      </c>
      <c r="I535" s="44" t="s">
        <v>37</v>
      </c>
      <c r="J535" s="44" t="s">
        <v>44</v>
      </c>
      <c r="K535" s="44" t="s">
        <v>32</v>
      </c>
      <c r="L535" s="44">
        <v>1431726</v>
      </c>
      <c r="M535" s="45">
        <v>41064.538888888892</v>
      </c>
      <c r="N535" s="44" t="s">
        <v>55</v>
      </c>
      <c r="O535" s="44">
        <v>0.01</v>
      </c>
      <c r="P535" s="44">
        <v>0.02</v>
      </c>
      <c r="Q535" s="44"/>
      <c r="R535" s="44" t="s">
        <v>27</v>
      </c>
      <c r="S535" s="44" t="s">
        <v>184</v>
      </c>
      <c r="T535" s="44" t="s">
        <v>141</v>
      </c>
      <c r="U535" s="44">
        <v>20385</v>
      </c>
      <c r="V535" s="44" t="s">
        <v>119</v>
      </c>
    </row>
    <row r="536" spans="1:22">
      <c r="A536" s="44" t="s">
        <v>187</v>
      </c>
      <c r="B536" s="44"/>
      <c r="C536" s="44" t="s">
        <v>121</v>
      </c>
      <c r="D536" s="44" t="s">
        <v>24</v>
      </c>
      <c r="E536" s="45">
        <v>41053.462500000001</v>
      </c>
      <c r="F536" s="44">
        <v>625</v>
      </c>
      <c r="G536" s="44" t="s">
        <v>56</v>
      </c>
      <c r="H536" s="44">
        <v>0.08</v>
      </c>
      <c r="I536" s="44" t="s">
        <v>37</v>
      </c>
      <c r="J536" s="44" t="s">
        <v>44</v>
      </c>
      <c r="K536" s="44" t="s">
        <v>32</v>
      </c>
      <c r="L536" s="44">
        <v>1431726</v>
      </c>
      <c r="M536" s="45">
        <v>41059.581250000003</v>
      </c>
      <c r="N536" s="44" t="s">
        <v>57</v>
      </c>
      <c r="O536" s="44">
        <v>0.08</v>
      </c>
      <c r="P536" s="44">
        <v>0.2</v>
      </c>
      <c r="Q536" s="44"/>
      <c r="R536" s="44" t="s">
        <v>27</v>
      </c>
      <c r="S536" s="44" t="s">
        <v>184</v>
      </c>
      <c r="T536" s="44" t="s">
        <v>141</v>
      </c>
      <c r="U536" s="44">
        <v>20385</v>
      </c>
      <c r="V536" s="44" t="s">
        <v>119</v>
      </c>
    </row>
    <row r="537" spans="1:22">
      <c r="A537" s="44" t="s">
        <v>187</v>
      </c>
      <c r="B537" s="44"/>
      <c r="C537" s="44" t="s">
        <v>121</v>
      </c>
      <c r="D537" s="44" t="s">
        <v>24</v>
      </c>
      <c r="E537" s="45">
        <v>41053.462500000001</v>
      </c>
      <c r="F537" s="44">
        <v>630</v>
      </c>
      <c r="G537" s="44" t="s">
        <v>59</v>
      </c>
      <c r="H537" s="44">
        <v>0.78</v>
      </c>
      <c r="I537" s="44"/>
      <c r="J537" s="44" t="s">
        <v>44</v>
      </c>
      <c r="K537" s="44" t="s">
        <v>32</v>
      </c>
      <c r="L537" s="44">
        <v>1431726</v>
      </c>
      <c r="M537" s="45">
        <v>41061.331250000003</v>
      </c>
      <c r="N537" s="44" t="s">
        <v>60</v>
      </c>
      <c r="O537" s="44">
        <v>0</v>
      </c>
      <c r="P537" s="44">
        <v>0.01</v>
      </c>
      <c r="Q537" s="44"/>
      <c r="R537" s="44" t="s">
        <v>27</v>
      </c>
      <c r="S537" s="44" t="s">
        <v>184</v>
      </c>
      <c r="T537" s="44" t="s">
        <v>141</v>
      </c>
      <c r="U537" s="44">
        <v>20385</v>
      </c>
      <c r="V537" s="44" t="s">
        <v>119</v>
      </c>
    </row>
    <row r="538" spans="1:22">
      <c r="A538" s="44" t="s">
        <v>187</v>
      </c>
      <c r="B538" s="44"/>
      <c r="C538" s="44" t="s">
        <v>121</v>
      </c>
      <c r="D538" s="44" t="s">
        <v>24</v>
      </c>
      <c r="E538" s="45">
        <v>41053.462500000001</v>
      </c>
      <c r="F538" s="44">
        <v>665</v>
      </c>
      <c r="G538" s="44" t="s">
        <v>61</v>
      </c>
      <c r="H538" s="44">
        <v>3.5000000000000003E-2</v>
      </c>
      <c r="I538" s="44"/>
      <c r="J538" s="44" t="s">
        <v>44</v>
      </c>
      <c r="K538" s="44" t="s">
        <v>32</v>
      </c>
      <c r="L538" s="44">
        <v>1431726</v>
      </c>
      <c r="M538" s="45">
        <v>41060.619444444441</v>
      </c>
      <c r="N538" s="44" t="s">
        <v>62</v>
      </c>
      <c r="O538" s="44">
        <v>0</v>
      </c>
      <c r="P538" s="44">
        <v>0.01</v>
      </c>
      <c r="Q538" s="44"/>
      <c r="R538" s="44" t="s">
        <v>27</v>
      </c>
      <c r="S538" s="44" t="s">
        <v>184</v>
      </c>
      <c r="T538" s="44" t="s">
        <v>141</v>
      </c>
      <c r="U538" s="44">
        <v>20385</v>
      </c>
      <c r="V538" s="44" t="s">
        <v>119</v>
      </c>
    </row>
    <row r="539" spans="1:22">
      <c r="A539" s="44" t="s">
        <v>187</v>
      </c>
      <c r="B539" s="44"/>
      <c r="C539" s="44" t="s">
        <v>121</v>
      </c>
      <c r="D539" s="44" t="s">
        <v>24</v>
      </c>
      <c r="E539" s="45">
        <v>41053.462500000001</v>
      </c>
      <c r="F539" s="44">
        <v>671</v>
      </c>
      <c r="G539" s="44" t="s">
        <v>63</v>
      </c>
      <c r="H539" s="44">
        <v>3.2000000000000001E-2</v>
      </c>
      <c r="I539" s="44"/>
      <c r="J539" s="44" t="s">
        <v>44</v>
      </c>
      <c r="K539" s="44" t="s">
        <v>32</v>
      </c>
      <c r="L539" s="44">
        <v>1431729</v>
      </c>
      <c r="M539" s="45">
        <v>41053.643750000003</v>
      </c>
      <c r="N539" s="44" t="s">
        <v>62</v>
      </c>
      <c r="O539" s="44">
        <v>0</v>
      </c>
      <c r="P539" s="44">
        <v>0.01</v>
      </c>
      <c r="Q539" s="44"/>
      <c r="R539" s="44" t="s">
        <v>27</v>
      </c>
      <c r="S539" s="44" t="s">
        <v>184</v>
      </c>
      <c r="T539" s="44" t="s">
        <v>141</v>
      </c>
      <c r="U539" s="44">
        <v>20385</v>
      </c>
      <c r="V539" s="44" t="s">
        <v>119</v>
      </c>
    </row>
    <row r="540" spans="1:22">
      <c r="A540" s="44" t="s">
        <v>187</v>
      </c>
      <c r="B540" s="44"/>
      <c r="C540" s="44" t="s">
        <v>121</v>
      </c>
      <c r="D540" s="44" t="s">
        <v>24</v>
      </c>
      <c r="E540" s="45">
        <v>41053.462500000001</v>
      </c>
      <c r="F540" s="44">
        <v>680</v>
      </c>
      <c r="G540" s="44" t="s">
        <v>64</v>
      </c>
      <c r="H540" s="44">
        <v>1</v>
      </c>
      <c r="I540" s="44" t="s">
        <v>37</v>
      </c>
      <c r="J540" s="44" t="s">
        <v>44</v>
      </c>
      <c r="K540" s="44" t="s">
        <v>32</v>
      </c>
      <c r="L540" s="44">
        <v>1431726</v>
      </c>
      <c r="M540" s="45">
        <v>41059.905555555553</v>
      </c>
      <c r="N540" s="44" t="s">
        <v>65</v>
      </c>
      <c r="O540" s="44">
        <v>1</v>
      </c>
      <c r="P540" s="44">
        <v>5</v>
      </c>
      <c r="Q540" s="44"/>
      <c r="R540" s="44" t="s">
        <v>27</v>
      </c>
      <c r="S540" s="44" t="s">
        <v>184</v>
      </c>
      <c r="T540" s="44" t="s">
        <v>141</v>
      </c>
      <c r="U540" s="44">
        <v>20385</v>
      </c>
      <c r="V540" s="44" t="s">
        <v>119</v>
      </c>
    </row>
    <row r="541" spans="1:22">
      <c r="A541" s="44" t="s">
        <v>187</v>
      </c>
      <c r="B541" s="44"/>
      <c r="C541" s="44" t="s">
        <v>121</v>
      </c>
      <c r="D541" s="44" t="s">
        <v>24</v>
      </c>
      <c r="E541" s="45">
        <v>41053.462500000001</v>
      </c>
      <c r="F541" s="44">
        <v>916</v>
      </c>
      <c r="G541" s="44" t="s">
        <v>66</v>
      </c>
      <c r="H541" s="44">
        <v>45.8</v>
      </c>
      <c r="I541" s="44"/>
      <c r="J541" s="44" t="s">
        <v>44</v>
      </c>
      <c r="K541" s="44" t="s">
        <v>32</v>
      </c>
      <c r="L541" s="44">
        <v>1431732</v>
      </c>
      <c r="M541" s="45">
        <v>41061.057638888888</v>
      </c>
      <c r="N541" s="44" t="s">
        <v>67</v>
      </c>
      <c r="O541" s="44">
        <v>0.08</v>
      </c>
      <c r="P541" s="44">
        <v>0.3</v>
      </c>
      <c r="Q541" s="44"/>
      <c r="R541" s="44" t="s">
        <v>27</v>
      </c>
      <c r="S541" s="44" t="s">
        <v>184</v>
      </c>
      <c r="T541" s="44" t="s">
        <v>141</v>
      </c>
      <c r="U541" s="44">
        <v>20385</v>
      </c>
      <c r="V541" s="44" t="s">
        <v>119</v>
      </c>
    </row>
    <row r="542" spans="1:22">
      <c r="A542" s="44" t="s">
        <v>187</v>
      </c>
      <c r="B542" s="44"/>
      <c r="C542" s="44" t="s">
        <v>121</v>
      </c>
      <c r="D542" s="44" t="s">
        <v>24</v>
      </c>
      <c r="E542" s="45">
        <v>41053.462500000001</v>
      </c>
      <c r="F542" s="44">
        <v>927</v>
      </c>
      <c r="G542" s="44" t="s">
        <v>68</v>
      </c>
      <c r="H542" s="44">
        <v>10.5</v>
      </c>
      <c r="I542" s="44"/>
      <c r="J542" s="44" t="s">
        <v>44</v>
      </c>
      <c r="K542" s="44" t="s">
        <v>32</v>
      </c>
      <c r="L542" s="44">
        <v>1431732</v>
      </c>
      <c r="M542" s="45">
        <v>41061.057638888888</v>
      </c>
      <c r="N542" s="44" t="s">
        <v>67</v>
      </c>
      <c r="O542" s="44">
        <v>0.04</v>
      </c>
      <c r="P542" s="44">
        <v>0.16</v>
      </c>
      <c r="Q542" s="44"/>
      <c r="R542" s="44" t="s">
        <v>27</v>
      </c>
      <c r="S542" s="44" t="s">
        <v>184</v>
      </c>
      <c r="T542" s="44" t="s">
        <v>141</v>
      </c>
      <c r="U542" s="44">
        <v>20385</v>
      </c>
      <c r="V542" s="44" t="s">
        <v>119</v>
      </c>
    </row>
    <row r="543" spans="1:22">
      <c r="A543" s="44" t="s">
        <v>187</v>
      </c>
      <c r="B543" s="44"/>
      <c r="C543" s="44" t="s">
        <v>121</v>
      </c>
      <c r="D543" s="44" t="s">
        <v>24</v>
      </c>
      <c r="E543" s="45">
        <v>41053.462500000001</v>
      </c>
      <c r="F543" s="44">
        <v>929</v>
      </c>
      <c r="G543" s="44" t="s">
        <v>69</v>
      </c>
      <c r="H543" s="44">
        <v>6.2</v>
      </c>
      <c r="I543" s="44"/>
      <c r="J543" s="44" t="s">
        <v>44</v>
      </c>
      <c r="K543" s="44" t="s">
        <v>32</v>
      </c>
      <c r="L543" s="44">
        <v>1431732</v>
      </c>
      <c r="M543" s="45">
        <v>41061.658333333333</v>
      </c>
      <c r="N543" s="44" t="s">
        <v>67</v>
      </c>
      <c r="O543" s="44">
        <v>0.5</v>
      </c>
      <c r="P543" s="44">
        <v>2</v>
      </c>
      <c r="Q543" s="44"/>
      <c r="R543" s="44" t="s">
        <v>27</v>
      </c>
      <c r="S543" s="44" t="s">
        <v>184</v>
      </c>
      <c r="T543" s="44" t="s">
        <v>141</v>
      </c>
      <c r="U543" s="44">
        <v>20385</v>
      </c>
      <c r="V543" s="44" t="s">
        <v>119</v>
      </c>
    </row>
    <row r="544" spans="1:22">
      <c r="A544" s="44" t="s">
        <v>187</v>
      </c>
      <c r="B544" s="44"/>
      <c r="C544" s="44" t="s">
        <v>121</v>
      </c>
      <c r="D544" s="44" t="s">
        <v>24</v>
      </c>
      <c r="E544" s="45">
        <v>41053.462500000001</v>
      </c>
      <c r="F544" s="44">
        <v>937</v>
      </c>
      <c r="G544" s="44" t="s">
        <v>70</v>
      </c>
      <c r="H544" s="44">
        <v>0.67</v>
      </c>
      <c r="I544" s="44" t="s">
        <v>54</v>
      </c>
      <c r="J544" s="44" t="s">
        <v>44</v>
      </c>
      <c r="K544" s="44" t="s">
        <v>32</v>
      </c>
      <c r="L544" s="44">
        <v>1431732</v>
      </c>
      <c r="M544" s="45">
        <v>41061.057638888888</v>
      </c>
      <c r="N544" s="44" t="s">
        <v>67</v>
      </c>
      <c r="O544" s="44">
        <v>0.3</v>
      </c>
      <c r="P544" s="44">
        <v>1.2</v>
      </c>
      <c r="Q544" s="44"/>
      <c r="R544" s="44" t="s">
        <v>27</v>
      </c>
      <c r="S544" s="44" t="s">
        <v>184</v>
      </c>
      <c r="T544" s="44" t="s">
        <v>141</v>
      </c>
      <c r="U544" s="44">
        <v>20385</v>
      </c>
      <c r="V544" s="44" t="s">
        <v>119</v>
      </c>
    </row>
    <row r="545" spans="1:22">
      <c r="A545" s="44" t="s">
        <v>187</v>
      </c>
      <c r="B545" s="44"/>
      <c r="C545" s="44" t="s">
        <v>121</v>
      </c>
      <c r="D545" s="44" t="s">
        <v>24</v>
      </c>
      <c r="E545" s="45">
        <v>41053.462500000001</v>
      </c>
      <c r="F545" s="44">
        <v>940</v>
      </c>
      <c r="G545" s="44" t="s">
        <v>71</v>
      </c>
      <c r="H545" s="44">
        <v>9.1</v>
      </c>
      <c r="I545" s="44"/>
      <c r="J545" s="44" t="s">
        <v>44</v>
      </c>
      <c r="K545" s="44" t="s">
        <v>32</v>
      </c>
      <c r="L545" s="44">
        <v>1431723</v>
      </c>
      <c r="M545" s="45">
        <v>41060.470138888886</v>
      </c>
      <c r="N545" s="44" t="s">
        <v>72</v>
      </c>
      <c r="O545" s="44">
        <v>0.2</v>
      </c>
      <c r="P545" s="44">
        <v>0.5</v>
      </c>
      <c r="Q545" s="44"/>
      <c r="R545" s="44" t="s">
        <v>27</v>
      </c>
      <c r="S545" s="44" t="s">
        <v>184</v>
      </c>
      <c r="T545" s="44" t="s">
        <v>141</v>
      </c>
      <c r="U545" s="44">
        <v>20385</v>
      </c>
      <c r="V545" s="44" t="s">
        <v>119</v>
      </c>
    </row>
    <row r="546" spans="1:22">
      <c r="A546" s="44" t="s">
        <v>187</v>
      </c>
      <c r="B546" s="44"/>
      <c r="C546" s="44" t="s">
        <v>121</v>
      </c>
      <c r="D546" s="44" t="s">
        <v>24</v>
      </c>
      <c r="E546" s="45">
        <v>41053.462500000001</v>
      </c>
      <c r="F546" s="44">
        <v>945</v>
      </c>
      <c r="G546" s="44" t="s">
        <v>73</v>
      </c>
      <c r="H546" s="44">
        <v>13</v>
      </c>
      <c r="I546" s="44"/>
      <c r="J546" s="44" t="s">
        <v>44</v>
      </c>
      <c r="K546" s="44" t="s">
        <v>32</v>
      </c>
      <c r="L546" s="44">
        <v>1431723</v>
      </c>
      <c r="M546" s="45">
        <v>41060.470138888886</v>
      </c>
      <c r="N546" s="44" t="s">
        <v>72</v>
      </c>
      <c r="O546" s="44">
        <v>0.2</v>
      </c>
      <c r="P546" s="44">
        <v>0.5</v>
      </c>
      <c r="Q546" s="44"/>
      <c r="R546" s="44" t="s">
        <v>27</v>
      </c>
      <c r="S546" s="44" t="s">
        <v>184</v>
      </c>
      <c r="T546" s="44" t="s">
        <v>141</v>
      </c>
      <c r="U546" s="44">
        <v>20385</v>
      </c>
      <c r="V546" s="44" t="s">
        <v>119</v>
      </c>
    </row>
    <row r="547" spans="1:22">
      <c r="A547" s="44" t="s">
        <v>187</v>
      </c>
      <c r="B547" s="44"/>
      <c r="C547" s="44" t="s">
        <v>121</v>
      </c>
      <c r="D547" s="44" t="s">
        <v>24</v>
      </c>
      <c r="E547" s="45">
        <v>41053.462500000001</v>
      </c>
      <c r="F547" s="44">
        <v>1022</v>
      </c>
      <c r="G547" s="44" t="s">
        <v>74</v>
      </c>
      <c r="H547" s="44">
        <v>19</v>
      </c>
      <c r="I547" s="44" t="s">
        <v>54</v>
      </c>
      <c r="J547" s="44" t="s">
        <v>75</v>
      </c>
      <c r="K547" s="44" t="s">
        <v>32</v>
      </c>
      <c r="L547" s="44">
        <v>1431732</v>
      </c>
      <c r="M547" s="45">
        <v>41061.658333333333</v>
      </c>
      <c r="N547" s="44" t="s">
        <v>67</v>
      </c>
      <c r="O547" s="44">
        <v>15</v>
      </c>
      <c r="P547" s="44">
        <v>60</v>
      </c>
      <c r="Q547" s="44"/>
      <c r="R547" s="44" t="s">
        <v>27</v>
      </c>
      <c r="S547" s="44" t="s">
        <v>184</v>
      </c>
      <c r="T547" s="44" t="s">
        <v>141</v>
      </c>
      <c r="U547" s="44">
        <v>20385</v>
      </c>
      <c r="V547" s="44" t="s">
        <v>119</v>
      </c>
    </row>
    <row r="548" spans="1:22">
      <c r="A548" s="44" t="s">
        <v>187</v>
      </c>
      <c r="B548" s="44"/>
      <c r="C548" s="44" t="s">
        <v>121</v>
      </c>
      <c r="D548" s="44" t="s">
        <v>24</v>
      </c>
      <c r="E548" s="45">
        <v>41053.462500000001</v>
      </c>
      <c r="F548" s="44">
        <v>70300</v>
      </c>
      <c r="G548" s="44" t="s">
        <v>76</v>
      </c>
      <c r="H548" s="44">
        <v>177</v>
      </c>
      <c r="I548" s="44"/>
      <c r="J548" s="44" t="s">
        <v>44</v>
      </c>
      <c r="K548" s="44" t="s">
        <v>32</v>
      </c>
      <c r="L548" s="44">
        <v>1431723</v>
      </c>
      <c r="M548" s="45">
        <v>41058.553472222222</v>
      </c>
      <c r="N548" s="44" t="s">
        <v>77</v>
      </c>
      <c r="O548" s="44">
        <v>15</v>
      </c>
      <c r="P548" s="44">
        <v>25</v>
      </c>
      <c r="Q548" s="44"/>
      <c r="R548" s="44" t="s">
        <v>27</v>
      </c>
      <c r="S548" s="44" t="s">
        <v>184</v>
      </c>
      <c r="T548" s="44" t="s">
        <v>141</v>
      </c>
      <c r="U548" s="44">
        <v>20385</v>
      </c>
      <c r="V548" s="44" t="s">
        <v>119</v>
      </c>
    </row>
    <row r="549" spans="1:22">
      <c r="A549" s="44" t="s">
        <v>187</v>
      </c>
      <c r="B549" s="44"/>
      <c r="C549" s="44" t="s">
        <v>121</v>
      </c>
      <c r="D549" s="44" t="s">
        <v>24</v>
      </c>
      <c r="E549" s="45">
        <v>41053.462500000001</v>
      </c>
      <c r="F549" s="44">
        <v>99937</v>
      </c>
      <c r="G549" s="44" t="s">
        <v>136</v>
      </c>
      <c r="H549" s="44">
        <v>0.03</v>
      </c>
      <c r="I549" s="44" t="s">
        <v>54</v>
      </c>
      <c r="J549" s="44" t="s">
        <v>75</v>
      </c>
      <c r="K549" s="44" t="s">
        <v>32</v>
      </c>
      <c r="L549" s="44">
        <v>1431735</v>
      </c>
      <c r="M549" s="45">
        <v>41055.362500000003</v>
      </c>
      <c r="N549" s="44" t="s">
        <v>137</v>
      </c>
      <c r="O549" s="44">
        <v>0.01</v>
      </c>
      <c r="P549" s="44">
        <v>0.05</v>
      </c>
      <c r="Q549" s="44" t="s">
        <v>163</v>
      </c>
      <c r="R549" s="44" t="s">
        <v>27</v>
      </c>
      <c r="S549" s="44" t="s">
        <v>184</v>
      </c>
      <c r="T549" s="44" t="s">
        <v>141</v>
      </c>
      <c r="U549" s="44">
        <v>20385</v>
      </c>
      <c r="V549" s="44" t="s">
        <v>119</v>
      </c>
    </row>
    <row r="550" spans="1:22">
      <c r="A550" s="44" t="s">
        <v>188</v>
      </c>
      <c r="B550" s="44"/>
      <c r="C550" s="44" t="s">
        <v>122</v>
      </c>
      <c r="D550" s="44" t="s">
        <v>24</v>
      </c>
      <c r="E550" s="45">
        <v>41059.70208333333</v>
      </c>
      <c r="F550" s="44">
        <v>10</v>
      </c>
      <c r="G550" s="44" t="s">
        <v>25</v>
      </c>
      <c r="H550" s="44">
        <v>24.07</v>
      </c>
      <c r="I550" s="44"/>
      <c r="J550" s="44" t="s">
        <v>26</v>
      </c>
      <c r="K550" s="44" t="s">
        <v>27</v>
      </c>
      <c r="L550" s="44"/>
      <c r="M550" s="45">
        <v>41059.70208333333</v>
      </c>
      <c r="N550" s="44" t="s">
        <v>28</v>
      </c>
      <c r="O550" s="44"/>
      <c r="P550" s="44"/>
      <c r="Q550" s="44"/>
      <c r="R550" s="44" t="s">
        <v>27</v>
      </c>
      <c r="S550" s="44" t="s">
        <v>184</v>
      </c>
      <c r="T550" s="44" t="s">
        <v>141</v>
      </c>
      <c r="U550" s="44">
        <v>11403</v>
      </c>
      <c r="V550" s="44" t="s">
        <v>123</v>
      </c>
    </row>
    <row r="551" spans="1:22">
      <c r="A551" s="44" t="s">
        <v>188</v>
      </c>
      <c r="B551" s="44"/>
      <c r="C551" s="44" t="s">
        <v>122</v>
      </c>
      <c r="D551" s="44" t="s">
        <v>24</v>
      </c>
      <c r="E551" s="45">
        <v>41059.70208333333</v>
      </c>
      <c r="F551" s="44">
        <v>76</v>
      </c>
      <c r="G551" s="44" t="s">
        <v>30</v>
      </c>
      <c r="H551" s="44">
        <v>0.9</v>
      </c>
      <c r="I551" s="44"/>
      <c r="J551" s="44" t="s">
        <v>31</v>
      </c>
      <c r="K551" s="44" t="s">
        <v>32</v>
      </c>
      <c r="L551" s="44">
        <v>1433011</v>
      </c>
      <c r="M551" s="45">
        <v>41061.700694444444</v>
      </c>
      <c r="N551" s="44" t="s">
        <v>33</v>
      </c>
      <c r="O551" s="44">
        <v>0.1</v>
      </c>
      <c r="P551" s="44">
        <v>0.1</v>
      </c>
      <c r="Q551" s="44"/>
      <c r="R551" s="44" t="s">
        <v>27</v>
      </c>
      <c r="S551" s="44" t="s">
        <v>184</v>
      </c>
      <c r="T551" s="44" t="s">
        <v>141</v>
      </c>
      <c r="U551" s="44">
        <v>11403</v>
      </c>
      <c r="V551" s="44" t="s">
        <v>123</v>
      </c>
    </row>
    <row r="552" spans="1:22">
      <c r="A552" s="44" t="s">
        <v>188</v>
      </c>
      <c r="B552" s="44"/>
      <c r="C552" s="44" t="s">
        <v>122</v>
      </c>
      <c r="D552" s="44" t="s">
        <v>24</v>
      </c>
      <c r="E552" s="45">
        <v>41059.70208333333</v>
      </c>
      <c r="F552" s="44">
        <v>80</v>
      </c>
      <c r="G552" s="44" t="s">
        <v>36</v>
      </c>
      <c r="H552" s="44">
        <v>2.5</v>
      </c>
      <c r="I552" s="44" t="s">
        <v>37</v>
      </c>
      <c r="J552" s="44" t="s">
        <v>38</v>
      </c>
      <c r="K552" s="44" t="s">
        <v>32</v>
      </c>
      <c r="L552" s="44">
        <v>1433011</v>
      </c>
      <c r="M552" s="45">
        <v>41061.697222222225</v>
      </c>
      <c r="N552" s="44" t="s">
        <v>39</v>
      </c>
      <c r="O552" s="44">
        <v>2.5</v>
      </c>
      <c r="P552" s="44">
        <v>6</v>
      </c>
      <c r="Q552" s="44" t="s">
        <v>157</v>
      </c>
      <c r="R552" s="44" t="s">
        <v>27</v>
      </c>
      <c r="S552" s="44" t="s">
        <v>184</v>
      </c>
      <c r="T552" s="44" t="s">
        <v>141</v>
      </c>
      <c r="U552" s="44">
        <v>11403</v>
      </c>
      <c r="V552" s="44" t="s">
        <v>123</v>
      </c>
    </row>
    <row r="553" spans="1:22">
      <c r="A553" s="44" t="s">
        <v>188</v>
      </c>
      <c r="B553" s="44"/>
      <c r="C553" s="44" t="s">
        <v>122</v>
      </c>
      <c r="D553" s="44" t="s">
        <v>24</v>
      </c>
      <c r="E553" s="45">
        <v>41059.70208333333</v>
      </c>
      <c r="F553" s="44">
        <v>94</v>
      </c>
      <c r="G553" s="44" t="s">
        <v>40</v>
      </c>
      <c r="H553" s="44">
        <v>335</v>
      </c>
      <c r="I553" s="44"/>
      <c r="J553" s="44" t="s">
        <v>41</v>
      </c>
      <c r="K553" s="44" t="s">
        <v>27</v>
      </c>
      <c r="L553" s="44"/>
      <c r="M553" s="45">
        <v>41059.70208333333</v>
      </c>
      <c r="N553" s="44" t="s">
        <v>42</v>
      </c>
      <c r="O553" s="44"/>
      <c r="P553" s="44"/>
      <c r="Q553" s="44"/>
      <c r="R553" s="44" t="s">
        <v>27</v>
      </c>
      <c r="S553" s="44" t="s">
        <v>184</v>
      </c>
      <c r="T553" s="44" t="s">
        <v>141</v>
      </c>
      <c r="U553" s="44">
        <v>11403</v>
      </c>
      <c r="V553" s="44" t="s">
        <v>123</v>
      </c>
    </row>
    <row r="554" spans="1:22">
      <c r="A554" s="44" t="s">
        <v>188</v>
      </c>
      <c r="B554" s="44"/>
      <c r="C554" s="44" t="s">
        <v>122</v>
      </c>
      <c r="D554" s="44" t="s">
        <v>24</v>
      </c>
      <c r="E554" s="45">
        <v>41059.70208333333</v>
      </c>
      <c r="F554" s="44">
        <v>299</v>
      </c>
      <c r="G554" s="44" t="s">
        <v>43</v>
      </c>
      <c r="H554" s="44">
        <v>0.55000000000000004</v>
      </c>
      <c r="I554" s="44"/>
      <c r="J554" s="44" t="s">
        <v>44</v>
      </c>
      <c r="K554" s="44" t="s">
        <v>27</v>
      </c>
      <c r="L554" s="44"/>
      <c r="M554" s="45">
        <v>41059.70208333333</v>
      </c>
      <c r="N554" s="44" t="s">
        <v>45</v>
      </c>
      <c r="O554" s="44"/>
      <c r="P554" s="44"/>
      <c r="Q554" s="44"/>
      <c r="R554" s="44" t="s">
        <v>27</v>
      </c>
      <c r="S554" s="44" t="s">
        <v>184</v>
      </c>
      <c r="T554" s="44" t="s">
        <v>141</v>
      </c>
      <c r="U554" s="44">
        <v>11403</v>
      </c>
      <c r="V554" s="44" t="s">
        <v>123</v>
      </c>
    </row>
    <row r="555" spans="1:22">
      <c r="A555" s="44" t="s">
        <v>188</v>
      </c>
      <c r="B555" s="44"/>
      <c r="C555" s="44" t="s">
        <v>122</v>
      </c>
      <c r="D555" s="44" t="s">
        <v>24</v>
      </c>
      <c r="E555" s="45">
        <v>41059.70208333333</v>
      </c>
      <c r="F555" s="44">
        <v>301</v>
      </c>
      <c r="G555" s="44" t="s">
        <v>46</v>
      </c>
      <c r="H555" s="44">
        <v>6.5</v>
      </c>
      <c r="I555" s="44"/>
      <c r="J555" s="44" t="s">
        <v>47</v>
      </c>
      <c r="K555" s="44" t="s">
        <v>27</v>
      </c>
      <c r="L555" s="44"/>
      <c r="M555" s="45">
        <v>41059.70208333333</v>
      </c>
      <c r="N555" s="44"/>
      <c r="O555" s="44"/>
      <c r="P555" s="44"/>
      <c r="Q555" s="44"/>
      <c r="R555" s="44" t="s">
        <v>27</v>
      </c>
      <c r="S555" s="44" t="s">
        <v>184</v>
      </c>
      <c r="T555" s="44" t="s">
        <v>141</v>
      </c>
      <c r="U555" s="44">
        <v>11403</v>
      </c>
      <c r="V555" s="44" t="s">
        <v>123</v>
      </c>
    </row>
    <row r="556" spans="1:22">
      <c r="A556" s="44" t="s">
        <v>188</v>
      </c>
      <c r="B556" s="44"/>
      <c r="C556" s="44" t="s">
        <v>122</v>
      </c>
      <c r="D556" s="44" t="s">
        <v>24</v>
      </c>
      <c r="E556" s="45">
        <v>41059.70208333333</v>
      </c>
      <c r="F556" s="44">
        <v>406</v>
      </c>
      <c r="G556" s="44" t="s">
        <v>48</v>
      </c>
      <c r="H556" s="44">
        <v>7.13</v>
      </c>
      <c r="I556" s="44"/>
      <c r="J556" s="44" t="s">
        <v>49</v>
      </c>
      <c r="K556" s="44" t="s">
        <v>27</v>
      </c>
      <c r="L556" s="44"/>
      <c r="M556" s="45">
        <v>41059.70208333333</v>
      </c>
      <c r="N556" s="44" t="s">
        <v>50</v>
      </c>
      <c r="O556" s="44"/>
      <c r="P556" s="44"/>
      <c r="Q556" s="44"/>
      <c r="R556" s="44" t="s">
        <v>27</v>
      </c>
      <c r="S556" s="44" t="s">
        <v>184</v>
      </c>
      <c r="T556" s="44" t="s">
        <v>141</v>
      </c>
      <c r="U556" s="44">
        <v>11403</v>
      </c>
      <c r="V556" s="44" t="s">
        <v>123</v>
      </c>
    </row>
    <row r="557" spans="1:22">
      <c r="A557" s="44" t="s">
        <v>188</v>
      </c>
      <c r="B557" s="44"/>
      <c r="C557" s="44" t="s">
        <v>122</v>
      </c>
      <c r="D557" s="44" t="s">
        <v>24</v>
      </c>
      <c r="E557" s="45">
        <v>41059.70208333333</v>
      </c>
      <c r="F557" s="44">
        <v>410</v>
      </c>
      <c r="G557" s="44" t="s">
        <v>51</v>
      </c>
      <c r="H557" s="44">
        <v>134</v>
      </c>
      <c r="I557" s="44"/>
      <c r="J557" s="44" t="s">
        <v>44</v>
      </c>
      <c r="K557" s="44" t="s">
        <v>32</v>
      </c>
      <c r="L557" s="44">
        <v>1433011</v>
      </c>
      <c r="M557" s="45">
        <v>41064.884722222225</v>
      </c>
      <c r="N557" s="44" t="s">
        <v>52</v>
      </c>
      <c r="O557" s="44">
        <v>0.65</v>
      </c>
      <c r="P557" s="44">
        <v>2.5</v>
      </c>
      <c r="Q557" s="44"/>
      <c r="R557" s="44" t="s">
        <v>27</v>
      </c>
      <c r="S557" s="44" t="s">
        <v>184</v>
      </c>
      <c r="T557" s="44" t="s">
        <v>141</v>
      </c>
      <c r="U557" s="44">
        <v>11403</v>
      </c>
      <c r="V557" s="44" t="s">
        <v>123</v>
      </c>
    </row>
    <row r="558" spans="1:22">
      <c r="A558" s="44" t="s">
        <v>188</v>
      </c>
      <c r="B558" s="44"/>
      <c r="C558" s="44" t="s">
        <v>122</v>
      </c>
      <c r="D558" s="44" t="s">
        <v>24</v>
      </c>
      <c r="E558" s="45">
        <v>41059.70208333333</v>
      </c>
      <c r="F558" s="44">
        <v>610</v>
      </c>
      <c r="G558" s="44" t="s">
        <v>53</v>
      </c>
      <c r="H558" s="44">
        <v>1.4999999999999999E-2</v>
      </c>
      <c r="I558" s="44" t="s">
        <v>54</v>
      </c>
      <c r="J558" s="44" t="s">
        <v>44</v>
      </c>
      <c r="K558" s="44" t="s">
        <v>32</v>
      </c>
      <c r="L558" s="44">
        <v>1433013</v>
      </c>
      <c r="M558" s="45">
        <v>41068.786111111112</v>
      </c>
      <c r="N558" s="44" t="s">
        <v>55</v>
      </c>
      <c r="O558" s="44">
        <v>0.01</v>
      </c>
      <c r="P558" s="44">
        <v>0.02</v>
      </c>
      <c r="Q558" s="44"/>
      <c r="R558" s="44" t="s">
        <v>27</v>
      </c>
      <c r="S558" s="44" t="s">
        <v>184</v>
      </c>
      <c r="T558" s="44" t="s">
        <v>141</v>
      </c>
      <c r="U558" s="44">
        <v>11403</v>
      </c>
      <c r="V558" s="44" t="s">
        <v>123</v>
      </c>
    </row>
    <row r="559" spans="1:22">
      <c r="A559" s="44" t="s">
        <v>188</v>
      </c>
      <c r="B559" s="44"/>
      <c r="C559" s="44" t="s">
        <v>122</v>
      </c>
      <c r="D559" s="44" t="s">
        <v>24</v>
      </c>
      <c r="E559" s="45">
        <v>41059.70208333333</v>
      </c>
      <c r="F559" s="44">
        <v>625</v>
      </c>
      <c r="G559" s="44" t="s">
        <v>56</v>
      </c>
      <c r="H559" s="44">
        <v>0.13</v>
      </c>
      <c r="I559" s="44" t="s">
        <v>54</v>
      </c>
      <c r="J559" s="44" t="s">
        <v>44</v>
      </c>
      <c r="K559" s="44" t="s">
        <v>32</v>
      </c>
      <c r="L559" s="44">
        <v>1433013</v>
      </c>
      <c r="M559" s="45">
        <v>41066.660416666666</v>
      </c>
      <c r="N559" s="44" t="s">
        <v>57</v>
      </c>
      <c r="O559" s="44">
        <v>0.08</v>
      </c>
      <c r="P559" s="44">
        <v>0.2</v>
      </c>
      <c r="Q559" s="44"/>
      <c r="R559" s="44" t="s">
        <v>27</v>
      </c>
      <c r="S559" s="44" t="s">
        <v>184</v>
      </c>
      <c r="T559" s="44" t="s">
        <v>141</v>
      </c>
      <c r="U559" s="44">
        <v>11403</v>
      </c>
      <c r="V559" s="44" t="s">
        <v>123</v>
      </c>
    </row>
    <row r="560" spans="1:22">
      <c r="A560" s="44" t="s">
        <v>188</v>
      </c>
      <c r="B560" s="44"/>
      <c r="C560" s="44" t="s">
        <v>122</v>
      </c>
      <c r="D560" s="44" t="s">
        <v>24</v>
      </c>
      <c r="E560" s="45">
        <v>41059.70208333333</v>
      </c>
      <c r="F560" s="44">
        <v>630</v>
      </c>
      <c r="G560" s="44" t="s">
        <v>59</v>
      </c>
      <c r="H560" s="44">
        <v>0.72</v>
      </c>
      <c r="I560" s="44"/>
      <c r="J560" s="44" t="s">
        <v>44</v>
      </c>
      <c r="K560" s="44" t="s">
        <v>32</v>
      </c>
      <c r="L560" s="44">
        <v>1433013</v>
      </c>
      <c r="M560" s="45">
        <v>41068.36041666667</v>
      </c>
      <c r="N560" s="44" t="s">
        <v>60</v>
      </c>
      <c r="O560" s="44">
        <v>0</v>
      </c>
      <c r="P560" s="44">
        <v>0.01</v>
      </c>
      <c r="Q560" s="44"/>
      <c r="R560" s="44" t="s">
        <v>27</v>
      </c>
      <c r="S560" s="44" t="s">
        <v>184</v>
      </c>
      <c r="T560" s="44" t="s">
        <v>141</v>
      </c>
      <c r="U560" s="44">
        <v>11403</v>
      </c>
      <c r="V560" s="44" t="s">
        <v>123</v>
      </c>
    </row>
    <row r="561" spans="1:22">
      <c r="A561" s="44" t="s">
        <v>188</v>
      </c>
      <c r="B561" s="44"/>
      <c r="C561" s="44" t="s">
        <v>122</v>
      </c>
      <c r="D561" s="44" t="s">
        <v>24</v>
      </c>
      <c r="E561" s="45">
        <v>41059.70208333333</v>
      </c>
      <c r="F561" s="44">
        <v>665</v>
      </c>
      <c r="G561" s="44" t="s">
        <v>61</v>
      </c>
      <c r="H561" s="44">
        <v>0.12</v>
      </c>
      <c r="I561" s="44"/>
      <c r="J561" s="44" t="s">
        <v>44</v>
      </c>
      <c r="K561" s="44" t="s">
        <v>32</v>
      </c>
      <c r="L561" s="44">
        <v>1433013</v>
      </c>
      <c r="M561" s="45">
        <v>41071.487500000003</v>
      </c>
      <c r="N561" s="44" t="s">
        <v>62</v>
      </c>
      <c r="O561" s="44">
        <v>0</v>
      </c>
      <c r="P561" s="44">
        <v>0.01</v>
      </c>
      <c r="Q561" s="44"/>
      <c r="R561" s="44" t="s">
        <v>27</v>
      </c>
      <c r="S561" s="44" t="s">
        <v>184</v>
      </c>
      <c r="T561" s="44" t="s">
        <v>141</v>
      </c>
      <c r="U561" s="44">
        <v>11403</v>
      </c>
      <c r="V561" s="44" t="s">
        <v>123</v>
      </c>
    </row>
    <row r="562" spans="1:22">
      <c r="A562" s="44" t="s">
        <v>188</v>
      </c>
      <c r="B562" s="44"/>
      <c r="C562" s="44" t="s">
        <v>122</v>
      </c>
      <c r="D562" s="44" t="s">
        <v>24</v>
      </c>
      <c r="E562" s="45">
        <v>41059.70208333333</v>
      </c>
      <c r="F562" s="44">
        <v>671</v>
      </c>
      <c r="G562" s="44" t="s">
        <v>63</v>
      </c>
      <c r="H562" s="44">
        <v>0.11</v>
      </c>
      <c r="I562" s="44" t="s">
        <v>150</v>
      </c>
      <c r="J562" s="44" t="s">
        <v>44</v>
      </c>
      <c r="K562" s="44" t="s">
        <v>32</v>
      </c>
      <c r="L562" s="44">
        <v>1433015</v>
      </c>
      <c r="M562" s="45">
        <v>41073.65902777778</v>
      </c>
      <c r="N562" s="44" t="s">
        <v>62</v>
      </c>
      <c r="O562" s="44">
        <v>0</v>
      </c>
      <c r="P562" s="44">
        <v>0.01</v>
      </c>
      <c r="Q562" s="44" t="s">
        <v>172</v>
      </c>
      <c r="R562" s="44" t="s">
        <v>27</v>
      </c>
      <c r="S562" s="44" t="s">
        <v>184</v>
      </c>
      <c r="T562" s="44" t="s">
        <v>141</v>
      </c>
      <c r="U562" s="44">
        <v>11403</v>
      </c>
      <c r="V562" s="44" t="s">
        <v>123</v>
      </c>
    </row>
    <row r="563" spans="1:22">
      <c r="A563" s="44" t="s">
        <v>188</v>
      </c>
      <c r="B563" s="44"/>
      <c r="C563" s="44" t="s">
        <v>122</v>
      </c>
      <c r="D563" s="44" t="s">
        <v>24</v>
      </c>
      <c r="E563" s="45">
        <v>41059.70208333333</v>
      </c>
      <c r="F563" s="44">
        <v>680</v>
      </c>
      <c r="G563" s="44" t="s">
        <v>64</v>
      </c>
      <c r="H563" s="44">
        <v>1</v>
      </c>
      <c r="I563" s="44" t="s">
        <v>37</v>
      </c>
      <c r="J563" s="44" t="s">
        <v>44</v>
      </c>
      <c r="K563" s="44" t="s">
        <v>32</v>
      </c>
      <c r="L563" s="44">
        <v>1433013</v>
      </c>
      <c r="M563" s="45">
        <v>41067.236111111109</v>
      </c>
      <c r="N563" s="44" t="s">
        <v>65</v>
      </c>
      <c r="O563" s="44">
        <v>1</v>
      </c>
      <c r="P563" s="44">
        <v>5</v>
      </c>
      <c r="Q563" s="44"/>
      <c r="R563" s="44" t="s">
        <v>27</v>
      </c>
      <c r="S563" s="44" t="s">
        <v>184</v>
      </c>
      <c r="T563" s="44" t="s">
        <v>141</v>
      </c>
      <c r="U563" s="44">
        <v>11403</v>
      </c>
      <c r="V563" s="44" t="s">
        <v>123</v>
      </c>
    </row>
    <row r="564" spans="1:22">
      <c r="A564" s="44" t="s">
        <v>188</v>
      </c>
      <c r="B564" s="44"/>
      <c r="C564" s="44" t="s">
        <v>122</v>
      </c>
      <c r="D564" s="44" t="s">
        <v>24</v>
      </c>
      <c r="E564" s="45">
        <v>41059.70208333333</v>
      </c>
      <c r="F564" s="44">
        <v>916</v>
      </c>
      <c r="G564" s="44" t="s">
        <v>66</v>
      </c>
      <c r="H564" s="44">
        <v>42.7</v>
      </c>
      <c r="I564" s="44"/>
      <c r="J564" s="44" t="s">
        <v>44</v>
      </c>
      <c r="K564" s="44" t="s">
        <v>32</v>
      </c>
      <c r="L564" s="44">
        <v>1433017</v>
      </c>
      <c r="M564" s="45">
        <v>41066.823611111111</v>
      </c>
      <c r="N564" s="44" t="s">
        <v>67</v>
      </c>
      <c r="O564" s="44">
        <v>0.08</v>
      </c>
      <c r="P564" s="44">
        <v>0.3</v>
      </c>
      <c r="Q564" s="44"/>
      <c r="R564" s="44" t="s">
        <v>27</v>
      </c>
      <c r="S564" s="44" t="s">
        <v>184</v>
      </c>
      <c r="T564" s="44" t="s">
        <v>141</v>
      </c>
      <c r="U564" s="44">
        <v>11403</v>
      </c>
      <c r="V564" s="44" t="s">
        <v>123</v>
      </c>
    </row>
    <row r="565" spans="1:22">
      <c r="A565" s="44" t="s">
        <v>188</v>
      </c>
      <c r="B565" s="44"/>
      <c r="C565" s="44" t="s">
        <v>122</v>
      </c>
      <c r="D565" s="44" t="s">
        <v>24</v>
      </c>
      <c r="E565" s="45">
        <v>41059.70208333333</v>
      </c>
      <c r="F565" s="44">
        <v>927</v>
      </c>
      <c r="G565" s="44" t="s">
        <v>68</v>
      </c>
      <c r="H565" s="44">
        <v>12.5</v>
      </c>
      <c r="I565" s="44"/>
      <c r="J565" s="44" t="s">
        <v>44</v>
      </c>
      <c r="K565" s="44" t="s">
        <v>32</v>
      </c>
      <c r="L565" s="44">
        <v>1433017</v>
      </c>
      <c r="M565" s="45">
        <v>41066.823611111111</v>
      </c>
      <c r="N565" s="44" t="s">
        <v>67</v>
      </c>
      <c r="O565" s="44">
        <v>0.04</v>
      </c>
      <c r="P565" s="44">
        <v>0.16</v>
      </c>
      <c r="Q565" s="44"/>
      <c r="R565" s="44" t="s">
        <v>27</v>
      </c>
      <c r="S565" s="44" t="s">
        <v>184</v>
      </c>
      <c r="T565" s="44" t="s">
        <v>141</v>
      </c>
      <c r="U565" s="44">
        <v>11403</v>
      </c>
      <c r="V565" s="44" t="s">
        <v>123</v>
      </c>
    </row>
    <row r="566" spans="1:22">
      <c r="A566" s="44" t="s">
        <v>188</v>
      </c>
      <c r="B566" s="44"/>
      <c r="C566" s="44" t="s">
        <v>122</v>
      </c>
      <c r="D566" s="44" t="s">
        <v>24</v>
      </c>
      <c r="E566" s="45">
        <v>41059.70208333333</v>
      </c>
      <c r="F566" s="44">
        <v>929</v>
      </c>
      <c r="G566" s="44" t="s">
        <v>69</v>
      </c>
      <c r="H566" s="44">
        <v>10.199999999999999</v>
      </c>
      <c r="I566" s="44"/>
      <c r="J566" s="44" t="s">
        <v>44</v>
      </c>
      <c r="K566" s="44" t="s">
        <v>32</v>
      </c>
      <c r="L566" s="44">
        <v>1433017</v>
      </c>
      <c r="M566" s="45">
        <v>41066.823611111111</v>
      </c>
      <c r="N566" s="44" t="s">
        <v>67</v>
      </c>
      <c r="O566" s="44">
        <v>0.5</v>
      </c>
      <c r="P566" s="44">
        <v>2</v>
      </c>
      <c r="Q566" s="44"/>
      <c r="R566" s="44" t="s">
        <v>27</v>
      </c>
      <c r="S566" s="44" t="s">
        <v>184</v>
      </c>
      <c r="T566" s="44" t="s">
        <v>141</v>
      </c>
      <c r="U566" s="44">
        <v>11403</v>
      </c>
      <c r="V566" s="44" t="s">
        <v>123</v>
      </c>
    </row>
    <row r="567" spans="1:22">
      <c r="A567" s="44" t="s">
        <v>188</v>
      </c>
      <c r="B567" s="44"/>
      <c r="C567" s="44" t="s">
        <v>122</v>
      </c>
      <c r="D567" s="44" t="s">
        <v>24</v>
      </c>
      <c r="E567" s="45">
        <v>41059.70208333333</v>
      </c>
      <c r="F567" s="44">
        <v>937</v>
      </c>
      <c r="G567" s="44" t="s">
        <v>70</v>
      </c>
      <c r="H567" s="44">
        <v>1.6</v>
      </c>
      <c r="I567" s="44"/>
      <c r="J567" s="44" t="s">
        <v>44</v>
      </c>
      <c r="K567" s="44" t="s">
        <v>32</v>
      </c>
      <c r="L567" s="44">
        <v>1433017</v>
      </c>
      <c r="M567" s="45">
        <v>41066.823611111111</v>
      </c>
      <c r="N567" s="44" t="s">
        <v>67</v>
      </c>
      <c r="O567" s="44">
        <v>0.3</v>
      </c>
      <c r="P567" s="44">
        <v>1.2</v>
      </c>
      <c r="Q567" s="44"/>
      <c r="R567" s="44" t="s">
        <v>27</v>
      </c>
      <c r="S567" s="44" t="s">
        <v>184</v>
      </c>
      <c r="T567" s="44" t="s">
        <v>141</v>
      </c>
      <c r="U567" s="44">
        <v>11403</v>
      </c>
      <c r="V567" s="44" t="s">
        <v>123</v>
      </c>
    </row>
    <row r="568" spans="1:22">
      <c r="A568" s="44" t="s">
        <v>188</v>
      </c>
      <c r="B568" s="44"/>
      <c r="C568" s="44" t="s">
        <v>122</v>
      </c>
      <c r="D568" s="44" t="s">
        <v>24</v>
      </c>
      <c r="E568" s="45">
        <v>41059.70208333333</v>
      </c>
      <c r="F568" s="44">
        <v>940</v>
      </c>
      <c r="G568" s="44" t="s">
        <v>71</v>
      </c>
      <c r="H568" s="44">
        <v>17</v>
      </c>
      <c r="I568" s="44"/>
      <c r="J568" s="44" t="s">
        <v>44</v>
      </c>
      <c r="K568" s="44" t="s">
        <v>32</v>
      </c>
      <c r="L568" s="44">
        <v>1433011</v>
      </c>
      <c r="M568" s="45">
        <v>41067.859722222223</v>
      </c>
      <c r="N568" s="44" t="s">
        <v>72</v>
      </c>
      <c r="O568" s="44">
        <v>0.2</v>
      </c>
      <c r="P568" s="44">
        <v>0.5</v>
      </c>
      <c r="Q568" s="44"/>
      <c r="R568" s="44" t="s">
        <v>27</v>
      </c>
      <c r="S568" s="44" t="s">
        <v>184</v>
      </c>
      <c r="T568" s="44" t="s">
        <v>141</v>
      </c>
      <c r="U568" s="44">
        <v>11403</v>
      </c>
      <c r="V568" s="44" t="s">
        <v>123</v>
      </c>
    </row>
    <row r="569" spans="1:22">
      <c r="A569" s="44" t="s">
        <v>188</v>
      </c>
      <c r="B569" s="44"/>
      <c r="C569" s="44" t="s">
        <v>122</v>
      </c>
      <c r="D569" s="44" t="s">
        <v>24</v>
      </c>
      <c r="E569" s="45">
        <v>41059.70208333333</v>
      </c>
      <c r="F569" s="44">
        <v>945</v>
      </c>
      <c r="G569" s="44" t="s">
        <v>73</v>
      </c>
      <c r="H569" s="44">
        <v>22</v>
      </c>
      <c r="I569" s="44"/>
      <c r="J569" s="44" t="s">
        <v>44</v>
      </c>
      <c r="K569" s="44" t="s">
        <v>32</v>
      </c>
      <c r="L569" s="44">
        <v>1433011</v>
      </c>
      <c r="M569" s="45">
        <v>41067.859722222223</v>
      </c>
      <c r="N569" s="44" t="s">
        <v>72</v>
      </c>
      <c r="O569" s="44">
        <v>0.2</v>
      </c>
      <c r="P569" s="44">
        <v>0.5</v>
      </c>
      <c r="Q569" s="44" t="s">
        <v>142</v>
      </c>
      <c r="R569" s="44" t="s">
        <v>27</v>
      </c>
      <c r="S569" s="44" t="s">
        <v>184</v>
      </c>
      <c r="T569" s="44" t="s">
        <v>141</v>
      </c>
      <c r="U569" s="44">
        <v>11403</v>
      </c>
      <c r="V569" s="44" t="s">
        <v>123</v>
      </c>
    </row>
    <row r="570" spans="1:22">
      <c r="A570" s="44" t="s">
        <v>188</v>
      </c>
      <c r="B570" s="44"/>
      <c r="C570" s="44" t="s">
        <v>122</v>
      </c>
      <c r="D570" s="44" t="s">
        <v>24</v>
      </c>
      <c r="E570" s="45">
        <v>41059.70208333333</v>
      </c>
      <c r="F570" s="44">
        <v>1022</v>
      </c>
      <c r="G570" s="44" t="s">
        <v>74</v>
      </c>
      <c r="H570" s="44">
        <v>36</v>
      </c>
      <c r="I570" s="44" t="s">
        <v>54</v>
      </c>
      <c r="J570" s="44" t="s">
        <v>75</v>
      </c>
      <c r="K570" s="44" t="s">
        <v>32</v>
      </c>
      <c r="L570" s="44">
        <v>1433017</v>
      </c>
      <c r="M570" s="45">
        <v>41066.823611111111</v>
      </c>
      <c r="N570" s="44" t="s">
        <v>67</v>
      </c>
      <c r="O570" s="44">
        <v>15</v>
      </c>
      <c r="P570" s="44">
        <v>60</v>
      </c>
      <c r="Q570" s="44"/>
      <c r="R570" s="44" t="s">
        <v>27</v>
      </c>
      <c r="S570" s="44" t="s">
        <v>184</v>
      </c>
      <c r="T570" s="44" t="s">
        <v>141</v>
      </c>
      <c r="U570" s="44">
        <v>11403</v>
      </c>
      <c r="V570" s="44" t="s">
        <v>123</v>
      </c>
    </row>
    <row r="571" spans="1:22">
      <c r="A571" s="44" t="s">
        <v>188</v>
      </c>
      <c r="B571" s="44"/>
      <c r="C571" s="44" t="s">
        <v>122</v>
      </c>
      <c r="D571" s="44" t="s">
        <v>24</v>
      </c>
      <c r="E571" s="45">
        <v>41059.70208333333</v>
      </c>
      <c r="F571" s="44">
        <v>70300</v>
      </c>
      <c r="G571" s="44" t="s">
        <v>76</v>
      </c>
      <c r="H571" s="44">
        <v>208</v>
      </c>
      <c r="I571" s="44"/>
      <c r="J571" s="44" t="s">
        <v>44</v>
      </c>
      <c r="K571" s="44" t="s">
        <v>32</v>
      </c>
      <c r="L571" s="44">
        <v>1433011</v>
      </c>
      <c r="M571" s="45">
        <v>41065.609722222223</v>
      </c>
      <c r="N571" s="44" t="s">
        <v>77</v>
      </c>
      <c r="O571" s="44">
        <v>15</v>
      </c>
      <c r="P571" s="44">
        <v>25</v>
      </c>
      <c r="Q571" s="44"/>
      <c r="R571" s="44" t="s">
        <v>27</v>
      </c>
      <c r="S571" s="44" t="s">
        <v>184</v>
      </c>
      <c r="T571" s="44" t="s">
        <v>141</v>
      </c>
      <c r="U571" s="44">
        <v>11403</v>
      </c>
      <c r="V571" s="44" t="s">
        <v>123</v>
      </c>
    </row>
    <row r="572" spans="1:22">
      <c r="A572" s="44" t="s">
        <v>188</v>
      </c>
      <c r="B572" s="44"/>
      <c r="C572" s="44" t="s">
        <v>122</v>
      </c>
      <c r="D572" s="44" t="s">
        <v>24</v>
      </c>
      <c r="E572" s="45">
        <v>41059.70208333333</v>
      </c>
      <c r="F572" s="44">
        <v>99937</v>
      </c>
      <c r="G572" s="44" t="s">
        <v>136</v>
      </c>
      <c r="H572" s="44">
        <v>0.19</v>
      </c>
      <c r="I572" s="44"/>
      <c r="J572" s="44" t="s">
        <v>75</v>
      </c>
      <c r="K572" s="44" t="s">
        <v>32</v>
      </c>
      <c r="L572" s="44">
        <v>1433019</v>
      </c>
      <c r="M572" s="45">
        <v>41069.466666666667</v>
      </c>
      <c r="N572" s="44" t="s">
        <v>137</v>
      </c>
      <c r="O572" s="44">
        <v>0.01</v>
      </c>
      <c r="P572" s="44">
        <v>0.05</v>
      </c>
      <c r="Q572" s="44"/>
      <c r="R572" s="44" t="s">
        <v>27</v>
      </c>
      <c r="S572" s="44" t="s">
        <v>184</v>
      </c>
      <c r="T572" s="44" t="s">
        <v>141</v>
      </c>
      <c r="U572" s="44">
        <v>11403</v>
      </c>
      <c r="V572" s="44" t="s">
        <v>123</v>
      </c>
    </row>
    <row r="573" spans="1:22">
      <c r="A573" s="17"/>
      <c r="B573" s="17"/>
      <c r="C573" s="17"/>
      <c r="D573" s="17"/>
      <c r="E573" s="18"/>
      <c r="F573" s="17"/>
      <c r="G573" s="17"/>
      <c r="H573" s="17"/>
      <c r="I573" s="17"/>
      <c r="J573" s="17"/>
      <c r="K573" s="17"/>
      <c r="L573" s="17"/>
      <c r="M573" s="18"/>
      <c r="N573" s="17"/>
      <c r="O573" s="17"/>
      <c r="P573" s="17"/>
      <c r="Q573" s="17"/>
      <c r="R573" s="17"/>
      <c r="S573" s="17"/>
      <c r="T573" s="17"/>
      <c r="U573" s="17"/>
      <c r="V573" s="17"/>
    </row>
    <row r="574" spans="1:22">
      <c r="A574" s="17"/>
      <c r="B574" s="17"/>
      <c r="C574" s="17"/>
      <c r="D574" s="17"/>
      <c r="E574" s="18"/>
      <c r="F574" s="17"/>
      <c r="G574" s="17"/>
      <c r="H574" s="17"/>
      <c r="I574" s="17"/>
      <c r="J574" s="17"/>
      <c r="K574" s="17"/>
      <c r="L574" s="17"/>
      <c r="M574" s="18"/>
      <c r="N574" s="17"/>
      <c r="O574" s="17"/>
      <c r="P574" s="17"/>
      <c r="Q574" s="17"/>
      <c r="R574" s="17"/>
      <c r="S574" s="17"/>
      <c r="T574" s="17"/>
      <c r="U574" s="17"/>
      <c r="V574" s="17"/>
    </row>
    <row r="575" spans="1:22">
      <c r="A575" s="17"/>
      <c r="B575" s="17"/>
      <c r="C575" s="17"/>
      <c r="D575" s="17"/>
      <c r="E575" s="18"/>
      <c r="F575" s="17"/>
      <c r="G575" s="17"/>
      <c r="H575" s="17"/>
      <c r="I575" s="17"/>
      <c r="J575" s="17"/>
      <c r="K575" s="17"/>
      <c r="L575" s="17"/>
      <c r="M575" s="18"/>
      <c r="N575" s="17"/>
      <c r="O575" s="17"/>
      <c r="P575" s="17"/>
      <c r="Q575" s="17"/>
      <c r="R575" s="17"/>
      <c r="S575" s="17"/>
      <c r="T575" s="17"/>
      <c r="U575" s="17"/>
      <c r="V575" s="17"/>
    </row>
    <row r="576" spans="1:22">
      <c r="A576" s="17"/>
      <c r="B576" s="17"/>
      <c r="C576" s="17"/>
      <c r="D576" s="17"/>
      <c r="E576" s="18"/>
      <c r="F576" s="17"/>
      <c r="G576" s="17"/>
      <c r="H576" s="17"/>
      <c r="I576" s="17"/>
      <c r="J576" s="17"/>
      <c r="K576" s="17"/>
      <c r="L576" s="17"/>
      <c r="M576" s="18"/>
      <c r="N576" s="17"/>
      <c r="O576" s="17"/>
      <c r="P576" s="17"/>
      <c r="Q576" s="17"/>
      <c r="R576" s="17"/>
      <c r="S576" s="17"/>
      <c r="T576" s="17"/>
      <c r="U576" s="17"/>
      <c r="V576" s="17"/>
    </row>
    <row r="577" spans="1:22">
      <c r="A577" s="17"/>
      <c r="B577" s="17"/>
      <c r="C577" s="17"/>
      <c r="D577" s="17"/>
      <c r="E577" s="18"/>
      <c r="F577" s="17"/>
      <c r="G577" s="17"/>
      <c r="H577" s="17"/>
      <c r="I577" s="17"/>
      <c r="J577" s="17"/>
      <c r="K577" s="17"/>
      <c r="L577" s="17"/>
      <c r="M577" s="18"/>
      <c r="N577" s="17"/>
      <c r="O577" s="17"/>
      <c r="P577" s="17"/>
      <c r="Q577" s="17"/>
      <c r="R577" s="17"/>
      <c r="S577" s="17"/>
      <c r="T577" s="17"/>
      <c r="U577" s="17"/>
      <c r="V577" s="17"/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V29"/>
  <sheetViews>
    <sheetView workbookViewId="0">
      <selection activeCell="B29" sqref="B4:B29"/>
    </sheetView>
  </sheetViews>
  <sheetFormatPr defaultRowHeight="15"/>
  <cols>
    <col min="1" max="1" width="2.42578125" customWidth="1"/>
    <col min="2" max="2" width="44.85546875" bestFit="1" customWidth="1"/>
  </cols>
  <sheetData>
    <row r="1" spans="2:22" s="17" customFormat="1" ht="15" customHeight="1">
      <c r="B1" s="17" t="s">
        <v>2</v>
      </c>
      <c r="C1" s="49" t="s">
        <v>126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spans="2:22" s="2" customFormat="1" ht="35.25" customHeight="1">
      <c r="B2" s="3"/>
      <c r="C2" s="4" t="s">
        <v>30</v>
      </c>
      <c r="D2" s="4" t="s">
        <v>36</v>
      </c>
      <c r="E2" s="4" t="s">
        <v>51</v>
      </c>
      <c r="F2" s="4" t="s">
        <v>53</v>
      </c>
      <c r="G2" s="4" t="s">
        <v>56</v>
      </c>
      <c r="H2" s="4" t="s">
        <v>59</v>
      </c>
      <c r="I2" s="4" t="s">
        <v>61</v>
      </c>
      <c r="J2" s="4" t="s">
        <v>63</v>
      </c>
      <c r="K2" s="4" t="s">
        <v>64</v>
      </c>
      <c r="L2" s="4" t="s">
        <v>66</v>
      </c>
      <c r="M2" s="4" t="s">
        <v>68</v>
      </c>
      <c r="N2" s="4" t="s">
        <v>69</v>
      </c>
      <c r="O2" s="4" t="s">
        <v>70</v>
      </c>
      <c r="P2" s="4" t="s">
        <v>71</v>
      </c>
      <c r="Q2" s="4" t="s">
        <v>73</v>
      </c>
      <c r="R2" s="4" t="s">
        <v>74</v>
      </c>
      <c r="S2" s="4" t="s">
        <v>76</v>
      </c>
      <c r="T2" s="4" t="s">
        <v>101</v>
      </c>
      <c r="U2" s="4" t="s">
        <v>135</v>
      </c>
      <c r="V2" s="13" t="s">
        <v>136</v>
      </c>
    </row>
    <row r="4" spans="2:22">
      <c r="B4" s="31" t="s">
        <v>23</v>
      </c>
      <c r="C4" s="17">
        <f t="array" ref="C4">INDEX('Full Data'!$O:$O,MATCH($B4,IF('Full Data'!$G:$G=C$2,'Full Data'!$C:$C),0))</f>
        <v>0.1</v>
      </c>
      <c r="D4" s="17">
        <f t="array" ref="D4">INDEX('Full Data'!$O:$O,MATCH($B4,IF('Full Data'!$G:$G=D$2,'Full Data'!$C:$C),0))</f>
        <v>2.5</v>
      </c>
      <c r="E4" s="17">
        <f t="array" ref="E4">INDEX('Full Data'!$O:$O,MATCH($B4,IF('Full Data'!$G:$G=E$2,'Full Data'!$C:$C),0))</f>
        <v>0.65</v>
      </c>
      <c r="F4" s="17">
        <f t="array" ref="F4">INDEX('Full Data'!$O:$O,MATCH($B4,IF('Full Data'!$G:$G=F$2,'Full Data'!$C:$C),0))</f>
        <v>0.01</v>
      </c>
      <c r="G4" s="17">
        <f t="array" ref="G4">INDEX('Full Data'!$O:$O,MATCH($B4,IF('Full Data'!$G:$G=G$2,'Full Data'!$C:$C),0))</f>
        <v>0.08</v>
      </c>
      <c r="H4" s="17">
        <f t="array" ref="H4">INDEX('Full Data'!$O:$O,MATCH($B4,IF('Full Data'!$G:$G=H$2,'Full Data'!$C:$C),0))</f>
        <v>0</v>
      </c>
      <c r="I4" s="17">
        <f t="array" ref="I4">INDEX('Full Data'!$O:$O,MATCH($B4,IF('Full Data'!$G:$G=I$2,'Full Data'!$C:$C),0))</f>
        <v>0</v>
      </c>
      <c r="J4" s="17">
        <f t="array" ref="J4">INDEX('Full Data'!$O:$O,MATCH($B4,IF('Full Data'!$G:$G=J$2,'Full Data'!$C:$C),0))</f>
        <v>0</v>
      </c>
      <c r="K4" s="17">
        <f t="array" ref="K4">INDEX('Full Data'!$O:$O,MATCH($B4,IF('Full Data'!$G:$G=K$2,'Full Data'!$C:$C),0))</f>
        <v>1</v>
      </c>
      <c r="L4" s="17">
        <f t="array" ref="L4">INDEX('Full Data'!$O:$O,MATCH($B4,IF('Full Data'!$G:$G=L$2,'Full Data'!$C:$C),0))</f>
        <v>0.08</v>
      </c>
      <c r="M4" s="17">
        <f t="array" ref="M4">INDEX('Full Data'!$O:$O,MATCH($B4,IF('Full Data'!$G:$G=M$2,'Full Data'!$C:$C),0))</f>
        <v>0.04</v>
      </c>
      <c r="N4" s="17">
        <f t="array" ref="N4">INDEX('Full Data'!$O:$O,MATCH($B4,IF('Full Data'!$G:$G=N$2,'Full Data'!$C:$C),0))</f>
        <v>0.5</v>
      </c>
      <c r="O4" s="17">
        <f t="array" ref="O4">INDEX('Full Data'!$O:$O,MATCH($B4,IF('Full Data'!$G:$G=O$2,'Full Data'!$C:$C),0))</f>
        <v>0.3</v>
      </c>
      <c r="P4" s="17">
        <f t="array" ref="P4">INDEX('Full Data'!$O:$O,MATCH($B4,IF('Full Data'!$G:$G=P$2,'Full Data'!$C:$C),0))</f>
        <v>2</v>
      </c>
      <c r="Q4" s="17">
        <f t="array" ref="Q4">INDEX('Full Data'!$O:$O,MATCH($B4,IF('Full Data'!$G:$G=Q$2,'Full Data'!$C:$C),0))</f>
        <v>2</v>
      </c>
      <c r="R4" s="17">
        <f t="array" ref="R4">INDEX('Full Data'!$O:$O,MATCH($B4,IF('Full Data'!$G:$G=R$2,'Full Data'!$C:$C),0))</f>
        <v>15</v>
      </c>
      <c r="S4" s="17">
        <f t="array" ref="S4">INDEX('Full Data'!$O:$O,MATCH($B4,IF('Full Data'!$G:$G=S$2,'Full Data'!$C:$C),0))</f>
        <v>15</v>
      </c>
      <c r="T4" s="17"/>
      <c r="U4" s="17" t="e">
        <f t="array" ref="U4">INDEX('Full Data'!$O:$O,MATCH($B4,IF('Full Data'!$G:$G=U$2,'Full Data'!$C:$C),0))</f>
        <v>#N/A</v>
      </c>
      <c r="V4" s="17">
        <f t="array" ref="V4">INDEX('Full Data'!$O:$O,MATCH($B4,IF('Full Data'!$G:$G=V$2,'Full Data'!$C:$C),0))</f>
        <v>0.01</v>
      </c>
    </row>
    <row r="5" spans="2:22">
      <c r="B5" s="34" t="s">
        <v>79</v>
      </c>
      <c r="C5" s="17">
        <f t="array" ref="C5">INDEX('Full Data'!$O:$O,MATCH($B5,IF('Full Data'!$G:$G=C$2,'Full Data'!$C:$C),0))</f>
        <v>0.1</v>
      </c>
      <c r="D5" s="17">
        <f t="array" ref="D5">INDEX('Full Data'!$O:$O,MATCH($B5,IF('Full Data'!$G:$G=D$2,'Full Data'!$C:$C),0))</f>
        <v>2.5</v>
      </c>
      <c r="E5" s="17">
        <f t="array" ref="E5">INDEX('Full Data'!$O:$O,MATCH($B5,IF('Full Data'!$G:$G=E$2,'Full Data'!$C:$C),0))</f>
        <v>0.65</v>
      </c>
      <c r="F5" s="17">
        <f t="array" ref="F5">INDEX('Full Data'!$O:$O,MATCH($B5,IF('Full Data'!$G:$G=F$2,'Full Data'!$C:$C),0))</f>
        <v>0.01</v>
      </c>
      <c r="G5" s="17">
        <f t="array" ref="G5">INDEX('Full Data'!$O:$O,MATCH($B5,IF('Full Data'!$G:$G=G$2,'Full Data'!$C:$C),0))</f>
        <v>0.08</v>
      </c>
      <c r="H5" s="17">
        <f t="array" ref="H5">INDEX('Full Data'!$O:$O,MATCH($B5,IF('Full Data'!$G:$G=H$2,'Full Data'!$C:$C),0))</f>
        <v>0.04</v>
      </c>
      <c r="I5" s="17">
        <f t="array" ref="I5">INDEX('Full Data'!$O:$O,MATCH($B5,IF('Full Data'!$G:$G=I$2,'Full Data'!$C:$C),0))</f>
        <v>0</v>
      </c>
      <c r="J5" s="17">
        <f t="array" ref="J5">INDEX('Full Data'!$O:$O,MATCH($B5,IF('Full Data'!$G:$G=J$2,'Full Data'!$C:$C),0))</f>
        <v>0</v>
      </c>
      <c r="K5" s="17">
        <f t="array" ref="K5">INDEX('Full Data'!$O:$O,MATCH($B5,IF('Full Data'!$G:$G=K$2,'Full Data'!$C:$C),0))</f>
        <v>1</v>
      </c>
      <c r="L5" s="17">
        <f t="array" ref="L5">INDEX('Full Data'!$O:$O,MATCH($B5,IF('Full Data'!$G:$G=L$2,'Full Data'!$C:$C),0))</f>
        <v>0.08</v>
      </c>
      <c r="M5" s="17">
        <f t="array" ref="M5">INDEX('Full Data'!$O:$O,MATCH($B5,IF('Full Data'!$G:$G=M$2,'Full Data'!$C:$C),0))</f>
        <v>0.04</v>
      </c>
      <c r="N5" s="17">
        <f t="array" ref="N5">INDEX('Full Data'!$O:$O,MATCH($B5,IF('Full Data'!$G:$G=N$2,'Full Data'!$C:$C),0))</f>
        <v>0.5</v>
      </c>
      <c r="O5" s="17">
        <f t="array" ref="O5">INDEX('Full Data'!$O:$O,MATCH($B5,IF('Full Data'!$G:$G=O$2,'Full Data'!$C:$C),0))</f>
        <v>0.3</v>
      </c>
      <c r="P5" s="17">
        <f t="array" ref="P5">INDEX('Full Data'!$O:$O,MATCH($B5,IF('Full Data'!$G:$G=P$2,'Full Data'!$C:$C),0))</f>
        <v>0.2</v>
      </c>
      <c r="Q5" s="17">
        <f t="array" ref="Q5">INDEX('Full Data'!$O:$O,MATCH($B5,IF('Full Data'!$G:$G=Q$2,'Full Data'!$C:$C),0))</f>
        <v>0.2</v>
      </c>
      <c r="R5" s="17">
        <f t="array" ref="R5">INDEX('Full Data'!$O:$O,MATCH($B5,IF('Full Data'!$G:$G=R$2,'Full Data'!$C:$C),0))</f>
        <v>15</v>
      </c>
      <c r="S5" s="17">
        <f t="array" ref="S5">INDEX('Full Data'!$O:$O,MATCH($B5,IF('Full Data'!$G:$G=S$2,'Full Data'!$C:$C),0))</f>
        <v>15</v>
      </c>
      <c r="T5" s="17"/>
      <c r="U5" s="17" t="e">
        <f t="array" ref="U5">INDEX('Full Data'!$O:$O,MATCH($B5,IF('Full Data'!$G:$G=U$2,'Full Data'!$C:$C),0))</f>
        <v>#N/A</v>
      </c>
      <c r="V5" s="17">
        <f t="array" ref="V5">INDEX('Full Data'!$O:$O,MATCH($B5,IF('Full Data'!$G:$G=V$2,'Full Data'!$C:$C),0))</f>
        <v>0.01</v>
      </c>
    </row>
    <row r="6" spans="2:22">
      <c r="B6" s="34" t="s">
        <v>81</v>
      </c>
      <c r="C6" s="17">
        <f t="array" ref="C6">INDEX('Full Data'!$O:$O,MATCH($B6,IF('Full Data'!$G:$G=C$2,'Full Data'!$C:$C),0))</f>
        <v>0.1</v>
      </c>
      <c r="D6" s="17">
        <f t="array" ref="D6">INDEX('Full Data'!$O:$O,MATCH($B6,IF('Full Data'!$G:$G=D$2,'Full Data'!$C:$C),0))</f>
        <v>2.5</v>
      </c>
      <c r="E6" s="17">
        <f t="array" ref="E6">INDEX('Full Data'!$O:$O,MATCH($B6,IF('Full Data'!$G:$G=E$2,'Full Data'!$C:$C),0))</f>
        <v>0.65</v>
      </c>
      <c r="F6" s="17">
        <f t="array" ref="F6">INDEX('Full Data'!$O:$O,MATCH($B6,IF('Full Data'!$G:$G=F$2,'Full Data'!$C:$C),0))</f>
        <v>0.01</v>
      </c>
      <c r="G6" s="17">
        <f t="array" ref="G6">INDEX('Full Data'!$O:$O,MATCH($B6,IF('Full Data'!$G:$G=G$2,'Full Data'!$C:$C),0))</f>
        <v>0.08</v>
      </c>
      <c r="H6" s="17">
        <f t="array" ref="H6">INDEX('Full Data'!$O:$O,MATCH($B6,IF('Full Data'!$G:$G=H$2,'Full Data'!$C:$C),0))</f>
        <v>0</v>
      </c>
      <c r="I6" s="17">
        <f t="array" ref="I6">INDEX('Full Data'!$O:$O,MATCH($B6,IF('Full Data'!$G:$G=I$2,'Full Data'!$C:$C),0))</f>
        <v>0</v>
      </c>
      <c r="J6" s="17">
        <f t="array" ref="J6">INDEX('Full Data'!$O:$O,MATCH($B6,IF('Full Data'!$G:$G=J$2,'Full Data'!$C:$C),0))</f>
        <v>0</v>
      </c>
      <c r="K6" s="17">
        <f t="array" ref="K6">INDEX('Full Data'!$O:$O,MATCH($B6,IF('Full Data'!$G:$G=K$2,'Full Data'!$C:$C),0))</f>
        <v>1</v>
      </c>
      <c r="L6" s="17">
        <f t="array" ref="L6">INDEX('Full Data'!$O:$O,MATCH($B6,IF('Full Data'!$G:$G=L$2,'Full Data'!$C:$C),0))</f>
        <v>0.08</v>
      </c>
      <c r="M6" s="17">
        <f t="array" ref="M6">INDEX('Full Data'!$O:$O,MATCH($B6,IF('Full Data'!$G:$G=M$2,'Full Data'!$C:$C),0))</f>
        <v>0.04</v>
      </c>
      <c r="N6" s="17">
        <f t="array" ref="N6">INDEX('Full Data'!$O:$O,MATCH($B6,IF('Full Data'!$G:$G=N$2,'Full Data'!$C:$C),0))</f>
        <v>0.5</v>
      </c>
      <c r="O6" s="17">
        <f t="array" ref="O6">INDEX('Full Data'!$O:$O,MATCH($B6,IF('Full Data'!$G:$G=O$2,'Full Data'!$C:$C),0))</f>
        <v>0.3</v>
      </c>
      <c r="P6" s="17">
        <f t="array" ref="P6">INDEX('Full Data'!$O:$O,MATCH($B6,IF('Full Data'!$G:$G=P$2,'Full Data'!$C:$C),0))</f>
        <v>0.2</v>
      </c>
      <c r="Q6" s="17">
        <f t="array" ref="Q6">INDEX('Full Data'!$O:$O,MATCH($B6,IF('Full Data'!$G:$G=Q$2,'Full Data'!$C:$C),0))</f>
        <v>0.2</v>
      </c>
      <c r="R6" s="17">
        <f t="array" ref="R6">INDEX('Full Data'!$O:$O,MATCH($B6,IF('Full Data'!$G:$G=R$2,'Full Data'!$C:$C),0))</f>
        <v>15</v>
      </c>
      <c r="S6" s="17">
        <f t="array" ref="S6">INDEX('Full Data'!$O:$O,MATCH($B6,IF('Full Data'!$G:$G=S$2,'Full Data'!$C:$C),0))</f>
        <v>15</v>
      </c>
      <c r="T6" s="17"/>
      <c r="U6" s="17" t="e">
        <f t="array" ref="U6">INDEX('Full Data'!$O:$O,MATCH($B6,IF('Full Data'!$G:$G=U$2,'Full Data'!$C:$C),0))</f>
        <v>#N/A</v>
      </c>
      <c r="V6" s="17">
        <f t="array" ref="V6">INDEX('Full Data'!$O:$O,MATCH($B6,IF('Full Data'!$G:$G=V$2,'Full Data'!$C:$C),0))</f>
        <v>0.01</v>
      </c>
    </row>
    <row r="7" spans="2:22">
      <c r="B7" s="34" t="s">
        <v>83</v>
      </c>
      <c r="C7" s="17">
        <f t="array" ref="C7">INDEX('Full Data'!$O:$O,MATCH($B7,IF('Full Data'!$G:$G=C$2,'Full Data'!$C:$C),0))</f>
        <v>0.1</v>
      </c>
      <c r="D7" s="17">
        <f t="array" ref="D7">INDEX('Full Data'!$O:$O,MATCH($B7,IF('Full Data'!$G:$G=D$2,'Full Data'!$C:$C),0))</f>
        <v>2.5</v>
      </c>
      <c r="E7" s="17">
        <f t="array" ref="E7">INDEX('Full Data'!$O:$O,MATCH($B7,IF('Full Data'!$G:$G=E$2,'Full Data'!$C:$C),0))</f>
        <v>0.65</v>
      </c>
      <c r="F7" s="17">
        <f t="array" ref="F7">INDEX('Full Data'!$O:$O,MATCH($B7,IF('Full Data'!$G:$G=F$2,'Full Data'!$C:$C),0))</f>
        <v>0.01</v>
      </c>
      <c r="G7" s="17">
        <f t="array" ref="G7">INDEX('Full Data'!$O:$O,MATCH($B7,IF('Full Data'!$G:$G=G$2,'Full Data'!$C:$C),0))</f>
        <v>0.08</v>
      </c>
      <c r="H7" s="17">
        <f t="array" ref="H7">INDEX('Full Data'!$O:$O,MATCH($B7,IF('Full Data'!$G:$G=H$2,'Full Data'!$C:$C),0))</f>
        <v>0</v>
      </c>
      <c r="I7" s="17">
        <f t="array" ref="I7">INDEX('Full Data'!$O:$O,MATCH($B7,IF('Full Data'!$G:$G=I$2,'Full Data'!$C:$C),0))</f>
        <v>0</v>
      </c>
      <c r="J7" s="17">
        <f t="array" ref="J7">INDEX('Full Data'!$O:$O,MATCH($B7,IF('Full Data'!$G:$G=J$2,'Full Data'!$C:$C),0))</f>
        <v>0</v>
      </c>
      <c r="K7" s="17">
        <f t="array" ref="K7">INDEX('Full Data'!$O:$O,MATCH($B7,IF('Full Data'!$G:$G=K$2,'Full Data'!$C:$C),0))</f>
        <v>1</v>
      </c>
      <c r="L7" s="17">
        <f t="array" ref="L7">INDEX('Full Data'!$O:$O,MATCH($B7,IF('Full Data'!$G:$G=L$2,'Full Data'!$C:$C),0))</f>
        <v>0.08</v>
      </c>
      <c r="M7" s="17">
        <f t="array" ref="M7">INDEX('Full Data'!$O:$O,MATCH($B7,IF('Full Data'!$G:$G=M$2,'Full Data'!$C:$C),0))</f>
        <v>0.04</v>
      </c>
      <c r="N7" s="17">
        <f t="array" ref="N7">INDEX('Full Data'!$O:$O,MATCH($B7,IF('Full Data'!$G:$G=N$2,'Full Data'!$C:$C),0))</f>
        <v>0.5</v>
      </c>
      <c r="O7" s="17">
        <f t="array" ref="O7">INDEX('Full Data'!$O:$O,MATCH($B7,IF('Full Data'!$G:$G=O$2,'Full Data'!$C:$C),0))</f>
        <v>0.3</v>
      </c>
      <c r="P7" s="17">
        <f t="array" ref="P7">INDEX('Full Data'!$O:$O,MATCH($B7,IF('Full Data'!$G:$G=P$2,'Full Data'!$C:$C),0))</f>
        <v>0.2</v>
      </c>
      <c r="Q7" s="17">
        <f t="array" ref="Q7">INDEX('Full Data'!$O:$O,MATCH($B7,IF('Full Data'!$G:$G=Q$2,'Full Data'!$C:$C),0))</f>
        <v>0.2</v>
      </c>
      <c r="R7" s="17">
        <f t="array" ref="R7">INDEX('Full Data'!$O:$O,MATCH($B7,IF('Full Data'!$G:$G=R$2,'Full Data'!$C:$C),0))</f>
        <v>15</v>
      </c>
      <c r="S7" s="17">
        <f t="array" ref="S7">INDEX('Full Data'!$O:$O,MATCH($B7,IF('Full Data'!$G:$G=S$2,'Full Data'!$C:$C),0))</f>
        <v>15</v>
      </c>
      <c r="T7" s="17"/>
      <c r="U7" s="17" t="e">
        <f t="array" ref="U7">INDEX('Full Data'!$O:$O,MATCH($B7,IF('Full Data'!$G:$G=U$2,'Full Data'!$C:$C),0))</f>
        <v>#N/A</v>
      </c>
      <c r="V7" s="17">
        <f t="array" ref="V7">INDEX('Full Data'!$O:$O,MATCH($B7,IF('Full Data'!$G:$G=V$2,'Full Data'!$C:$C),0))</f>
        <v>0.01</v>
      </c>
    </row>
    <row r="8" spans="2:22">
      <c r="B8" s="34" t="s">
        <v>85</v>
      </c>
      <c r="C8" s="17">
        <f t="array" ref="C8">INDEX('Full Data'!$O:$O,MATCH($B8,IF('Full Data'!$G:$G=C$2,'Full Data'!$C:$C),0))</f>
        <v>0.1</v>
      </c>
      <c r="D8" s="17">
        <f t="array" ref="D8">INDEX('Full Data'!$O:$O,MATCH($B8,IF('Full Data'!$G:$G=D$2,'Full Data'!$C:$C),0))</f>
        <v>2.5</v>
      </c>
      <c r="E8" s="17">
        <f t="array" ref="E8">INDEX('Full Data'!$O:$O,MATCH($B8,IF('Full Data'!$G:$G=E$2,'Full Data'!$C:$C),0))</f>
        <v>0.65</v>
      </c>
      <c r="F8" s="17">
        <f t="array" ref="F8">INDEX('Full Data'!$O:$O,MATCH($B8,IF('Full Data'!$G:$G=F$2,'Full Data'!$C:$C),0))</f>
        <v>0.01</v>
      </c>
      <c r="G8" s="17">
        <f t="array" ref="G8">INDEX('Full Data'!$O:$O,MATCH($B8,IF('Full Data'!$G:$G=G$2,'Full Data'!$C:$C),0))</f>
        <v>0.08</v>
      </c>
      <c r="H8" s="17">
        <f t="array" ref="H8">INDEX('Full Data'!$O:$O,MATCH($B8,IF('Full Data'!$G:$G=H$2,'Full Data'!$C:$C),0))</f>
        <v>0</v>
      </c>
      <c r="I8" s="17">
        <f t="array" ref="I8">INDEX('Full Data'!$O:$O,MATCH($B8,IF('Full Data'!$G:$G=I$2,'Full Data'!$C:$C),0))</f>
        <v>0</v>
      </c>
      <c r="J8" s="17">
        <f t="array" ref="J8">INDEX('Full Data'!$O:$O,MATCH($B8,IF('Full Data'!$G:$G=J$2,'Full Data'!$C:$C),0))</f>
        <v>0</v>
      </c>
      <c r="K8" s="17">
        <f t="array" ref="K8">INDEX('Full Data'!$O:$O,MATCH($B8,IF('Full Data'!$G:$G=K$2,'Full Data'!$C:$C),0))</f>
        <v>1</v>
      </c>
      <c r="L8" s="17">
        <f t="array" ref="L8">INDEX('Full Data'!$O:$O,MATCH($B8,IF('Full Data'!$G:$G=L$2,'Full Data'!$C:$C),0))</f>
        <v>0.08</v>
      </c>
      <c r="M8" s="17">
        <f t="array" ref="M8">INDEX('Full Data'!$O:$O,MATCH($B8,IF('Full Data'!$G:$G=M$2,'Full Data'!$C:$C),0))</f>
        <v>0.04</v>
      </c>
      <c r="N8" s="17">
        <f t="array" ref="N8">INDEX('Full Data'!$O:$O,MATCH($B8,IF('Full Data'!$G:$G=N$2,'Full Data'!$C:$C),0))</f>
        <v>0.5</v>
      </c>
      <c r="O8" s="17">
        <f t="array" ref="O8">INDEX('Full Data'!$O:$O,MATCH($B8,IF('Full Data'!$G:$G=O$2,'Full Data'!$C:$C),0))</f>
        <v>0.3</v>
      </c>
      <c r="P8" s="17">
        <f t="array" ref="P8">INDEX('Full Data'!$O:$O,MATCH($B8,IF('Full Data'!$G:$G=P$2,'Full Data'!$C:$C),0))</f>
        <v>0.2</v>
      </c>
      <c r="Q8" s="17">
        <f t="array" ref="Q8">INDEX('Full Data'!$O:$O,MATCH($B8,IF('Full Data'!$G:$G=Q$2,'Full Data'!$C:$C),0))</f>
        <v>0.2</v>
      </c>
      <c r="R8" s="17">
        <f t="array" ref="R8">INDEX('Full Data'!$O:$O,MATCH($B8,IF('Full Data'!$G:$G=R$2,'Full Data'!$C:$C),0))</f>
        <v>15</v>
      </c>
      <c r="S8" s="17">
        <f t="array" ref="S8">INDEX('Full Data'!$O:$O,MATCH($B8,IF('Full Data'!$G:$G=S$2,'Full Data'!$C:$C),0))</f>
        <v>15</v>
      </c>
      <c r="T8" s="17"/>
      <c r="U8" s="17" t="e">
        <f t="array" ref="U8">INDEX('Full Data'!$O:$O,MATCH($B8,IF('Full Data'!$G:$G=U$2,'Full Data'!$C:$C),0))</f>
        <v>#N/A</v>
      </c>
      <c r="V8" s="17">
        <f t="array" ref="V8">INDEX('Full Data'!$O:$O,MATCH($B8,IF('Full Data'!$G:$G=V$2,'Full Data'!$C:$C),0))</f>
        <v>0.01</v>
      </c>
    </row>
    <row r="9" spans="2:22">
      <c r="B9" s="34" t="s">
        <v>87</v>
      </c>
      <c r="C9" s="17">
        <f t="array" ref="C9">INDEX('Full Data'!$O:$O,MATCH($B9,IF('Full Data'!$G:$G=C$2,'Full Data'!$C:$C),0))</f>
        <v>0.1</v>
      </c>
      <c r="D9" s="17">
        <f t="array" ref="D9">INDEX('Full Data'!$O:$O,MATCH($B9,IF('Full Data'!$G:$G=D$2,'Full Data'!$C:$C),0))</f>
        <v>2.5</v>
      </c>
      <c r="E9" s="17">
        <f t="array" ref="E9">INDEX('Full Data'!$O:$O,MATCH($B9,IF('Full Data'!$G:$G=E$2,'Full Data'!$C:$C),0))</f>
        <v>0.65</v>
      </c>
      <c r="F9" s="17">
        <f t="array" ref="F9">INDEX('Full Data'!$O:$O,MATCH($B9,IF('Full Data'!$G:$G=F$2,'Full Data'!$C:$C),0))</f>
        <v>0.01</v>
      </c>
      <c r="G9" s="17">
        <f t="array" ref="G9">INDEX('Full Data'!$O:$O,MATCH($B9,IF('Full Data'!$G:$G=G$2,'Full Data'!$C:$C),0))</f>
        <v>0.08</v>
      </c>
      <c r="H9" s="17">
        <f t="array" ref="H9">INDEX('Full Data'!$O:$O,MATCH($B9,IF('Full Data'!$G:$G=H$2,'Full Data'!$C:$C),0))</f>
        <v>0</v>
      </c>
      <c r="I9" s="17">
        <f t="array" ref="I9">INDEX('Full Data'!$O:$O,MATCH($B9,IF('Full Data'!$G:$G=I$2,'Full Data'!$C:$C),0))</f>
        <v>0</v>
      </c>
      <c r="J9" s="17">
        <f t="array" ref="J9">INDEX('Full Data'!$O:$O,MATCH($B9,IF('Full Data'!$G:$G=J$2,'Full Data'!$C:$C),0))</f>
        <v>0</v>
      </c>
      <c r="K9" s="17">
        <f t="array" ref="K9">INDEX('Full Data'!$O:$O,MATCH($B9,IF('Full Data'!$G:$G=K$2,'Full Data'!$C:$C),0))</f>
        <v>1</v>
      </c>
      <c r="L9" s="17">
        <f t="array" ref="L9">INDEX('Full Data'!$O:$O,MATCH($B9,IF('Full Data'!$G:$G=L$2,'Full Data'!$C:$C),0))</f>
        <v>0.08</v>
      </c>
      <c r="M9" s="17">
        <f t="array" ref="M9">INDEX('Full Data'!$O:$O,MATCH($B9,IF('Full Data'!$G:$G=M$2,'Full Data'!$C:$C),0))</f>
        <v>0.04</v>
      </c>
      <c r="N9" s="17">
        <f t="array" ref="N9">INDEX('Full Data'!$O:$O,MATCH($B9,IF('Full Data'!$G:$G=N$2,'Full Data'!$C:$C),0))</f>
        <v>0.5</v>
      </c>
      <c r="O9" s="17">
        <f t="array" ref="O9">INDEX('Full Data'!$O:$O,MATCH($B9,IF('Full Data'!$G:$G=O$2,'Full Data'!$C:$C),0))</f>
        <v>0.3</v>
      </c>
      <c r="P9" s="17">
        <f t="array" ref="P9">INDEX('Full Data'!$O:$O,MATCH($B9,IF('Full Data'!$G:$G=P$2,'Full Data'!$C:$C),0))</f>
        <v>0.4</v>
      </c>
      <c r="Q9" s="17">
        <f t="array" ref="Q9">INDEX('Full Data'!$O:$O,MATCH($B9,IF('Full Data'!$G:$G=Q$2,'Full Data'!$C:$C),0))</f>
        <v>0.4</v>
      </c>
      <c r="R9" s="17">
        <f t="array" ref="R9">INDEX('Full Data'!$O:$O,MATCH($B9,IF('Full Data'!$G:$G=R$2,'Full Data'!$C:$C),0))</f>
        <v>15</v>
      </c>
      <c r="S9" s="17">
        <f t="array" ref="S9">INDEX('Full Data'!$O:$O,MATCH($B9,IF('Full Data'!$G:$G=S$2,'Full Data'!$C:$C),0))</f>
        <v>15</v>
      </c>
      <c r="T9" s="17"/>
      <c r="U9" s="17" t="e">
        <f t="array" ref="U9">INDEX('Full Data'!$O:$O,MATCH($B9,IF('Full Data'!$G:$G=U$2,'Full Data'!$C:$C),0))</f>
        <v>#N/A</v>
      </c>
      <c r="V9" s="17">
        <f t="array" ref="V9">INDEX('Full Data'!$O:$O,MATCH($B9,IF('Full Data'!$G:$G=V$2,'Full Data'!$C:$C),0))</f>
        <v>0.01</v>
      </c>
    </row>
    <row r="10" spans="2:22">
      <c r="B10" s="34" t="s">
        <v>89</v>
      </c>
      <c r="C10" s="17">
        <f t="array" ref="C10">INDEX('Full Data'!$O:$O,MATCH($B10,IF('Full Data'!$G:$G=C$2,'Full Data'!$C:$C),0))</f>
        <v>0.1</v>
      </c>
      <c r="D10" s="17">
        <f t="array" ref="D10">INDEX('Full Data'!$O:$O,MATCH($B10,IF('Full Data'!$G:$G=D$2,'Full Data'!$C:$C),0))</f>
        <v>2.5</v>
      </c>
      <c r="E10" s="17">
        <f t="array" ref="E10">INDEX('Full Data'!$O:$O,MATCH($B10,IF('Full Data'!$G:$G=E$2,'Full Data'!$C:$C),0))</f>
        <v>0.65</v>
      </c>
      <c r="F10" s="17">
        <f t="array" ref="F10">INDEX('Full Data'!$O:$O,MATCH($B10,IF('Full Data'!$G:$G=F$2,'Full Data'!$C:$C),0))</f>
        <v>0.01</v>
      </c>
      <c r="G10" s="17">
        <f t="array" ref="G10">INDEX('Full Data'!$O:$O,MATCH($B10,IF('Full Data'!$G:$G=G$2,'Full Data'!$C:$C),0))</f>
        <v>0.08</v>
      </c>
      <c r="H10" s="17">
        <f t="array" ref="H10">INDEX('Full Data'!$O:$O,MATCH($B10,IF('Full Data'!$G:$G=H$2,'Full Data'!$C:$C),0))</f>
        <v>0</v>
      </c>
      <c r="I10" s="17">
        <f t="array" ref="I10">INDEX('Full Data'!$O:$O,MATCH($B10,IF('Full Data'!$G:$G=I$2,'Full Data'!$C:$C),0))</f>
        <v>0.01</v>
      </c>
      <c r="J10" s="17">
        <f t="array" ref="J10">INDEX('Full Data'!$O:$O,MATCH($B10,IF('Full Data'!$G:$G=J$2,'Full Data'!$C:$C),0))</f>
        <v>0</v>
      </c>
      <c r="K10" s="17">
        <f t="array" ref="K10">INDEX('Full Data'!$O:$O,MATCH($B10,IF('Full Data'!$G:$G=K$2,'Full Data'!$C:$C),0))</f>
        <v>1</v>
      </c>
      <c r="L10" s="17">
        <f t="array" ref="L10">INDEX('Full Data'!$O:$O,MATCH($B10,IF('Full Data'!$G:$G=L$2,'Full Data'!$C:$C),0))</f>
        <v>0.08</v>
      </c>
      <c r="M10" s="17">
        <f t="array" ref="M10">INDEX('Full Data'!$O:$O,MATCH($B10,IF('Full Data'!$G:$G=M$2,'Full Data'!$C:$C),0))</f>
        <v>0.04</v>
      </c>
      <c r="N10" s="17">
        <f t="array" ref="N10">INDEX('Full Data'!$O:$O,MATCH($B10,IF('Full Data'!$G:$G=N$2,'Full Data'!$C:$C),0))</f>
        <v>0.5</v>
      </c>
      <c r="O10" s="17">
        <f t="array" ref="O10">INDEX('Full Data'!$O:$O,MATCH($B10,IF('Full Data'!$G:$G=O$2,'Full Data'!$C:$C),0))</f>
        <v>0.3</v>
      </c>
      <c r="P10" s="17">
        <f t="array" ref="P10">INDEX('Full Data'!$O:$O,MATCH($B10,IF('Full Data'!$G:$G=P$2,'Full Data'!$C:$C),0))</f>
        <v>0.2</v>
      </c>
      <c r="Q10" s="17">
        <f t="array" ref="Q10">INDEX('Full Data'!$O:$O,MATCH($B10,IF('Full Data'!$G:$G=Q$2,'Full Data'!$C:$C),0))</f>
        <v>0.2</v>
      </c>
      <c r="R10" s="17">
        <f t="array" ref="R10">INDEX('Full Data'!$O:$O,MATCH($B10,IF('Full Data'!$G:$G=R$2,'Full Data'!$C:$C),0))</f>
        <v>15</v>
      </c>
      <c r="S10" s="17">
        <f t="array" ref="S10">INDEX('Full Data'!$O:$O,MATCH($B10,IF('Full Data'!$G:$G=S$2,'Full Data'!$C:$C),0))</f>
        <v>15</v>
      </c>
      <c r="T10" s="17"/>
      <c r="U10" s="17" t="e">
        <f t="array" ref="U10">INDEX('Full Data'!$O:$O,MATCH($B10,IF('Full Data'!$G:$G=U$2,'Full Data'!$C:$C),0))</f>
        <v>#N/A</v>
      </c>
      <c r="V10" s="17">
        <f t="array" ref="V10">INDEX('Full Data'!$O:$O,MATCH($B10,IF('Full Data'!$G:$G=V$2,'Full Data'!$C:$C),0))</f>
        <v>0.01</v>
      </c>
    </row>
    <row r="11" spans="2:22">
      <c r="B11" s="36" t="s">
        <v>131</v>
      </c>
      <c r="C11" s="17" t="e">
        <f t="array" ref="C11">INDEX('Full Data'!$O:$O,MATCH($B11,IF('Full Data'!$G:$G=C$2,'Full Data'!$C:$C),0))</f>
        <v>#N/A</v>
      </c>
      <c r="D11" s="17" t="e">
        <f t="array" ref="D11">INDEX('Full Data'!$O:$O,MATCH($B11,IF('Full Data'!$G:$G=D$2,'Full Data'!$C:$C),0))</f>
        <v>#N/A</v>
      </c>
      <c r="E11" s="17" t="e">
        <f t="array" ref="E11">INDEX('Full Data'!$O:$O,MATCH($B11,IF('Full Data'!$G:$G=E$2,'Full Data'!$C:$C),0))</f>
        <v>#N/A</v>
      </c>
      <c r="F11" s="17" t="e">
        <f t="array" ref="F11">INDEX('Full Data'!$O:$O,MATCH($B11,IF('Full Data'!$G:$G=F$2,'Full Data'!$C:$C),0))</f>
        <v>#N/A</v>
      </c>
      <c r="G11" s="17" t="e">
        <f t="array" ref="G11">INDEX('Full Data'!$O:$O,MATCH($B11,IF('Full Data'!$G:$G=G$2,'Full Data'!$C:$C),0))</f>
        <v>#N/A</v>
      </c>
      <c r="H11" s="17" t="e">
        <f t="array" ref="H11">INDEX('Full Data'!$O:$O,MATCH($B11,IF('Full Data'!$G:$G=H$2,'Full Data'!$C:$C),0))</f>
        <v>#N/A</v>
      </c>
      <c r="I11" s="17" t="e">
        <f t="array" ref="I11">INDEX('Full Data'!$O:$O,MATCH($B11,IF('Full Data'!$G:$G=I$2,'Full Data'!$C:$C),0))</f>
        <v>#N/A</v>
      </c>
      <c r="J11" s="17" t="e">
        <f t="array" ref="J11">INDEX('Full Data'!$O:$O,MATCH($B11,IF('Full Data'!$G:$G=J$2,'Full Data'!$C:$C),0))</f>
        <v>#N/A</v>
      </c>
      <c r="K11" s="17" t="e">
        <f t="array" ref="K11">INDEX('Full Data'!$O:$O,MATCH($B11,IF('Full Data'!$G:$G=K$2,'Full Data'!$C:$C),0))</f>
        <v>#N/A</v>
      </c>
      <c r="L11" s="17" t="e">
        <f t="array" ref="L11">INDEX('Full Data'!$O:$O,MATCH($B11,IF('Full Data'!$G:$G=L$2,'Full Data'!$C:$C),0))</f>
        <v>#N/A</v>
      </c>
      <c r="M11" s="17" t="e">
        <f t="array" ref="M11">INDEX('Full Data'!$O:$O,MATCH($B11,IF('Full Data'!$G:$G=M$2,'Full Data'!$C:$C),0))</f>
        <v>#N/A</v>
      </c>
      <c r="N11" s="17" t="e">
        <f t="array" ref="N11">INDEX('Full Data'!$O:$O,MATCH($B11,IF('Full Data'!$G:$G=N$2,'Full Data'!$C:$C),0))</f>
        <v>#N/A</v>
      </c>
      <c r="O11" s="17" t="e">
        <f t="array" ref="O11">INDEX('Full Data'!$O:$O,MATCH($B11,IF('Full Data'!$G:$G=O$2,'Full Data'!$C:$C),0))</f>
        <v>#N/A</v>
      </c>
      <c r="P11" s="17" t="e">
        <f t="array" ref="P11">INDEX('Full Data'!$O:$O,MATCH($B11,IF('Full Data'!$G:$G=P$2,'Full Data'!$C:$C),0))</f>
        <v>#N/A</v>
      </c>
      <c r="Q11" s="17" t="e">
        <f t="array" ref="Q11">INDEX('Full Data'!$O:$O,MATCH($B11,IF('Full Data'!$G:$G=Q$2,'Full Data'!$C:$C),0))</f>
        <v>#N/A</v>
      </c>
      <c r="R11" s="17" t="e">
        <f t="array" ref="R11">INDEX('Full Data'!$O:$O,MATCH($B11,IF('Full Data'!$G:$G=R$2,'Full Data'!$C:$C),0))</f>
        <v>#N/A</v>
      </c>
      <c r="S11" s="17" t="e">
        <f t="array" ref="S11">INDEX('Full Data'!$O:$O,MATCH($B11,IF('Full Data'!$G:$G=S$2,'Full Data'!$C:$C),0))</f>
        <v>#N/A</v>
      </c>
      <c r="T11" s="17"/>
      <c r="U11" s="17" t="e">
        <f t="array" ref="U11">INDEX('Full Data'!$O:$O,MATCH($B11,IF('Full Data'!$G:$G=U$2,'Full Data'!$C:$C),0))</f>
        <v>#N/A</v>
      </c>
      <c r="V11" s="17" t="e">
        <f t="array" ref="V11">INDEX('Full Data'!$O:$O,MATCH($B11,IF('Full Data'!$G:$G=V$2,'Full Data'!$C:$C),0))</f>
        <v>#N/A</v>
      </c>
    </row>
    <row r="12" spans="2:22">
      <c r="B12" s="34" t="s">
        <v>91</v>
      </c>
      <c r="C12" s="17">
        <f t="array" ref="C12">INDEX('Full Data'!$O:$O,MATCH($B12,IF('Full Data'!$G:$G=C$2,'Full Data'!$C:$C),0))</f>
        <v>0.1</v>
      </c>
      <c r="D12" s="17">
        <f t="array" ref="D12">INDEX('Full Data'!$O:$O,MATCH($B12,IF('Full Data'!$G:$G=D$2,'Full Data'!$C:$C),0))</f>
        <v>2.5</v>
      </c>
      <c r="E12" s="17">
        <f t="array" ref="E12">INDEX('Full Data'!$O:$O,MATCH($B12,IF('Full Data'!$G:$G=E$2,'Full Data'!$C:$C),0))</f>
        <v>0.65</v>
      </c>
      <c r="F12" s="17">
        <f t="array" ref="F12">INDEX('Full Data'!$O:$O,MATCH($B12,IF('Full Data'!$G:$G=F$2,'Full Data'!$C:$C),0))</f>
        <v>0.01</v>
      </c>
      <c r="G12" s="17">
        <f t="array" ref="G12">INDEX('Full Data'!$O:$O,MATCH($B12,IF('Full Data'!$G:$G=G$2,'Full Data'!$C:$C),0))</f>
        <v>0.08</v>
      </c>
      <c r="H12" s="17">
        <f t="array" ref="H12">INDEX('Full Data'!$O:$O,MATCH($B12,IF('Full Data'!$G:$G=H$2,'Full Data'!$C:$C),0))</f>
        <v>0</v>
      </c>
      <c r="I12" s="17">
        <f t="array" ref="I12">INDEX('Full Data'!$O:$O,MATCH($B12,IF('Full Data'!$G:$G=I$2,'Full Data'!$C:$C),0))</f>
        <v>0</v>
      </c>
      <c r="J12" s="17">
        <f t="array" ref="J12">INDEX('Full Data'!$O:$O,MATCH($B12,IF('Full Data'!$G:$G=J$2,'Full Data'!$C:$C),0))</f>
        <v>0</v>
      </c>
      <c r="K12" s="17">
        <f t="array" ref="K12">INDEX('Full Data'!$O:$O,MATCH($B12,IF('Full Data'!$G:$G=K$2,'Full Data'!$C:$C),0))</f>
        <v>1</v>
      </c>
      <c r="L12" s="17">
        <f t="array" ref="L12">INDEX('Full Data'!$O:$O,MATCH($B12,IF('Full Data'!$G:$G=L$2,'Full Data'!$C:$C),0))</f>
        <v>0.08</v>
      </c>
      <c r="M12" s="17">
        <f t="array" ref="M12">INDEX('Full Data'!$O:$O,MATCH($B12,IF('Full Data'!$G:$G=M$2,'Full Data'!$C:$C),0))</f>
        <v>0.04</v>
      </c>
      <c r="N12" s="17">
        <f t="array" ref="N12">INDEX('Full Data'!$O:$O,MATCH($B12,IF('Full Data'!$G:$G=N$2,'Full Data'!$C:$C),0))</f>
        <v>0.5</v>
      </c>
      <c r="O12" s="17">
        <f t="array" ref="O12">INDEX('Full Data'!$O:$O,MATCH($B12,IF('Full Data'!$G:$G=O$2,'Full Data'!$C:$C),0))</f>
        <v>0.3</v>
      </c>
      <c r="P12" s="17">
        <f t="array" ref="P12">INDEX('Full Data'!$O:$O,MATCH($B12,IF('Full Data'!$G:$G=P$2,'Full Data'!$C:$C),0))</f>
        <v>0.2</v>
      </c>
      <c r="Q12" s="17">
        <f t="array" ref="Q12">INDEX('Full Data'!$O:$O,MATCH($B12,IF('Full Data'!$G:$G=Q$2,'Full Data'!$C:$C),0))</f>
        <v>0.2</v>
      </c>
      <c r="R12" s="17">
        <f t="array" ref="R12">INDEX('Full Data'!$O:$O,MATCH($B12,IF('Full Data'!$G:$G=R$2,'Full Data'!$C:$C),0))</f>
        <v>15</v>
      </c>
      <c r="S12" s="17">
        <f t="array" ref="S12">INDEX('Full Data'!$O:$O,MATCH($B12,IF('Full Data'!$G:$G=S$2,'Full Data'!$C:$C),0))</f>
        <v>15</v>
      </c>
      <c r="T12" s="17"/>
      <c r="U12" s="17" t="e">
        <f t="array" ref="U12">INDEX('Full Data'!$O:$O,MATCH($B12,IF('Full Data'!$G:$G=U$2,'Full Data'!$C:$C),0))</f>
        <v>#N/A</v>
      </c>
      <c r="V12" s="17">
        <f t="array" ref="V12">INDEX('Full Data'!$O:$O,MATCH($B12,IF('Full Data'!$G:$G=V$2,'Full Data'!$C:$C),0))</f>
        <v>0.01</v>
      </c>
    </row>
    <row r="13" spans="2:22">
      <c r="B13" s="34" t="s">
        <v>93</v>
      </c>
      <c r="C13" s="17">
        <f t="array" ref="C13">INDEX('Full Data'!$O:$O,MATCH($B13,IF('Full Data'!$G:$G=C$2,'Full Data'!$C:$C),0))</f>
        <v>0.1</v>
      </c>
      <c r="D13" s="17">
        <f t="array" ref="D13">INDEX('Full Data'!$O:$O,MATCH($B13,IF('Full Data'!$G:$G=D$2,'Full Data'!$C:$C),0))</f>
        <v>2.5</v>
      </c>
      <c r="E13" s="17">
        <f t="array" ref="E13">INDEX('Full Data'!$O:$O,MATCH($B13,IF('Full Data'!$G:$G=E$2,'Full Data'!$C:$C),0))</f>
        <v>0.65</v>
      </c>
      <c r="F13" s="17">
        <f t="array" ref="F13">INDEX('Full Data'!$O:$O,MATCH($B13,IF('Full Data'!$G:$G=F$2,'Full Data'!$C:$C),0))</f>
        <v>0.01</v>
      </c>
      <c r="G13" s="17">
        <f t="array" ref="G13">INDEX('Full Data'!$O:$O,MATCH($B13,IF('Full Data'!$G:$G=G$2,'Full Data'!$C:$C),0))</f>
        <v>0.08</v>
      </c>
      <c r="H13" s="17">
        <f t="array" ref="H13">INDEX('Full Data'!$O:$O,MATCH($B13,IF('Full Data'!$G:$G=H$2,'Full Data'!$C:$C),0))</f>
        <v>0.04</v>
      </c>
      <c r="I13" s="17">
        <f t="array" ref="I13">INDEX('Full Data'!$O:$O,MATCH($B13,IF('Full Data'!$G:$G=I$2,'Full Data'!$C:$C),0))</f>
        <v>0</v>
      </c>
      <c r="J13" s="17">
        <f t="array" ref="J13">INDEX('Full Data'!$O:$O,MATCH($B13,IF('Full Data'!$G:$G=J$2,'Full Data'!$C:$C),0))</f>
        <v>0</v>
      </c>
      <c r="K13" s="17">
        <f t="array" ref="K13">INDEX('Full Data'!$O:$O,MATCH($B13,IF('Full Data'!$G:$G=K$2,'Full Data'!$C:$C),0))</f>
        <v>1</v>
      </c>
      <c r="L13" s="17">
        <f t="array" ref="L13">INDEX('Full Data'!$O:$O,MATCH($B13,IF('Full Data'!$G:$G=L$2,'Full Data'!$C:$C),0))</f>
        <v>0.08</v>
      </c>
      <c r="M13" s="17">
        <f t="array" ref="M13">INDEX('Full Data'!$O:$O,MATCH($B13,IF('Full Data'!$G:$G=M$2,'Full Data'!$C:$C),0))</f>
        <v>0.04</v>
      </c>
      <c r="N13" s="17">
        <f t="array" ref="N13">INDEX('Full Data'!$O:$O,MATCH($B13,IF('Full Data'!$G:$G=N$2,'Full Data'!$C:$C),0))</f>
        <v>0.5</v>
      </c>
      <c r="O13" s="17">
        <f t="array" ref="O13">INDEX('Full Data'!$O:$O,MATCH($B13,IF('Full Data'!$G:$G=O$2,'Full Data'!$C:$C),0))</f>
        <v>0.3</v>
      </c>
      <c r="P13" s="17">
        <f t="array" ref="P13">INDEX('Full Data'!$O:$O,MATCH($B13,IF('Full Data'!$G:$G=P$2,'Full Data'!$C:$C),0))</f>
        <v>0.2</v>
      </c>
      <c r="Q13" s="17">
        <f t="array" ref="Q13">INDEX('Full Data'!$O:$O,MATCH($B13,IF('Full Data'!$G:$G=Q$2,'Full Data'!$C:$C),0))</f>
        <v>0.2</v>
      </c>
      <c r="R13" s="17">
        <f t="array" ref="R13">INDEX('Full Data'!$O:$O,MATCH($B13,IF('Full Data'!$G:$G=R$2,'Full Data'!$C:$C),0))</f>
        <v>15</v>
      </c>
      <c r="S13" s="17">
        <f t="array" ref="S13">INDEX('Full Data'!$O:$O,MATCH($B13,IF('Full Data'!$G:$G=S$2,'Full Data'!$C:$C),0))</f>
        <v>15</v>
      </c>
      <c r="T13" s="17"/>
      <c r="U13" s="17" t="e">
        <f t="array" ref="U13">INDEX('Full Data'!$O:$O,MATCH($B13,IF('Full Data'!$G:$G=U$2,'Full Data'!$C:$C),0))</f>
        <v>#N/A</v>
      </c>
      <c r="V13" s="17">
        <f t="array" ref="V13">INDEX('Full Data'!$O:$O,MATCH($B13,IF('Full Data'!$G:$G=V$2,'Full Data'!$C:$C),0))</f>
        <v>0.01</v>
      </c>
    </row>
    <row r="14" spans="2:22">
      <c r="B14" s="34" t="s">
        <v>95</v>
      </c>
      <c r="C14" s="17">
        <f t="array" ref="C14">INDEX('Full Data'!$O:$O,MATCH($B14,IF('Full Data'!$G:$G=C$2,'Full Data'!$C:$C),0))</f>
        <v>0.1</v>
      </c>
      <c r="D14" s="17">
        <f t="array" ref="D14">INDEX('Full Data'!$O:$O,MATCH($B14,IF('Full Data'!$G:$G=D$2,'Full Data'!$C:$C),0))</f>
        <v>2.5</v>
      </c>
      <c r="E14" s="17">
        <f t="array" ref="E14">INDEX('Full Data'!$O:$O,MATCH($B14,IF('Full Data'!$G:$G=E$2,'Full Data'!$C:$C),0))</f>
        <v>0.65</v>
      </c>
      <c r="F14" s="17">
        <f t="array" ref="F14">INDEX('Full Data'!$O:$O,MATCH($B14,IF('Full Data'!$G:$G=F$2,'Full Data'!$C:$C),0))</f>
        <v>0.01</v>
      </c>
      <c r="G14" s="17">
        <f t="array" ref="G14">INDEX('Full Data'!$O:$O,MATCH($B14,IF('Full Data'!$G:$G=G$2,'Full Data'!$C:$C),0))</f>
        <v>0.08</v>
      </c>
      <c r="H14" s="17">
        <f t="array" ref="H14">INDEX('Full Data'!$O:$O,MATCH($B14,IF('Full Data'!$G:$G=H$2,'Full Data'!$C:$C),0))</f>
        <v>0</v>
      </c>
      <c r="I14" s="17">
        <f t="array" ref="I14">INDEX('Full Data'!$O:$O,MATCH($B14,IF('Full Data'!$G:$G=I$2,'Full Data'!$C:$C),0))</f>
        <v>0</v>
      </c>
      <c r="J14" s="17">
        <f t="array" ref="J14">INDEX('Full Data'!$O:$O,MATCH($B14,IF('Full Data'!$G:$G=J$2,'Full Data'!$C:$C),0))</f>
        <v>0</v>
      </c>
      <c r="K14" s="17">
        <f t="array" ref="K14">INDEX('Full Data'!$O:$O,MATCH($B14,IF('Full Data'!$G:$G=K$2,'Full Data'!$C:$C),0))</f>
        <v>1</v>
      </c>
      <c r="L14" s="17">
        <f t="array" ref="L14">INDEX('Full Data'!$O:$O,MATCH($B14,IF('Full Data'!$G:$G=L$2,'Full Data'!$C:$C),0))</f>
        <v>0.08</v>
      </c>
      <c r="M14" s="17">
        <f t="array" ref="M14">INDEX('Full Data'!$O:$O,MATCH($B14,IF('Full Data'!$G:$G=M$2,'Full Data'!$C:$C),0))</f>
        <v>0.04</v>
      </c>
      <c r="N14" s="17">
        <f t="array" ref="N14">INDEX('Full Data'!$O:$O,MATCH($B14,IF('Full Data'!$G:$G=N$2,'Full Data'!$C:$C),0))</f>
        <v>0.5</v>
      </c>
      <c r="O14" s="17">
        <f t="array" ref="O14">INDEX('Full Data'!$O:$O,MATCH($B14,IF('Full Data'!$G:$G=O$2,'Full Data'!$C:$C),0))</f>
        <v>0.3</v>
      </c>
      <c r="P14" s="17">
        <f t="array" ref="P14">INDEX('Full Data'!$O:$O,MATCH($B14,IF('Full Data'!$G:$G=P$2,'Full Data'!$C:$C),0))</f>
        <v>0.2</v>
      </c>
      <c r="Q14" s="17">
        <f t="array" ref="Q14">INDEX('Full Data'!$O:$O,MATCH($B14,IF('Full Data'!$G:$G=Q$2,'Full Data'!$C:$C),0))</f>
        <v>0.2</v>
      </c>
      <c r="R14" s="17">
        <f t="array" ref="R14">INDEX('Full Data'!$O:$O,MATCH($B14,IF('Full Data'!$G:$G=R$2,'Full Data'!$C:$C),0))</f>
        <v>15</v>
      </c>
      <c r="S14" s="17">
        <f t="array" ref="S14">INDEX('Full Data'!$O:$O,MATCH($B14,IF('Full Data'!$G:$G=S$2,'Full Data'!$C:$C),0))</f>
        <v>15</v>
      </c>
      <c r="T14" s="17"/>
      <c r="U14" s="17" t="e">
        <f t="array" ref="U14">INDEX('Full Data'!$O:$O,MATCH($B14,IF('Full Data'!$G:$G=U$2,'Full Data'!$C:$C),0))</f>
        <v>#N/A</v>
      </c>
      <c r="V14" s="17">
        <f t="array" ref="V14">INDEX('Full Data'!$O:$O,MATCH($B14,IF('Full Data'!$G:$G=V$2,'Full Data'!$C:$C),0))</f>
        <v>0.01</v>
      </c>
    </row>
    <row r="15" spans="2:22">
      <c r="B15" s="34" t="s">
        <v>97</v>
      </c>
      <c r="C15" s="17">
        <f t="array" ref="C15">INDEX('Full Data'!$O:$O,MATCH($B15,IF('Full Data'!$G:$G=C$2,'Full Data'!$C:$C),0))</f>
        <v>0.1</v>
      </c>
      <c r="D15" s="17">
        <f t="array" ref="D15">INDEX('Full Data'!$O:$O,MATCH($B15,IF('Full Data'!$G:$G=D$2,'Full Data'!$C:$C),0))</f>
        <v>2.5</v>
      </c>
      <c r="E15" s="17">
        <f t="array" ref="E15">INDEX('Full Data'!$O:$O,MATCH($B15,IF('Full Data'!$G:$G=E$2,'Full Data'!$C:$C),0))</f>
        <v>0.65</v>
      </c>
      <c r="F15" s="17">
        <f t="array" ref="F15">INDEX('Full Data'!$O:$O,MATCH($B15,IF('Full Data'!$G:$G=F$2,'Full Data'!$C:$C),0))</f>
        <v>0.01</v>
      </c>
      <c r="G15" s="17">
        <f t="array" ref="G15">INDEX('Full Data'!$O:$O,MATCH($B15,IF('Full Data'!$G:$G=G$2,'Full Data'!$C:$C),0))</f>
        <v>0.08</v>
      </c>
      <c r="H15" s="17">
        <f t="array" ref="H15">INDEX('Full Data'!$O:$O,MATCH($B15,IF('Full Data'!$G:$G=H$2,'Full Data'!$C:$C),0))</f>
        <v>0</v>
      </c>
      <c r="I15" s="17">
        <f t="array" ref="I15">INDEX('Full Data'!$O:$O,MATCH($B15,IF('Full Data'!$G:$G=I$2,'Full Data'!$C:$C),0))</f>
        <v>0.01</v>
      </c>
      <c r="J15" s="17">
        <f t="array" ref="J15">INDEX('Full Data'!$O:$O,MATCH($B15,IF('Full Data'!$G:$G=J$2,'Full Data'!$C:$C),0))</f>
        <v>0</v>
      </c>
      <c r="K15" s="17">
        <f t="array" ref="K15">INDEX('Full Data'!$O:$O,MATCH($B15,IF('Full Data'!$G:$G=K$2,'Full Data'!$C:$C),0))</f>
        <v>1</v>
      </c>
      <c r="L15" s="17">
        <f t="array" ref="L15">INDEX('Full Data'!$O:$O,MATCH($B15,IF('Full Data'!$G:$G=L$2,'Full Data'!$C:$C),0))</f>
        <v>0.08</v>
      </c>
      <c r="M15" s="17">
        <f t="array" ref="M15">INDEX('Full Data'!$O:$O,MATCH($B15,IF('Full Data'!$G:$G=M$2,'Full Data'!$C:$C),0))</f>
        <v>0.04</v>
      </c>
      <c r="N15" s="17">
        <f t="array" ref="N15">INDEX('Full Data'!$O:$O,MATCH($B15,IF('Full Data'!$G:$G=N$2,'Full Data'!$C:$C),0))</f>
        <v>0.5</v>
      </c>
      <c r="O15" s="17">
        <f t="array" ref="O15">INDEX('Full Data'!$O:$O,MATCH($B15,IF('Full Data'!$G:$G=O$2,'Full Data'!$C:$C),0))</f>
        <v>0.3</v>
      </c>
      <c r="P15" s="17">
        <f t="array" ref="P15">INDEX('Full Data'!$O:$O,MATCH($B15,IF('Full Data'!$G:$G=P$2,'Full Data'!$C:$C),0))</f>
        <v>0.2</v>
      </c>
      <c r="Q15" s="17">
        <f t="array" ref="Q15">INDEX('Full Data'!$O:$O,MATCH($B15,IF('Full Data'!$G:$G=Q$2,'Full Data'!$C:$C),0))</f>
        <v>0.2</v>
      </c>
      <c r="R15" s="17">
        <f t="array" ref="R15">INDEX('Full Data'!$O:$O,MATCH($B15,IF('Full Data'!$G:$G=R$2,'Full Data'!$C:$C),0))</f>
        <v>15</v>
      </c>
      <c r="S15" s="17">
        <f t="array" ref="S15">INDEX('Full Data'!$O:$O,MATCH($B15,IF('Full Data'!$G:$G=S$2,'Full Data'!$C:$C),0))</f>
        <v>15</v>
      </c>
      <c r="T15" s="17"/>
      <c r="U15" s="17" t="e">
        <f t="array" ref="U15">INDEX('Full Data'!$O:$O,MATCH($B15,IF('Full Data'!$G:$G=U$2,'Full Data'!$C:$C),0))</f>
        <v>#N/A</v>
      </c>
      <c r="V15" s="17">
        <f t="array" ref="V15">INDEX('Full Data'!$O:$O,MATCH($B15,IF('Full Data'!$G:$G=V$2,'Full Data'!$C:$C),0))</f>
        <v>0.01</v>
      </c>
    </row>
    <row r="16" spans="2:22">
      <c r="B16" s="34" t="s">
        <v>99</v>
      </c>
      <c r="C16" s="17">
        <f t="array" ref="C16">INDEX('Full Data'!$O:$O,MATCH($B16,IF('Full Data'!$G:$G=C$2,'Full Data'!$C:$C),0))</f>
        <v>0.1</v>
      </c>
      <c r="D16" s="17">
        <f t="array" ref="D16">INDEX('Full Data'!$O:$O,MATCH($B16,IF('Full Data'!$G:$G=D$2,'Full Data'!$C:$C),0))</f>
        <v>2.5</v>
      </c>
      <c r="E16" s="17">
        <f t="array" ref="E16">INDEX('Full Data'!$O:$O,MATCH($B16,IF('Full Data'!$G:$G=E$2,'Full Data'!$C:$C),0))</f>
        <v>0.65</v>
      </c>
      <c r="F16" s="17">
        <f t="array" ref="F16">INDEX('Full Data'!$O:$O,MATCH($B16,IF('Full Data'!$G:$G=F$2,'Full Data'!$C:$C),0))</f>
        <v>0.01</v>
      </c>
      <c r="G16" s="17">
        <f t="array" ref="G16">INDEX('Full Data'!$O:$O,MATCH($B16,IF('Full Data'!$G:$G=G$2,'Full Data'!$C:$C),0))</f>
        <v>0.08</v>
      </c>
      <c r="H16" s="17">
        <f t="array" ref="H16">INDEX('Full Data'!$O:$O,MATCH($B16,IF('Full Data'!$G:$G=H$2,'Full Data'!$C:$C),0))</f>
        <v>0</v>
      </c>
      <c r="I16" s="17">
        <f t="array" ref="I16">INDEX('Full Data'!$O:$O,MATCH($B16,IF('Full Data'!$G:$G=I$2,'Full Data'!$C:$C),0))</f>
        <v>0.01</v>
      </c>
      <c r="J16" s="17">
        <f t="array" ref="J16">INDEX('Full Data'!$O:$O,MATCH($B16,IF('Full Data'!$G:$G=J$2,'Full Data'!$C:$C),0))</f>
        <v>0</v>
      </c>
      <c r="K16" s="17">
        <f t="array" ref="K16">INDEX('Full Data'!$O:$O,MATCH($B16,IF('Full Data'!$G:$G=K$2,'Full Data'!$C:$C),0))</f>
        <v>1</v>
      </c>
      <c r="L16" s="17">
        <f t="array" ref="L16">INDEX('Full Data'!$O:$O,MATCH($B16,IF('Full Data'!$G:$G=L$2,'Full Data'!$C:$C),0))</f>
        <v>0.08</v>
      </c>
      <c r="M16" s="17">
        <f t="array" ref="M16">INDEX('Full Data'!$O:$O,MATCH($B16,IF('Full Data'!$G:$G=M$2,'Full Data'!$C:$C),0))</f>
        <v>0.04</v>
      </c>
      <c r="N16" s="17">
        <f t="array" ref="N16">INDEX('Full Data'!$O:$O,MATCH($B16,IF('Full Data'!$G:$G=N$2,'Full Data'!$C:$C),0))</f>
        <v>0.5</v>
      </c>
      <c r="O16" s="17">
        <f t="array" ref="O16">INDEX('Full Data'!$O:$O,MATCH($B16,IF('Full Data'!$G:$G=O$2,'Full Data'!$C:$C),0))</f>
        <v>0.3</v>
      </c>
      <c r="P16" s="17">
        <f t="array" ref="P16">INDEX('Full Data'!$O:$O,MATCH($B16,IF('Full Data'!$G:$G=P$2,'Full Data'!$C:$C),0))</f>
        <v>0.2</v>
      </c>
      <c r="Q16" s="17">
        <f t="array" ref="Q16">INDEX('Full Data'!$O:$O,MATCH($B16,IF('Full Data'!$G:$G=Q$2,'Full Data'!$C:$C),0))</f>
        <v>0.2</v>
      </c>
      <c r="R16" s="17">
        <f t="array" ref="R16">INDEX('Full Data'!$O:$O,MATCH($B16,IF('Full Data'!$G:$G=R$2,'Full Data'!$C:$C),0))</f>
        <v>15</v>
      </c>
      <c r="S16" s="17">
        <f t="array" ref="S16">INDEX('Full Data'!$O:$O,MATCH($B16,IF('Full Data'!$G:$G=S$2,'Full Data'!$C:$C),0))</f>
        <v>15</v>
      </c>
      <c r="T16" s="17"/>
      <c r="U16" s="17" t="e">
        <f t="array" ref="U16">INDEX('Full Data'!$O:$O,MATCH($B16,IF('Full Data'!$G:$G=U$2,'Full Data'!$C:$C),0))</f>
        <v>#N/A</v>
      </c>
      <c r="V16" s="17">
        <f t="array" ref="V16">INDEX('Full Data'!$O:$O,MATCH($B16,IF('Full Data'!$G:$G=V$2,'Full Data'!$C:$C),0))</f>
        <v>0.01</v>
      </c>
    </row>
    <row r="17" spans="2:22">
      <c r="B17" s="34" t="s">
        <v>102</v>
      </c>
      <c r="C17" s="17">
        <f t="array" ref="C17">INDEX('Full Data'!$O:$O,MATCH($B17,IF('Full Data'!$G:$G=C$2,'Full Data'!$C:$C),0))</f>
        <v>0.1</v>
      </c>
      <c r="D17" s="17">
        <f t="array" ref="D17">INDEX('Full Data'!$O:$O,MATCH($B17,IF('Full Data'!$G:$G=D$2,'Full Data'!$C:$C),0))</f>
        <v>2.5</v>
      </c>
      <c r="E17" s="17">
        <f t="array" ref="E17">INDEX('Full Data'!$O:$O,MATCH($B17,IF('Full Data'!$G:$G=E$2,'Full Data'!$C:$C),0))</f>
        <v>0.65</v>
      </c>
      <c r="F17" s="17">
        <f t="array" ref="F17">INDEX('Full Data'!$O:$O,MATCH($B17,IF('Full Data'!$G:$G=F$2,'Full Data'!$C:$C),0))</f>
        <v>0.01</v>
      </c>
      <c r="G17" s="17">
        <f t="array" ref="G17">INDEX('Full Data'!$O:$O,MATCH($B17,IF('Full Data'!$G:$G=G$2,'Full Data'!$C:$C),0))</f>
        <v>0.08</v>
      </c>
      <c r="H17" s="17">
        <f t="array" ref="H17">INDEX('Full Data'!$O:$O,MATCH($B17,IF('Full Data'!$G:$G=H$2,'Full Data'!$C:$C),0))</f>
        <v>0</v>
      </c>
      <c r="I17" s="17">
        <f t="array" ref="I17">INDEX('Full Data'!$O:$O,MATCH($B17,IF('Full Data'!$G:$G=I$2,'Full Data'!$C:$C),0))</f>
        <v>0</v>
      </c>
      <c r="J17" s="17">
        <f t="array" ref="J17">INDEX('Full Data'!$O:$O,MATCH($B17,IF('Full Data'!$G:$G=J$2,'Full Data'!$C:$C),0))</f>
        <v>0</v>
      </c>
      <c r="K17" s="17">
        <f t="array" ref="K17">INDEX('Full Data'!$O:$O,MATCH($B17,IF('Full Data'!$G:$G=K$2,'Full Data'!$C:$C),0))</f>
        <v>1</v>
      </c>
      <c r="L17" s="17">
        <f t="array" ref="L17">INDEX('Full Data'!$O:$O,MATCH($B17,IF('Full Data'!$G:$G=L$2,'Full Data'!$C:$C),0))</f>
        <v>0.08</v>
      </c>
      <c r="M17" s="17">
        <f t="array" ref="M17">INDEX('Full Data'!$O:$O,MATCH($B17,IF('Full Data'!$G:$G=M$2,'Full Data'!$C:$C),0))</f>
        <v>0.04</v>
      </c>
      <c r="N17" s="17">
        <f t="array" ref="N17">INDEX('Full Data'!$O:$O,MATCH($B17,IF('Full Data'!$G:$G=N$2,'Full Data'!$C:$C),0))</f>
        <v>0.5</v>
      </c>
      <c r="O17" s="17">
        <f t="array" ref="O17">INDEX('Full Data'!$O:$O,MATCH($B17,IF('Full Data'!$G:$G=O$2,'Full Data'!$C:$C),0))</f>
        <v>0.3</v>
      </c>
      <c r="P17" s="17">
        <f t="array" ref="P17">INDEX('Full Data'!$O:$O,MATCH($B17,IF('Full Data'!$G:$G=P$2,'Full Data'!$C:$C),0))</f>
        <v>0.2</v>
      </c>
      <c r="Q17" s="17">
        <f t="array" ref="Q17">INDEX('Full Data'!$O:$O,MATCH($B17,IF('Full Data'!$G:$G=Q$2,'Full Data'!$C:$C),0))</f>
        <v>0.2</v>
      </c>
      <c r="R17" s="17">
        <f t="array" ref="R17">INDEX('Full Data'!$O:$O,MATCH($B17,IF('Full Data'!$G:$G=R$2,'Full Data'!$C:$C),0))</f>
        <v>15</v>
      </c>
      <c r="S17" s="17">
        <f t="array" ref="S17">INDEX('Full Data'!$O:$O,MATCH($B17,IF('Full Data'!$G:$G=S$2,'Full Data'!$C:$C),0))</f>
        <v>15</v>
      </c>
      <c r="T17" s="17"/>
      <c r="U17" s="17" t="e">
        <f t="array" ref="U17">INDEX('Full Data'!$O:$O,MATCH($B17,IF('Full Data'!$G:$G=U$2,'Full Data'!$C:$C),0))</f>
        <v>#N/A</v>
      </c>
      <c r="V17" s="17">
        <f t="array" ref="V17">INDEX('Full Data'!$O:$O,MATCH($B17,IF('Full Data'!$G:$G=V$2,'Full Data'!$C:$C),0))</f>
        <v>0.01</v>
      </c>
    </row>
    <row r="18" spans="2:22">
      <c r="B18" s="33" t="s">
        <v>132</v>
      </c>
      <c r="C18" s="17" t="e">
        <f t="array" ref="C18">INDEX('Full Data'!$O:$O,MATCH($B18,IF('Full Data'!$G:$G=C$2,'Full Data'!$C:$C),0))</f>
        <v>#N/A</v>
      </c>
      <c r="D18" s="17" t="e">
        <f t="array" ref="D18">INDEX('Full Data'!$O:$O,MATCH($B18,IF('Full Data'!$G:$G=D$2,'Full Data'!$C:$C),0))</f>
        <v>#N/A</v>
      </c>
      <c r="E18" s="17" t="e">
        <f t="array" ref="E18">INDEX('Full Data'!$O:$O,MATCH($B18,IF('Full Data'!$G:$G=E$2,'Full Data'!$C:$C),0))</f>
        <v>#N/A</v>
      </c>
      <c r="F18" s="17" t="e">
        <f t="array" ref="F18">INDEX('Full Data'!$O:$O,MATCH($B18,IF('Full Data'!$G:$G=F$2,'Full Data'!$C:$C),0))</f>
        <v>#N/A</v>
      </c>
      <c r="G18" s="17" t="e">
        <f t="array" ref="G18">INDEX('Full Data'!$O:$O,MATCH($B18,IF('Full Data'!$G:$G=G$2,'Full Data'!$C:$C),0))</f>
        <v>#N/A</v>
      </c>
      <c r="H18" s="17" t="e">
        <f t="array" ref="H18">INDEX('Full Data'!$O:$O,MATCH($B18,IF('Full Data'!$G:$G=H$2,'Full Data'!$C:$C),0))</f>
        <v>#N/A</v>
      </c>
      <c r="I18" s="17" t="e">
        <f t="array" ref="I18">INDEX('Full Data'!$O:$O,MATCH($B18,IF('Full Data'!$G:$G=I$2,'Full Data'!$C:$C),0))</f>
        <v>#N/A</v>
      </c>
      <c r="J18" s="17" t="e">
        <f t="array" ref="J18">INDEX('Full Data'!$O:$O,MATCH($B18,IF('Full Data'!$G:$G=J$2,'Full Data'!$C:$C),0))</f>
        <v>#N/A</v>
      </c>
      <c r="K18" s="17" t="e">
        <f t="array" ref="K18">INDEX('Full Data'!$O:$O,MATCH($B18,IF('Full Data'!$G:$G=K$2,'Full Data'!$C:$C),0))</f>
        <v>#N/A</v>
      </c>
      <c r="L18" s="17" t="e">
        <f t="array" ref="L18">INDEX('Full Data'!$O:$O,MATCH($B18,IF('Full Data'!$G:$G=L$2,'Full Data'!$C:$C),0))</f>
        <v>#N/A</v>
      </c>
      <c r="M18" s="17" t="e">
        <f t="array" ref="M18">INDEX('Full Data'!$O:$O,MATCH($B18,IF('Full Data'!$G:$G=M$2,'Full Data'!$C:$C),0))</f>
        <v>#N/A</v>
      </c>
      <c r="N18" s="17" t="e">
        <f t="array" ref="N18">INDEX('Full Data'!$O:$O,MATCH($B18,IF('Full Data'!$G:$G=N$2,'Full Data'!$C:$C),0))</f>
        <v>#N/A</v>
      </c>
      <c r="O18" s="17" t="e">
        <f t="array" ref="O18">INDEX('Full Data'!$O:$O,MATCH($B18,IF('Full Data'!$G:$G=O$2,'Full Data'!$C:$C),0))</f>
        <v>#N/A</v>
      </c>
      <c r="P18" s="17" t="e">
        <f t="array" ref="P18">INDEX('Full Data'!$O:$O,MATCH($B18,IF('Full Data'!$G:$G=P$2,'Full Data'!$C:$C),0))</f>
        <v>#N/A</v>
      </c>
      <c r="Q18" s="17" t="e">
        <f t="array" ref="Q18">INDEX('Full Data'!$O:$O,MATCH($B18,IF('Full Data'!$G:$G=Q$2,'Full Data'!$C:$C),0))</f>
        <v>#N/A</v>
      </c>
      <c r="R18" s="17" t="e">
        <f t="array" ref="R18">INDEX('Full Data'!$O:$O,MATCH($B18,IF('Full Data'!$G:$G=R$2,'Full Data'!$C:$C),0))</f>
        <v>#N/A</v>
      </c>
      <c r="S18" s="17" t="e">
        <f t="array" ref="S18">INDEX('Full Data'!$O:$O,MATCH($B18,IF('Full Data'!$G:$G=S$2,'Full Data'!$C:$C),0))</f>
        <v>#N/A</v>
      </c>
      <c r="T18" s="17"/>
      <c r="U18" s="17" t="e">
        <f t="array" ref="U18">INDEX('Full Data'!$O:$O,MATCH($B18,IF('Full Data'!$G:$G=U$2,'Full Data'!$C:$C),0))</f>
        <v>#N/A</v>
      </c>
      <c r="V18" s="17" t="e">
        <f t="array" ref="V18">INDEX('Full Data'!$O:$O,MATCH($B18,IF('Full Data'!$G:$G=V$2,'Full Data'!$C:$C),0))</f>
        <v>#N/A</v>
      </c>
    </row>
    <row r="19" spans="2:22">
      <c r="B19" s="34" t="s">
        <v>104</v>
      </c>
      <c r="C19" s="17">
        <f t="array" ref="C19">INDEX('Full Data'!$O:$O,MATCH($B19,IF('Full Data'!$G:$G=C$2,'Full Data'!$C:$C),0))</f>
        <v>0.1</v>
      </c>
      <c r="D19" s="17">
        <f t="array" ref="D19">INDEX('Full Data'!$O:$O,MATCH($B19,IF('Full Data'!$G:$G=D$2,'Full Data'!$C:$C),0))</f>
        <v>2.5</v>
      </c>
      <c r="E19" s="17">
        <f t="array" ref="E19">INDEX('Full Data'!$O:$O,MATCH($B19,IF('Full Data'!$G:$G=E$2,'Full Data'!$C:$C),0))</f>
        <v>0.65</v>
      </c>
      <c r="F19" s="17">
        <f t="array" ref="F19">INDEX('Full Data'!$O:$O,MATCH($B19,IF('Full Data'!$G:$G=F$2,'Full Data'!$C:$C),0))</f>
        <v>0.01</v>
      </c>
      <c r="G19" s="17">
        <f t="array" ref="G19">INDEX('Full Data'!$O:$O,MATCH($B19,IF('Full Data'!$G:$G=G$2,'Full Data'!$C:$C),0))</f>
        <v>0.08</v>
      </c>
      <c r="H19" s="17">
        <f t="array" ref="H19">INDEX('Full Data'!$O:$O,MATCH($B19,IF('Full Data'!$G:$G=H$2,'Full Data'!$C:$C),0))</f>
        <v>0.04</v>
      </c>
      <c r="I19" s="17">
        <f t="array" ref="I19">INDEX('Full Data'!$O:$O,MATCH($B19,IF('Full Data'!$G:$G=I$2,'Full Data'!$C:$C),0))</f>
        <v>0</v>
      </c>
      <c r="J19" s="17">
        <f t="array" ref="J19">INDEX('Full Data'!$O:$O,MATCH($B19,IF('Full Data'!$G:$G=J$2,'Full Data'!$C:$C),0))</f>
        <v>0</v>
      </c>
      <c r="K19" s="17">
        <f t="array" ref="K19">INDEX('Full Data'!$O:$O,MATCH($B19,IF('Full Data'!$G:$G=K$2,'Full Data'!$C:$C),0))</f>
        <v>1</v>
      </c>
      <c r="L19" s="17">
        <f t="array" ref="L19">INDEX('Full Data'!$O:$O,MATCH($B19,IF('Full Data'!$G:$G=L$2,'Full Data'!$C:$C),0))</f>
        <v>0.08</v>
      </c>
      <c r="M19" s="17">
        <f t="array" ref="M19">INDEX('Full Data'!$O:$O,MATCH($B19,IF('Full Data'!$G:$G=M$2,'Full Data'!$C:$C),0))</f>
        <v>0.04</v>
      </c>
      <c r="N19" s="17">
        <f t="array" ref="N19">INDEX('Full Data'!$O:$O,MATCH($B19,IF('Full Data'!$G:$G=N$2,'Full Data'!$C:$C),0))</f>
        <v>0.5</v>
      </c>
      <c r="O19" s="17">
        <f t="array" ref="O19">INDEX('Full Data'!$O:$O,MATCH($B19,IF('Full Data'!$G:$G=O$2,'Full Data'!$C:$C),0))</f>
        <v>0.3</v>
      </c>
      <c r="P19" s="17">
        <f t="array" ref="P19">INDEX('Full Data'!$O:$O,MATCH($B19,IF('Full Data'!$G:$G=P$2,'Full Data'!$C:$C),0))</f>
        <v>0.4</v>
      </c>
      <c r="Q19" s="17">
        <f t="array" ref="Q19">INDEX('Full Data'!$O:$O,MATCH($B19,IF('Full Data'!$G:$G=Q$2,'Full Data'!$C:$C),0))</f>
        <v>0.4</v>
      </c>
      <c r="R19" s="17">
        <f t="array" ref="R19">INDEX('Full Data'!$O:$O,MATCH($B19,IF('Full Data'!$G:$G=R$2,'Full Data'!$C:$C),0))</f>
        <v>15</v>
      </c>
      <c r="S19" s="17">
        <f t="array" ref="S19">INDEX('Full Data'!$O:$O,MATCH($B19,IF('Full Data'!$G:$G=S$2,'Full Data'!$C:$C),0))</f>
        <v>15</v>
      </c>
      <c r="T19" s="17"/>
      <c r="U19" s="17" t="e">
        <f t="array" ref="U19">INDEX('Full Data'!$O:$O,MATCH($B19,IF('Full Data'!$G:$G=U$2,'Full Data'!$C:$C),0))</f>
        <v>#N/A</v>
      </c>
      <c r="V19" s="17">
        <f t="array" ref="V19">INDEX('Full Data'!$O:$O,MATCH($B19,IF('Full Data'!$G:$G=V$2,'Full Data'!$C:$C),0))</f>
        <v>0.01</v>
      </c>
    </row>
    <row r="20" spans="2:22">
      <c r="B20" s="34" t="s">
        <v>106</v>
      </c>
      <c r="C20" s="17">
        <f t="array" ref="C20">INDEX('Full Data'!$O:$O,MATCH($B20,IF('Full Data'!$G:$G=C$2,'Full Data'!$C:$C),0))</f>
        <v>0.1</v>
      </c>
      <c r="D20" s="17">
        <f t="array" ref="D20">INDEX('Full Data'!$O:$O,MATCH($B20,IF('Full Data'!$G:$G=D$2,'Full Data'!$C:$C),0))</f>
        <v>2.5</v>
      </c>
      <c r="E20" s="17">
        <f t="array" ref="E20">INDEX('Full Data'!$O:$O,MATCH($B20,IF('Full Data'!$G:$G=E$2,'Full Data'!$C:$C),0))</f>
        <v>0.65</v>
      </c>
      <c r="F20" s="17">
        <f t="array" ref="F20">INDEX('Full Data'!$O:$O,MATCH($B20,IF('Full Data'!$G:$G=F$2,'Full Data'!$C:$C),0))</f>
        <v>0.01</v>
      </c>
      <c r="G20" s="17">
        <f t="array" ref="G20">INDEX('Full Data'!$O:$O,MATCH($B20,IF('Full Data'!$G:$G=G$2,'Full Data'!$C:$C),0))</f>
        <v>0.08</v>
      </c>
      <c r="H20" s="17">
        <f t="array" ref="H20">INDEX('Full Data'!$O:$O,MATCH($B20,IF('Full Data'!$G:$G=H$2,'Full Data'!$C:$C),0))</f>
        <v>0.04</v>
      </c>
      <c r="I20" s="17">
        <f t="array" ref="I20">INDEX('Full Data'!$O:$O,MATCH($B20,IF('Full Data'!$G:$G=I$2,'Full Data'!$C:$C),0))</f>
        <v>0</v>
      </c>
      <c r="J20" s="17">
        <f t="array" ref="J20">INDEX('Full Data'!$O:$O,MATCH($B20,IF('Full Data'!$G:$G=J$2,'Full Data'!$C:$C),0))</f>
        <v>0</v>
      </c>
      <c r="K20" s="17">
        <f t="array" ref="K20">INDEX('Full Data'!$O:$O,MATCH($B20,IF('Full Data'!$G:$G=K$2,'Full Data'!$C:$C),0))</f>
        <v>1</v>
      </c>
      <c r="L20" s="17">
        <f t="array" ref="L20">INDEX('Full Data'!$O:$O,MATCH($B20,IF('Full Data'!$G:$G=L$2,'Full Data'!$C:$C),0))</f>
        <v>0.08</v>
      </c>
      <c r="M20" s="17">
        <f t="array" ref="M20">INDEX('Full Data'!$O:$O,MATCH($B20,IF('Full Data'!$G:$G=M$2,'Full Data'!$C:$C),0))</f>
        <v>0.04</v>
      </c>
      <c r="N20" s="17">
        <f t="array" ref="N20">INDEX('Full Data'!$O:$O,MATCH($B20,IF('Full Data'!$G:$G=N$2,'Full Data'!$C:$C),0))</f>
        <v>0.5</v>
      </c>
      <c r="O20" s="17">
        <f t="array" ref="O20">INDEX('Full Data'!$O:$O,MATCH($B20,IF('Full Data'!$G:$G=O$2,'Full Data'!$C:$C),0))</f>
        <v>0.3</v>
      </c>
      <c r="P20" s="17">
        <f t="array" ref="P20">INDEX('Full Data'!$O:$O,MATCH($B20,IF('Full Data'!$G:$G=P$2,'Full Data'!$C:$C),0))</f>
        <v>0.2</v>
      </c>
      <c r="Q20" s="17">
        <f t="array" ref="Q20">INDEX('Full Data'!$O:$O,MATCH($B20,IF('Full Data'!$G:$G=Q$2,'Full Data'!$C:$C),0))</f>
        <v>0.2</v>
      </c>
      <c r="R20" s="17">
        <f t="array" ref="R20">INDEX('Full Data'!$O:$O,MATCH($B20,IF('Full Data'!$G:$G=R$2,'Full Data'!$C:$C),0))</f>
        <v>15</v>
      </c>
      <c r="S20" s="17">
        <f t="array" ref="S20">INDEX('Full Data'!$O:$O,MATCH($B20,IF('Full Data'!$G:$G=S$2,'Full Data'!$C:$C),0))</f>
        <v>15</v>
      </c>
      <c r="T20" s="17"/>
      <c r="U20" s="17" t="e">
        <f t="array" ref="U20">INDEX('Full Data'!$O:$O,MATCH($B20,IF('Full Data'!$G:$G=U$2,'Full Data'!$C:$C),0))</f>
        <v>#N/A</v>
      </c>
      <c r="V20" s="17">
        <f t="array" ref="V20">INDEX('Full Data'!$O:$O,MATCH($B20,IF('Full Data'!$G:$G=V$2,'Full Data'!$C:$C),0))</f>
        <v>0.01</v>
      </c>
    </row>
    <row r="21" spans="2:22">
      <c r="B21" s="34" t="s">
        <v>108</v>
      </c>
      <c r="C21" s="17">
        <f t="array" ref="C21">INDEX('Full Data'!$O:$O,MATCH($B21,IF('Full Data'!$G:$G=C$2,'Full Data'!$C:$C),0))</f>
        <v>0.1</v>
      </c>
      <c r="D21" s="17">
        <f t="array" ref="D21">INDEX('Full Data'!$O:$O,MATCH($B21,IF('Full Data'!$G:$G=D$2,'Full Data'!$C:$C),0))</f>
        <v>2.5</v>
      </c>
      <c r="E21" s="17">
        <f t="array" ref="E21">INDEX('Full Data'!$O:$O,MATCH($B21,IF('Full Data'!$G:$G=E$2,'Full Data'!$C:$C),0))</f>
        <v>0.65</v>
      </c>
      <c r="F21" s="17">
        <f t="array" ref="F21">INDEX('Full Data'!$O:$O,MATCH($B21,IF('Full Data'!$G:$G=F$2,'Full Data'!$C:$C),0))</f>
        <v>0.01</v>
      </c>
      <c r="G21" s="17">
        <f t="array" ref="G21">INDEX('Full Data'!$O:$O,MATCH($B21,IF('Full Data'!$G:$G=G$2,'Full Data'!$C:$C),0))</f>
        <v>0.08</v>
      </c>
      <c r="H21" s="17">
        <f t="array" ref="H21">INDEX('Full Data'!$O:$O,MATCH($B21,IF('Full Data'!$G:$G=H$2,'Full Data'!$C:$C),0))</f>
        <v>0</v>
      </c>
      <c r="I21" s="17">
        <f t="array" ref="I21">INDEX('Full Data'!$O:$O,MATCH($B21,IF('Full Data'!$G:$G=I$2,'Full Data'!$C:$C),0))</f>
        <v>0.01</v>
      </c>
      <c r="J21" s="17">
        <f t="array" ref="J21">INDEX('Full Data'!$O:$O,MATCH($B21,IF('Full Data'!$G:$G=J$2,'Full Data'!$C:$C),0))</f>
        <v>0</v>
      </c>
      <c r="K21" s="17">
        <f t="array" ref="K21">INDEX('Full Data'!$O:$O,MATCH($B21,IF('Full Data'!$G:$G=K$2,'Full Data'!$C:$C),0))</f>
        <v>1</v>
      </c>
      <c r="L21" s="17">
        <f t="array" ref="L21">INDEX('Full Data'!$O:$O,MATCH($B21,IF('Full Data'!$G:$G=L$2,'Full Data'!$C:$C),0))</f>
        <v>0.08</v>
      </c>
      <c r="M21" s="17">
        <f t="array" ref="M21">INDEX('Full Data'!$O:$O,MATCH($B21,IF('Full Data'!$G:$G=M$2,'Full Data'!$C:$C),0))</f>
        <v>0.04</v>
      </c>
      <c r="N21" s="17">
        <f t="array" ref="N21">INDEX('Full Data'!$O:$O,MATCH($B21,IF('Full Data'!$G:$G=N$2,'Full Data'!$C:$C),0))</f>
        <v>2.5</v>
      </c>
      <c r="O21" s="17">
        <f t="array" ref="O21">INDEX('Full Data'!$O:$O,MATCH($B21,IF('Full Data'!$G:$G=O$2,'Full Data'!$C:$C),0))</f>
        <v>0.3</v>
      </c>
      <c r="P21" s="17">
        <f t="array" ref="P21">INDEX('Full Data'!$O:$O,MATCH($B21,IF('Full Data'!$G:$G=P$2,'Full Data'!$C:$C),0))</f>
        <v>4</v>
      </c>
      <c r="Q21" s="17">
        <f t="array" ref="Q21">INDEX('Full Data'!$O:$O,MATCH($B21,IF('Full Data'!$G:$G=Q$2,'Full Data'!$C:$C),0))</f>
        <v>4</v>
      </c>
      <c r="R21" s="17">
        <f t="array" ref="R21">INDEX('Full Data'!$O:$O,MATCH($B21,IF('Full Data'!$G:$G=R$2,'Full Data'!$C:$C),0))</f>
        <v>15</v>
      </c>
      <c r="S21" s="17">
        <f t="array" ref="S21">INDEX('Full Data'!$O:$O,MATCH($B21,IF('Full Data'!$G:$G=S$2,'Full Data'!$C:$C),0))</f>
        <v>30</v>
      </c>
      <c r="T21" s="17"/>
      <c r="U21" s="17" t="e">
        <f t="array" ref="U21">INDEX('Full Data'!$O:$O,MATCH($B21,IF('Full Data'!$G:$G=U$2,'Full Data'!$C:$C),0))</f>
        <v>#N/A</v>
      </c>
      <c r="V21" s="17">
        <f t="array" ref="V21">INDEX('Full Data'!$O:$O,MATCH($B21,IF('Full Data'!$G:$G=V$2,'Full Data'!$C:$C),0))</f>
        <v>0.01</v>
      </c>
    </row>
    <row r="22" spans="2:22">
      <c r="B22" s="34" t="s">
        <v>110</v>
      </c>
      <c r="C22" s="17">
        <f t="array" ref="C22">INDEX('Full Data'!$O:$O,MATCH($B22,IF('Full Data'!$G:$G=C$2,'Full Data'!$C:$C),0))</f>
        <v>0.1</v>
      </c>
      <c r="D22" s="17">
        <f t="array" ref="D22">INDEX('Full Data'!$O:$O,MATCH($B22,IF('Full Data'!$G:$G=D$2,'Full Data'!$C:$C),0))</f>
        <v>2.5</v>
      </c>
      <c r="E22" s="17">
        <f t="array" ref="E22">INDEX('Full Data'!$O:$O,MATCH($B22,IF('Full Data'!$G:$G=E$2,'Full Data'!$C:$C),0))</f>
        <v>0.65</v>
      </c>
      <c r="F22" s="17">
        <f t="array" ref="F22">INDEX('Full Data'!$O:$O,MATCH($B22,IF('Full Data'!$G:$G=F$2,'Full Data'!$C:$C),0))</f>
        <v>0.01</v>
      </c>
      <c r="G22" s="17">
        <f t="array" ref="G22">INDEX('Full Data'!$O:$O,MATCH($B22,IF('Full Data'!$G:$G=G$2,'Full Data'!$C:$C),0))</f>
        <v>0.08</v>
      </c>
      <c r="H22" s="17">
        <f t="array" ref="H22">INDEX('Full Data'!$O:$O,MATCH($B22,IF('Full Data'!$G:$G=H$2,'Full Data'!$C:$C),0))</f>
        <v>0</v>
      </c>
      <c r="I22" s="17">
        <f t="array" ref="I22">INDEX('Full Data'!$O:$O,MATCH($B22,IF('Full Data'!$G:$G=I$2,'Full Data'!$C:$C),0))</f>
        <v>0</v>
      </c>
      <c r="J22" s="17">
        <f t="array" ref="J22">INDEX('Full Data'!$O:$O,MATCH($B22,IF('Full Data'!$G:$G=J$2,'Full Data'!$C:$C),0))</f>
        <v>0</v>
      </c>
      <c r="K22" s="17">
        <f t="array" ref="K22">INDEX('Full Data'!$O:$O,MATCH($B22,IF('Full Data'!$G:$G=K$2,'Full Data'!$C:$C),0))</f>
        <v>1</v>
      </c>
      <c r="L22" s="17">
        <f t="array" ref="L22">INDEX('Full Data'!$O:$O,MATCH($B22,IF('Full Data'!$G:$G=L$2,'Full Data'!$C:$C),0))</f>
        <v>0.08</v>
      </c>
      <c r="M22" s="17">
        <f t="array" ref="M22">INDEX('Full Data'!$O:$O,MATCH($B22,IF('Full Data'!$G:$G=M$2,'Full Data'!$C:$C),0))</f>
        <v>0.04</v>
      </c>
      <c r="N22" s="17">
        <f t="array" ref="N22">INDEX('Full Data'!$O:$O,MATCH($B22,IF('Full Data'!$G:$G=N$2,'Full Data'!$C:$C),0))</f>
        <v>2.5</v>
      </c>
      <c r="O22" s="17">
        <f t="array" ref="O22">INDEX('Full Data'!$O:$O,MATCH($B22,IF('Full Data'!$G:$G=O$2,'Full Data'!$C:$C),0))</f>
        <v>0.3</v>
      </c>
      <c r="P22" s="17">
        <f t="array" ref="P22">INDEX('Full Data'!$O:$O,MATCH($B22,IF('Full Data'!$G:$G=P$2,'Full Data'!$C:$C),0))</f>
        <v>2</v>
      </c>
      <c r="Q22" s="17">
        <f t="array" ref="Q22">INDEX('Full Data'!$O:$O,MATCH($B22,IF('Full Data'!$G:$G=Q$2,'Full Data'!$C:$C),0))</f>
        <v>2</v>
      </c>
      <c r="R22" s="17">
        <f t="array" ref="R22">INDEX('Full Data'!$O:$O,MATCH($B22,IF('Full Data'!$G:$G=R$2,'Full Data'!$C:$C),0))</f>
        <v>15</v>
      </c>
      <c r="S22" s="17">
        <f t="array" ref="S22">INDEX('Full Data'!$O:$O,MATCH($B22,IF('Full Data'!$G:$G=S$2,'Full Data'!$C:$C),0))</f>
        <v>15</v>
      </c>
      <c r="T22" s="17"/>
      <c r="U22" s="17" t="e">
        <f t="array" ref="U22">INDEX('Full Data'!$O:$O,MATCH($B22,IF('Full Data'!$G:$G=U$2,'Full Data'!$C:$C),0))</f>
        <v>#N/A</v>
      </c>
      <c r="V22" s="17">
        <f t="array" ref="V22">INDEX('Full Data'!$O:$O,MATCH($B22,IF('Full Data'!$G:$G=V$2,'Full Data'!$C:$C),0))</f>
        <v>0.01</v>
      </c>
    </row>
    <row r="23" spans="2:22">
      <c r="B23" s="34" t="s">
        <v>112</v>
      </c>
      <c r="C23" s="17">
        <f t="array" ref="C23">INDEX('Full Data'!$O:$O,MATCH($B23,IF('Full Data'!$G:$G=C$2,'Full Data'!$C:$C),0))</f>
        <v>0.1</v>
      </c>
      <c r="D23" s="17">
        <f t="array" ref="D23">INDEX('Full Data'!$O:$O,MATCH($B23,IF('Full Data'!$G:$G=D$2,'Full Data'!$C:$C),0))</f>
        <v>2.5</v>
      </c>
      <c r="E23" s="17">
        <f t="array" ref="E23">INDEX('Full Data'!$O:$O,MATCH($B23,IF('Full Data'!$G:$G=E$2,'Full Data'!$C:$C),0))</f>
        <v>0.65</v>
      </c>
      <c r="F23" s="17">
        <f t="array" ref="F23">INDEX('Full Data'!$O:$O,MATCH($B23,IF('Full Data'!$G:$G=F$2,'Full Data'!$C:$C),0))</f>
        <v>0.01</v>
      </c>
      <c r="G23" s="17">
        <f t="array" ref="G23">INDEX('Full Data'!$O:$O,MATCH($B23,IF('Full Data'!$G:$G=G$2,'Full Data'!$C:$C),0))</f>
        <v>0.08</v>
      </c>
      <c r="H23" s="17">
        <f t="array" ref="H23">INDEX('Full Data'!$O:$O,MATCH($B23,IF('Full Data'!$G:$G=H$2,'Full Data'!$C:$C),0))</f>
        <v>0.04</v>
      </c>
      <c r="I23" s="17">
        <f t="array" ref="I23">INDEX('Full Data'!$O:$O,MATCH($B23,IF('Full Data'!$G:$G=I$2,'Full Data'!$C:$C),0))</f>
        <v>0</v>
      </c>
      <c r="J23" s="17">
        <f t="array" ref="J23">INDEX('Full Data'!$O:$O,MATCH($B23,IF('Full Data'!$G:$G=J$2,'Full Data'!$C:$C),0))</f>
        <v>0</v>
      </c>
      <c r="K23" s="17">
        <f t="array" ref="K23">INDEX('Full Data'!$O:$O,MATCH($B23,IF('Full Data'!$G:$G=K$2,'Full Data'!$C:$C),0))</f>
        <v>1</v>
      </c>
      <c r="L23" s="17">
        <f t="array" ref="L23">INDEX('Full Data'!$O:$O,MATCH($B23,IF('Full Data'!$G:$G=L$2,'Full Data'!$C:$C),0))</f>
        <v>0.08</v>
      </c>
      <c r="M23" s="17">
        <f t="array" ref="M23">INDEX('Full Data'!$O:$O,MATCH($B23,IF('Full Data'!$G:$G=M$2,'Full Data'!$C:$C),0))</f>
        <v>0.04</v>
      </c>
      <c r="N23" s="17">
        <f t="array" ref="N23">INDEX('Full Data'!$O:$O,MATCH($B23,IF('Full Data'!$G:$G=N$2,'Full Data'!$C:$C),0))</f>
        <v>0.5</v>
      </c>
      <c r="O23" s="17">
        <f t="array" ref="O23">INDEX('Full Data'!$O:$O,MATCH($B23,IF('Full Data'!$G:$G=O$2,'Full Data'!$C:$C),0))</f>
        <v>0.3</v>
      </c>
      <c r="P23" s="17">
        <f t="array" ref="P23">INDEX('Full Data'!$O:$O,MATCH($B23,IF('Full Data'!$G:$G=P$2,'Full Data'!$C:$C),0))</f>
        <v>0.4</v>
      </c>
      <c r="Q23" s="17">
        <f t="array" ref="Q23">INDEX('Full Data'!$O:$O,MATCH($B23,IF('Full Data'!$G:$G=Q$2,'Full Data'!$C:$C),0))</f>
        <v>0.4</v>
      </c>
      <c r="R23" s="17">
        <f t="array" ref="R23">INDEX('Full Data'!$O:$O,MATCH($B23,IF('Full Data'!$G:$G=R$2,'Full Data'!$C:$C),0))</f>
        <v>15</v>
      </c>
      <c r="S23" s="17">
        <f t="array" ref="S23">INDEX('Full Data'!$O:$O,MATCH($B23,IF('Full Data'!$G:$G=S$2,'Full Data'!$C:$C),0))</f>
        <v>15</v>
      </c>
      <c r="T23" s="17"/>
      <c r="U23" s="17" t="e">
        <f t="array" ref="U23">INDEX('Full Data'!$O:$O,MATCH($B23,IF('Full Data'!$G:$G=U$2,'Full Data'!$C:$C),0))</f>
        <v>#N/A</v>
      </c>
      <c r="V23" s="17">
        <f t="array" ref="V23">INDEX('Full Data'!$O:$O,MATCH($B23,IF('Full Data'!$G:$G=V$2,'Full Data'!$C:$C),0))</f>
        <v>0.01</v>
      </c>
    </row>
    <row r="24" spans="2:22">
      <c r="B24" s="34" t="s">
        <v>114</v>
      </c>
      <c r="C24" s="17">
        <f t="array" ref="C24">INDEX('Full Data'!$O:$O,MATCH($B24,IF('Full Data'!$G:$G=C$2,'Full Data'!$C:$C),0))</f>
        <v>0.1</v>
      </c>
      <c r="D24" s="17">
        <f t="array" ref="D24">INDEX('Full Data'!$O:$O,MATCH($B24,IF('Full Data'!$G:$G=D$2,'Full Data'!$C:$C),0))</f>
        <v>2.5</v>
      </c>
      <c r="E24" s="17">
        <f t="array" ref="E24">INDEX('Full Data'!$O:$O,MATCH($B24,IF('Full Data'!$G:$G=E$2,'Full Data'!$C:$C),0))</f>
        <v>0.65</v>
      </c>
      <c r="F24" s="17">
        <f t="array" ref="F24">INDEX('Full Data'!$O:$O,MATCH($B24,IF('Full Data'!$G:$G=F$2,'Full Data'!$C:$C),0))</f>
        <v>0.01</v>
      </c>
      <c r="G24" s="17">
        <f t="array" ref="G24">INDEX('Full Data'!$O:$O,MATCH($B24,IF('Full Data'!$G:$G=G$2,'Full Data'!$C:$C),0))</f>
        <v>0.08</v>
      </c>
      <c r="H24" s="17">
        <f t="array" ref="H24">INDEX('Full Data'!$O:$O,MATCH($B24,IF('Full Data'!$G:$G=H$2,'Full Data'!$C:$C),0))</f>
        <v>0</v>
      </c>
      <c r="I24" s="17">
        <f t="array" ref="I24">INDEX('Full Data'!$O:$O,MATCH($B24,IF('Full Data'!$G:$G=I$2,'Full Data'!$C:$C),0))</f>
        <v>0</v>
      </c>
      <c r="J24" s="17">
        <f t="array" ref="J24">INDEX('Full Data'!$O:$O,MATCH($B24,IF('Full Data'!$G:$G=J$2,'Full Data'!$C:$C),0))</f>
        <v>0</v>
      </c>
      <c r="K24" s="17">
        <f t="array" ref="K24">INDEX('Full Data'!$O:$O,MATCH($B24,IF('Full Data'!$G:$G=K$2,'Full Data'!$C:$C),0))</f>
        <v>1</v>
      </c>
      <c r="L24" s="17">
        <f t="array" ref="L24">INDEX('Full Data'!$O:$O,MATCH($B24,IF('Full Data'!$G:$G=L$2,'Full Data'!$C:$C),0))</f>
        <v>0.08</v>
      </c>
      <c r="M24" s="17">
        <f t="array" ref="M24">INDEX('Full Data'!$O:$O,MATCH($B24,IF('Full Data'!$G:$G=M$2,'Full Data'!$C:$C),0))</f>
        <v>0.04</v>
      </c>
      <c r="N24" s="17">
        <f t="array" ref="N24">INDEX('Full Data'!$O:$O,MATCH($B24,IF('Full Data'!$G:$G=N$2,'Full Data'!$C:$C),0))</f>
        <v>2.5</v>
      </c>
      <c r="O24" s="17">
        <f t="array" ref="O24">INDEX('Full Data'!$O:$O,MATCH($B24,IF('Full Data'!$G:$G=O$2,'Full Data'!$C:$C),0))</f>
        <v>0.3</v>
      </c>
      <c r="P24" s="17">
        <f t="array" ref="P24">INDEX('Full Data'!$O:$O,MATCH($B24,IF('Full Data'!$G:$G=P$2,'Full Data'!$C:$C),0))</f>
        <v>2</v>
      </c>
      <c r="Q24" s="17">
        <f t="array" ref="Q24">INDEX('Full Data'!$O:$O,MATCH($B24,IF('Full Data'!$G:$G=Q$2,'Full Data'!$C:$C),0))</f>
        <v>2</v>
      </c>
      <c r="R24" s="17">
        <f t="array" ref="R24">INDEX('Full Data'!$O:$O,MATCH($B24,IF('Full Data'!$G:$G=R$2,'Full Data'!$C:$C),0))</f>
        <v>15</v>
      </c>
      <c r="S24" s="17">
        <f t="array" ref="S24">INDEX('Full Data'!$O:$O,MATCH($B24,IF('Full Data'!$G:$G=S$2,'Full Data'!$C:$C),0))</f>
        <v>15</v>
      </c>
      <c r="T24" s="17"/>
      <c r="U24" s="17" t="e">
        <f t="array" ref="U24">INDEX('Full Data'!$O:$O,MATCH($B24,IF('Full Data'!$G:$G=U$2,'Full Data'!$C:$C),0))</f>
        <v>#N/A</v>
      </c>
      <c r="V24" s="17">
        <f t="array" ref="V24">INDEX('Full Data'!$O:$O,MATCH($B24,IF('Full Data'!$G:$G=V$2,'Full Data'!$C:$C),0))</f>
        <v>0.01</v>
      </c>
    </row>
    <row r="25" spans="2:22">
      <c r="B25" s="34" t="s">
        <v>116</v>
      </c>
      <c r="C25" s="17">
        <f t="array" ref="C25">INDEX('Full Data'!$O:$O,MATCH($B25,IF('Full Data'!$G:$G=C$2,'Full Data'!$C:$C),0))</f>
        <v>0.1</v>
      </c>
      <c r="D25" s="17">
        <f t="array" ref="D25">INDEX('Full Data'!$O:$O,MATCH($B25,IF('Full Data'!$G:$G=D$2,'Full Data'!$C:$C),0))</f>
        <v>2.5</v>
      </c>
      <c r="E25" s="17">
        <f t="array" ref="E25">INDEX('Full Data'!$O:$O,MATCH($B25,IF('Full Data'!$G:$G=E$2,'Full Data'!$C:$C),0))</f>
        <v>0.65</v>
      </c>
      <c r="F25" s="17">
        <f t="array" ref="F25">INDEX('Full Data'!$O:$O,MATCH($B25,IF('Full Data'!$G:$G=F$2,'Full Data'!$C:$C),0))</f>
        <v>0.01</v>
      </c>
      <c r="G25" s="17">
        <f t="array" ref="G25">INDEX('Full Data'!$O:$O,MATCH($B25,IF('Full Data'!$G:$G=G$2,'Full Data'!$C:$C),0))</f>
        <v>0.08</v>
      </c>
      <c r="H25" s="17">
        <f t="array" ref="H25">INDEX('Full Data'!$O:$O,MATCH($B25,IF('Full Data'!$G:$G=H$2,'Full Data'!$C:$C),0))</f>
        <v>0</v>
      </c>
      <c r="I25" s="17">
        <f t="array" ref="I25">INDEX('Full Data'!$O:$O,MATCH($B25,IF('Full Data'!$G:$G=I$2,'Full Data'!$C:$C),0))</f>
        <v>0</v>
      </c>
      <c r="J25" s="17">
        <f t="array" ref="J25">INDEX('Full Data'!$O:$O,MATCH($B25,IF('Full Data'!$G:$G=J$2,'Full Data'!$C:$C),0))</f>
        <v>0</v>
      </c>
      <c r="K25" s="17">
        <f t="array" ref="K25">INDEX('Full Data'!$O:$O,MATCH($B25,IF('Full Data'!$G:$G=K$2,'Full Data'!$C:$C),0))</f>
        <v>1</v>
      </c>
      <c r="L25" s="17">
        <f t="array" ref="L25">INDEX('Full Data'!$O:$O,MATCH($B25,IF('Full Data'!$G:$G=L$2,'Full Data'!$C:$C),0))</f>
        <v>0.08</v>
      </c>
      <c r="M25" s="17">
        <f t="array" ref="M25">INDEX('Full Data'!$O:$O,MATCH($B25,IF('Full Data'!$G:$G=M$2,'Full Data'!$C:$C),0))</f>
        <v>0.04</v>
      </c>
      <c r="N25" s="17">
        <f t="array" ref="N25">INDEX('Full Data'!$O:$O,MATCH($B25,IF('Full Data'!$G:$G=N$2,'Full Data'!$C:$C),0))</f>
        <v>0.5</v>
      </c>
      <c r="O25" s="17">
        <f t="array" ref="O25">INDEX('Full Data'!$O:$O,MATCH($B25,IF('Full Data'!$G:$G=O$2,'Full Data'!$C:$C),0))</f>
        <v>0.3</v>
      </c>
      <c r="P25" s="17">
        <f t="array" ref="P25">INDEX('Full Data'!$O:$O,MATCH($B25,IF('Full Data'!$G:$G=P$2,'Full Data'!$C:$C),0))</f>
        <v>0.2</v>
      </c>
      <c r="Q25" s="17">
        <f t="array" ref="Q25">INDEX('Full Data'!$O:$O,MATCH($B25,IF('Full Data'!$G:$G=Q$2,'Full Data'!$C:$C),0))</f>
        <v>0.2</v>
      </c>
      <c r="R25" s="17">
        <f t="array" ref="R25">INDEX('Full Data'!$O:$O,MATCH($B25,IF('Full Data'!$G:$G=R$2,'Full Data'!$C:$C),0))</f>
        <v>15</v>
      </c>
      <c r="S25" s="17">
        <f t="array" ref="S25">INDEX('Full Data'!$O:$O,MATCH($B25,IF('Full Data'!$G:$G=S$2,'Full Data'!$C:$C),0))</f>
        <v>15</v>
      </c>
      <c r="T25" s="17"/>
      <c r="U25" s="17" t="e">
        <f t="array" ref="U25">INDEX('Full Data'!$O:$O,MATCH($B25,IF('Full Data'!$G:$G=U$2,'Full Data'!$C:$C),0))</f>
        <v>#N/A</v>
      </c>
      <c r="V25" s="17">
        <f t="array" ref="V25">INDEX('Full Data'!$O:$O,MATCH($B25,IF('Full Data'!$G:$G=V$2,'Full Data'!$C:$C),0))</f>
        <v>0.01</v>
      </c>
    </row>
    <row r="26" spans="2:22">
      <c r="B26" s="34" t="s">
        <v>118</v>
      </c>
      <c r="C26" s="17">
        <f t="array" ref="C26">INDEX('Full Data'!$O:$O,MATCH($B26,IF('Full Data'!$G:$G=C$2,'Full Data'!$C:$C),0))</f>
        <v>0.1</v>
      </c>
      <c r="D26" s="17">
        <f t="array" ref="D26">INDEX('Full Data'!$O:$O,MATCH($B26,IF('Full Data'!$G:$G=D$2,'Full Data'!$C:$C),0))</f>
        <v>2.5</v>
      </c>
      <c r="E26" s="17">
        <f t="array" ref="E26">INDEX('Full Data'!$O:$O,MATCH($B26,IF('Full Data'!$G:$G=E$2,'Full Data'!$C:$C),0))</f>
        <v>0.65</v>
      </c>
      <c r="F26" s="17">
        <f t="array" ref="F26">INDEX('Full Data'!$O:$O,MATCH($B26,IF('Full Data'!$G:$G=F$2,'Full Data'!$C:$C),0))</f>
        <v>0.01</v>
      </c>
      <c r="G26" s="17">
        <f t="array" ref="G26">INDEX('Full Data'!$O:$O,MATCH($B26,IF('Full Data'!$G:$G=G$2,'Full Data'!$C:$C),0))</f>
        <v>0.08</v>
      </c>
      <c r="H26" s="17">
        <f t="array" ref="H26">INDEX('Full Data'!$O:$O,MATCH($B26,IF('Full Data'!$G:$G=H$2,'Full Data'!$C:$C),0))</f>
        <v>0</v>
      </c>
      <c r="I26" s="17">
        <f t="array" ref="I26">INDEX('Full Data'!$O:$O,MATCH($B26,IF('Full Data'!$G:$G=I$2,'Full Data'!$C:$C),0))</f>
        <v>0</v>
      </c>
      <c r="J26" s="17">
        <f t="array" ref="J26">INDEX('Full Data'!$O:$O,MATCH($B26,IF('Full Data'!$G:$G=J$2,'Full Data'!$C:$C),0))</f>
        <v>0</v>
      </c>
      <c r="K26" s="17">
        <f t="array" ref="K26">INDEX('Full Data'!$O:$O,MATCH($B26,IF('Full Data'!$G:$G=K$2,'Full Data'!$C:$C),0))</f>
        <v>1</v>
      </c>
      <c r="L26" s="17">
        <f t="array" ref="L26">INDEX('Full Data'!$O:$O,MATCH($B26,IF('Full Data'!$G:$G=L$2,'Full Data'!$C:$C),0))</f>
        <v>0.08</v>
      </c>
      <c r="M26" s="17">
        <f t="array" ref="M26">INDEX('Full Data'!$O:$O,MATCH($B26,IF('Full Data'!$G:$G=M$2,'Full Data'!$C:$C),0))</f>
        <v>0.04</v>
      </c>
      <c r="N26" s="17">
        <f t="array" ref="N26">INDEX('Full Data'!$O:$O,MATCH($B26,IF('Full Data'!$G:$G=N$2,'Full Data'!$C:$C),0))</f>
        <v>0.5</v>
      </c>
      <c r="O26" s="17">
        <f t="array" ref="O26">INDEX('Full Data'!$O:$O,MATCH($B26,IF('Full Data'!$G:$G=O$2,'Full Data'!$C:$C),0))</f>
        <v>0.3</v>
      </c>
      <c r="P26" s="17">
        <f t="array" ref="P26">INDEX('Full Data'!$O:$O,MATCH($B26,IF('Full Data'!$G:$G=P$2,'Full Data'!$C:$C),0))</f>
        <v>0.2</v>
      </c>
      <c r="Q26" s="17">
        <f t="array" ref="Q26">INDEX('Full Data'!$O:$O,MATCH($B26,IF('Full Data'!$G:$G=Q$2,'Full Data'!$C:$C),0))</f>
        <v>0.2</v>
      </c>
      <c r="R26" s="17">
        <f t="array" ref="R26">INDEX('Full Data'!$O:$O,MATCH($B26,IF('Full Data'!$G:$G=R$2,'Full Data'!$C:$C),0))</f>
        <v>15</v>
      </c>
      <c r="S26" s="17">
        <f t="array" ref="S26">INDEX('Full Data'!$O:$O,MATCH($B26,IF('Full Data'!$G:$G=S$2,'Full Data'!$C:$C),0))</f>
        <v>15</v>
      </c>
      <c r="T26" s="17"/>
      <c r="U26" s="17" t="e">
        <f t="array" ref="U26">INDEX('Full Data'!$O:$O,MATCH($B26,IF('Full Data'!$G:$G=U$2,'Full Data'!$C:$C),0))</f>
        <v>#N/A</v>
      </c>
      <c r="V26" s="17">
        <f t="array" ref="V26">INDEX('Full Data'!$O:$O,MATCH($B26,IF('Full Data'!$G:$G=V$2,'Full Data'!$C:$C),0))</f>
        <v>0.01</v>
      </c>
    </row>
    <row r="27" spans="2:22">
      <c r="B27" s="34" t="s">
        <v>120</v>
      </c>
      <c r="C27" s="17">
        <f t="array" ref="C27">INDEX('Full Data'!$O:$O,MATCH($B27,IF('Full Data'!$G:$G=C$2,'Full Data'!$C:$C),0))</f>
        <v>0.1</v>
      </c>
      <c r="D27" s="17">
        <f t="array" ref="D27">INDEX('Full Data'!$O:$O,MATCH($B27,IF('Full Data'!$G:$G=D$2,'Full Data'!$C:$C),0))</f>
        <v>2.5</v>
      </c>
      <c r="E27" s="17">
        <f t="array" ref="E27">INDEX('Full Data'!$O:$O,MATCH($B27,IF('Full Data'!$G:$G=E$2,'Full Data'!$C:$C),0))</f>
        <v>0.65</v>
      </c>
      <c r="F27" s="17">
        <f t="array" ref="F27">INDEX('Full Data'!$O:$O,MATCH($B27,IF('Full Data'!$G:$G=F$2,'Full Data'!$C:$C),0))</f>
        <v>0.01</v>
      </c>
      <c r="G27" s="17">
        <f t="array" ref="G27">INDEX('Full Data'!$O:$O,MATCH($B27,IF('Full Data'!$G:$G=G$2,'Full Data'!$C:$C),0))</f>
        <v>0.08</v>
      </c>
      <c r="H27" s="17">
        <f t="array" ref="H27">INDEX('Full Data'!$O:$O,MATCH($B27,IF('Full Data'!$G:$G=H$2,'Full Data'!$C:$C),0))</f>
        <v>0.04</v>
      </c>
      <c r="I27" s="17">
        <f t="array" ref="I27">INDEX('Full Data'!$O:$O,MATCH($B27,IF('Full Data'!$G:$G=I$2,'Full Data'!$C:$C),0))</f>
        <v>0</v>
      </c>
      <c r="J27" s="17">
        <f t="array" ref="J27">INDEX('Full Data'!$O:$O,MATCH($B27,IF('Full Data'!$G:$G=J$2,'Full Data'!$C:$C),0))</f>
        <v>0</v>
      </c>
      <c r="K27" s="17">
        <f t="array" ref="K27">INDEX('Full Data'!$O:$O,MATCH($B27,IF('Full Data'!$G:$G=K$2,'Full Data'!$C:$C),0))</f>
        <v>1</v>
      </c>
      <c r="L27" s="17">
        <f t="array" ref="L27">INDEX('Full Data'!$O:$O,MATCH($B27,IF('Full Data'!$G:$G=L$2,'Full Data'!$C:$C),0))</f>
        <v>0.08</v>
      </c>
      <c r="M27" s="17">
        <f t="array" ref="M27">INDEX('Full Data'!$O:$O,MATCH($B27,IF('Full Data'!$G:$G=M$2,'Full Data'!$C:$C),0))</f>
        <v>0.04</v>
      </c>
      <c r="N27" s="17">
        <f t="array" ref="N27">INDEX('Full Data'!$O:$O,MATCH($B27,IF('Full Data'!$G:$G=N$2,'Full Data'!$C:$C),0))</f>
        <v>0.5</v>
      </c>
      <c r="O27" s="17">
        <f t="array" ref="O27">INDEX('Full Data'!$O:$O,MATCH($B27,IF('Full Data'!$G:$G=O$2,'Full Data'!$C:$C),0))</f>
        <v>0.3</v>
      </c>
      <c r="P27" s="17">
        <f t="array" ref="P27">INDEX('Full Data'!$O:$O,MATCH($B27,IF('Full Data'!$G:$G=P$2,'Full Data'!$C:$C),0))</f>
        <v>0.2</v>
      </c>
      <c r="Q27" s="17">
        <f t="array" ref="Q27">INDEX('Full Data'!$O:$O,MATCH($B27,IF('Full Data'!$G:$G=Q$2,'Full Data'!$C:$C),0))</f>
        <v>0.2</v>
      </c>
      <c r="R27" s="17">
        <f t="array" ref="R27">INDEX('Full Data'!$O:$O,MATCH($B27,IF('Full Data'!$G:$G=R$2,'Full Data'!$C:$C),0))</f>
        <v>15</v>
      </c>
      <c r="S27" s="17">
        <f t="array" ref="S27">INDEX('Full Data'!$O:$O,MATCH($B27,IF('Full Data'!$G:$G=S$2,'Full Data'!$C:$C),0))</f>
        <v>15</v>
      </c>
      <c r="T27" s="17"/>
      <c r="U27" s="17" t="e">
        <f t="array" ref="U27">INDEX('Full Data'!$O:$O,MATCH($B27,IF('Full Data'!$G:$G=U$2,'Full Data'!$C:$C),0))</f>
        <v>#N/A</v>
      </c>
      <c r="V27" s="17">
        <f t="array" ref="V27">INDEX('Full Data'!$O:$O,MATCH($B27,IF('Full Data'!$G:$G=V$2,'Full Data'!$C:$C),0))</f>
        <v>0.01</v>
      </c>
    </row>
    <row r="28" spans="2:22">
      <c r="B28" s="34" t="s">
        <v>121</v>
      </c>
      <c r="C28" s="39">
        <f t="array" ref="C28">INDEX('Full Data'!$O:$O,MATCH($B28,IF('Full Data'!$G:$G=C$2,'Full Data'!$C:$C),0))</f>
        <v>0.1</v>
      </c>
      <c r="D28" s="39">
        <f t="array" ref="D28">INDEX('Full Data'!$O:$O,MATCH($B28,IF('Full Data'!$G:$G=D$2,'Full Data'!$C:$C),0))</f>
        <v>2.5</v>
      </c>
      <c r="E28" s="39">
        <f t="array" ref="E28">INDEX('Full Data'!$O:$O,MATCH($B28,IF('Full Data'!$G:$G=E$2,'Full Data'!$C:$C),0))</f>
        <v>0.65</v>
      </c>
      <c r="F28" s="39">
        <f t="array" ref="F28">INDEX('Full Data'!$O:$O,MATCH($B28,IF('Full Data'!$G:$G=F$2,'Full Data'!$C:$C),0))</f>
        <v>0.01</v>
      </c>
      <c r="G28" s="39">
        <f t="array" ref="G28">INDEX('Full Data'!$O:$O,MATCH($B28,IF('Full Data'!$G:$G=G$2,'Full Data'!$C:$C),0))</f>
        <v>0.08</v>
      </c>
      <c r="H28" s="39">
        <f t="array" ref="H28">INDEX('Full Data'!$O:$O,MATCH($B28,IF('Full Data'!$G:$G=H$2,'Full Data'!$C:$C),0))</f>
        <v>0</v>
      </c>
      <c r="I28" s="39">
        <f t="array" ref="I28">INDEX('Full Data'!$O:$O,MATCH($B28,IF('Full Data'!$G:$G=I$2,'Full Data'!$C:$C),0))</f>
        <v>0</v>
      </c>
      <c r="J28" s="39">
        <f t="array" ref="J28">INDEX('Full Data'!$O:$O,MATCH($B28,IF('Full Data'!$G:$G=J$2,'Full Data'!$C:$C),0))</f>
        <v>0</v>
      </c>
      <c r="K28" s="39">
        <f t="array" ref="K28">INDEX('Full Data'!$O:$O,MATCH($B28,IF('Full Data'!$G:$G=K$2,'Full Data'!$C:$C),0))</f>
        <v>1</v>
      </c>
      <c r="L28" s="39">
        <f t="array" ref="L28">INDEX('Full Data'!$O:$O,MATCH($B28,IF('Full Data'!$G:$G=L$2,'Full Data'!$C:$C),0))</f>
        <v>0.08</v>
      </c>
      <c r="M28" s="39">
        <f t="array" ref="M28">INDEX('Full Data'!$O:$O,MATCH($B28,IF('Full Data'!$G:$G=M$2,'Full Data'!$C:$C),0))</f>
        <v>0.04</v>
      </c>
      <c r="N28" s="39">
        <f t="array" ref="N28">INDEX('Full Data'!$O:$O,MATCH($B28,IF('Full Data'!$G:$G=N$2,'Full Data'!$C:$C),0))</f>
        <v>0.5</v>
      </c>
      <c r="O28" s="39">
        <f t="array" ref="O28">INDEX('Full Data'!$O:$O,MATCH($B28,IF('Full Data'!$G:$G=O$2,'Full Data'!$C:$C),0))</f>
        <v>0.3</v>
      </c>
      <c r="P28" s="39">
        <f t="array" ref="P28">INDEX('Full Data'!$O:$O,MATCH($B28,IF('Full Data'!$G:$G=P$2,'Full Data'!$C:$C),0))</f>
        <v>0.2</v>
      </c>
      <c r="Q28" s="39">
        <f t="array" ref="Q28">INDEX('Full Data'!$O:$O,MATCH($B28,IF('Full Data'!$G:$G=Q$2,'Full Data'!$C:$C),0))</f>
        <v>0.2</v>
      </c>
      <c r="R28" s="39">
        <f t="array" ref="R28">INDEX('Full Data'!$O:$O,MATCH($B28,IF('Full Data'!$G:$G=R$2,'Full Data'!$C:$C),0))</f>
        <v>15</v>
      </c>
      <c r="S28" s="39">
        <f t="array" ref="S28">INDEX('Full Data'!$O:$O,MATCH($B28,IF('Full Data'!$G:$G=S$2,'Full Data'!$C:$C),0))</f>
        <v>15</v>
      </c>
      <c r="T28" s="39"/>
      <c r="U28" s="39" t="e">
        <f t="array" ref="U28">INDEX('Full Data'!$O:$O,MATCH($B28,IF('Full Data'!$G:$G=U$2,'Full Data'!$C:$C),0))</f>
        <v>#N/A</v>
      </c>
      <c r="V28" s="39">
        <f t="array" ref="V28">INDEX('Full Data'!$O:$O,MATCH($B28,IF('Full Data'!$G:$G=V$2,'Full Data'!$C:$C),0))</f>
        <v>0.01</v>
      </c>
    </row>
    <row r="29" spans="2:22">
      <c r="B29" s="34" t="s">
        <v>122</v>
      </c>
      <c r="C29" s="39">
        <f t="array" ref="C29">INDEX('Full Data'!$O:$O,MATCH($B29,IF('Full Data'!$G:$G=C$2,'Full Data'!$C:$C),0))</f>
        <v>0.1</v>
      </c>
      <c r="D29" s="39">
        <f t="array" ref="D29">INDEX('Full Data'!$O:$O,MATCH($B29,IF('Full Data'!$G:$G=D$2,'Full Data'!$C:$C),0))</f>
        <v>2.5</v>
      </c>
      <c r="E29" s="39">
        <f t="array" ref="E29">INDEX('Full Data'!$O:$O,MATCH($B29,IF('Full Data'!$G:$G=E$2,'Full Data'!$C:$C),0))</f>
        <v>0.65</v>
      </c>
      <c r="F29" s="39">
        <f t="array" ref="F29">INDEX('Full Data'!$O:$O,MATCH($B29,IF('Full Data'!$G:$G=F$2,'Full Data'!$C:$C),0))</f>
        <v>0.01</v>
      </c>
      <c r="G29" s="39">
        <f t="array" ref="G29">INDEX('Full Data'!$O:$O,MATCH($B29,IF('Full Data'!$G:$G=G$2,'Full Data'!$C:$C),0))</f>
        <v>0.08</v>
      </c>
      <c r="H29" s="39">
        <f t="array" ref="H29">INDEX('Full Data'!$O:$O,MATCH($B29,IF('Full Data'!$G:$G=H$2,'Full Data'!$C:$C),0))</f>
        <v>0</v>
      </c>
      <c r="I29" s="39">
        <f t="array" ref="I29">INDEX('Full Data'!$O:$O,MATCH($B29,IF('Full Data'!$G:$G=I$2,'Full Data'!$C:$C),0))</f>
        <v>0</v>
      </c>
      <c r="J29" s="39">
        <f t="array" ref="J29">INDEX('Full Data'!$O:$O,MATCH($B29,IF('Full Data'!$G:$G=J$2,'Full Data'!$C:$C),0))</f>
        <v>0</v>
      </c>
      <c r="K29" s="39">
        <f t="array" ref="K29">INDEX('Full Data'!$O:$O,MATCH($B29,IF('Full Data'!$G:$G=K$2,'Full Data'!$C:$C),0))</f>
        <v>1</v>
      </c>
      <c r="L29" s="39">
        <f t="array" ref="L29">INDEX('Full Data'!$O:$O,MATCH($B29,IF('Full Data'!$G:$G=L$2,'Full Data'!$C:$C),0))</f>
        <v>0.08</v>
      </c>
      <c r="M29" s="39">
        <f t="array" ref="M29">INDEX('Full Data'!$O:$O,MATCH($B29,IF('Full Data'!$G:$G=M$2,'Full Data'!$C:$C),0))</f>
        <v>0.04</v>
      </c>
      <c r="N29" s="39">
        <f t="array" ref="N29">INDEX('Full Data'!$O:$O,MATCH($B29,IF('Full Data'!$G:$G=N$2,'Full Data'!$C:$C),0))</f>
        <v>0.5</v>
      </c>
      <c r="O29" s="39">
        <f t="array" ref="O29">INDEX('Full Data'!$O:$O,MATCH($B29,IF('Full Data'!$G:$G=O$2,'Full Data'!$C:$C),0))</f>
        <v>0.3</v>
      </c>
      <c r="P29" s="39">
        <f t="array" ref="P29">INDEX('Full Data'!$O:$O,MATCH($B29,IF('Full Data'!$G:$G=P$2,'Full Data'!$C:$C),0))</f>
        <v>0.2</v>
      </c>
      <c r="Q29" s="39">
        <f t="array" ref="Q29">INDEX('Full Data'!$O:$O,MATCH($B29,IF('Full Data'!$G:$G=Q$2,'Full Data'!$C:$C),0))</f>
        <v>0.2</v>
      </c>
      <c r="R29" s="39">
        <f t="array" ref="R29">INDEX('Full Data'!$O:$O,MATCH($B29,IF('Full Data'!$G:$G=R$2,'Full Data'!$C:$C),0))</f>
        <v>15</v>
      </c>
      <c r="S29" s="39">
        <f t="array" ref="S29">INDEX('Full Data'!$O:$O,MATCH($B29,IF('Full Data'!$G:$G=S$2,'Full Data'!$C:$C),0))</f>
        <v>15</v>
      </c>
      <c r="T29" s="39"/>
      <c r="U29" s="39" t="e">
        <f t="array" ref="U29">INDEX('Full Data'!$O:$O,MATCH($B29,IF('Full Data'!$G:$G=U$2,'Full Data'!$C:$C),0))</f>
        <v>#N/A</v>
      </c>
      <c r="V29" s="39">
        <f t="array" ref="V29">INDEX('Full Data'!$O:$O,MATCH($B29,IF('Full Data'!$G:$G=V$2,'Full Data'!$C:$C),0))</f>
        <v>0.01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V29"/>
  <sheetViews>
    <sheetView workbookViewId="0">
      <selection activeCell="B4" sqref="B4:B29"/>
    </sheetView>
  </sheetViews>
  <sheetFormatPr defaultRowHeight="15"/>
  <cols>
    <col min="1" max="1" width="2.42578125" style="17" customWidth="1"/>
    <col min="2" max="2" width="44.85546875" style="17" bestFit="1" customWidth="1"/>
    <col min="3" max="16384" width="9.140625" style="17"/>
  </cols>
  <sheetData>
    <row r="1" spans="2:22" ht="15" customHeight="1">
      <c r="B1" s="17" t="s">
        <v>2</v>
      </c>
      <c r="C1" s="49" t="s">
        <v>126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spans="2:22" s="2" customFormat="1" ht="35.25" customHeight="1">
      <c r="B2" s="3"/>
      <c r="C2" s="4" t="s">
        <v>30</v>
      </c>
      <c r="D2" s="4" t="s">
        <v>36</v>
      </c>
      <c r="E2" s="4" t="s">
        <v>51</v>
      </c>
      <c r="F2" s="4" t="s">
        <v>53</v>
      </c>
      <c r="G2" s="4" t="s">
        <v>56</v>
      </c>
      <c r="H2" s="4" t="s">
        <v>59</v>
      </c>
      <c r="I2" s="4" t="s">
        <v>61</v>
      </c>
      <c r="J2" s="4" t="s">
        <v>63</v>
      </c>
      <c r="K2" s="4" t="s">
        <v>64</v>
      </c>
      <c r="L2" s="4" t="s">
        <v>66</v>
      </c>
      <c r="M2" s="4" t="s">
        <v>68</v>
      </c>
      <c r="N2" s="4" t="s">
        <v>69</v>
      </c>
      <c r="O2" s="4" t="s">
        <v>70</v>
      </c>
      <c r="P2" s="4" t="s">
        <v>71</v>
      </c>
      <c r="Q2" s="4" t="s">
        <v>73</v>
      </c>
      <c r="R2" s="4" t="s">
        <v>74</v>
      </c>
      <c r="S2" s="4" t="s">
        <v>76</v>
      </c>
      <c r="T2" s="4" t="s">
        <v>101</v>
      </c>
      <c r="U2" s="4" t="s">
        <v>135</v>
      </c>
      <c r="V2" s="13" t="s">
        <v>136</v>
      </c>
    </row>
    <row r="4" spans="2:22">
      <c r="B4" s="31" t="s">
        <v>23</v>
      </c>
      <c r="C4" s="17">
        <f t="array" ref="C4">INDEX('Full Data'!$P:$P,MATCH($B4,IF('Full Data'!$G:$G=C$2,'Full Data'!$C:$C),0))</f>
        <v>0.1</v>
      </c>
      <c r="D4" s="17">
        <f t="array" ref="D4">INDEX('Full Data'!$P:$P,MATCH($B4,IF('Full Data'!$G:$G=D$2,'Full Data'!$C:$C),0))</f>
        <v>6</v>
      </c>
      <c r="E4" s="17">
        <f t="array" ref="E4">INDEX('Full Data'!$P:$P,MATCH($B4,IF('Full Data'!$G:$G=E$2,'Full Data'!$C:$C),0))</f>
        <v>2.5</v>
      </c>
      <c r="F4" s="17">
        <f t="array" ref="F4">INDEX('Full Data'!$P:$P,MATCH($B4,IF('Full Data'!$G:$G=F$2,'Full Data'!$C:$C),0))</f>
        <v>0.02</v>
      </c>
      <c r="G4" s="17">
        <f t="array" ref="G4">INDEX('Full Data'!$P:$P,MATCH($B4,IF('Full Data'!$G:$G=G$2,'Full Data'!$C:$C),0))</f>
        <v>0.2</v>
      </c>
      <c r="H4" s="17">
        <f t="array" ref="H4">INDEX('Full Data'!$P:$P,MATCH($B4,IF('Full Data'!$G:$G=H$2,'Full Data'!$C:$C),0))</f>
        <v>0.01</v>
      </c>
      <c r="I4" s="17">
        <f t="array" ref="I4">INDEX('Full Data'!$P:$P,MATCH($B4,IF('Full Data'!$G:$G=I$2,'Full Data'!$C:$C),0))</f>
        <v>0.01</v>
      </c>
      <c r="J4" s="17">
        <f t="array" ref="J4">INDEX('Full Data'!$P:$P,MATCH($B4,IF('Full Data'!$G:$G=J$2,'Full Data'!$C:$C),0))</f>
        <v>0.01</v>
      </c>
      <c r="K4" s="17">
        <f t="array" ref="K4">INDEX('Full Data'!$P:$P,MATCH($B4,IF('Full Data'!$G:$G=K$2,'Full Data'!$C:$C),0))</f>
        <v>5</v>
      </c>
      <c r="L4" s="17">
        <f t="array" ref="L4">INDEX('Full Data'!$P:$P,MATCH($B4,IF('Full Data'!$G:$G=L$2,'Full Data'!$C:$C),0))</f>
        <v>0.3</v>
      </c>
      <c r="M4" s="17">
        <f t="array" ref="M4">INDEX('Full Data'!$P:$P,MATCH($B4,IF('Full Data'!$G:$G=M$2,'Full Data'!$C:$C),0))</f>
        <v>0.16</v>
      </c>
      <c r="N4" s="17">
        <f t="array" ref="N4">INDEX('Full Data'!$P:$P,MATCH($B4,IF('Full Data'!$G:$G=N$2,'Full Data'!$C:$C),0))</f>
        <v>2</v>
      </c>
      <c r="O4" s="17">
        <f t="array" ref="O4">INDEX('Full Data'!$P:$P,MATCH($B4,IF('Full Data'!$G:$G=O$2,'Full Data'!$C:$C),0))</f>
        <v>1.2</v>
      </c>
      <c r="P4" s="17">
        <f t="array" ref="P4">INDEX('Full Data'!$P:$P,MATCH($B4,IF('Full Data'!$G:$G=P$2,'Full Data'!$C:$C),0))</f>
        <v>5</v>
      </c>
      <c r="Q4" s="17">
        <f t="array" ref="Q4">INDEX('Full Data'!$P:$P,MATCH($B4,IF('Full Data'!$G:$G=Q$2,'Full Data'!$C:$C),0))</f>
        <v>5</v>
      </c>
      <c r="R4" s="17">
        <f t="array" ref="R4">INDEX('Full Data'!$P:$P,MATCH($B4,IF('Full Data'!$G:$G=R$2,'Full Data'!$C:$C),0))</f>
        <v>60</v>
      </c>
      <c r="S4" s="17">
        <f t="array" ref="S4">INDEX('Full Data'!$P:$P,MATCH($B4,IF('Full Data'!$G:$G=S$2,'Full Data'!$C:$C),0))</f>
        <v>25</v>
      </c>
      <c r="T4" s="17" t="e">
        <f t="array" ref="T4">INDEX('Full Data'!$P:$P,MATCH($B4,IF('Full Data'!$G:$G=T$2,'Full Data'!$C:$C),0))</f>
        <v>#N/A</v>
      </c>
      <c r="U4" s="17" t="e">
        <f t="array" ref="U4">INDEX('Full Data'!$P:$P,MATCH($B4,IF('Full Data'!$G:$G=U$2,'Full Data'!$C:$C),0))</f>
        <v>#N/A</v>
      </c>
      <c r="V4" s="17">
        <f t="array" ref="V4">INDEX('Full Data'!$P:$P,MATCH($B4,IF('Full Data'!$G:$G=V$2,'Full Data'!$C:$C),0))</f>
        <v>0.05</v>
      </c>
    </row>
    <row r="5" spans="2:22">
      <c r="B5" s="34" t="s">
        <v>79</v>
      </c>
      <c r="C5" s="17">
        <f t="array" ref="C5">INDEX('Full Data'!$P:$P,MATCH($B5,IF('Full Data'!$G:$G=C$2,'Full Data'!$C:$C),0))</f>
        <v>0.1</v>
      </c>
      <c r="D5" s="17">
        <f t="array" ref="D5">INDEX('Full Data'!$P:$P,MATCH($B5,IF('Full Data'!$G:$G=D$2,'Full Data'!$C:$C),0))</f>
        <v>6</v>
      </c>
      <c r="E5" s="17">
        <f t="array" ref="E5">INDEX('Full Data'!$P:$P,MATCH($B5,IF('Full Data'!$G:$G=E$2,'Full Data'!$C:$C),0))</f>
        <v>2.5</v>
      </c>
      <c r="F5" s="17">
        <f t="array" ref="F5">INDEX('Full Data'!$P:$P,MATCH($B5,IF('Full Data'!$G:$G=F$2,'Full Data'!$C:$C),0))</f>
        <v>0.02</v>
      </c>
      <c r="G5" s="17">
        <f t="array" ref="G5">INDEX('Full Data'!$P:$P,MATCH($B5,IF('Full Data'!$G:$G=G$2,'Full Data'!$C:$C),0))</f>
        <v>0.2</v>
      </c>
      <c r="H5" s="17">
        <f t="array" ref="H5">INDEX('Full Data'!$P:$P,MATCH($B5,IF('Full Data'!$G:$G=H$2,'Full Data'!$C:$C),0))</f>
        <v>0.1</v>
      </c>
      <c r="I5" s="17">
        <f t="array" ref="I5">INDEX('Full Data'!$P:$P,MATCH($B5,IF('Full Data'!$G:$G=I$2,'Full Data'!$C:$C),0))</f>
        <v>0.01</v>
      </c>
      <c r="J5" s="17">
        <f t="array" ref="J5">INDEX('Full Data'!$P:$P,MATCH($B5,IF('Full Data'!$G:$G=J$2,'Full Data'!$C:$C),0))</f>
        <v>0.01</v>
      </c>
      <c r="K5" s="17">
        <f t="array" ref="K5">INDEX('Full Data'!$P:$P,MATCH($B5,IF('Full Data'!$G:$G=K$2,'Full Data'!$C:$C),0))</f>
        <v>5</v>
      </c>
      <c r="L5" s="17">
        <f t="array" ref="L5">INDEX('Full Data'!$P:$P,MATCH($B5,IF('Full Data'!$G:$G=L$2,'Full Data'!$C:$C),0))</f>
        <v>0.3</v>
      </c>
      <c r="M5" s="17">
        <f t="array" ref="M5">INDEX('Full Data'!$P:$P,MATCH($B5,IF('Full Data'!$G:$G=M$2,'Full Data'!$C:$C),0))</f>
        <v>0.16</v>
      </c>
      <c r="N5" s="17">
        <f t="array" ref="N5">INDEX('Full Data'!$P:$P,MATCH($B5,IF('Full Data'!$G:$G=N$2,'Full Data'!$C:$C),0))</f>
        <v>2</v>
      </c>
      <c r="O5" s="17">
        <f t="array" ref="O5">INDEX('Full Data'!$P:$P,MATCH($B5,IF('Full Data'!$G:$G=O$2,'Full Data'!$C:$C),0))</f>
        <v>1.2</v>
      </c>
      <c r="P5" s="17">
        <f t="array" ref="P5">INDEX('Full Data'!$P:$P,MATCH($B5,IF('Full Data'!$G:$G=P$2,'Full Data'!$C:$C),0))</f>
        <v>0.5</v>
      </c>
      <c r="Q5" s="17">
        <f t="array" ref="Q5">INDEX('Full Data'!$P:$P,MATCH($B5,IF('Full Data'!$G:$G=Q$2,'Full Data'!$C:$C),0))</f>
        <v>0.5</v>
      </c>
      <c r="R5" s="17">
        <f t="array" ref="R5">INDEX('Full Data'!$P:$P,MATCH($B5,IF('Full Data'!$G:$G=R$2,'Full Data'!$C:$C),0))</f>
        <v>60</v>
      </c>
      <c r="S5" s="17">
        <f t="array" ref="S5">INDEX('Full Data'!$P:$P,MATCH($B5,IF('Full Data'!$G:$G=S$2,'Full Data'!$C:$C),0))</f>
        <v>25</v>
      </c>
      <c r="T5" s="17" t="e">
        <f t="array" ref="T5">INDEX('Full Data'!$P:$P,MATCH($B5,IF('Full Data'!$G:$G=T$2,'Full Data'!$C:$C),0))</f>
        <v>#N/A</v>
      </c>
      <c r="U5" s="17" t="e">
        <f t="array" ref="U5">INDEX('Full Data'!$P:$P,MATCH($B5,IF('Full Data'!$G:$G=U$2,'Full Data'!$C:$C),0))</f>
        <v>#N/A</v>
      </c>
      <c r="V5" s="17">
        <f t="array" ref="V5">INDEX('Full Data'!$P:$P,MATCH($B5,IF('Full Data'!$G:$G=V$2,'Full Data'!$C:$C),0))</f>
        <v>0.05</v>
      </c>
    </row>
    <row r="6" spans="2:22">
      <c r="B6" s="34" t="s">
        <v>81</v>
      </c>
      <c r="C6" s="17">
        <f t="array" ref="C6">INDEX('Full Data'!$P:$P,MATCH($B6,IF('Full Data'!$G:$G=C$2,'Full Data'!$C:$C),0))</f>
        <v>0.1</v>
      </c>
      <c r="D6" s="17">
        <f t="array" ref="D6">INDEX('Full Data'!$P:$P,MATCH($B6,IF('Full Data'!$G:$G=D$2,'Full Data'!$C:$C),0))</f>
        <v>6</v>
      </c>
      <c r="E6" s="17">
        <f t="array" ref="E6">INDEX('Full Data'!$P:$P,MATCH($B6,IF('Full Data'!$G:$G=E$2,'Full Data'!$C:$C),0))</f>
        <v>2.5</v>
      </c>
      <c r="F6" s="17">
        <f t="array" ref="F6">INDEX('Full Data'!$P:$P,MATCH($B6,IF('Full Data'!$G:$G=F$2,'Full Data'!$C:$C),0))</f>
        <v>0.02</v>
      </c>
      <c r="G6" s="17">
        <f t="array" ref="G6">INDEX('Full Data'!$P:$P,MATCH($B6,IF('Full Data'!$G:$G=G$2,'Full Data'!$C:$C),0))</f>
        <v>0.2</v>
      </c>
      <c r="H6" s="17">
        <f t="array" ref="H6">INDEX('Full Data'!$P:$P,MATCH($B6,IF('Full Data'!$G:$G=H$2,'Full Data'!$C:$C),0))</f>
        <v>0.01</v>
      </c>
      <c r="I6" s="17">
        <f t="array" ref="I6">INDEX('Full Data'!$P:$P,MATCH($B6,IF('Full Data'!$G:$G=I$2,'Full Data'!$C:$C),0))</f>
        <v>0.01</v>
      </c>
      <c r="J6" s="17">
        <f t="array" ref="J6">INDEX('Full Data'!$P:$P,MATCH($B6,IF('Full Data'!$G:$G=J$2,'Full Data'!$C:$C),0))</f>
        <v>0.01</v>
      </c>
      <c r="K6" s="17">
        <f t="array" ref="K6">INDEX('Full Data'!$P:$P,MATCH($B6,IF('Full Data'!$G:$G=K$2,'Full Data'!$C:$C),0))</f>
        <v>5</v>
      </c>
      <c r="L6" s="17">
        <f t="array" ref="L6">INDEX('Full Data'!$P:$P,MATCH($B6,IF('Full Data'!$G:$G=L$2,'Full Data'!$C:$C),0))</f>
        <v>0.3</v>
      </c>
      <c r="M6" s="17">
        <f t="array" ref="M6">INDEX('Full Data'!$P:$P,MATCH($B6,IF('Full Data'!$G:$G=M$2,'Full Data'!$C:$C),0))</f>
        <v>0.16</v>
      </c>
      <c r="N6" s="17">
        <f t="array" ref="N6">INDEX('Full Data'!$P:$P,MATCH($B6,IF('Full Data'!$G:$G=N$2,'Full Data'!$C:$C),0))</f>
        <v>2</v>
      </c>
      <c r="O6" s="17">
        <f t="array" ref="O6">INDEX('Full Data'!$P:$P,MATCH($B6,IF('Full Data'!$G:$G=O$2,'Full Data'!$C:$C),0))</f>
        <v>1.2</v>
      </c>
      <c r="P6" s="17">
        <f t="array" ref="P6">INDEX('Full Data'!$P:$P,MATCH($B6,IF('Full Data'!$G:$G=P$2,'Full Data'!$C:$C),0))</f>
        <v>0.5</v>
      </c>
      <c r="Q6" s="17">
        <f t="array" ref="Q6">INDEX('Full Data'!$P:$P,MATCH($B6,IF('Full Data'!$G:$G=Q$2,'Full Data'!$C:$C),0))</f>
        <v>0.5</v>
      </c>
      <c r="R6" s="17">
        <f t="array" ref="R6">INDEX('Full Data'!$P:$P,MATCH($B6,IF('Full Data'!$G:$G=R$2,'Full Data'!$C:$C),0))</f>
        <v>60</v>
      </c>
      <c r="S6" s="17">
        <f t="array" ref="S6">INDEX('Full Data'!$P:$P,MATCH($B6,IF('Full Data'!$G:$G=S$2,'Full Data'!$C:$C),0))</f>
        <v>25</v>
      </c>
      <c r="T6" s="17" t="e">
        <f t="array" ref="T6">INDEX('Full Data'!$P:$P,MATCH($B6,IF('Full Data'!$G:$G=T$2,'Full Data'!$C:$C),0))</f>
        <v>#N/A</v>
      </c>
      <c r="U6" s="17" t="e">
        <f t="array" ref="U6">INDEX('Full Data'!$P:$P,MATCH($B6,IF('Full Data'!$G:$G=U$2,'Full Data'!$C:$C),0))</f>
        <v>#N/A</v>
      </c>
      <c r="V6" s="17">
        <f t="array" ref="V6">INDEX('Full Data'!$P:$P,MATCH($B6,IF('Full Data'!$G:$G=V$2,'Full Data'!$C:$C),0))</f>
        <v>0.05</v>
      </c>
    </row>
    <row r="7" spans="2:22">
      <c r="B7" s="34" t="s">
        <v>83</v>
      </c>
      <c r="C7" s="17">
        <f t="array" ref="C7">INDEX('Full Data'!$P:$P,MATCH($B7,IF('Full Data'!$G:$G=C$2,'Full Data'!$C:$C),0))</f>
        <v>0.1</v>
      </c>
      <c r="D7" s="17">
        <f t="array" ref="D7">INDEX('Full Data'!$P:$P,MATCH($B7,IF('Full Data'!$G:$G=D$2,'Full Data'!$C:$C),0))</f>
        <v>6</v>
      </c>
      <c r="E7" s="17">
        <f t="array" ref="E7">INDEX('Full Data'!$P:$P,MATCH($B7,IF('Full Data'!$G:$G=E$2,'Full Data'!$C:$C),0))</f>
        <v>2.5</v>
      </c>
      <c r="F7" s="17">
        <f t="array" ref="F7">INDEX('Full Data'!$P:$P,MATCH($B7,IF('Full Data'!$G:$G=F$2,'Full Data'!$C:$C),0))</f>
        <v>0.02</v>
      </c>
      <c r="G7" s="17">
        <f t="array" ref="G7">INDEX('Full Data'!$P:$P,MATCH($B7,IF('Full Data'!$G:$G=G$2,'Full Data'!$C:$C),0))</f>
        <v>0.2</v>
      </c>
      <c r="H7" s="17">
        <f t="array" ref="H7">INDEX('Full Data'!$P:$P,MATCH($B7,IF('Full Data'!$G:$G=H$2,'Full Data'!$C:$C),0))</f>
        <v>0.01</v>
      </c>
      <c r="I7" s="17">
        <f t="array" ref="I7">INDEX('Full Data'!$P:$P,MATCH($B7,IF('Full Data'!$G:$G=I$2,'Full Data'!$C:$C),0))</f>
        <v>0.01</v>
      </c>
      <c r="J7" s="17">
        <f t="array" ref="J7">INDEX('Full Data'!$P:$P,MATCH($B7,IF('Full Data'!$G:$G=J$2,'Full Data'!$C:$C),0))</f>
        <v>0.01</v>
      </c>
      <c r="K7" s="17">
        <f t="array" ref="K7">INDEX('Full Data'!$P:$P,MATCH($B7,IF('Full Data'!$G:$G=K$2,'Full Data'!$C:$C),0))</f>
        <v>5</v>
      </c>
      <c r="L7" s="17">
        <f t="array" ref="L7">INDEX('Full Data'!$P:$P,MATCH($B7,IF('Full Data'!$G:$G=L$2,'Full Data'!$C:$C),0))</f>
        <v>0.3</v>
      </c>
      <c r="M7" s="17">
        <f t="array" ref="M7">INDEX('Full Data'!$P:$P,MATCH($B7,IF('Full Data'!$G:$G=M$2,'Full Data'!$C:$C),0))</f>
        <v>0.16</v>
      </c>
      <c r="N7" s="17">
        <f t="array" ref="N7">INDEX('Full Data'!$P:$P,MATCH($B7,IF('Full Data'!$G:$G=N$2,'Full Data'!$C:$C),0))</f>
        <v>2</v>
      </c>
      <c r="O7" s="17">
        <f t="array" ref="O7">INDEX('Full Data'!$P:$P,MATCH($B7,IF('Full Data'!$G:$G=O$2,'Full Data'!$C:$C),0))</f>
        <v>1.2</v>
      </c>
      <c r="P7" s="17">
        <f t="array" ref="P7">INDEX('Full Data'!$P:$P,MATCH($B7,IF('Full Data'!$G:$G=P$2,'Full Data'!$C:$C),0))</f>
        <v>0.5</v>
      </c>
      <c r="Q7" s="17">
        <f t="array" ref="Q7">INDEX('Full Data'!$P:$P,MATCH($B7,IF('Full Data'!$G:$G=Q$2,'Full Data'!$C:$C),0))</f>
        <v>0.5</v>
      </c>
      <c r="R7" s="17">
        <f t="array" ref="R7">INDEX('Full Data'!$P:$P,MATCH($B7,IF('Full Data'!$G:$G=R$2,'Full Data'!$C:$C),0))</f>
        <v>60</v>
      </c>
      <c r="S7" s="17">
        <f t="array" ref="S7">INDEX('Full Data'!$P:$P,MATCH($B7,IF('Full Data'!$G:$G=S$2,'Full Data'!$C:$C),0))</f>
        <v>25</v>
      </c>
      <c r="T7" s="17" t="e">
        <f t="array" ref="T7">INDEX('Full Data'!$P:$P,MATCH($B7,IF('Full Data'!$G:$G=T$2,'Full Data'!$C:$C),0))</f>
        <v>#N/A</v>
      </c>
      <c r="U7" s="17" t="e">
        <f t="array" ref="U7">INDEX('Full Data'!$P:$P,MATCH($B7,IF('Full Data'!$G:$G=U$2,'Full Data'!$C:$C),0))</f>
        <v>#N/A</v>
      </c>
      <c r="V7" s="17">
        <f t="array" ref="V7">INDEX('Full Data'!$P:$P,MATCH($B7,IF('Full Data'!$G:$G=V$2,'Full Data'!$C:$C),0))</f>
        <v>0.05</v>
      </c>
    </row>
    <row r="8" spans="2:22">
      <c r="B8" s="34" t="s">
        <v>85</v>
      </c>
      <c r="C8" s="17">
        <f t="array" ref="C8">INDEX('Full Data'!$P:$P,MATCH($B8,IF('Full Data'!$G:$G=C$2,'Full Data'!$C:$C),0))</f>
        <v>0.1</v>
      </c>
      <c r="D8" s="17">
        <f t="array" ref="D8">INDEX('Full Data'!$P:$P,MATCH($B8,IF('Full Data'!$G:$G=D$2,'Full Data'!$C:$C),0))</f>
        <v>6</v>
      </c>
      <c r="E8" s="17">
        <f t="array" ref="E8">INDEX('Full Data'!$P:$P,MATCH($B8,IF('Full Data'!$G:$G=E$2,'Full Data'!$C:$C),0))</f>
        <v>2.5</v>
      </c>
      <c r="F8" s="17">
        <f t="array" ref="F8">INDEX('Full Data'!$P:$P,MATCH($B8,IF('Full Data'!$G:$G=F$2,'Full Data'!$C:$C),0))</f>
        <v>0.02</v>
      </c>
      <c r="G8" s="17">
        <f t="array" ref="G8">INDEX('Full Data'!$P:$P,MATCH($B8,IF('Full Data'!$G:$G=G$2,'Full Data'!$C:$C),0))</f>
        <v>0.2</v>
      </c>
      <c r="H8" s="17">
        <f t="array" ref="H8">INDEX('Full Data'!$P:$P,MATCH($B8,IF('Full Data'!$G:$G=H$2,'Full Data'!$C:$C),0))</f>
        <v>0.01</v>
      </c>
      <c r="I8" s="17">
        <f t="array" ref="I8">INDEX('Full Data'!$P:$P,MATCH($B8,IF('Full Data'!$G:$G=I$2,'Full Data'!$C:$C),0))</f>
        <v>0.01</v>
      </c>
      <c r="J8" s="17">
        <f t="array" ref="J8">INDEX('Full Data'!$P:$P,MATCH($B8,IF('Full Data'!$G:$G=J$2,'Full Data'!$C:$C),0))</f>
        <v>0.01</v>
      </c>
      <c r="K8" s="17">
        <f t="array" ref="K8">INDEX('Full Data'!$P:$P,MATCH($B8,IF('Full Data'!$G:$G=K$2,'Full Data'!$C:$C),0))</f>
        <v>5</v>
      </c>
      <c r="L8" s="17">
        <f t="array" ref="L8">INDEX('Full Data'!$P:$P,MATCH($B8,IF('Full Data'!$G:$G=L$2,'Full Data'!$C:$C),0))</f>
        <v>0.3</v>
      </c>
      <c r="M8" s="17">
        <f t="array" ref="M8">INDEX('Full Data'!$P:$P,MATCH($B8,IF('Full Data'!$G:$G=M$2,'Full Data'!$C:$C),0))</f>
        <v>0.16</v>
      </c>
      <c r="N8" s="17">
        <f t="array" ref="N8">INDEX('Full Data'!$P:$P,MATCH($B8,IF('Full Data'!$G:$G=N$2,'Full Data'!$C:$C),0))</f>
        <v>2</v>
      </c>
      <c r="O8" s="17">
        <f t="array" ref="O8">INDEX('Full Data'!$P:$P,MATCH($B8,IF('Full Data'!$G:$G=O$2,'Full Data'!$C:$C),0))</f>
        <v>1.2</v>
      </c>
      <c r="P8" s="17">
        <f t="array" ref="P8">INDEX('Full Data'!$P:$P,MATCH($B8,IF('Full Data'!$G:$G=P$2,'Full Data'!$C:$C),0))</f>
        <v>0.5</v>
      </c>
      <c r="Q8" s="17">
        <f t="array" ref="Q8">INDEX('Full Data'!$P:$P,MATCH($B8,IF('Full Data'!$G:$G=Q$2,'Full Data'!$C:$C),0))</f>
        <v>0.5</v>
      </c>
      <c r="R8" s="17">
        <f t="array" ref="R8">INDEX('Full Data'!$P:$P,MATCH($B8,IF('Full Data'!$G:$G=R$2,'Full Data'!$C:$C),0))</f>
        <v>60</v>
      </c>
      <c r="S8" s="17">
        <f t="array" ref="S8">INDEX('Full Data'!$P:$P,MATCH($B8,IF('Full Data'!$G:$G=S$2,'Full Data'!$C:$C),0))</f>
        <v>25</v>
      </c>
      <c r="T8" s="17" t="e">
        <f t="array" ref="T8">INDEX('Full Data'!$P:$P,MATCH($B8,IF('Full Data'!$G:$G=T$2,'Full Data'!$C:$C),0))</f>
        <v>#N/A</v>
      </c>
      <c r="U8" s="17" t="e">
        <f t="array" ref="U8">INDEX('Full Data'!$P:$P,MATCH($B8,IF('Full Data'!$G:$G=U$2,'Full Data'!$C:$C),0))</f>
        <v>#N/A</v>
      </c>
      <c r="V8" s="17">
        <f t="array" ref="V8">INDEX('Full Data'!$P:$P,MATCH($B8,IF('Full Data'!$G:$G=V$2,'Full Data'!$C:$C),0))</f>
        <v>0.05</v>
      </c>
    </row>
    <row r="9" spans="2:22">
      <c r="B9" s="34" t="s">
        <v>87</v>
      </c>
      <c r="C9" s="17">
        <f t="array" ref="C9">INDEX('Full Data'!$P:$P,MATCH($B9,IF('Full Data'!$G:$G=C$2,'Full Data'!$C:$C),0))</f>
        <v>0.1</v>
      </c>
      <c r="D9" s="17">
        <f t="array" ref="D9">INDEX('Full Data'!$P:$P,MATCH($B9,IF('Full Data'!$G:$G=D$2,'Full Data'!$C:$C),0))</f>
        <v>6</v>
      </c>
      <c r="E9" s="17">
        <f t="array" ref="E9">INDEX('Full Data'!$P:$P,MATCH($B9,IF('Full Data'!$G:$G=E$2,'Full Data'!$C:$C),0))</f>
        <v>2.5</v>
      </c>
      <c r="F9" s="17">
        <f t="array" ref="F9">INDEX('Full Data'!$P:$P,MATCH($B9,IF('Full Data'!$G:$G=F$2,'Full Data'!$C:$C),0))</f>
        <v>0.02</v>
      </c>
      <c r="G9" s="17">
        <f t="array" ref="G9">INDEX('Full Data'!$P:$P,MATCH($B9,IF('Full Data'!$G:$G=G$2,'Full Data'!$C:$C),0))</f>
        <v>0.2</v>
      </c>
      <c r="H9" s="17">
        <f t="array" ref="H9">INDEX('Full Data'!$P:$P,MATCH($B9,IF('Full Data'!$G:$G=H$2,'Full Data'!$C:$C),0))</f>
        <v>0.01</v>
      </c>
      <c r="I9" s="17">
        <f t="array" ref="I9">INDEX('Full Data'!$P:$P,MATCH($B9,IF('Full Data'!$G:$G=I$2,'Full Data'!$C:$C),0))</f>
        <v>0.01</v>
      </c>
      <c r="J9" s="17">
        <f t="array" ref="J9">INDEX('Full Data'!$P:$P,MATCH($B9,IF('Full Data'!$G:$G=J$2,'Full Data'!$C:$C),0))</f>
        <v>0.01</v>
      </c>
      <c r="K9" s="17">
        <f t="array" ref="K9">INDEX('Full Data'!$P:$P,MATCH($B9,IF('Full Data'!$G:$G=K$2,'Full Data'!$C:$C),0))</f>
        <v>5</v>
      </c>
      <c r="L9" s="17">
        <f t="array" ref="L9">INDEX('Full Data'!$P:$P,MATCH($B9,IF('Full Data'!$G:$G=L$2,'Full Data'!$C:$C),0))</f>
        <v>0.3</v>
      </c>
      <c r="M9" s="17">
        <f t="array" ref="M9">INDEX('Full Data'!$P:$P,MATCH($B9,IF('Full Data'!$G:$G=M$2,'Full Data'!$C:$C),0))</f>
        <v>0.16</v>
      </c>
      <c r="N9" s="17">
        <f t="array" ref="N9">INDEX('Full Data'!$P:$P,MATCH($B9,IF('Full Data'!$G:$G=N$2,'Full Data'!$C:$C),0))</f>
        <v>2</v>
      </c>
      <c r="O9" s="17">
        <f t="array" ref="O9">INDEX('Full Data'!$P:$P,MATCH($B9,IF('Full Data'!$G:$G=O$2,'Full Data'!$C:$C),0))</f>
        <v>1.2</v>
      </c>
      <c r="P9" s="17">
        <f t="array" ref="P9">INDEX('Full Data'!$P:$P,MATCH($B9,IF('Full Data'!$G:$G=P$2,'Full Data'!$C:$C),0))</f>
        <v>1</v>
      </c>
      <c r="Q9" s="17">
        <f t="array" ref="Q9">INDEX('Full Data'!$P:$P,MATCH($B9,IF('Full Data'!$G:$G=Q$2,'Full Data'!$C:$C),0))</f>
        <v>1</v>
      </c>
      <c r="R9" s="17">
        <f t="array" ref="R9">INDEX('Full Data'!$P:$P,MATCH($B9,IF('Full Data'!$G:$G=R$2,'Full Data'!$C:$C),0))</f>
        <v>60</v>
      </c>
      <c r="S9" s="17">
        <f t="array" ref="S9">INDEX('Full Data'!$P:$P,MATCH($B9,IF('Full Data'!$G:$G=S$2,'Full Data'!$C:$C),0))</f>
        <v>25</v>
      </c>
      <c r="T9" s="17" t="e">
        <f t="array" ref="T9">INDEX('Full Data'!$P:$P,MATCH($B9,IF('Full Data'!$G:$G=T$2,'Full Data'!$C:$C),0))</f>
        <v>#N/A</v>
      </c>
      <c r="U9" s="17" t="e">
        <f t="array" ref="U9">INDEX('Full Data'!$P:$P,MATCH($B9,IF('Full Data'!$G:$G=U$2,'Full Data'!$C:$C),0))</f>
        <v>#N/A</v>
      </c>
      <c r="V9" s="17">
        <f t="array" ref="V9">INDEX('Full Data'!$P:$P,MATCH($B9,IF('Full Data'!$G:$G=V$2,'Full Data'!$C:$C),0))</f>
        <v>0.05</v>
      </c>
    </row>
    <row r="10" spans="2:22">
      <c r="B10" s="34" t="s">
        <v>89</v>
      </c>
      <c r="C10" s="17">
        <f t="array" ref="C10">INDEX('Full Data'!$P:$P,MATCH($B10,IF('Full Data'!$G:$G=C$2,'Full Data'!$C:$C),0))</f>
        <v>0.1</v>
      </c>
      <c r="D10" s="17">
        <f t="array" ref="D10">INDEX('Full Data'!$P:$P,MATCH($B10,IF('Full Data'!$G:$G=D$2,'Full Data'!$C:$C),0))</f>
        <v>6</v>
      </c>
      <c r="E10" s="17">
        <f t="array" ref="E10">INDEX('Full Data'!$P:$P,MATCH($B10,IF('Full Data'!$G:$G=E$2,'Full Data'!$C:$C),0))</f>
        <v>2.5</v>
      </c>
      <c r="F10" s="17">
        <f t="array" ref="F10">INDEX('Full Data'!$P:$P,MATCH($B10,IF('Full Data'!$G:$G=F$2,'Full Data'!$C:$C),0))</f>
        <v>0.02</v>
      </c>
      <c r="G10" s="17">
        <f t="array" ref="G10">INDEX('Full Data'!$P:$P,MATCH($B10,IF('Full Data'!$G:$G=G$2,'Full Data'!$C:$C),0))</f>
        <v>0.2</v>
      </c>
      <c r="H10" s="17">
        <f t="array" ref="H10">INDEX('Full Data'!$P:$P,MATCH($B10,IF('Full Data'!$G:$G=H$2,'Full Data'!$C:$C),0))</f>
        <v>0.01</v>
      </c>
      <c r="I10" s="17">
        <f t="array" ref="I10">INDEX('Full Data'!$P:$P,MATCH($B10,IF('Full Data'!$G:$G=I$2,'Full Data'!$C:$C),0))</f>
        <v>0.05</v>
      </c>
      <c r="J10" s="17">
        <f t="array" ref="J10">INDEX('Full Data'!$P:$P,MATCH($B10,IF('Full Data'!$G:$G=J$2,'Full Data'!$C:$C),0))</f>
        <v>0.01</v>
      </c>
      <c r="K10" s="17">
        <f t="array" ref="K10">INDEX('Full Data'!$P:$P,MATCH($B10,IF('Full Data'!$G:$G=K$2,'Full Data'!$C:$C),0))</f>
        <v>5</v>
      </c>
      <c r="L10" s="17">
        <f t="array" ref="L10">INDEX('Full Data'!$P:$P,MATCH($B10,IF('Full Data'!$G:$G=L$2,'Full Data'!$C:$C),0))</f>
        <v>0.3</v>
      </c>
      <c r="M10" s="17">
        <f t="array" ref="M10">INDEX('Full Data'!$P:$P,MATCH($B10,IF('Full Data'!$G:$G=M$2,'Full Data'!$C:$C),0))</f>
        <v>0.16</v>
      </c>
      <c r="N10" s="17">
        <f t="array" ref="N10">INDEX('Full Data'!$P:$P,MATCH($B10,IF('Full Data'!$G:$G=N$2,'Full Data'!$C:$C),0))</f>
        <v>2</v>
      </c>
      <c r="O10" s="17">
        <f t="array" ref="O10">INDEX('Full Data'!$P:$P,MATCH($B10,IF('Full Data'!$G:$G=O$2,'Full Data'!$C:$C),0))</f>
        <v>1.2</v>
      </c>
      <c r="P10" s="17">
        <f t="array" ref="P10">INDEX('Full Data'!$P:$P,MATCH($B10,IF('Full Data'!$G:$G=P$2,'Full Data'!$C:$C),0))</f>
        <v>0.5</v>
      </c>
      <c r="Q10" s="17">
        <f t="array" ref="Q10">INDEX('Full Data'!$P:$P,MATCH($B10,IF('Full Data'!$G:$G=Q$2,'Full Data'!$C:$C),0))</f>
        <v>0.5</v>
      </c>
      <c r="R10" s="17">
        <f t="array" ref="R10">INDEX('Full Data'!$P:$P,MATCH($B10,IF('Full Data'!$G:$G=R$2,'Full Data'!$C:$C),0))</f>
        <v>60</v>
      </c>
      <c r="S10" s="17">
        <f t="array" ref="S10">INDEX('Full Data'!$P:$P,MATCH($B10,IF('Full Data'!$G:$G=S$2,'Full Data'!$C:$C),0))</f>
        <v>25</v>
      </c>
      <c r="T10" s="17" t="e">
        <f t="array" ref="T10">INDEX('Full Data'!$P:$P,MATCH($B10,IF('Full Data'!$G:$G=T$2,'Full Data'!$C:$C),0))</f>
        <v>#N/A</v>
      </c>
      <c r="U10" s="17" t="e">
        <f t="array" ref="U10">INDEX('Full Data'!$P:$P,MATCH($B10,IF('Full Data'!$G:$G=U$2,'Full Data'!$C:$C),0))</f>
        <v>#N/A</v>
      </c>
      <c r="V10" s="17">
        <f t="array" ref="V10">INDEX('Full Data'!$P:$P,MATCH($B10,IF('Full Data'!$G:$G=V$2,'Full Data'!$C:$C),0))</f>
        <v>0.05</v>
      </c>
    </row>
    <row r="11" spans="2:22">
      <c r="B11" s="36" t="s">
        <v>131</v>
      </c>
      <c r="C11" s="17" t="e">
        <f t="array" ref="C11">INDEX('Full Data'!$P:$P,MATCH($B11,IF('Full Data'!$G:$G=C$2,'Full Data'!$C:$C),0))</f>
        <v>#N/A</v>
      </c>
      <c r="D11" s="17" t="e">
        <f t="array" ref="D11">INDEX('Full Data'!$P:$P,MATCH($B11,IF('Full Data'!$G:$G=D$2,'Full Data'!$C:$C),0))</f>
        <v>#N/A</v>
      </c>
      <c r="E11" s="17" t="e">
        <f t="array" ref="E11">INDEX('Full Data'!$P:$P,MATCH($B11,IF('Full Data'!$G:$G=E$2,'Full Data'!$C:$C),0))</f>
        <v>#N/A</v>
      </c>
      <c r="F11" s="17" t="e">
        <f t="array" ref="F11">INDEX('Full Data'!$P:$P,MATCH($B11,IF('Full Data'!$G:$G=F$2,'Full Data'!$C:$C),0))</f>
        <v>#N/A</v>
      </c>
      <c r="G11" s="17" t="e">
        <f t="array" ref="G11">INDEX('Full Data'!$P:$P,MATCH($B11,IF('Full Data'!$G:$G=G$2,'Full Data'!$C:$C),0))</f>
        <v>#N/A</v>
      </c>
      <c r="H11" s="17" t="e">
        <f t="array" ref="H11">INDEX('Full Data'!$P:$P,MATCH($B11,IF('Full Data'!$G:$G=H$2,'Full Data'!$C:$C),0))</f>
        <v>#N/A</v>
      </c>
      <c r="I11" s="17" t="e">
        <f t="array" ref="I11">INDEX('Full Data'!$P:$P,MATCH($B11,IF('Full Data'!$G:$G=I$2,'Full Data'!$C:$C),0))</f>
        <v>#N/A</v>
      </c>
      <c r="J11" s="17" t="e">
        <f t="array" ref="J11">INDEX('Full Data'!$P:$P,MATCH($B11,IF('Full Data'!$G:$G=J$2,'Full Data'!$C:$C),0))</f>
        <v>#N/A</v>
      </c>
      <c r="K11" s="17" t="e">
        <f t="array" ref="K11">INDEX('Full Data'!$P:$P,MATCH($B11,IF('Full Data'!$G:$G=K$2,'Full Data'!$C:$C),0))</f>
        <v>#N/A</v>
      </c>
      <c r="L11" s="17" t="e">
        <f t="array" ref="L11">INDEX('Full Data'!$P:$P,MATCH($B11,IF('Full Data'!$G:$G=L$2,'Full Data'!$C:$C),0))</f>
        <v>#N/A</v>
      </c>
      <c r="M11" s="17" t="e">
        <f t="array" ref="M11">INDEX('Full Data'!$P:$P,MATCH($B11,IF('Full Data'!$G:$G=M$2,'Full Data'!$C:$C),0))</f>
        <v>#N/A</v>
      </c>
      <c r="N11" s="17" t="e">
        <f t="array" ref="N11">INDEX('Full Data'!$P:$P,MATCH($B11,IF('Full Data'!$G:$G=N$2,'Full Data'!$C:$C),0))</f>
        <v>#N/A</v>
      </c>
      <c r="O11" s="17" t="e">
        <f t="array" ref="O11">INDEX('Full Data'!$P:$P,MATCH($B11,IF('Full Data'!$G:$G=O$2,'Full Data'!$C:$C),0))</f>
        <v>#N/A</v>
      </c>
      <c r="P11" s="17" t="e">
        <f t="array" ref="P11">INDEX('Full Data'!$P:$P,MATCH($B11,IF('Full Data'!$G:$G=P$2,'Full Data'!$C:$C),0))</f>
        <v>#N/A</v>
      </c>
      <c r="Q11" s="17" t="e">
        <f t="array" ref="Q11">INDEX('Full Data'!$P:$P,MATCH($B11,IF('Full Data'!$G:$G=Q$2,'Full Data'!$C:$C),0))</f>
        <v>#N/A</v>
      </c>
      <c r="R11" s="17" t="e">
        <f t="array" ref="R11">INDEX('Full Data'!$P:$P,MATCH($B11,IF('Full Data'!$G:$G=R$2,'Full Data'!$C:$C),0))</f>
        <v>#N/A</v>
      </c>
      <c r="S11" s="17" t="e">
        <f t="array" ref="S11">INDEX('Full Data'!$P:$P,MATCH($B11,IF('Full Data'!$G:$G=S$2,'Full Data'!$C:$C),0))</f>
        <v>#N/A</v>
      </c>
      <c r="T11" s="17" t="e">
        <f t="array" ref="T11">INDEX('Full Data'!$P:$P,MATCH($B11,IF('Full Data'!$G:$G=T$2,'Full Data'!$C:$C),0))</f>
        <v>#N/A</v>
      </c>
      <c r="U11" s="17" t="e">
        <f t="array" ref="U11">INDEX('Full Data'!$P:$P,MATCH($B11,IF('Full Data'!$G:$G=U$2,'Full Data'!$C:$C),0))</f>
        <v>#N/A</v>
      </c>
      <c r="V11" s="17" t="e">
        <f t="array" ref="V11">INDEX('Full Data'!$P:$P,MATCH($B11,IF('Full Data'!$G:$G=V$2,'Full Data'!$C:$C),0))</f>
        <v>#N/A</v>
      </c>
    </row>
    <row r="12" spans="2:22">
      <c r="B12" s="34" t="s">
        <v>91</v>
      </c>
      <c r="C12" s="17">
        <f t="array" ref="C12">INDEX('Full Data'!$P:$P,MATCH($B12,IF('Full Data'!$G:$G=C$2,'Full Data'!$C:$C),0))</f>
        <v>0.1</v>
      </c>
      <c r="D12" s="17">
        <f t="array" ref="D12">INDEX('Full Data'!$P:$P,MATCH($B12,IF('Full Data'!$G:$G=D$2,'Full Data'!$C:$C),0))</f>
        <v>6</v>
      </c>
      <c r="E12" s="17">
        <f t="array" ref="E12">INDEX('Full Data'!$P:$P,MATCH($B12,IF('Full Data'!$G:$G=E$2,'Full Data'!$C:$C),0))</f>
        <v>2.5</v>
      </c>
      <c r="F12" s="17">
        <f t="array" ref="F12">INDEX('Full Data'!$P:$P,MATCH($B12,IF('Full Data'!$G:$G=F$2,'Full Data'!$C:$C),0))</f>
        <v>0.02</v>
      </c>
      <c r="G12" s="17">
        <f t="array" ref="G12">INDEX('Full Data'!$P:$P,MATCH($B12,IF('Full Data'!$G:$G=G$2,'Full Data'!$C:$C),0))</f>
        <v>0.2</v>
      </c>
      <c r="H12" s="17">
        <f t="array" ref="H12">INDEX('Full Data'!$P:$P,MATCH($B12,IF('Full Data'!$G:$G=H$2,'Full Data'!$C:$C),0))</f>
        <v>0.01</v>
      </c>
      <c r="I12" s="17">
        <f t="array" ref="I12">INDEX('Full Data'!$P:$P,MATCH($B12,IF('Full Data'!$G:$G=I$2,'Full Data'!$C:$C),0))</f>
        <v>0.01</v>
      </c>
      <c r="J12" s="17">
        <f t="array" ref="J12">INDEX('Full Data'!$P:$P,MATCH($B12,IF('Full Data'!$G:$G=J$2,'Full Data'!$C:$C),0))</f>
        <v>0.01</v>
      </c>
      <c r="K12" s="17">
        <f t="array" ref="K12">INDEX('Full Data'!$P:$P,MATCH($B12,IF('Full Data'!$G:$G=K$2,'Full Data'!$C:$C),0))</f>
        <v>5</v>
      </c>
      <c r="L12" s="17">
        <f t="array" ref="L12">INDEX('Full Data'!$P:$P,MATCH($B12,IF('Full Data'!$G:$G=L$2,'Full Data'!$C:$C),0))</f>
        <v>0.3</v>
      </c>
      <c r="M12" s="17">
        <f t="array" ref="M12">INDEX('Full Data'!$P:$P,MATCH($B12,IF('Full Data'!$G:$G=M$2,'Full Data'!$C:$C),0))</f>
        <v>0.16</v>
      </c>
      <c r="N12" s="17">
        <f t="array" ref="N12">INDEX('Full Data'!$P:$P,MATCH($B12,IF('Full Data'!$G:$G=N$2,'Full Data'!$C:$C),0))</f>
        <v>2</v>
      </c>
      <c r="O12" s="17">
        <f t="array" ref="O12">INDEX('Full Data'!$P:$P,MATCH($B12,IF('Full Data'!$G:$G=O$2,'Full Data'!$C:$C),0))</f>
        <v>1.2</v>
      </c>
      <c r="P12" s="17">
        <f t="array" ref="P12">INDEX('Full Data'!$P:$P,MATCH($B12,IF('Full Data'!$G:$G=P$2,'Full Data'!$C:$C),0))</f>
        <v>0.5</v>
      </c>
      <c r="Q12" s="17">
        <f t="array" ref="Q12">INDEX('Full Data'!$P:$P,MATCH($B12,IF('Full Data'!$G:$G=Q$2,'Full Data'!$C:$C),0))</f>
        <v>0.5</v>
      </c>
      <c r="R12" s="17">
        <f t="array" ref="R12">INDEX('Full Data'!$P:$P,MATCH($B12,IF('Full Data'!$G:$G=R$2,'Full Data'!$C:$C),0))</f>
        <v>60</v>
      </c>
      <c r="S12" s="17">
        <f t="array" ref="S12">INDEX('Full Data'!$P:$P,MATCH($B12,IF('Full Data'!$G:$G=S$2,'Full Data'!$C:$C),0))</f>
        <v>25</v>
      </c>
      <c r="T12" s="17" t="e">
        <f t="array" ref="T12">INDEX('Full Data'!$P:$P,MATCH($B12,IF('Full Data'!$G:$G=T$2,'Full Data'!$C:$C),0))</f>
        <v>#N/A</v>
      </c>
      <c r="U12" s="17" t="e">
        <f t="array" ref="U12">INDEX('Full Data'!$P:$P,MATCH($B12,IF('Full Data'!$G:$G=U$2,'Full Data'!$C:$C),0))</f>
        <v>#N/A</v>
      </c>
      <c r="V12" s="17">
        <f t="array" ref="V12">INDEX('Full Data'!$P:$P,MATCH($B12,IF('Full Data'!$G:$G=V$2,'Full Data'!$C:$C),0))</f>
        <v>0.05</v>
      </c>
    </row>
    <row r="13" spans="2:22">
      <c r="B13" s="34" t="s">
        <v>93</v>
      </c>
      <c r="C13" s="17">
        <f t="array" ref="C13">INDEX('Full Data'!$P:$P,MATCH($B13,IF('Full Data'!$G:$G=C$2,'Full Data'!$C:$C),0))</f>
        <v>0.1</v>
      </c>
      <c r="D13" s="17">
        <f t="array" ref="D13">INDEX('Full Data'!$P:$P,MATCH($B13,IF('Full Data'!$G:$G=D$2,'Full Data'!$C:$C),0))</f>
        <v>6</v>
      </c>
      <c r="E13" s="17">
        <f t="array" ref="E13">INDEX('Full Data'!$P:$P,MATCH($B13,IF('Full Data'!$G:$G=E$2,'Full Data'!$C:$C),0))</f>
        <v>2.5</v>
      </c>
      <c r="F13" s="17">
        <f t="array" ref="F13">INDEX('Full Data'!$P:$P,MATCH($B13,IF('Full Data'!$G:$G=F$2,'Full Data'!$C:$C),0))</f>
        <v>0.02</v>
      </c>
      <c r="G13" s="17">
        <f t="array" ref="G13">INDEX('Full Data'!$P:$P,MATCH($B13,IF('Full Data'!$G:$G=G$2,'Full Data'!$C:$C),0))</f>
        <v>0.2</v>
      </c>
      <c r="H13" s="17">
        <f t="array" ref="H13">INDEX('Full Data'!$P:$P,MATCH($B13,IF('Full Data'!$G:$G=H$2,'Full Data'!$C:$C),0))</f>
        <v>0.1</v>
      </c>
      <c r="I13" s="17">
        <f t="array" ref="I13">INDEX('Full Data'!$P:$P,MATCH($B13,IF('Full Data'!$G:$G=I$2,'Full Data'!$C:$C),0))</f>
        <v>0.01</v>
      </c>
      <c r="J13" s="17">
        <f t="array" ref="J13">INDEX('Full Data'!$P:$P,MATCH($B13,IF('Full Data'!$G:$G=J$2,'Full Data'!$C:$C),0))</f>
        <v>0.01</v>
      </c>
      <c r="K13" s="17">
        <f t="array" ref="K13">INDEX('Full Data'!$P:$P,MATCH($B13,IF('Full Data'!$G:$G=K$2,'Full Data'!$C:$C),0))</f>
        <v>5</v>
      </c>
      <c r="L13" s="17">
        <f t="array" ref="L13">INDEX('Full Data'!$P:$P,MATCH($B13,IF('Full Data'!$G:$G=L$2,'Full Data'!$C:$C),0))</f>
        <v>0.3</v>
      </c>
      <c r="M13" s="17">
        <f t="array" ref="M13">INDEX('Full Data'!$P:$P,MATCH($B13,IF('Full Data'!$G:$G=M$2,'Full Data'!$C:$C),0))</f>
        <v>0.16</v>
      </c>
      <c r="N13" s="17">
        <f t="array" ref="N13">INDEX('Full Data'!$P:$P,MATCH($B13,IF('Full Data'!$G:$G=N$2,'Full Data'!$C:$C),0))</f>
        <v>2</v>
      </c>
      <c r="O13" s="17">
        <f t="array" ref="O13">INDEX('Full Data'!$P:$P,MATCH($B13,IF('Full Data'!$G:$G=O$2,'Full Data'!$C:$C),0))</f>
        <v>1.2</v>
      </c>
      <c r="P13" s="17">
        <f t="array" ref="P13">INDEX('Full Data'!$P:$P,MATCH($B13,IF('Full Data'!$G:$G=P$2,'Full Data'!$C:$C),0))</f>
        <v>0.5</v>
      </c>
      <c r="Q13" s="17">
        <f t="array" ref="Q13">INDEX('Full Data'!$P:$P,MATCH($B13,IF('Full Data'!$G:$G=Q$2,'Full Data'!$C:$C),0))</f>
        <v>0.5</v>
      </c>
      <c r="R13" s="17">
        <f t="array" ref="R13">INDEX('Full Data'!$P:$P,MATCH($B13,IF('Full Data'!$G:$G=R$2,'Full Data'!$C:$C),0))</f>
        <v>60</v>
      </c>
      <c r="S13" s="17">
        <f t="array" ref="S13">INDEX('Full Data'!$P:$P,MATCH($B13,IF('Full Data'!$G:$G=S$2,'Full Data'!$C:$C),0))</f>
        <v>25</v>
      </c>
      <c r="T13" s="17" t="e">
        <f t="array" ref="T13">INDEX('Full Data'!$P:$P,MATCH($B13,IF('Full Data'!$G:$G=T$2,'Full Data'!$C:$C),0))</f>
        <v>#N/A</v>
      </c>
      <c r="U13" s="17" t="e">
        <f t="array" ref="U13">INDEX('Full Data'!$P:$P,MATCH($B13,IF('Full Data'!$G:$G=U$2,'Full Data'!$C:$C),0))</f>
        <v>#N/A</v>
      </c>
      <c r="V13" s="17">
        <f t="array" ref="V13">INDEX('Full Data'!$P:$P,MATCH($B13,IF('Full Data'!$G:$G=V$2,'Full Data'!$C:$C),0))</f>
        <v>0.05</v>
      </c>
    </row>
    <row r="14" spans="2:22">
      <c r="B14" s="34" t="s">
        <v>95</v>
      </c>
      <c r="C14" s="17">
        <f t="array" ref="C14">INDEX('Full Data'!$P:$P,MATCH($B14,IF('Full Data'!$G:$G=C$2,'Full Data'!$C:$C),0))</f>
        <v>0.1</v>
      </c>
      <c r="D14" s="17">
        <f t="array" ref="D14">INDEX('Full Data'!$P:$P,MATCH($B14,IF('Full Data'!$G:$G=D$2,'Full Data'!$C:$C),0))</f>
        <v>6</v>
      </c>
      <c r="E14" s="17">
        <f t="array" ref="E14">INDEX('Full Data'!$P:$P,MATCH($B14,IF('Full Data'!$G:$G=E$2,'Full Data'!$C:$C),0))</f>
        <v>2.5</v>
      </c>
      <c r="F14" s="17">
        <f t="array" ref="F14">INDEX('Full Data'!$P:$P,MATCH($B14,IF('Full Data'!$G:$G=F$2,'Full Data'!$C:$C),0))</f>
        <v>0.02</v>
      </c>
      <c r="G14" s="17">
        <f t="array" ref="G14">INDEX('Full Data'!$P:$P,MATCH($B14,IF('Full Data'!$G:$G=G$2,'Full Data'!$C:$C),0))</f>
        <v>0.2</v>
      </c>
      <c r="H14" s="17">
        <f t="array" ref="H14">INDEX('Full Data'!$P:$P,MATCH($B14,IF('Full Data'!$G:$G=H$2,'Full Data'!$C:$C),0))</f>
        <v>0.01</v>
      </c>
      <c r="I14" s="17">
        <f t="array" ref="I14">INDEX('Full Data'!$P:$P,MATCH($B14,IF('Full Data'!$G:$G=I$2,'Full Data'!$C:$C),0))</f>
        <v>0.01</v>
      </c>
      <c r="J14" s="17">
        <f t="array" ref="J14">INDEX('Full Data'!$P:$P,MATCH($B14,IF('Full Data'!$G:$G=J$2,'Full Data'!$C:$C),0))</f>
        <v>0.01</v>
      </c>
      <c r="K14" s="17">
        <f t="array" ref="K14">INDEX('Full Data'!$P:$P,MATCH($B14,IF('Full Data'!$G:$G=K$2,'Full Data'!$C:$C),0))</f>
        <v>5</v>
      </c>
      <c r="L14" s="17">
        <f t="array" ref="L14">INDEX('Full Data'!$P:$P,MATCH($B14,IF('Full Data'!$G:$G=L$2,'Full Data'!$C:$C),0))</f>
        <v>0.3</v>
      </c>
      <c r="M14" s="17">
        <f t="array" ref="M14">INDEX('Full Data'!$P:$P,MATCH($B14,IF('Full Data'!$G:$G=M$2,'Full Data'!$C:$C),0))</f>
        <v>0.16</v>
      </c>
      <c r="N14" s="17">
        <f t="array" ref="N14">INDEX('Full Data'!$P:$P,MATCH($B14,IF('Full Data'!$G:$G=N$2,'Full Data'!$C:$C),0))</f>
        <v>2</v>
      </c>
      <c r="O14" s="17">
        <f t="array" ref="O14">INDEX('Full Data'!$P:$P,MATCH($B14,IF('Full Data'!$G:$G=O$2,'Full Data'!$C:$C),0))</f>
        <v>1.2</v>
      </c>
      <c r="P14" s="17">
        <f t="array" ref="P14">INDEX('Full Data'!$P:$P,MATCH($B14,IF('Full Data'!$G:$G=P$2,'Full Data'!$C:$C),0))</f>
        <v>0.5</v>
      </c>
      <c r="Q14" s="17">
        <f t="array" ref="Q14">INDEX('Full Data'!$P:$P,MATCH($B14,IF('Full Data'!$G:$G=Q$2,'Full Data'!$C:$C),0))</f>
        <v>0.5</v>
      </c>
      <c r="R14" s="17">
        <f t="array" ref="R14">INDEX('Full Data'!$P:$P,MATCH($B14,IF('Full Data'!$G:$G=R$2,'Full Data'!$C:$C),0))</f>
        <v>60</v>
      </c>
      <c r="S14" s="17">
        <f t="array" ref="S14">INDEX('Full Data'!$P:$P,MATCH($B14,IF('Full Data'!$G:$G=S$2,'Full Data'!$C:$C),0))</f>
        <v>25</v>
      </c>
      <c r="T14" s="17" t="e">
        <f t="array" ref="T14">INDEX('Full Data'!$P:$P,MATCH($B14,IF('Full Data'!$G:$G=T$2,'Full Data'!$C:$C),0))</f>
        <v>#N/A</v>
      </c>
      <c r="U14" s="17" t="e">
        <f t="array" ref="U14">INDEX('Full Data'!$P:$P,MATCH($B14,IF('Full Data'!$G:$G=U$2,'Full Data'!$C:$C),0))</f>
        <v>#N/A</v>
      </c>
      <c r="V14" s="17">
        <f t="array" ref="V14">INDEX('Full Data'!$P:$P,MATCH($B14,IF('Full Data'!$G:$G=V$2,'Full Data'!$C:$C),0))</f>
        <v>0.05</v>
      </c>
    </row>
    <row r="15" spans="2:22">
      <c r="B15" s="34" t="s">
        <v>97</v>
      </c>
      <c r="C15" s="17">
        <f t="array" ref="C15">INDEX('Full Data'!$P:$P,MATCH($B15,IF('Full Data'!$G:$G=C$2,'Full Data'!$C:$C),0))</f>
        <v>0.1</v>
      </c>
      <c r="D15" s="17">
        <f t="array" ref="D15">INDEX('Full Data'!$P:$P,MATCH($B15,IF('Full Data'!$G:$G=D$2,'Full Data'!$C:$C),0))</f>
        <v>6</v>
      </c>
      <c r="E15" s="17">
        <f t="array" ref="E15">INDEX('Full Data'!$P:$P,MATCH($B15,IF('Full Data'!$G:$G=E$2,'Full Data'!$C:$C),0))</f>
        <v>2.5</v>
      </c>
      <c r="F15" s="17">
        <f t="array" ref="F15">INDEX('Full Data'!$P:$P,MATCH($B15,IF('Full Data'!$G:$G=F$2,'Full Data'!$C:$C),0))</f>
        <v>0.02</v>
      </c>
      <c r="G15" s="17">
        <f t="array" ref="G15">INDEX('Full Data'!$P:$P,MATCH($B15,IF('Full Data'!$G:$G=G$2,'Full Data'!$C:$C),0))</f>
        <v>0.2</v>
      </c>
      <c r="H15" s="17">
        <f t="array" ref="H15">INDEX('Full Data'!$P:$P,MATCH($B15,IF('Full Data'!$G:$G=H$2,'Full Data'!$C:$C),0))</f>
        <v>0.01</v>
      </c>
      <c r="I15" s="17">
        <f t="array" ref="I15">INDEX('Full Data'!$P:$P,MATCH($B15,IF('Full Data'!$G:$G=I$2,'Full Data'!$C:$C),0))</f>
        <v>0.05</v>
      </c>
      <c r="J15" s="17">
        <f t="array" ref="J15">INDEX('Full Data'!$P:$P,MATCH($B15,IF('Full Data'!$G:$G=J$2,'Full Data'!$C:$C),0))</f>
        <v>0.01</v>
      </c>
      <c r="K15" s="17">
        <f t="array" ref="K15">INDEX('Full Data'!$P:$P,MATCH($B15,IF('Full Data'!$G:$G=K$2,'Full Data'!$C:$C),0))</f>
        <v>5</v>
      </c>
      <c r="L15" s="17">
        <f t="array" ref="L15">INDEX('Full Data'!$P:$P,MATCH($B15,IF('Full Data'!$G:$G=L$2,'Full Data'!$C:$C),0))</f>
        <v>0.3</v>
      </c>
      <c r="M15" s="17">
        <f t="array" ref="M15">INDEX('Full Data'!$P:$P,MATCH($B15,IF('Full Data'!$G:$G=M$2,'Full Data'!$C:$C),0))</f>
        <v>0.16</v>
      </c>
      <c r="N15" s="17">
        <f t="array" ref="N15">INDEX('Full Data'!$P:$P,MATCH($B15,IF('Full Data'!$G:$G=N$2,'Full Data'!$C:$C),0))</f>
        <v>2</v>
      </c>
      <c r="O15" s="17">
        <f t="array" ref="O15">INDEX('Full Data'!$P:$P,MATCH($B15,IF('Full Data'!$G:$G=O$2,'Full Data'!$C:$C),0))</f>
        <v>1.2</v>
      </c>
      <c r="P15" s="17">
        <f t="array" ref="P15">INDEX('Full Data'!$P:$P,MATCH($B15,IF('Full Data'!$G:$G=P$2,'Full Data'!$C:$C),0))</f>
        <v>0.5</v>
      </c>
      <c r="Q15" s="17">
        <f t="array" ref="Q15">INDEX('Full Data'!$P:$P,MATCH($B15,IF('Full Data'!$G:$G=Q$2,'Full Data'!$C:$C),0))</f>
        <v>0.5</v>
      </c>
      <c r="R15" s="17">
        <f t="array" ref="R15">INDEX('Full Data'!$P:$P,MATCH($B15,IF('Full Data'!$G:$G=R$2,'Full Data'!$C:$C),0))</f>
        <v>60</v>
      </c>
      <c r="S15" s="17">
        <f t="array" ref="S15">INDEX('Full Data'!$P:$P,MATCH($B15,IF('Full Data'!$G:$G=S$2,'Full Data'!$C:$C),0))</f>
        <v>25</v>
      </c>
      <c r="T15" s="17" t="e">
        <f t="array" ref="T15">INDEX('Full Data'!$P:$P,MATCH($B15,IF('Full Data'!$G:$G=T$2,'Full Data'!$C:$C),0))</f>
        <v>#N/A</v>
      </c>
      <c r="U15" s="17" t="e">
        <f t="array" ref="U15">INDEX('Full Data'!$P:$P,MATCH($B15,IF('Full Data'!$G:$G=U$2,'Full Data'!$C:$C),0))</f>
        <v>#N/A</v>
      </c>
      <c r="V15" s="17">
        <f t="array" ref="V15">INDEX('Full Data'!$P:$P,MATCH($B15,IF('Full Data'!$G:$G=V$2,'Full Data'!$C:$C),0))</f>
        <v>0.05</v>
      </c>
    </row>
    <row r="16" spans="2:22">
      <c r="B16" s="34" t="s">
        <v>99</v>
      </c>
      <c r="C16" s="17">
        <f t="array" ref="C16">INDEX('Full Data'!$P:$P,MATCH($B16,IF('Full Data'!$G:$G=C$2,'Full Data'!$C:$C),0))</f>
        <v>0.1</v>
      </c>
      <c r="D16" s="17">
        <f t="array" ref="D16">INDEX('Full Data'!$P:$P,MATCH($B16,IF('Full Data'!$G:$G=D$2,'Full Data'!$C:$C),0))</f>
        <v>6</v>
      </c>
      <c r="E16" s="17">
        <f t="array" ref="E16">INDEX('Full Data'!$P:$P,MATCH($B16,IF('Full Data'!$G:$G=E$2,'Full Data'!$C:$C),0))</f>
        <v>2.5</v>
      </c>
      <c r="F16" s="17">
        <f t="array" ref="F16">INDEX('Full Data'!$P:$P,MATCH($B16,IF('Full Data'!$G:$G=F$2,'Full Data'!$C:$C),0))</f>
        <v>0.02</v>
      </c>
      <c r="G16" s="17">
        <f t="array" ref="G16">INDEX('Full Data'!$P:$P,MATCH($B16,IF('Full Data'!$G:$G=G$2,'Full Data'!$C:$C),0))</f>
        <v>0.2</v>
      </c>
      <c r="H16" s="17">
        <f t="array" ref="H16">INDEX('Full Data'!$P:$P,MATCH($B16,IF('Full Data'!$G:$G=H$2,'Full Data'!$C:$C),0))</f>
        <v>0.01</v>
      </c>
      <c r="I16" s="17">
        <f t="array" ref="I16">INDEX('Full Data'!$P:$P,MATCH($B16,IF('Full Data'!$G:$G=I$2,'Full Data'!$C:$C),0))</f>
        <v>0.05</v>
      </c>
      <c r="J16" s="17">
        <f t="array" ref="J16">INDEX('Full Data'!$P:$P,MATCH($B16,IF('Full Data'!$G:$G=J$2,'Full Data'!$C:$C),0))</f>
        <v>0.01</v>
      </c>
      <c r="K16" s="17">
        <f t="array" ref="K16">INDEX('Full Data'!$P:$P,MATCH($B16,IF('Full Data'!$G:$G=K$2,'Full Data'!$C:$C),0))</f>
        <v>5</v>
      </c>
      <c r="L16" s="17">
        <f t="array" ref="L16">INDEX('Full Data'!$P:$P,MATCH($B16,IF('Full Data'!$G:$G=L$2,'Full Data'!$C:$C),0))</f>
        <v>0.3</v>
      </c>
      <c r="M16" s="17">
        <f t="array" ref="M16">INDEX('Full Data'!$P:$P,MATCH($B16,IF('Full Data'!$G:$G=M$2,'Full Data'!$C:$C),0))</f>
        <v>0.16</v>
      </c>
      <c r="N16" s="17">
        <f t="array" ref="N16">INDEX('Full Data'!$P:$P,MATCH($B16,IF('Full Data'!$G:$G=N$2,'Full Data'!$C:$C),0))</f>
        <v>2</v>
      </c>
      <c r="O16" s="17">
        <f t="array" ref="O16">INDEX('Full Data'!$P:$P,MATCH($B16,IF('Full Data'!$G:$G=O$2,'Full Data'!$C:$C),0))</f>
        <v>1.2</v>
      </c>
      <c r="P16" s="17">
        <f t="array" ref="P16">INDEX('Full Data'!$P:$P,MATCH($B16,IF('Full Data'!$G:$G=P$2,'Full Data'!$C:$C),0))</f>
        <v>0.5</v>
      </c>
      <c r="Q16" s="17">
        <f t="array" ref="Q16">INDEX('Full Data'!$P:$P,MATCH($B16,IF('Full Data'!$G:$G=Q$2,'Full Data'!$C:$C),0))</f>
        <v>0.5</v>
      </c>
      <c r="R16" s="17">
        <f t="array" ref="R16">INDEX('Full Data'!$P:$P,MATCH($B16,IF('Full Data'!$G:$G=R$2,'Full Data'!$C:$C),0))</f>
        <v>60</v>
      </c>
      <c r="S16" s="17">
        <f t="array" ref="S16">INDEX('Full Data'!$P:$P,MATCH($B16,IF('Full Data'!$G:$G=S$2,'Full Data'!$C:$C),0))</f>
        <v>25</v>
      </c>
      <c r="T16" s="17" t="e">
        <f t="array" ref="T16">INDEX('Full Data'!$P:$P,MATCH($B16,IF('Full Data'!$G:$G=T$2,'Full Data'!$C:$C),0))</f>
        <v>#N/A</v>
      </c>
      <c r="U16" s="17" t="e">
        <f t="array" ref="U16">INDEX('Full Data'!$P:$P,MATCH($B16,IF('Full Data'!$G:$G=U$2,'Full Data'!$C:$C),0))</f>
        <v>#N/A</v>
      </c>
      <c r="V16" s="17">
        <f t="array" ref="V16">INDEX('Full Data'!$P:$P,MATCH($B16,IF('Full Data'!$G:$G=V$2,'Full Data'!$C:$C),0))</f>
        <v>0.05</v>
      </c>
    </row>
    <row r="17" spans="2:22">
      <c r="B17" s="34" t="s">
        <v>102</v>
      </c>
      <c r="C17" s="17">
        <f t="array" ref="C17">INDEX('Full Data'!$P:$P,MATCH($B17,IF('Full Data'!$G:$G=C$2,'Full Data'!$C:$C),0))</f>
        <v>0.1</v>
      </c>
      <c r="D17" s="17">
        <f t="array" ref="D17">INDEX('Full Data'!$P:$P,MATCH($B17,IF('Full Data'!$G:$G=D$2,'Full Data'!$C:$C),0))</f>
        <v>6</v>
      </c>
      <c r="E17" s="17">
        <f t="array" ref="E17">INDEX('Full Data'!$P:$P,MATCH($B17,IF('Full Data'!$G:$G=E$2,'Full Data'!$C:$C),0))</f>
        <v>2.5</v>
      </c>
      <c r="F17" s="17">
        <f t="array" ref="F17">INDEX('Full Data'!$P:$P,MATCH($B17,IF('Full Data'!$G:$G=F$2,'Full Data'!$C:$C),0))</f>
        <v>0.02</v>
      </c>
      <c r="G17" s="17">
        <f t="array" ref="G17">INDEX('Full Data'!$P:$P,MATCH($B17,IF('Full Data'!$G:$G=G$2,'Full Data'!$C:$C),0))</f>
        <v>0.2</v>
      </c>
      <c r="H17" s="17">
        <f t="array" ref="H17">INDEX('Full Data'!$P:$P,MATCH($B17,IF('Full Data'!$G:$G=H$2,'Full Data'!$C:$C),0))</f>
        <v>0.01</v>
      </c>
      <c r="I17" s="17">
        <f t="array" ref="I17">INDEX('Full Data'!$P:$P,MATCH($B17,IF('Full Data'!$G:$G=I$2,'Full Data'!$C:$C),0))</f>
        <v>0.01</v>
      </c>
      <c r="J17" s="17">
        <f t="array" ref="J17">INDEX('Full Data'!$P:$P,MATCH($B17,IF('Full Data'!$G:$G=J$2,'Full Data'!$C:$C),0))</f>
        <v>0.01</v>
      </c>
      <c r="K17" s="17">
        <f t="array" ref="K17">INDEX('Full Data'!$P:$P,MATCH($B17,IF('Full Data'!$G:$G=K$2,'Full Data'!$C:$C),0))</f>
        <v>5</v>
      </c>
      <c r="L17" s="17">
        <f t="array" ref="L17">INDEX('Full Data'!$P:$P,MATCH($B17,IF('Full Data'!$G:$G=L$2,'Full Data'!$C:$C),0))</f>
        <v>0.3</v>
      </c>
      <c r="M17" s="17">
        <f t="array" ref="M17">INDEX('Full Data'!$P:$P,MATCH($B17,IF('Full Data'!$G:$G=M$2,'Full Data'!$C:$C),0))</f>
        <v>0.16</v>
      </c>
      <c r="N17" s="17">
        <f t="array" ref="N17">INDEX('Full Data'!$P:$P,MATCH($B17,IF('Full Data'!$G:$G=N$2,'Full Data'!$C:$C),0))</f>
        <v>2</v>
      </c>
      <c r="O17" s="17">
        <f t="array" ref="O17">INDEX('Full Data'!$P:$P,MATCH($B17,IF('Full Data'!$G:$G=O$2,'Full Data'!$C:$C),0))</f>
        <v>1.2</v>
      </c>
      <c r="P17" s="17">
        <f t="array" ref="P17">INDEX('Full Data'!$P:$P,MATCH($B17,IF('Full Data'!$G:$G=P$2,'Full Data'!$C:$C),0))</f>
        <v>0.5</v>
      </c>
      <c r="Q17" s="17">
        <f t="array" ref="Q17">INDEX('Full Data'!$P:$P,MATCH($B17,IF('Full Data'!$G:$G=Q$2,'Full Data'!$C:$C),0))</f>
        <v>0.5</v>
      </c>
      <c r="R17" s="17">
        <f t="array" ref="R17">INDEX('Full Data'!$P:$P,MATCH($B17,IF('Full Data'!$G:$G=R$2,'Full Data'!$C:$C),0))</f>
        <v>60</v>
      </c>
      <c r="S17" s="17">
        <f t="array" ref="S17">INDEX('Full Data'!$P:$P,MATCH($B17,IF('Full Data'!$G:$G=S$2,'Full Data'!$C:$C),0))</f>
        <v>25</v>
      </c>
      <c r="T17" s="17" t="e">
        <f t="array" ref="T17">INDEX('Full Data'!$P:$P,MATCH($B17,IF('Full Data'!$G:$G=T$2,'Full Data'!$C:$C),0))</f>
        <v>#N/A</v>
      </c>
      <c r="U17" s="17" t="e">
        <f t="array" ref="U17">INDEX('Full Data'!$P:$P,MATCH($B17,IF('Full Data'!$G:$G=U$2,'Full Data'!$C:$C),0))</f>
        <v>#N/A</v>
      </c>
      <c r="V17" s="17">
        <f t="array" ref="V17">INDEX('Full Data'!$P:$P,MATCH($B17,IF('Full Data'!$G:$G=V$2,'Full Data'!$C:$C),0))</f>
        <v>0.05</v>
      </c>
    </row>
    <row r="18" spans="2:22">
      <c r="B18" s="33" t="s">
        <v>132</v>
      </c>
      <c r="C18" s="17" t="e">
        <f t="array" ref="C18">INDEX('Full Data'!$P:$P,MATCH($B18,IF('Full Data'!$G:$G=C$2,'Full Data'!$C:$C),0))</f>
        <v>#N/A</v>
      </c>
      <c r="D18" s="17" t="e">
        <f t="array" ref="D18">INDEX('Full Data'!$P:$P,MATCH($B18,IF('Full Data'!$G:$G=D$2,'Full Data'!$C:$C),0))</f>
        <v>#N/A</v>
      </c>
      <c r="E18" s="17" t="e">
        <f t="array" ref="E18">INDEX('Full Data'!$P:$P,MATCH($B18,IF('Full Data'!$G:$G=E$2,'Full Data'!$C:$C),0))</f>
        <v>#N/A</v>
      </c>
      <c r="F18" s="17" t="e">
        <f t="array" ref="F18">INDEX('Full Data'!$P:$P,MATCH($B18,IF('Full Data'!$G:$G=F$2,'Full Data'!$C:$C),0))</f>
        <v>#N/A</v>
      </c>
      <c r="G18" s="17" t="e">
        <f t="array" ref="G18">INDEX('Full Data'!$P:$P,MATCH($B18,IF('Full Data'!$G:$G=G$2,'Full Data'!$C:$C),0))</f>
        <v>#N/A</v>
      </c>
      <c r="H18" s="17" t="e">
        <f t="array" ref="H18">INDEX('Full Data'!$P:$P,MATCH($B18,IF('Full Data'!$G:$G=H$2,'Full Data'!$C:$C),0))</f>
        <v>#N/A</v>
      </c>
      <c r="I18" s="17" t="e">
        <f t="array" ref="I18">INDEX('Full Data'!$P:$P,MATCH($B18,IF('Full Data'!$G:$G=I$2,'Full Data'!$C:$C),0))</f>
        <v>#N/A</v>
      </c>
      <c r="J18" s="17" t="e">
        <f t="array" ref="J18">INDEX('Full Data'!$P:$P,MATCH($B18,IF('Full Data'!$G:$G=J$2,'Full Data'!$C:$C),0))</f>
        <v>#N/A</v>
      </c>
      <c r="K18" s="17" t="e">
        <f t="array" ref="K18">INDEX('Full Data'!$P:$P,MATCH($B18,IF('Full Data'!$G:$G=K$2,'Full Data'!$C:$C),0))</f>
        <v>#N/A</v>
      </c>
      <c r="L18" s="17" t="e">
        <f t="array" ref="L18">INDEX('Full Data'!$P:$P,MATCH($B18,IF('Full Data'!$G:$G=L$2,'Full Data'!$C:$C),0))</f>
        <v>#N/A</v>
      </c>
      <c r="M18" s="17" t="e">
        <f t="array" ref="M18">INDEX('Full Data'!$P:$P,MATCH($B18,IF('Full Data'!$G:$G=M$2,'Full Data'!$C:$C),0))</f>
        <v>#N/A</v>
      </c>
      <c r="N18" s="17" t="e">
        <f t="array" ref="N18">INDEX('Full Data'!$P:$P,MATCH($B18,IF('Full Data'!$G:$G=N$2,'Full Data'!$C:$C),0))</f>
        <v>#N/A</v>
      </c>
      <c r="O18" s="17" t="e">
        <f t="array" ref="O18">INDEX('Full Data'!$P:$P,MATCH($B18,IF('Full Data'!$G:$G=O$2,'Full Data'!$C:$C),0))</f>
        <v>#N/A</v>
      </c>
      <c r="P18" s="17" t="e">
        <f t="array" ref="P18">INDEX('Full Data'!$P:$P,MATCH($B18,IF('Full Data'!$G:$G=P$2,'Full Data'!$C:$C),0))</f>
        <v>#N/A</v>
      </c>
      <c r="Q18" s="17" t="e">
        <f t="array" ref="Q18">INDEX('Full Data'!$P:$P,MATCH($B18,IF('Full Data'!$G:$G=Q$2,'Full Data'!$C:$C),0))</f>
        <v>#N/A</v>
      </c>
      <c r="R18" s="17" t="e">
        <f t="array" ref="R18">INDEX('Full Data'!$P:$P,MATCH($B18,IF('Full Data'!$G:$G=R$2,'Full Data'!$C:$C),0))</f>
        <v>#N/A</v>
      </c>
      <c r="S18" s="17" t="e">
        <f t="array" ref="S18">INDEX('Full Data'!$P:$P,MATCH($B18,IF('Full Data'!$G:$G=S$2,'Full Data'!$C:$C),0))</f>
        <v>#N/A</v>
      </c>
      <c r="T18" s="17" t="e">
        <f t="array" ref="T18">INDEX('Full Data'!$P:$P,MATCH($B18,IF('Full Data'!$G:$G=T$2,'Full Data'!$C:$C),0))</f>
        <v>#N/A</v>
      </c>
      <c r="U18" s="17" t="e">
        <f t="array" ref="U18">INDEX('Full Data'!$P:$P,MATCH($B18,IF('Full Data'!$G:$G=U$2,'Full Data'!$C:$C),0))</f>
        <v>#N/A</v>
      </c>
      <c r="V18" s="17" t="e">
        <f t="array" ref="V18">INDEX('Full Data'!$P:$P,MATCH($B18,IF('Full Data'!$G:$G=V$2,'Full Data'!$C:$C),0))</f>
        <v>#N/A</v>
      </c>
    </row>
    <row r="19" spans="2:22">
      <c r="B19" s="34" t="s">
        <v>104</v>
      </c>
      <c r="C19" s="17">
        <f t="array" ref="C19">INDEX('Full Data'!$P:$P,MATCH($B19,IF('Full Data'!$G:$G=C$2,'Full Data'!$C:$C),0))</f>
        <v>0.1</v>
      </c>
      <c r="D19" s="17">
        <f t="array" ref="D19">INDEX('Full Data'!$P:$P,MATCH($B19,IF('Full Data'!$G:$G=D$2,'Full Data'!$C:$C),0))</f>
        <v>6</v>
      </c>
      <c r="E19" s="17">
        <f t="array" ref="E19">INDEX('Full Data'!$P:$P,MATCH($B19,IF('Full Data'!$G:$G=E$2,'Full Data'!$C:$C),0))</f>
        <v>2.5</v>
      </c>
      <c r="F19" s="17">
        <f t="array" ref="F19">INDEX('Full Data'!$P:$P,MATCH($B19,IF('Full Data'!$G:$G=F$2,'Full Data'!$C:$C),0))</f>
        <v>0.02</v>
      </c>
      <c r="G19" s="17">
        <f t="array" ref="G19">INDEX('Full Data'!$P:$P,MATCH($B19,IF('Full Data'!$G:$G=G$2,'Full Data'!$C:$C),0))</f>
        <v>0.2</v>
      </c>
      <c r="H19" s="17">
        <f t="array" ref="H19">INDEX('Full Data'!$P:$P,MATCH($B19,IF('Full Data'!$G:$G=H$2,'Full Data'!$C:$C),0))</f>
        <v>0.1</v>
      </c>
      <c r="I19" s="17">
        <f t="array" ref="I19">INDEX('Full Data'!$P:$P,MATCH($B19,IF('Full Data'!$G:$G=I$2,'Full Data'!$C:$C),0))</f>
        <v>0.01</v>
      </c>
      <c r="J19" s="17">
        <f t="array" ref="J19">INDEX('Full Data'!$P:$P,MATCH($B19,IF('Full Data'!$G:$G=J$2,'Full Data'!$C:$C),0))</f>
        <v>0.01</v>
      </c>
      <c r="K19" s="17">
        <f t="array" ref="K19">INDEX('Full Data'!$P:$P,MATCH($B19,IF('Full Data'!$G:$G=K$2,'Full Data'!$C:$C),0))</f>
        <v>5</v>
      </c>
      <c r="L19" s="17">
        <f t="array" ref="L19">INDEX('Full Data'!$P:$P,MATCH($B19,IF('Full Data'!$G:$G=L$2,'Full Data'!$C:$C),0))</f>
        <v>0.3</v>
      </c>
      <c r="M19" s="17">
        <f t="array" ref="M19">INDEX('Full Data'!$P:$P,MATCH($B19,IF('Full Data'!$G:$G=M$2,'Full Data'!$C:$C),0))</f>
        <v>0.16</v>
      </c>
      <c r="N19" s="17">
        <f t="array" ref="N19">INDEX('Full Data'!$P:$P,MATCH($B19,IF('Full Data'!$G:$G=N$2,'Full Data'!$C:$C),0))</f>
        <v>2</v>
      </c>
      <c r="O19" s="17">
        <f t="array" ref="O19">INDEX('Full Data'!$P:$P,MATCH($B19,IF('Full Data'!$G:$G=O$2,'Full Data'!$C:$C),0))</f>
        <v>1.2</v>
      </c>
      <c r="P19" s="17">
        <f t="array" ref="P19">INDEX('Full Data'!$P:$P,MATCH($B19,IF('Full Data'!$G:$G=P$2,'Full Data'!$C:$C),0))</f>
        <v>1</v>
      </c>
      <c r="Q19" s="17">
        <f t="array" ref="Q19">INDEX('Full Data'!$P:$P,MATCH($B19,IF('Full Data'!$G:$G=Q$2,'Full Data'!$C:$C),0))</f>
        <v>1</v>
      </c>
      <c r="R19" s="17">
        <f t="array" ref="R19">INDEX('Full Data'!$P:$P,MATCH($B19,IF('Full Data'!$G:$G=R$2,'Full Data'!$C:$C),0))</f>
        <v>60</v>
      </c>
      <c r="S19" s="17">
        <f t="array" ref="S19">INDEX('Full Data'!$P:$P,MATCH($B19,IF('Full Data'!$G:$G=S$2,'Full Data'!$C:$C),0))</f>
        <v>25</v>
      </c>
      <c r="T19" s="17" t="e">
        <f t="array" ref="T19">INDEX('Full Data'!$P:$P,MATCH($B19,IF('Full Data'!$G:$G=T$2,'Full Data'!$C:$C),0))</f>
        <v>#N/A</v>
      </c>
      <c r="U19" s="17" t="e">
        <f t="array" ref="U19">INDEX('Full Data'!$P:$P,MATCH($B19,IF('Full Data'!$G:$G=U$2,'Full Data'!$C:$C),0))</f>
        <v>#N/A</v>
      </c>
      <c r="V19" s="17">
        <f t="array" ref="V19">INDEX('Full Data'!$P:$P,MATCH($B19,IF('Full Data'!$G:$G=V$2,'Full Data'!$C:$C),0))</f>
        <v>0.05</v>
      </c>
    </row>
    <row r="20" spans="2:22">
      <c r="B20" s="34" t="s">
        <v>106</v>
      </c>
      <c r="C20" s="17">
        <f t="array" ref="C20">INDEX('Full Data'!$P:$P,MATCH($B20,IF('Full Data'!$G:$G=C$2,'Full Data'!$C:$C),0))</f>
        <v>0.1</v>
      </c>
      <c r="D20" s="17">
        <f t="array" ref="D20">INDEX('Full Data'!$P:$P,MATCH($B20,IF('Full Data'!$G:$G=D$2,'Full Data'!$C:$C),0))</f>
        <v>6</v>
      </c>
      <c r="E20" s="17">
        <f t="array" ref="E20">INDEX('Full Data'!$P:$P,MATCH($B20,IF('Full Data'!$G:$G=E$2,'Full Data'!$C:$C),0))</f>
        <v>2.5</v>
      </c>
      <c r="F20" s="17">
        <f t="array" ref="F20">INDEX('Full Data'!$P:$P,MATCH($B20,IF('Full Data'!$G:$G=F$2,'Full Data'!$C:$C),0))</f>
        <v>0.02</v>
      </c>
      <c r="G20" s="17">
        <f t="array" ref="G20">INDEX('Full Data'!$P:$P,MATCH($B20,IF('Full Data'!$G:$G=G$2,'Full Data'!$C:$C),0))</f>
        <v>0.2</v>
      </c>
      <c r="H20" s="17">
        <f t="array" ref="H20">INDEX('Full Data'!$P:$P,MATCH($B20,IF('Full Data'!$G:$G=H$2,'Full Data'!$C:$C),0))</f>
        <v>0.1</v>
      </c>
      <c r="I20" s="17">
        <f t="array" ref="I20">INDEX('Full Data'!$P:$P,MATCH($B20,IF('Full Data'!$G:$G=I$2,'Full Data'!$C:$C),0))</f>
        <v>0.01</v>
      </c>
      <c r="J20" s="17">
        <f t="array" ref="J20">INDEX('Full Data'!$P:$P,MATCH($B20,IF('Full Data'!$G:$G=J$2,'Full Data'!$C:$C),0))</f>
        <v>0.01</v>
      </c>
      <c r="K20" s="17">
        <f t="array" ref="K20">INDEX('Full Data'!$P:$P,MATCH($B20,IF('Full Data'!$G:$G=K$2,'Full Data'!$C:$C),0))</f>
        <v>5</v>
      </c>
      <c r="L20" s="17">
        <f t="array" ref="L20">INDEX('Full Data'!$P:$P,MATCH($B20,IF('Full Data'!$G:$G=L$2,'Full Data'!$C:$C),0))</f>
        <v>0.3</v>
      </c>
      <c r="M20" s="17">
        <f t="array" ref="M20">INDEX('Full Data'!$P:$P,MATCH($B20,IF('Full Data'!$G:$G=M$2,'Full Data'!$C:$C),0))</f>
        <v>0.16</v>
      </c>
      <c r="N20" s="17">
        <f t="array" ref="N20">INDEX('Full Data'!$P:$P,MATCH($B20,IF('Full Data'!$G:$G=N$2,'Full Data'!$C:$C),0))</f>
        <v>2</v>
      </c>
      <c r="O20" s="17">
        <f t="array" ref="O20">INDEX('Full Data'!$P:$P,MATCH($B20,IF('Full Data'!$G:$G=O$2,'Full Data'!$C:$C),0))</f>
        <v>1.2</v>
      </c>
      <c r="P20" s="17">
        <f t="array" ref="P20">INDEX('Full Data'!$P:$P,MATCH($B20,IF('Full Data'!$G:$G=P$2,'Full Data'!$C:$C),0))</f>
        <v>0.5</v>
      </c>
      <c r="Q20" s="17">
        <f t="array" ref="Q20">INDEX('Full Data'!$P:$P,MATCH($B20,IF('Full Data'!$G:$G=Q$2,'Full Data'!$C:$C),0))</f>
        <v>0.5</v>
      </c>
      <c r="R20" s="17">
        <f t="array" ref="R20">INDEX('Full Data'!$P:$P,MATCH($B20,IF('Full Data'!$G:$G=R$2,'Full Data'!$C:$C),0))</f>
        <v>60</v>
      </c>
      <c r="S20" s="17">
        <f t="array" ref="S20">INDEX('Full Data'!$P:$P,MATCH($B20,IF('Full Data'!$G:$G=S$2,'Full Data'!$C:$C),0))</f>
        <v>25</v>
      </c>
      <c r="T20" s="17" t="e">
        <f t="array" ref="T20">INDEX('Full Data'!$P:$P,MATCH($B20,IF('Full Data'!$G:$G=T$2,'Full Data'!$C:$C),0))</f>
        <v>#N/A</v>
      </c>
      <c r="U20" s="17" t="e">
        <f t="array" ref="U20">INDEX('Full Data'!$P:$P,MATCH($B20,IF('Full Data'!$G:$G=U$2,'Full Data'!$C:$C),0))</f>
        <v>#N/A</v>
      </c>
      <c r="V20" s="17">
        <f t="array" ref="V20">INDEX('Full Data'!$P:$P,MATCH($B20,IF('Full Data'!$G:$G=V$2,'Full Data'!$C:$C),0))</f>
        <v>0.05</v>
      </c>
    </row>
    <row r="21" spans="2:22">
      <c r="B21" s="34" t="s">
        <v>108</v>
      </c>
      <c r="C21" s="17">
        <f t="array" ref="C21">INDEX('Full Data'!$P:$P,MATCH($B21,IF('Full Data'!$G:$G=C$2,'Full Data'!$C:$C),0))</f>
        <v>0.1</v>
      </c>
      <c r="D21" s="17">
        <f t="array" ref="D21">INDEX('Full Data'!$P:$P,MATCH($B21,IF('Full Data'!$G:$G=D$2,'Full Data'!$C:$C),0))</f>
        <v>6</v>
      </c>
      <c r="E21" s="17">
        <f t="array" ref="E21">INDEX('Full Data'!$P:$P,MATCH($B21,IF('Full Data'!$G:$G=E$2,'Full Data'!$C:$C),0))</f>
        <v>2.5</v>
      </c>
      <c r="F21" s="17">
        <f t="array" ref="F21">INDEX('Full Data'!$P:$P,MATCH($B21,IF('Full Data'!$G:$G=F$2,'Full Data'!$C:$C),0))</f>
        <v>0.02</v>
      </c>
      <c r="G21" s="17">
        <f t="array" ref="G21">INDEX('Full Data'!$P:$P,MATCH($B21,IF('Full Data'!$G:$G=G$2,'Full Data'!$C:$C),0))</f>
        <v>0.2</v>
      </c>
      <c r="H21" s="17">
        <f t="array" ref="H21">INDEX('Full Data'!$P:$P,MATCH($B21,IF('Full Data'!$G:$G=H$2,'Full Data'!$C:$C),0))</f>
        <v>0.01</v>
      </c>
      <c r="I21" s="17">
        <f t="array" ref="I21">INDEX('Full Data'!$P:$P,MATCH($B21,IF('Full Data'!$G:$G=I$2,'Full Data'!$C:$C),0))</f>
        <v>0.05</v>
      </c>
      <c r="J21" s="17">
        <f t="array" ref="J21">INDEX('Full Data'!$P:$P,MATCH($B21,IF('Full Data'!$G:$G=J$2,'Full Data'!$C:$C),0))</f>
        <v>0.01</v>
      </c>
      <c r="K21" s="17">
        <f t="array" ref="K21">INDEX('Full Data'!$P:$P,MATCH($B21,IF('Full Data'!$G:$G=K$2,'Full Data'!$C:$C),0))</f>
        <v>5</v>
      </c>
      <c r="L21" s="17">
        <f t="array" ref="L21">INDEX('Full Data'!$P:$P,MATCH($B21,IF('Full Data'!$G:$G=L$2,'Full Data'!$C:$C),0))</f>
        <v>0.3</v>
      </c>
      <c r="M21" s="17">
        <f t="array" ref="M21">INDEX('Full Data'!$P:$P,MATCH($B21,IF('Full Data'!$G:$G=M$2,'Full Data'!$C:$C),0))</f>
        <v>0.16</v>
      </c>
      <c r="N21" s="17">
        <f t="array" ref="N21">INDEX('Full Data'!$P:$P,MATCH($B21,IF('Full Data'!$G:$G=N$2,'Full Data'!$C:$C),0))</f>
        <v>10</v>
      </c>
      <c r="O21" s="17">
        <f t="array" ref="O21">INDEX('Full Data'!$P:$P,MATCH($B21,IF('Full Data'!$G:$G=O$2,'Full Data'!$C:$C),0))</f>
        <v>1.2</v>
      </c>
      <c r="P21" s="17">
        <f t="array" ref="P21">INDEX('Full Data'!$P:$P,MATCH($B21,IF('Full Data'!$G:$G=P$2,'Full Data'!$C:$C),0))</f>
        <v>10</v>
      </c>
      <c r="Q21" s="17">
        <f t="array" ref="Q21">INDEX('Full Data'!$P:$P,MATCH($B21,IF('Full Data'!$G:$G=Q$2,'Full Data'!$C:$C),0))</f>
        <v>10</v>
      </c>
      <c r="R21" s="17">
        <f t="array" ref="R21">INDEX('Full Data'!$P:$P,MATCH($B21,IF('Full Data'!$G:$G=R$2,'Full Data'!$C:$C),0))</f>
        <v>60</v>
      </c>
      <c r="S21" s="17">
        <f t="array" ref="S21">INDEX('Full Data'!$P:$P,MATCH($B21,IF('Full Data'!$G:$G=S$2,'Full Data'!$C:$C),0))</f>
        <v>50</v>
      </c>
      <c r="T21" s="17" t="e">
        <f t="array" ref="T21">INDEX('Full Data'!$P:$P,MATCH($B21,IF('Full Data'!$G:$G=T$2,'Full Data'!$C:$C),0))</f>
        <v>#N/A</v>
      </c>
      <c r="U21" s="17" t="e">
        <f t="array" ref="U21">INDEX('Full Data'!$P:$P,MATCH($B21,IF('Full Data'!$G:$G=U$2,'Full Data'!$C:$C),0))</f>
        <v>#N/A</v>
      </c>
      <c r="V21" s="17">
        <f t="array" ref="V21">INDEX('Full Data'!$P:$P,MATCH($B21,IF('Full Data'!$G:$G=V$2,'Full Data'!$C:$C),0))</f>
        <v>0.05</v>
      </c>
    </row>
    <row r="22" spans="2:22">
      <c r="B22" s="34" t="s">
        <v>110</v>
      </c>
      <c r="C22" s="17">
        <f t="array" ref="C22">INDEX('Full Data'!$P:$P,MATCH($B22,IF('Full Data'!$G:$G=C$2,'Full Data'!$C:$C),0))</f>
        <v>0.1</v>
      </c>
      <c r="D22" s="17">
        <f t="array" ref="D22">INDEX('Full Data'!$P:$P,MATCH($B22,IF('Full Data'!$G:$G=D$2,'Full Data'!$C:$C),0))</f>
        <v>6</v>
      </c>
      <c r="E22" s="17">
        <f t="array" ref="E22">INDEX('Full Data'!$P:$P,MATCH($B22,IF('Full Data'!$G:$G=E$2,'Full Data'!$C:$C),0))</f>
        <v>2.5</v>
      </c>
      <c r="F22" s="17">
        <f t="array" ref="F22">INDEX('Full Data'!$P:$P,MATCH($B22,IF('Full Data'!$G:$G=F$2,'Full Data'!$C:$C),0))</f>
        <v>0.02</v>
      </c>
      <c r="G22" s="17">
        <f t="array" ref="G22">INDEX('Full Data'!$P:$P,MATCH($B22,IF('Full Data'!$G:$G=G$2,'Full Data'!$C:$C),0))</f>
        <v>0.2</v>
      </c>
      <c r="H22" s="17">
        <f t="array" ref="H22">INDEX('Full Data'!$P:$P,MATCH($B22,IF('Full Data'!$G:$G=H$2,'Full Data'!$C:$C),0))</f>
        <v>0.01</v>
      </c>
      <c r="I22" s="17">
        <f t="array" ref="I22">INDEX('Full Data'!$P:$P,MATCH($B22,IF('Full Data'!$G:$G=I$2,'Full Data'!$C:$C),0))</f>
        <v>0.01</v>
      </c>
      <c r="J22" s="17">
        <f t="array" ref="J22">INDEX('Full Data'!$P:$P,MATCH($B22,IF('Full Data'!$G:$G=J$2,'Full Data'!$C:$C),0))</f>
        <v>0.01</v>
      </c>
      <c r="K22" s="17">
        <f t="array" ref="K22">INDEX('Full Data'!$P:$P,MATCH($B22,IF('Full Data'!$G:$G=K$2,'Full Data'!$C:$C),0))</f>
        <v>5</v>
      </c>
      <c r="L22" s="17">
        <f t="array" ref="L22">INDEX('Full Data'!$P:$P,MATCH($B22,IF('Full Data'!$G:$G=L$2,'Full Data'!$C:$C),0))</f>
        <v>0.3</v>
      </c>
      <c r="M22" s="17">
        <f t="array" ref="M22">INDEX('Full Data'!$P:$P,MATCH($B22,IF('Full Data'!$G:$G=M$2,'Full Data'!$C:$C),0))</f>
        <v>0.16</v>
      </c>
      <c r="N22" s="17">
        <f t="array" ref="N22">INDEX('Full Data'!$P:$P,MATCH($B22,IF('Full Data'!$G:$G=N$2,'Full Data'!$C:$C),0))</f>
        <v>10</v>
      </c>
      <c r="O22" s="17">
        <f t="array" ref="O22">INDEX('Full Data'!$P:$P,MATCH($B22,IF('Full Data'!$G:$G=O$2,'Full Data'!$C:$C),0))</f>
        <v>1.2</v>
      </c>
      <c r="P22" s="17">
        <f t="array" ref="P22">INDEX('Full Data'!$P:$P,MATCH($B22,IF('Full Data'!$G:$G=P$2,'Full Data'!$C:$C),0))</f>
        <v>5</v>
      </c>
      <c r="Q22" s="17">
        <f t="array" ref="Q22">INDEX('Full Data'!$P:$P,MATCH($B22,IF('Full Data'!$G:$G=Q$2,'Full Data'!$C:$C),0))</f>
        <v>5</v>
      </c>
      <c r="R22" s="17">
        <f t="array" ref="R22">INDEX('Full Data'!$P:$P,MATCH($B22,IF('Full Data'!$G:$G=R$2,'Full Data'!$C:$C),0))</f>
        <v>60</v>
      </c>
      <c r="S22" s="17">
        <f t="array" ref="S22">INDEX('Full Data'!$P:$P,MATCH($B22,IF('Full Data'!$G:$G=S$2,'Full Data'!$C:$C),0))</f>
        <v>25</v>
      </c>
      <c r="T22" s="17" t="e">
        <f t="array" ref="T22">INDEX('Full Data'!$P:$P,MATCH($B22,IF('Full Data'!$G:$G=T$2,'Full Data'!$C:$C),0))</f>
        <v>#N/A</v>
      </c>
      <c r="U22" s="17" t="e">
        <f t="array" ref="U22">INDEX('Full Data'!$P:$P,MATCH($B22,IF('Full Data'!$G:$G=U$2,'Full Data'!$C:$C),0))</f>
        <v>#N/A</v>
      </c>
      <c r="V22" s="17">
        <f t="array" ref="V22">INDEX('Full Data'!$P:$P,MATCH($B22,IF('Full Data'!$G:$G=V$2,'Full Data'!$C:$C),0))</f>
        <v>0.05</v>
      </c>
    </row>
    <row r="23" spans="2:22">
      <c r="B23" s="34" t="s">
        <v>112</v>
      </c>
      <c r="C23" s="17">
        <f t="array" ref="C23">INDEX('Full Data'!$P:$P,MATCH($B23,IF('Full Data'!$G:$G=C$2,'Full Data'!$C:$C),0))</f>
        <v>0.1</v>
      </c>
      <c r="D23" s="17">
        <f t="array" ref="D23">INDEX('Full Data'!$P:$P,MATCH($B23,IF('Full Data'!$G:$G=D$2,'Full Data'!$C:$C),0))</f>
        <v>6</v>
      </c>
      <c r="E23" s="17">
        <f t="array" ref="E23">INDEX('Full Data'!$P:$P,MATCH($B23,IF('Full Data'!$G:$G=E$2,'Full Data'!$C:$C),0))</f>
        <v>2.5</v>
      </c>
      <c r="F23" s="17">
        <f t="array" ref="F23">INDEX('Full Data'!$P:$P,MATCH($B23,IF('Full Data'!$G:$G=F$2,'Full Data'!$C:$C),0))</f>
        <v>0.02</v>
      </c>
      <c r="G23" s="17">
        <f t="array" ref="G23">INDEX('Full Data'!$P:$P,MATCH($B23,IF('Full Data'!$G:$G=G$2,'Full Data'!$C:$C),0))</f>
        <v>0.2</v>
      </c>
      <c r="H23" s="17">
        <f t="array" ref="H23">INDEX('Full Data'!$P:$P,MATCH($B23,IF('Full Data'!$G:$G=H$2,'Full Data'!$C:$C),0))</f>
        <v>0.1</v>
      </c>
      <c r="I23" s="17">
        <f t="array" ref="I23">INDEX('Full Data'!$P:$P,MATCH($B23,IF('Full Data'!$G:$G=I$2,'Full Data'!$C:$C),0))</f>
        <v>0.01</v>
      </c>
      <c r="J23" s="17">
        <f t="array" ref="J23">INDEX('Full Data'!$P:$P,MATCH($B23,IF('Full Data'!$G:$G=J$2,'Full Data'!$C:$C),0))</f>
        <v>0.01</v>
      </c>
      <c r="K23" s="17">
        <f t="array" ref="K23">INDEX('Full Data'!$P:$P,MATCH($B23,IF('Full Data'!$G:$G=K$2,'Full Data'!$C:$C),0))</f>
        <v>5</v>
      </c>
      <c r="L23" s="17">
        <f t="array" ref="L23">INDEX('Full Data'!$P:$P,MATCH($B23,IF('Full Data'!$G:$G=L$2,'Full Data'!$C:$C),0))</f>
        <v>0.3</v>
      </c>
      <c r="M23" s="17">
        <f t="array" ref="M23">INDEX('Full Data'!$P:$P,MATCH($B23,IF('Full Data'!$G:$G=M$2,'Full Data'!$C:$C),0))</f>
        <v>0.16</v>
      </c>
      <c r="N23" s="17">
        <f t="array" ref="N23">INDEX('Full Data'!$P:$P,MATCH($B23,IF('Full Data'!$G:$G=N$2,'Full Data'!$C:$C),0))</f>
        <v>2</v>
      </c>
      <c r="O23" s="17">
        <f t="array" ref="O23">INDEX('Full Data'!$P:$P,MATCH($B23,IF('Full Data'!$G:$G=O$2,'Full Data'!$C:$C),0))</f>
        <v>1.2</v>
      </c>
      <c r="P23" s="17">
        <f t="array" ref="P23">INDEX('Full Data'!$P:$P,MATCH($B23,IF('Full Data'!$G:$G=P$2,'Full Data'!$C:$C),0))</f>
        <v>1</v>
      </c>
      <c r="Q23" s="17">
        <f t="array" ref="Q23">INDEX('Full Data'!$P:$P,MATCH($B23,IF('Full Data'!$G:$G=Q$2,'Full Data'!$C:$C),0))</f>
        <v>1</v>
      </c>
      <c r="R23" s="17">
        <f t="array" ref="R23">INDEX('Full Data'!$P:$P,MATCH($B23,IF('Full Data'!$G:$G=R$2,'Full Data'!$C:$C),0))</f>
        <v>60</v>
      </c>
      <c r="S23" s="17">
        <f t="array" ref="S23">INDEX('Full Data'!$P:$P,MATCH($B23,IF('Full Data'!$G:$G=S$2,'Full Data'!$C:$C),0))</f>
        <v>25</v>
      </c>
      <c r="T23" s="17" t="e">
        <f t="array" ref="T23">INDEX('Full Data'!$P:$P,MATCH($B23,IF('Full Data'!$G:$G=T$2,'Full Data'!$C:$C),0))</f>
        <v>#N/A</v>
      </c>
      <c r="U23" s="17" t="e">
        <f t="array" ref="U23">INDEX('Full Data'!$P:$P,MATCH($B23,IF('Full Data'!$G:$G=U$2,'Full Data'!$C:$C),0))</f>
        <v>#N/A</v>
      </c>
      <c r="V23" s="17">
        <f t="array" ref="V23">INDEX('Full Data'!$P:$P,MATCH($B23,IF('Full Data'!$G:$G=V$2,'Full Data'!$C:$C),0))</f>
        <v>0.05</v>
      </c>
    </row>
    <row r="24" spans="2:22">
      <c r="B24" s="34" t="s">
        <v>114</v>
      </c>
      <c r="C24" s="17">
        <f t="array" ref="C24">INDEX('Full Data'!$P:$P,MATCH($B24,IF('Full Data'!$G:$G=C$2,'Full Data'!$C:$C),0))</f>
        <v>0.1</v>
      </c>
      <c r="D24" s="17">
        <f t="array" ref="D24">INDEX('Full Data'!$P:$P,MATCH($B24,IF('Full Data'!$G:$G=D$2,'Full Data'!$C:$C),0))</f>
        <v>6</v>
      </c>
      <c r="E24" s="17">
        <f t="array" ref="E24">INDEX('Full Data'!$P:$P,MATCH($B24,IF('Full Data'!$G:$G=E$2,'Full Data'!$C:$C),0))</f>
        <v>2.5</v>
      </c>
      <c r="F24" s="17">
        <f t="array" ref="F24">INDEX('Full Data'!$P:$P,MATCH($B24,IF('Full Data'!$G:$G=F$2,'Full Data'!$C:$C),0))</f>
        <v>0.02</v>
      </c>
      <c r="G24" s="17">
        <f t="array" ref="G24">INDEX('Full Data'!$P:$P,MATCH($B24,IF('Full Data'!$G:$G=G$2,'Full Data'!$C:$C),0))</f>
        <v>0.2</v>
      </c>
      <c r="H24" s="17">
        <f t="array" ref="H24">INDEX('Full Data'!$P:$P,MATCH($B24,IF('Full Data'!$G:$G=H$2,'Full Data'!$C:$C),0))</f>
        <v>0.01</v>
      </c>
      <c r="I24" s="17">
        <f t="array" ref="I24">INDEX('Full Data'!$P:$P,MATCH($B24,IF('Full Data'!$G:$G=I$2,'Full Data'!$C:$C),0))</f>
        <v>0.01</v>
      </c>
      <c r="J24" s="17">
        <f t="array" ref="J24">INDEX('Full Data'!$P:$P,MATCH($B24,IF('Full Data'!$G:$G=J$2,'Full Data'!$C:$C),0))</f>
        <v>0.01</v>
      </c>
      <c r="K24" s="17">
        <f t="array" ref="K24">INDEX('Full Data'!$P:$P,MATCH($B24,IF('Full Data'!$G:$G=K$2,'Full Data'!$C:$C),0))</f>
        <v>5</v>
      </c>
      <c r="L24" s="17">
        <f t="array" ref="L24">INDEX('Full Data'!$P:$P,MATCH($B24,IF('Full Data'!$G:$G=L$2,'Full Data'!$C:$C),0))</f>
        <v>0.3</v>
      </c>
      <c r="M24" s="17">
        <f t="array" ref="M24">INDEX('Full Data'!$P:$P,MATCH($B24,IF('Full Data'!$G:$G=M$2,'Full Data'!$C:$C),0))</f>
        <v>0.16</v>
      </c>
      <c r="N24" s="17">
        <f t="array" ref="N24">INDEX('Full Data'!$P:$P,MATCH($B24,IF('Full Data'!$G:$G=N$2,'Full Data'!$C:$C),0))</f>
        <v>10</v>
      </c>
      <c r="O24" s="17">
        <f t="array" ref="O24">INDEX('Full Data'!$P:$P,MATCH($B24,IF('Full Data'!$G:$G=O$2,'Full Data'!$C:$C),0))</f>
        <v>1.2</v>
      </c>
      <c r="P24" s="17">
        <f t="array" ref="P24">INDEX('Full Data'!$P:$P,MATCH($B24,IF('Full Data'!$G:$G=P$2,'Full Data'!$C:$C),0))</f>
        <v>5</v>
      </c>
      <c r="Q24" s="17">
        <f t="array" ref="Q24">INDEX('Full Data'!$P:$P,MATCH($B24,IF('Full Data'!$G:$G=Q$2,'Full Data'!$C:$C),0))</f>
        <v>5</v>
      </c>
      <c r="R24" s="17">
        <f t="array" ref="R24">INDEX('Full Data'!$P:$P,MATCH($B24,IF('Full Data'!$G:$G=R$2,'Full Data'!$C:$C),0))</f>
        <v>60</v>
      </c>
      <c r="S24" s="17">
        <f t="array" ref="S24">INDEX('Full Data'!$P:$P,MATCH($B24,IF('Full Data'!$G:$G=S$2,'Full Data'!$C:$C),0))</f>
        <v>25</v>
      </c>
      <c r="T24" s="17" t="e">
        <f t="array" ref="T24">INDEX('Full Data'!$P:$P,MATCH($B24,IF('Full Data'!$G:$G=T$2,'Full Data'!$C:$C),0))</f>
        <v>#N/A</v>
      </c>
      <c r="U24" s="17" t="e">
        <f t="array" ref="U24">INDEX('Full Data'!$P:$P,MATCH($B24,IF('Full Data'!$G:$G=U$2,'Full Data'!$C:$C),0))</f>
        <v>#N/A</v>
      </c>
      <c r="V24" s="17">
        <f t="array" ref="V24">INDEX('Full Data'!$P:$P,MATCH($B24,IF('Full Data'!$G:$G=V$2,'Full Data'!$C:$C),0))</f>
        <v>0.05</v>
      </c>
    </row>
    <row r="25" spans="2:22">
      <c r="B25" s="34" t="s">
        <v>116</v>
      </c>
      <c r="C25" s="17">
        <f t="array" ref="C25">INDEX('Full Data'!$P:$P,MATCH($B25,IF('Full Data'!$G:$G=C$2,'Full Data'!$C:$C),0))</f>
        <v>0.1</v>
      </c>
      <c r="D25" s="17">
        <f t="array" ref="D25">INDEX('Full Data'!$P:$P,MATCH($B25,IF('Full Data'!$G:$G=D$2,'Full Data'!$C:$C),0))</f>
        <v>6</v>
      </c>
      <c r="E25" s="17">
        <f t="array" ref="E25">INDEX('Full Data'!$P:$P,MATCH($B25,IF('Full Data'!$G:$G=E$2,'Full Data'!$C:$C),0))</f>
        <v>2.5</v>
      </c>
      <c r="F25" s="17">
        <f t="array" ref="F25">INDEX('Full Data'!$P:$P,MATCH($B25,IF('Full Data'!$G:$G=F$2,'Full Data'!$C:$C),0))</f>
        <v>0.02</v>
      </c>
      <c r="G25" s="17">
        <f t="array" ref="G25">INDEX('Full Data'!$P:$P,MATCH($B25,IF('Full Data'!$G:$G=G$2,'Full Data'!$C:$C),0))</f>
        <v>0.2</v>
      </c>
      <c r="H25" s="17">
        <f t="array" ref="H25">INDEX('Full Data'!$P:$P,MATCH($B25,IF('Full Data'!$G:$G=H$2,'Full Data'!$C:$C),0))</f>
        <v>0.01</v>
      </c>
      <c r="I25" s="17">
        <f t="array" ref="I25">INDEX('Full Data'!$P:$P,MATCH($B25,IF('Full Data'!$G:$G=I$2,'Full Data'!$C:$C),0))</f>
        <v>0.01</v>
      </c>
      <c r="J25" s="17">
        <f t="array" ref="J25">INDEX('Full Data'!$P:$P,MATCH($B25,IF('Full Data'!$G:$G=J$2,'Full Data'!$C:$C),0))</f>
        <v>0.01</v>
      </c>
      <c r="K25" s="17">
        <f t="array" ref="K25">INDEX('Full Data'!$P:$P,MATCH($B25,IF('Full Data'!$G:$G=K$2,'Full Data'!$C:$C),0))</f>
        <v>5</v>
      </c>
      <c r="L25" s="17">
        <f t="array" ref="L25">INDEX('Full Data'!$P:$P,MATCH($B25,IF('Full Data'!$G:$G=L$2,'Full Data'!$C:$C),0))</f>
        <v>0.3</v>
      </c>
      <c r="M25" s="17">
        <f t="array" ref="M25">INDEX('Full Data'!$P:$P,MATCH($B25,IF('Full Data'!$G:$G=M$2,'Full Data'!$C:$C),0))</f>
        <v>0.16</v>
      </c>
      <c r="N25" s="17">
        <f t="array" ref="N25">INDEX('Full Data'!$P:$P,MATCH($B25,IF('Full Data'!$G:$G=N$2,'Full Data'!$C:$C),0))</f>
        <v>2</v>
      </c>
      <c r="O25" s="17">
        <f t="array" ref="O25">INDEX('Full Data'!$P:$P,MATCH($B25,IF('Full Data'!$G:$G=O$2,'Full Data'!$C:$C),0))</f>
        <v>1.2</v>
      </c>
      <c r="P25" s="17">
        <f t="array" ref="P25">INDEX('Full Data'!$P:$P,MATCH($B25,IF('Full Data'!$G:$G=P$2,'Full Data'!$C:$C),0))</f>
        <v>0.5</v>
      </c>
      <c r="Q25" s="17">
        <f t="array" ref="Q25">INDEX('Full Data'!$P:$P,MATCH($B25,IF('Full Data'!$G:$G=Q$2,'Full Data'!$C:$C),0))</f>
        <v>0.5</v>
      </c>
      <c r="R25" s="17">
        <f t="array" ref="R25">INDEX('Full Data'!$P:$P,MATCH($B25,IF('Full Data'!$G:$G=R$2,'Full Data'!$C:$C),0))</f>
        <v>60</v>
      </c>
      <c r="S25" s="17">
        <f t="array" ref="S25">INDEX('Full Data'!$P:$P,MATCH($B25,IF('Full Data'!$G:$G=S$2,'Full Data'!$C:$C),0))</f>
        <v>25</v>
      </c>
      <c r="T25" s="17" t="e">
        <f t="array" ref="T25">INDEX('Full Data'!$P:$P,MATCH($B25,IF('Full Data'!$G:$G=T$2,'Full Data'!$C:$C),0))</f>
        <v>#N/A</v>
      </c>
      <c r="U25" s="17" t="e">
        <f t="array" ref="U25">INDEX('Full Data'!$P:$P,MATCH($B25,IF('Full Data'!$G:$G=U$2,'Full Data'!$C:$C),0))</f>
        <v>#N/A</v>
      </c>
      <c r="V25" s="17">
        <f t="array" ref="V25">INDEX('Full Data'!$P:$P,MATCH($B25,IF('Full Data'!$G:$G=V$2,'Full Data'!$C:$C),0))</f>
        <v>0.05</v>
      </c>
    </row>
    <row r="26" spans="2:22">
      <c r="B26" s="34" t="s">
        <v>118</v>
      </c>
      <c r="C26" s="17">
        <f t="array" ref="C26">INDEX('Full Data'!$P:$P,MATCH($B26,IF('Full Data'!$G:$G=C$2,'Full Data'!$C:$C),0))</f>
        <v>0.1</v>
      </c>
      <c r="D26" s="17">
        <f t="array" ref="D26">INDEX('Full Data'!$P:$P,MATCH($B26,IF('Full Data'!$G:$G=D$2,'Full Data'!$C:$C),0))</f>
        <v>6</v>
      </c>
      <c r="E26" s="17">
        <f t="array" ref="E26">INDEX('Full Data'!$P:$P,MATCH($B26,IF('Full Data'!$G:$G=E$2,'Full Data'!$C:$C),0))</f>
        <v>2.5</v>
      </c>
      <c r="F26" s="17">
        <f t="array" ref="F26">INDEX('Full Data'!$P:$P,MATCH($B26,IF('Full Data'!$G:$G=F$2,'Full Data'!$C:$C),0))</f>
        <v>0.02</v>
      </c>
      <c r="G26" s="17">
        <f t="array" ref="G26">INDEX('Full Data'!$P:$P,MATCH($B26,IF('Full Data'!$G:$G=G$2,'Full Data'!$C:$C),0))</f>
        <v>0.2</v>
      </c>
      <c r="H26" s="17">
        <f t="array" ref="H26">INDEX('Full Data'!$P:$P,MATCH($B26,IF('Full Data'!$G:$G=H$2,'Full Data'!$C:$C),0))</f>
        <v>0.01</v>
      </c>
      <c r="I26" s="17">
        <f t="array" ref="I26">INDEX('Full Data'!$P:$P,MATCH($B26,IF('Full Data'!$G:$G=I$2,'Full Data'!$C:$C),0))</f>
        <v>0.01</v>
      </c>
      <c r="J26" s="17">
        <f t="array" ref="J26">INDEX('Full Data'!$P:$P,MATCH($B26,IF('Full Data'!$G:$G=J$2,'Full Data'!$C:$C),0))</f>
        <v>0.01</v>
      </c>
      <c r="K26" s="17">
        <f t="array" ref="K26">INDEX('Full Data'!$P:$P,MATCH($B26,IF('Full Data'!$G:$G=K$2,'Full Data'!$C:$C),0))</f>
        <v>5</v>
      </c>
      <c r="L26" s="17">
        <f t="array" ref="L26">INDEX('Full Data'!$P:$P,MATCH($B26,IF('Full Data'!$G:$G=L$2,'Full Data'!$C:$C),0))</f>
        <v>0.3</v>
      </c>
      <c r="M26" s="17">
        <f t="array" ref="M26">INDEX('Full Data'!$P:$P,MATCH($B26,IF('Full Data'!$G:$G=M$2,'Full Data'!$C:$C),0))</f>
        <v>0.16</v>
      </c>
      <c r="N26" s="17">
        <f t="array" ref="N26">INDEX('Full Data'!$P:$P,MATCH($B26,IF('Full Data'!$G:$G=N$2,'Full Data'!$C:$C),0))</f>
        <v>2</v>
      </c>
      <c r="O26" s="17">
        <f t="array" ref="O26">INDEX('Full Data'!$P:$P,MATCH($B26,IF('Full Data'!$G:$G=O$2,'Full Data'!$C:$C),0))</f>
        <v>1.2</v>
      </c>
      <c r="P26" s="17">
        <f t="array" ref="P26">INDEX('Full Data'!$P:$P,MATCH($B26,IF('Full Data'!$G:$G=P$2,'Full Data'!$C:$C),0))</f>
        <v>0.5</v>
      </c>
      <c r="Q26" s="17">
        <f t="array" ref="Q26">INDEX('Full Data'!$P:$P,MATCH($B26,IF('Full Data'!$G:$G=Q$2,'Full Data'!$C:$C),0))</f>
        <v>0.5</v>
      </c>
      <c r="R26" s="17">
        <f t="array" ref="R26">INDEX('Full Data'!$P:$P,MATCH($B26,IF('Full Data'!$G:$G=R$2,'Full Data'!$C:$C),0))</f>
        <v>60</v>
      </c>
      <c r="S26" s="17">
        <f t="array" ref="S26">INDEX('Full Data'!$P:$P,MATCH($B26,IF('Full Data'!$G:$G=S$2,'Full Data'!$C:$C),0))</f>
        <v>25</v>
      </c>
      <c r="T26" s="17" t="e">
        <f t="array" ref="T26">INDEX('Full Data'!$P:$P,MATCH($B26,IF('Full Data'!$G:$G=T$2,'Full Data'!$C:$C),0))</f>
        <v>#N/A</v>
      </c>
      <c r="U26" s="17" t="e">
        <f t="array" ref="U26">INDEX('Full Data'!$P:$P,MATCH($B26,IF('Full Data'!$G:$G=U$2,'Full Data'!$C:$C),0))</f>
        <v>#N/A</v>
      </c>
      <c r="V26" s="17">
        <f t="array" ref="V26">INDEX('Full Data'!$P:$P,MATCH($B26,IF('Full Data'!$G:$G=V$2,'Full Data'!$C:$C),0))</f>
        <v>0.05</v>
      </c>
    </row>
    <row r="27" spans="2:22">
      <c r="B27" s="34" t="s">
        <v>120</v>
      </c>
      <c r="C27" s="17">
        <f t="array" ref="C27">INDEX('Full Data'!$P:$P,MATCH($B27,IF('Full Data'!$G:$G=C$2,'Full Data'!$C:$C),0))</f>
        <v>0.1</v>
      </c>
      <c r="D27" s="17">
        <f t="array" ref="D27">INDEX('Full Data'!$P:$P,MATCH($B27,IF('Full Data'!$G:$G=D$2,'Full Data'!$C:$C),0))</f>
        <v>6</v>
      </c>
      <c r="E27" s="17">
        <f t="array" ref="E27">INDEX('Full Data'!$P:$P,MATCH($B27,IF('Full Data'!$G:$G=E$2,'Full Data'!$C:$C),0))</f>
        <v>2.5</v>
      </c>
      <c r="F27" s="17">
        <f t="array" ref="F27">INDEX('Full Data'!$P:$P,MATCH($B27,IF('Full Data'!$G:$G=F$2,'Full Data'!$C:$C),0))</f>
        <v>0.02</v>
      </c>
      <c r="G27" s="17">
        <f t="array" ref="G27">INDEX('Full Data'!$P:$P,MATCH($B27,IF('Full Data'!$G:$G=G$2,'Full Data'!$C:$C),0))</f>
        <v>0.2</v>
      </c>
      <c r="H27" s="17">
        <f t="array" ref="H27">INDEX('Full Data'!$P:$P,MATCH($B27,IF('Full Data'!$G:$G=H$2,'Full Data'!$C:$C),0))</f>
        <v>0.1</v>
      </c>
      <c r="I27" s="17">
        <f t="array" ref="I27">INDEX('Full Data'!$P:$P,MATCH($B27,IF('Full Data'!$G:$G=I$2,'Full Data'!$C:$C),0))</f>
        <v>0.01</v>
      </c>
      <c r="J27" s="17">
        <f t="array" ref="J27">INDEX('Full Data'!$P:$P,MATCH($B27,IF('Full Data'!$G:$G=J$2,'Full Data'!$C:$C),0))</f>
        <v>0.01</v>
      </c>
      <c r="K27" s="17">
        <f t="array" ref="K27">INDEX('Full Data'!$P:$P,MATCH($B27,IF('Full Data'!$G:$G=K$2,'Full Data'!$C:$C),0))</f>
        <v>5</v>
      </c>
      <c r="L27" s="17">
        <f t="array" ref="L27">INDEX('Full Data'!$P:$P,MATCH($B27,IF('Full Data'!$G:$G=L$2,'Full Data'!$C:$C),0))</f>
        <v>0.3</v>
      </c>
      <c r="M27" s="17">
        <f t="array" ref="M27">INDEX('Full Data'!$P:$P,MATCH($B27,IF('Full Data'!$G:$G=M$2,'Full Data'!$C:$C),0))</f>
        <v>0.16</v>
      </c>
      <c r="N27" s="17">
        <f t="array" ref="N27">INDEX('Full Data'!$P:$P,MATCH($B27,IF('Full Data'!$G:$G=N$2,'Full Data'!$C:$C),0))</f>
        <v>2</v>
      </c>
      <c r="O27" s="17">
        <f t="array" ref="O27">INDEX('Full Data'!$P:$P,MATCH($B27,IF('Full Data'!$G:$G=O$2,'Full Data'!$C:$C),0))</f>
        <v>1.2</v>
      </c>
      <c r="P27" s="17">
        <f t="array" ref="P27">INDEX('Full Data'!$P:$P,MATCH($B27,IF('Full Data'!$G:$G=P$2,'Full Data'!$C:$C),0))</f>
        <v>0.5</v>
      </c>
      <c r="Q27" s="17">
        <f t="array" ref="Q27">INDEX('Full Data'!$P:$P,MATCH($B27,IF('Full Data'!$G:$G=Q$2,'Full Data'!$C:$C),0))</f>
        <v>0.5</v>
      </c>
      <c r="R27" s="17">
        <f t="array" ref="R27">INDEX('Full Data'!$P:$P,MATCH($B27,IF('Full Data'!$G:$G=R$2,'Full Data'!$C:$C),0))</f>
        <v>60</v>
      </c>
      <c r="S27" s="17">
        <f t="array" ref="S27">INDEX('Full Data'!$P:$P,MATCH($B27,IF('Full Data'!$G:$G=S$2,'Full Data'!$C:$C),0))</f>
        <v>25</v>
      </c>
      <c r="T27" s="17" t="e">
        <f t="array" ref="T27">INDEX('Full Data'!$P:$P,MATCH($B27,IF('Full Data'!$G:$G=T$2,'Full Data'!$C:$C),0))</f>
        <v>#N/A</v>
      </c>
      <c r="U27" s="17" t="e">
        <f t="array" ref="U27">INDEX('Full Data'!$P:$P,MATCH($B27,IF('Full Data'!$G:$G=U$2,'Full Data'!$C:$C),0))</f>
        <v>#N/A</v>
      </c>
      <c r="V27" s="17">
        <f t="array" ref="V27">INDEX('Full Data'!$P:$P,MATCH($B27,IF('Full Data'!$G:$G=V$2,'Full Data'!$C:$C),0))</f>
        <v>0.05</v>
      </c>
    </row>
    <row r="28" spans="2:22">
      <c r="B28" s="34" t="s">
        <v>121</v>
      </c>
      <c r="C28" s="39">
        <f t="array" ref="C28">INDEX('Full Data'!$P:$P,MATCH($B28,IF('Full Data'!$G:$G=C$2,'Full Data'!$C:$C),0))</f>
        <v>0.1</v>
      </c>
      <c r="D28" s="39">
        <f t="array" ref="D28">INDEX('Full Data'!$P:$P,MATCH($B28,IF('Full Data'!$G:$G=D$2,'Full Data'!$C:$C),0))</f>
        <v>6</v>
      </c>
      <c r="E28" s="39">
        <f t="array" ref="E28">INDEX('Full Data'!$P:$P,MATCH($B28,IF('Full Data'!$G:$G=E$2,'Full Data'!$C:$C),0))</f>
        <v>2.5</v>
      </c>
      <c r="F28" s="39">
        <f t="array" ref="F28">INDEX('Full Data'!$P:$P,MATCH($B28,IF('Full Data'!$G:$G=F$2,'Full Data'!$C:$C),0))</f>
        <v>0.02</v>
      </c>
      <c r="G28" s="39">
        <f t="array" ref="G28">INDEX('Full Data'!$P:$P,MATCH($B28,IF('Full Data'!$G:$G=G$2,'Full Data'!$C:$C),0))</f>
        <v>0.2</v>
      </c>
      <c r="H28" s="39">
        <f t="array" ref="H28">INDEX('Full Data'!$P:$P,MATCH($B28,IF('Full Data'!$G:$G=H$2,'Full Data'!$C:$C),0))</f>
        <v>0.01</v>
      </c>
      <c r="I28" s="39">
        <f t="array" ref="I28">INDEX('Full Data'!$P:$P,MATCH($B28,IF('Full Data'!$G:$G=I$2,'Full Data'!$C:$C),0))</f>
        <v>0.01</v>
      </c>
      <c r="J28" s="39">
        <f t="array" ref="J28">INDEX('Full Data'!$P:$P,MATCH($B28,IF('Full Data'!$G:$G=J$2,'Full Data'!$C:$C),0))</f>
        <v>0.01</v>
      </c>
      <c r="K28" s="39">
        <f t="array" ref="K28">INDEX('Full Data'!$P:$P,MATCH($B28,IF('Full Data'!$G:$G=K$2,'Full Data'!$C:$C),0))</f>
        <v>5</v>
      </c>
      <c r="L28" s="39">
        <f t="array" ref="L28">INDEX('Full Data'!$P:$P,MATCH($B28,IF('Full Data'!$G:$G=L$2,'Full Data'!$C:$C),0))</f>
        <v>0.3</v>
      </c>
      <c r="M28" s="39">
        <f t="array" ref="M28">INDEX('Full Data'!$P:$P,MATCH($B28,IF('Full Data'!$G:$G=M$2,'Full Data'!$C:$C),0))</f>
        <v>0.16</v>
      </c>
      <c r="N28" s="39">
        <f t="array" ref="N28">INDEX('Full Data'!$P:$P,MATCH($B28,IF('Full Data'!$G:$G=N$2,'Full Data'!$C:$C),0))</f>
        <v>2</v>
      </c>
      <c r="O28" s="39">
        <f t="array" ref="O28">INDEX('Full Data'!$P:$P,MATCH($B28,IF('Full Data'!$G:$G=O$2,'Full Data'!$C:$C),0))</f>
        <v>1.2</v>
      </c>
      <c r="P28" s="39">
        <f t="array" ref="P28">INDEX('Full Data'!$P:$P,MATCH($B28,IF('Full Data'!$G:$G=P$2,'Full Data'!$C:$C),0))</f>
        <v>0.5</v>
      </c>
      <c r="Q28" s="39">
        <f t="array" ref="Q28">INDEX('Full Data'!$P:$P,MATCH($B28,IF('Full Data'!$G:$G=Q$2,'Full Data'!$C:$C),0))</f>
        <v>0.5</v>
      </c>
      <c r="R28" s="39">
        <f t="array" ref="R28">INDEX('Full Data'!$P:$P,MATCH($B28,IF('Full Data'!$G:$G=R$2,'Full Data'!$C:$C),0))</f>
        <v>60</v>
      </c>
      <c r="S28" s="39">
        <f t="array" ref="S28">INDEX('Full Data'!$P:$P,MATCH($B28,IF('Full Data'!$G:$G=S$2,'Full Data'!$C:$C),0))</f>
        <v>25</v>
      </c>
      <c r="T28" s="39" t="e">
        <f t="array" ref="T28">INDEX('Full Data'!$P:$P,MATCH($B28,IF('Full Data'!$G:$G=T$2,'Full Data'!$C:$C),0))</f>
        <v>#N/A</v>
      </c>
      <c r="U28" s="39" t="e">
        <f t="array" ref="U28">INDEX('Full Data'!$P:$P,MATCH($B28,IF('Full Data'!$G:$G=U$2,'Full Data'!$C:$C),0))</f>
        <v>#N/A</v>
      </c>
      <c r="V28" s="39">
        <f t="array" ref="V28">INDEX('Full Data'!$P:$P,MATCH($B28,IF('Full Data'!$G:$G=V$2,'Full Data'!$C:$C),0))</f>
        <v>0.05</v>
      </c>
    </row>
    <row r="29" spans="2:22">
      <c r="B29" s="34" t="s">
        <v>122</v>
      </c>
      <c r="C29" s="39">
        <f t="array" ref="C29">INDEX('Full Data'!$P:$P,MATCH($B29,IF('Full Data'!$G:$G=C$2,'Full Data'!$C:$C),0))</f>
        <v>0.1</v>
      </c>
      <c r="D29" s="39">
        <f t="array" ref="D29">INDEX('Full Data'!$P:$P,MATCH($B29,IF('Full Data'!$G:$G=D$2,'Full Data'!$C:$C),0))</f>
        <v>6</v>
      </c>
      <c r="E29" s="39">
        <f t="array" ref="E29">INDEX('Full Data'!$P:$P,MATCH($B29,IF('Full Data'!$G:$G=E$2,'Full Data'!$C:$C),0))</f>
        <v>2.5</v>
      </c>
      <c r="F29" s="39">
        <f t="array" ref="F29">INDEX('Full Data'!$P:$P,MATCH($B29,IF('Full Data'!$G:$G=F$2,'Full Data'!$C:$C),0))</f>
        <v>0.02</v>
      </c>
      <c r="G29" s="39">
        <f t="array" ref="G29">INDEX('Full Data'!$P:$P,MATCH($B29,IF('Full Data'!$G:$G=G$2,'Full Data'!$C:$C),0))</f>
        <v>0.2</v>
      </c>
      <c r="H29" s="39">
        <f t="array" ref="H29">INDEX('Full Data'!$P:$P,MATCH($B29,IF('Full Data'!$G:$G=H$2,'Full Data'!$C:$C),0))</f>
        <v>0.01</v>
      </c>
      <c r="I29" s="39">
        <f t="array" ref="I29">INDEX('Full Data'!$P:$P,MATCH($B29,IF('Full Data'!$G:$G=I$2,'Full Data'!$C:$C),0))</f>
        <v>0.01</v>
      </c>
      <c r="J29" s="39">
        <f t="array" ref="J29">INDEX('Full Data'!$P:$P,MATCH($B29,IF('Full Data'!$G:$G=J$2,'Full Data'!$C:$C),0))</f>
        <v>0.01</v>
      </c>
      <c r="K29" s="39">
        <f t="array" ref="K29">INDEX('Full Data'!$P:$P,MATCH($B29,IF('Full Data'!$G:$G=K$2,'Full Data'!$C:$C),0))</f>
        <v>5</v>
      </c>
      <c r="L29" s="39">
        <f t="array" ref="L29">INDEX('Full Data'!$P:$P,MATCH($B29,IF('Full Data'!$G:$G=L$2,'Full Data'!$C:$C),0))</f>
        <v>0.3</v>
      </c>
      <c r="M29" s="39">
        <f t="array" ref="M29">INDEX('Full Data'!$P:$P,MATCH($B29,IF('Full Data'!$G:$G=M$2,'Full Data'!$C:$C),0))</f>
        <v>0.16</v>
      </c>
      <c r="N29" s="39">
        <f t="array" ref="N29">INDEX('Full Data'!$P:$P,MATCH($B29,IF('Full Data'!$G:$G=N$2,'Full Data'!$C:$C),0))</f>
        <v>2</v>
      </c>
      <c r="O29" s="39">
        <f t="array" ref="O29">INDEX('Full Data'!$P:$P,MATCH($B29,IF('Full Data'!$G:$G=O$2,'Full Data'!$C:$C),0))</f>
        <v>1.2</v>
      </c>
      <c r="P29" s="39">
        <f t="array" ref="P29">INDEX('Full Data'!$P:$P,MATCH($B29,IF('Full Data'!$G:$G=P$2,'Full Data'!$C:$C),0))</f>
        <v>0.5</v>
      </c>
      <c r="Q29" s="39">
        <f t="array" ref="Q29">INDEX('Full Data'!$P:$P,MATCH($B29,IF('Full Data'!$G:$G=Q$2,'Full Data'!$C:$C),0))</f>
        <v>0.5</v>
      </c>
      <c r="R29" s="39">
        <f t="array" ref="R29">INDEX('Full Data'!$P:$P,MATCH($B29,IF('Full Data'!$G:$G=R$2,'Full Data'!$C:$C),0))</f>
        <v>60</v>
      </c>
      <c r="S29" s="39">
        <f t="array" ref="S29">INDEX('Full Data'!$P:$P,MATCH($B29,IF('Full Data'!$G:$G=S$2,'Full Data'!$C:$C),0))</f>
        <v>25</v>
      </c>
      <c r="T29" s="39" t="e">
        <f t="array" ref="T29">INDEX('Full Data'!$P:$P,MATCH($B29,IF('Full Data'!$G:$G=T$2,'Full Data'!$C:$C),0))</f>
        <v>#N/A</v>
      </c>
      <c r="U29" s="39" t="e">
        <f t="array" ref="U29">INDEX('Full Data'!$P:$P,MATCH($B29,IF('Full Data'!$G:$G=U$2,'Full Data'!$C:$C),0))</f>
        <v>#N/A</v>
      </c>
      <c r="V29" s="39">
        <f t="array" ref="V29">INDEX('Full Data'!$P:$P,MATCH($B29,IF('Full Data'!$G:$G=V$2,'Full Data'!$C:$C),0))</f>
        <v>0.05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2013-05-17T15:00:11Z</dcterms:modified>
</cp:coreProperties>
</file>