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5" i="8"/>
  <c r="B6"/>
  <c r="B7"/>
  <c r="B8"/>
  <c r="B9"/>
  <c r="B4"/>
  <c r="B5" i="7"/>
  <c r="B6"/>
  <c r="B7"/>
  <c r="B8"/>
  <c r="B9"/>
  <c r="B4"/>
  <c r="B5" i="3"/>
  <c r="B6"/>
  <c r="B7"/>
  <c r="B8"/>
  <c r="B9"/>
  <c r="B4"/>
  <c r="AP9" i="2" a="1"/>
  <c r="AP9" s="1"/>
  <c r="AO9" a="1"/>
  <c r="AO9" s="1"/>
  <c r="AN9" a="1"/>
  <c r="AN9" s="1"/>
  <c r="AM9" a="1"/>
  <c r="AM9" s="1"/>
  <c r="AL9" a="1"/>
  <c r="AL9" s="1"/>
  <c r="AK9" a="1"/>
  <c r="AK9" s="1"/>
  <c r="AJ9" a="1"/>
  <c r="AJ9" s="1"/>
  <c r="AI9" a="1"/>
  <c r="AI9" s="1"/>
  <c r="AH9" a="1"/>
  <c r="AH9" s="1"/>
  <c r="AG9" a="1"/>
  <c r="AG9" s="1"/>
  <c r="AF9" a="1"/>
  <c r="AF9" s="1"/>
  <c r="AE9" a="1"/>
  <c r="AE9" s="1"/>
  <c r="AD9" a="1"/>
  <c r="AD9" s="1"/>
  <c r="AC9" a="1"/>
  <c r="AC9" s="1"/>
  <c r="AB9" a="1"/>
  <c r="AB9" s="1"/>
  <c r="AA9" a="1"/>
  <c r="AA9" s="1"/>
  <c r="Z9" a="1"/>
  <c r="Z9" s="1"/>
  <c r="Y9" a="1"/>
  <c r="Y9" s="1"/>
  <c r="X9" a="1"/>
  <c r="X9" s="1"/>
  <c r="W9" a="1"/>
  <c r="W9" s="1"/>
  <c r="V9" a="1"/>
  <c r="V9" s="1"/>
  <c r="U9" a="1"/>
  <c r="U9" s="1"/>
  <c r="T9" a="1"/>
  <c r="T9" s="1"/>
  <c r="S9" a="1"/>
  <c r="S9" s="1"/>
  <c r="R9" a="1"/>
  <c r="R9" s="1"/>
  <c r="Q9" a="1"/>
  <c r="Q9" s="1"/>
  <c r="P9" a="1"/>
  <c r="P9" s="1"/>
  <c r="O9" a="1"/>
  <c r="O9" s="1"/>
  <c r="N9" a="1"/>
  <c r="N9" s="1"/>
  <c r="M9" a="1"/>
  <c r="M9" s="1"/>
  <c r="L9" a="1"/>
  <c r="L9" s="1"/>
  <c r="K9" a="1"/>
  <c r="K9" s="1"/>
  <c r="J9" a="1"/>
  <c r="J9" s="1"/>
  <c r="I9" a="1"/>
  <c r="I9" s="1"/>
  <c r="H9" a="1"/>
  <c r="H9" s="1"/>
  <c r="G9" a="1"/>
  <c r="G9" s="1"/>
  <c r="F9" a="1"/>
  <c r="F9" s="1"/>
  <c r="E9" a="1"/>
  <c r="E9" s="1"/>
  <c r="C9" s="1"/>
  <c r="D9" a="1"/>
  <c r="D9" s="1"/>
  <c r="AP8" a="1"/>
  <c r="AP8" s="1"/>
  <c r="AO8" a="1"/>
  <c r="AO8" s="1"/>
  <c r="AN8" a="1"/>
  <c r="AN8" s="1"/>
  <c r="AM8" a="1"/>
  <c r="AM8" s="1"/>
  <c r="AL8" a="1"/>
  <c r="AL8" s="1"/>
  <c r="AK8" a="1"/>
  <c r="AK8" s="1"/>
  <c r="AJ8" a="1"/>
  <c r="AJ8" s="1"/>
  <c r="AI8" a="1"/>
  <c r="AI8" s="1"/>
  <c r="AH8" a="1"/>
  <c r="AH8" s="1"/>
  <c r="AG8" a="1"/>
  <c r="AG8" s="1"/>
  <c r="AF8" a="1"/>
  <c r="AF8" s="1"/>
  <c r="AE8" a="1"/>
  <c r="AE8" s="1"/>
  <c r="AD8" a="1"/>
  <c r="AD8" s="1"/>
  <c r="AC8" a="1"/>
  <c r="AC8" s="1"/>
  <c r="AB8" a="1"/>
  <c r="AB8" s="1"/>
  <c r="AA8" a="1"/>
  <c r="AA8" s="1"/>
  <c r="Z8" a="1"/>
  <c r="Z8" s="1"/>
  <c r="Y8" a="1"/>
  <c r="Y8" s="1"/>
  <c r="X8" a="1"/>
  <c r="X8" s="1"/>
  <c r="W8" a="1"/>
  <c r="W8" s="1"/>
  <c r="V8" a="1"/>
  <c r="V8" s="1"/>
  <c r="U8" a="1"/>
  <c r="U8" s="1"/>
  <c r="T8" a="1"/>
  <c r="T8" s="1"/>
  <c r="S8" a="1"/>
  <c r="S8" s="1"/>
  <c r="R8" a="1"/>
  <c r="R8" s="1"/>
  <c r="Q8" a="1"/>
  <c r="Q8" s="1"/>
  <c r="P8" a="1"/>
  <c r="P8" s="1"/>
  <c r="O8" a="1"/>
  <c r="O8" s="1"/>
  <c r="N8" a="1"/>
  <c r="N8" s="1"/>
  <c r="M8" a="1"/>
  <c r="M8" s="1"/>
  <c r="L8" a="1"/>
  <c r="L8" s="1"/>
  <c r="K8" a="1"/>
  <c r="K8" s="1"/>
  <c r="J8" a="1"/>
  <c r="J8" s="1"/>
  <c r="I8" a="1"/>
  <c r="I8" s="1"/>
  <c r="H8" a="1"/>
  <c r="H8" s="1"/>
  <c r="G8" a="1"/>
  <c r="G8" s="1"/>
  <c r="F8" a="1"/>
  <c r="F8" s="1"/>
  <c r="E8" a="1"/>
  <c r="E8" s="1"/>
  <c r="C8" s="1"/>
  <c r="D8" a="1"/>
  <c r="D8" s="1"/>
  <c r="AP7" a="1"/>
  <c r="AP7" s="1"/>
  <c r="AO7" a="1"/>
  <c r="AO7" s="1"/>
  <c r="AN7" a="1"/>
  <c r="AN7" s="1"/>
  <c r="AM7" a="1"/>
  <c r="AM7" s="1"/>
  <c r="AL7" a="1"/>
  <c r="AL7" s="1"/>
  <c r="AK7" a="1"/>
  <c r="AK7" s="1"/>
  <c r="AJ7" a="1"/>
  <c r="AJ7" s="1"/>
  <c r="AI7" a="1"/>
  <c r="AI7" s="1"/>
  <c r="AH7" a="1"/>
  <c r="AH7" s="1"/>
  <c r="AG7" a="1"/>
  <c r="AG7" s="1"/>
  <c r="AF7" a="1"/>
  <c r="AF7" s="1"/>
  <c r="AE7" a="1"/>
  <c r="AE7" s="1"/>
  <c r="AD7" a="1"/>
  <c r="AD7" s="1"/>
  <c r="AC7" a="1"/>
  <c r="AC7" s="1"/>
  <c r="AB7" a="1"/>
  <c r="AB7" s="1"/>
  <c r="AA7" a="1"/>
  <c r="AA7" s="1"/>
  <c r="Z7" a="1"/>
  <c r="Z7" s="1"/>
  <c r="Y7" a="1"/>
  <c r="Y7" s="1"/>
  <c r="X7" a="1"/>
  <c r="X7" s="1"/>
  <c r="W7" a="1"/>
  <c r="W7" s="1"/>
  <c r="V7" a="1"/>
  <c r="V7" s="1"/>
  <c r="U7" a="1"/>
  <c r="U7" s="1"/>
  <c r="T7" a="1"/>
  <c r="T7" s="1"/>
  <c r="S7" a="1"/>
  <c r="S7" s="1"/>
  <c r="R7" a="1"/>
  <c r="R7" s="1"/>
  <c r="Q7" a="1"/>
  <c r="Q7" s="1"/>
  <c r="P7" a="1"/>
  <c r="P7" s="1"/>
  <c r="O7" a="1"/>
  <c r="O7" s="1"/>
  <c r="N7" a="1"/>
  <c r="N7" s="1"/>
  <c r="M7" a="1"/>
  <c r="M7" s="1"/>
  <c r="L7" a="1"/>
  <c r="L7" s="1"/>
  <c r="K7" a="1"/>
  <c r="K7" s="1"/>
  <c r="J7" a="1"/>
  <c r="J7" s="1"/>
  <c r="I7" a="1"/>
  <c r="I7" s="1"/>
  <c r="H7" a="1"/>
  <c r="H7" s="1"/>
  <c r="G7" a="1"/>
  <c r="G7" s="1"/>
  <c r="F7" a="1"/>
  <c r="F7" s="1"/>
  <c r="E7" a="1"/>
  <c r="E7" s="1"/>
  <c r="C7" s="1"/>
  <c r="D7" a="1"/>
  <c r="D7" s="1"/>
  <c r="AP6" a="1"/>
  <c r="AP6" s="1"/>
  <c r="AO6" a="1"/>
  <c r="AO6" s="1"/>
  <c r="AN6" a="1"/>
  <c r="AN6" s="1"/>
  <c r="AM6" a="1"/>
  <c r="AM6" s="1"/>
  <c r="AL6" a="1"/>
  <c r="AL6" s="1"/>
  <c r="AK6" a="1"/>
  <c r="AK6" s="1"/>
  <c r="AJ6" a="1"/>
  <c r="AJ6" s="1"/>
  <c r="AI6" a="1"/>
  <c r="AI6" s="1"/>
  <c r="AH6" a="1"/>
  <c r="AH6" s="1"/>
  <c r="AG6" a="1"/>
  <c r="AG6" s="1"/>
  <c r="AF6" a="1"/>
  <c r="AF6" s="1"/>
  <c r="AE6" a="1"/>
  <c r="AE6" s="1"/>
  <c r="AD6" a="1"/>
  <c r="AD6" s="1"/>
  <c r="AC6" a="1"/>
  <c r="AC6" s="1"/>
  <c r="AB6" a="1"/>
  <c r="AB6" s="1"/>
  <c r="AA6" a="1"/>
  <c r="AA6" s="1"/>
  <c r="Z6" a="1"/>
  <c r="Z6" s="1"/>
  <c r="Y6" a="1"/>
  <c r="Y6" s="1"/>
  <c r="X6" a="1"/>
  <c r="X6" s="1"/>
  <c r="W6" a="1"/>
  <c r="W6" s="1"/>
  <c r="V6" a="1"/>
  <c r="V6" s="1"/>
  <c r="U6" a="1"/>
  <c r="U6" s="1"/>
  <c r="T6" a="1"/>
  <c r="T6" s="1"/>
  <c r="S6" a="1"/>
  <c r="S6" s="1"/>
  <c r="R6" a="1"/>
  <c r="R6" s="1"/>
  <c r="Q6" a="1"/>
  <c r="Q6" s="1"/>
  <c r="P6" a="1"/>
  <c r="P6" s="1"/>
  <c r="O6" a="1"/>
  <c r="O6" s="1"/>
  <c r="N6" a="1"/>
  <c r="N6" s="1"/>
  <c r="M6" a="1"/>
  <c r="M6" s="1"/>
  <c r="L6" a="1"/>
  <c r="L6" s="1"/>
  <c r="K6" a="1"/>
  <c r="K6" s="1"/>
  <c r="J6" a="1"/>
  <c r="J6" s="1"/>
  <c r="I6" a="1"/>
  <c r="I6" s="1"/>
  <c r="H6" a="1"/>
  <c r="H6" s="1"/>
  <c r="G6" a="1"/>
  <c r="G6" s="1"/>
  <c r="F6" a="1"/>
  <c r="F6" s="1"/>
  <c r="E6" a="1"/>
  <c r="E6" s="1"/>
  <c r="C6" s="1"/>
  <c r="D6" a="1"/>
  <c r="D6" s="1"/>
  <c r="AP5" a="1"/>
  <c r="AP5" s="1"/>
  <c r="AO5" a="1"/>
  <c r="AO5" s="1"/>
  <c r="AN5" a="1"/>
  <c r="AN5" s="1"/>
  <c r="AM5" a="1"/>
  <c r="AM5" s="1"/>
  <c r="AL5" a="1"/>
  <c r="AL5" s="1"/>
  <c r="AK5" a="1"/>
  <c r="AK5" s="1"/>
  <c r="AJ5" a="1"/>
  <c r="AJ5" s="1"/>
  <c r="AI5" a="1"/>
  <c r="AI5" s="1"/>
  <c r="AH5" a="1"/>
  <c r="AH5" s="1"/>
  <c r="AG5" a="1"/>
  <c r="AG5" s="1"/>
  <c r="AF5" a="1"/>
  <c r="AF5" s="1"/>
  <c r="AE5" a="1"/>
  <c r="AE5" s="1"/>
  <c r="AD5" a="1"/>
  <c r="AD5" s="1"/>
  <c r="AC5" a="1"/>
  <c r="AC5" s="1"/>
  <c r="AB5" a="1"/>
  <c r="AB5" s="1"/>
  <c r="AA5" a="1"/>
  <c r="AA5" s="1"/>
  <c r="Z5" a="1"/>
  <c r="Z5" s="1"/>
  <c r="Y5" a="1"/>
  <c r="Y5" s="1"/>
  <c r="X5" a="1"/>
  <c r="X5" s="1"/>
  <c r="W5" a="1"/>
  <c r="W5" s="1"/>
  <c r="V5" a="1"/>
  <c r="V5" s="1"/>
  <c r="U5" a="1"/>
  <c r="U5" s="1"/>
  <c r="T5" a="1"/>
  <c r="T5" s="1"/>
  <c r="S5" a="1"/>
  <c r="S5" s="1"/>
  <c r="R5" a="1"/>
  <c r="R5" s="1"/>
  <c r="Q5" a="1"/>
  <c r="Q5" s="1"/>
  <c r="P5" a="1"/>
  <c r="P5" s="1"/>
  <c r="O5" a="1"/>
  <c r="O5" s="1"/>
  <c r="N5" a="1"/>
  <c r="N5" s="1"/>
  <c r="M5" a="1"/>
  <c r="M5" s="1"/>
  <c r="L5" a="1"/>
  <c r="L5" s="1"/>
  <c r="K5" a="1"/>
  <c r="K5" s="1"/>
  <c r="J5" a="1"/>
  <c r="J5" s="1"/>
  <c r="I5" a="1"/>
  <c r="I5" s="1"/>
  <c r="H5" a="1"/>
  <c r="H5" s="1"/>
  <c r="G5" a="1"/>
  <c r="G5" s="1"/>
  <c r="F5" a="1"/>
  <c r="F5" s="1"/>
  <c r="E5" a="1"/>
  <c r="E5" s="1"/>
  <c r="C5" s="1"/>
  <c r="D5" a="1"/>
  <c r="D5" s="1"/>
  <c r="AP4"/>
  <c r="AP4" a="1"/>
  <c r="AO4"/>
  <c r="AO4" a="1"/>
  <c r="AN4"/>
  <c r="AN4" a="1"/>
  <c r="AM4"/>
  <c r="AM4" a="1"/>
  <c r="AL4"/>
  <c r="AL4" a="1"/>
  <c r="AK4"/>
  <c r="AK4" a="1"/>
  <c r="AJ4"/>
  <c r="AJ4" a="1"/>
  <c r="AI4"/>
  <c r="AI4" a="1"/>
  <c r="AH4"/>
  <c r="AH4" a="1"/>
  <c r="AG4"/>
  <c r="AG4" a="1"/>
  <c r="AF4"/>
  <c r="AF4" a="1"/>
  <c r="AE4"/>
  <c r="AE4" a="1"/>
  <c r="AD4"/>
  <c r="AD4" a="1"/>
  <c r="AC4"/>
  <c r="AC4" a="1"/>
  <c r="AB4"/>
  <c r="AB4" a="1"/>
  <c r="AA4"/>
  <c r="AA4" a="1"/>
  <c r="Z4"/>
  <c r="Z4" a="1"/>
  <c r="Y4"/>
  <c r="Y4" a="1"/>
  <c r="X4"/>
  <c r="X4" a="1"/>
  <c r="W4"/>
  <c r="W4" a="1"/>
  <c r="V4"/>
  <c r="V4" a="1"/>
  <c r="U4" a="1"/>
  <c r="U4" s="1"/>
  <c r="T4" a="1"/>
  <c r="T4" s="1"/>
  <c r="S4" a="1"/>
  <c r="S4" s="1"/>
  <c r="R4" a="1"/>
  <c r="R4" s="1"/>
  <c r="Q4" a="1"/>
  <c r="Q4" s="1"/>
  <c r="P4" a="1"/>
  <c r="P4" s="1"/>
  <c r="O4" a="1"/>
  <c r="O4" s="1"/>
  <c r="N4" a="1"/>
  <c r="N4" s="1"/>
  <c r="M4" a="1"/>
  <c r="M4" s="1"/>
  <c r="L4" a="1"/>
  <c r="L4" s="1"/>
  <c r="K4" a="1"/>
  <c r="K4" s="1"/>
  <c r="J4" a="1"/>
  <c r="J4" s="1"/>
  <c r="I4" a="1"/>
  <c r="I4" s="1"/>
  <c r="H4" a="1"/>
  <c r="H4" s="1"/>
  <c r="G4" a="1"/>
  <c r="G4" s="1"/>
  <c r="F4" a="1"/>
  <c r="F4" s="1"/>
  <c r="E4" a="1"/>
  <c r="E4" s="1"/>
  <c r="C4" s="1"/>
  <c r="D4"/>
  <c r="Z9" i="8" l="1" a="1"/>
  <c r="Z9" s="1"/>
  <c r="Z8" a="1"/>
  <c r="Z8" s="1"/>
  <c r="Z7" a="1"/>
  <c r="Z7" s="1"/>
  <c r="Z6" a="1"/>
  <c r="Z6" s="1"/>
  <c r="Z5" a="1"/>
  <c r="Z5" s="1"/>
  <c r="Z4" a="1"/>
  <c r="Z4" s="1"/>
  <c r="AA9" i="7" a="1"/>
  <c r="AA9" s="1"/>
  <c r="Z8" a="1"/>
  <c r="Z8" s="1"/>
  <c r="Z7" a="1"/>
  <c r="Z7" s="1"/>
  <c r="Z6" a="1"/>
  <c r="Z6" s="1"/>
  <c r="W5" a="1"/>
  <c r="W5" s="1"/>
  <c r="Z4" a="1"/>
  <c r="Z4" s="1"/>
  <c r="BP6" i="3" a="1"/>
  <c r="BP6" s="1"/>
  <c r="BN7" a="1"/>
  <c r="BN7" s="1"/>
  <c r="BP8" a="1"/>
  <c r="BP8" s="1"/>
  <c r="BN9" a="1"/>
  <c r="BN9" s="1"/>
  <c r="X5" i="7" a="1"/>
  <c r="X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W9" a="1"/>
  <c r="W9" s="1"/>
  <c r="X9" a="1"/>
  <c r="X9" s="1"/>
  <c r="Y9" a="1"/>
  <c r="Y9" s="1"/>
  <c r="W4" a="1"/>
  <c r="W4" s="1"/>
  <c r="X4" a="1"/>
  <c r="X4" s="1"/>
  <c r="Y4" a="1"/>
  <c r="Y4" s="1"/>
  <c r="W5" i="8"/>
  <c r="X5" a="1"/>
  <c r="X5" s="1"/>
  <c r="Y5" a="1"/>
  <c r="Y5" s="1"/>
  <c r="W6"/>
  <c r="X6" a="1"/>
  <c r="X6" s="1"/>
  <c r="Y6" a="1"/>
  <c r="Y6" s="1"/>
  <c r="W7"/>
  <c r="X7" a="1"/>
  <c r="X7" s="1"/>
  <c r="Y7" a="1"/>
  <c r="Y7" s="1"/>
  <c r="W8"/>
  <c r="X8" a="1"/>
  <c r="X8" s="1"/>
  <c r="Y8" a="1"/>
  <c r="Y8" s="1"/>
  <c r="W9"/>
  <c r="X9" a="1"/>
  <c r="X9" s="1"/>
  <c r="Y9" a="1"/>
  <c r="Y9" s="1"/>
  <c r="W4"/>
  <c r="X4" a="1"/>
  <c r="X4" s="1"/>
  <c r="Y4" a="1"/>
  <c r="Y4" s="1"/>
  <c r="CQ8" i="3" l="1"/>
  <c r="CQ7"/>
  <c r="CQ6"/>
  <c r="CQ4"/>
  <c r="AF9" i="7" a="1"/>
  <c r="AF9" s="1"/>
  <c r="CW9" i="3" s="1"/>
  <c r="AD9" i="7" a="1"/>
  <c r="AD9" s="1"/>
  <c r="CU9" i="3" s="1"/>
  <c r="AB9" i="7" a="1"/>
  <c r="AB9" s="1"/>
  <c r="Z9" a="1"/>
  <c r="Z9" s="1"/>
  <c r="CQ9" i="3" s="1"/>
  <c r="AG9" i="8" a="1"/>
  <c r="AG9" s="1"/>
  <c r="AE9" a="1"/>
  <c r="AE9" s="1"/>
  <c r="AC9" a="1"/>
  <c r="AC9" s="1"/>
  <c r="AA9" a="1"/>
  <c r="AA9" s="1"/>
  <c r="CR9" i="3" s="1"/>
  <c r="AJ9" s="1" a="1"/>
  <c r="AJ9" s="1"/>
  <c r="AG8" i="8" a="1"/>
  <c r="AG8" s="1"/>
  <c r="AE8" a="1"/>
  <c r="AE8" s="1"/>
  <c r="AC8" a="1"/>
  <c r="AC8" s="1"/>
  <c r="AA8" a="1"/>
  <c r="AA8" s="1"/>
  <c r="AG7" a="1"/>
  <c r="AG7" s="1"/>
  <c r="AE7" a="1"/>
  <c r="AE7" s="1"/>
  <c r="AC7" a="1"/>
  <c r="AC7" s="1"/>
  <c r="AA7" a="1"/>
  <c r="AA7" s="1"/>
  <c r="AG6" a="1"/>
  <c r="AG6" s="1"/>
  <c r="AE6" a="1"/>
  <c r="AE6" s="1"/>
  <c r="AC6" a="1"/>
  <c r="AC6" s="1"/>
  <c r="AA6" a="1"/>
  <c r="AA6" s="1"/>
  <c r="AG5" a="1"/>
  <c r="AG5" s="1"/>
  <c r="AE5" a="1"/>
  <c r="AE5" s="1"/>
  <c r="AC5" a="1"/>
  <c r="AC5" s="1"/>
  <c r="AA5" a="1"/>
  <c r="AA5" s="1"/>
  <c r="AG4" a="1"/>
  <c r="AG4" s="1"/>
  <c r="AE4" a="1"/>
  <c r="AE4" s="1"/>
  <c r="AC4" a="1"/>
  <c r="AC4" s="1"/>
  <c r="AA4" a="1"/>
  <c r="AA4" s="1"/>
  <c r="BM4" i="3" a="1"/>
  <c r="BM4" s="1"/>
  <c r="AI4" s="1" a="1"/>
  <c r="AI4" s="1"/>
  <c r="BM8" a="1"/>
  <c r="BM8" s="1"/>
  <c r="AI8" s="1" a="1"/>
  <c r="AI8" s="1"/>
  <c r="BM6" a="1"/>
  <c r="BM6" s="1"/>
  <c r="AI6" s="1" a="1"/>
  <c r="AI6" s="1"/>
  <c r="BO4" a="1"/>
  <c r="BO4" s="1"/>
  <c r="BO8" a="1"/>
  <c r="BO8" s="1"/>
  <c r="BO6" a="1"/>
  <c r="BO6" s="1"/>
  <c r="BT9" a="1"/>
  <c r="BT9" s="1"/>
  <c r="BR9" a="1"/>
  <c r="BR9" s="1"/>
  <c r="BP9" a="1"/>
  <c r="BP9" s="1"/>
  <c r="BS8" a="1"/>
  <c r="BS8" s="1"/>
  <c r="BQ8" a="1"/>
  <c r="BQ8" s="1"/>
  <c r="BT7" a="1"/>
  <c r="BT7" s="1"/>
  <c r="BR7" a="1"/>
  <c r="BR7" s="1"/>
  <c r="BP7" a="1"/>
  <c r="BP7" s="1"/>
  <c r="BS6" a="1"/>
  <c r="BS6" s="1"/>
  <c r="BQ6" a="1"/>
  <c r="BQ6" s="1"/>
  <c r="BT5" a="1"/>
  <c r="BT5" s="1"/>
  <c r="BR5" a="1"/>
  <c r="BR5" s="1"/>
  <c r="BP5" a="1"/>
  <c r="BP5" s="1"/>
  <c r="BS4" a="1"/>
  <c r="BS4" s="1"/>
  <c r="BQ4" a="1"/>
  <c r="BQ4" s="1"/>
  <c r="BN4" a="1"/>
  <c r="BN4" s="1"/>
  <c r="BN8" a="1"/>
  <c r="BN8" s="1"/>
  <c r="BN6" a="1"/>
  <c r="BN6" s="1"/>
  <c r="AG9" i="7" a="1"/>
  <c r="AG9" s="1"/>
  <c r="CX9" i="3" s="1"/>
  <c r="AE9" i="7" a="1"/>
  <c r="AE9" s="1"/>
  <c r="CV9" i="3" s="1"/>
  <c r="AC9" i="7" a="1"/>
  <c r="AC9" s="1"/>
  <c r="CT9" i="3" s="1"/>
  <c r="AG8" i="7" a="1"/>
  <c r="AG8" s="1"/>
  <c r="CX8" i="3" s="1"/>
  <c r="AF8" i="7" a="1"/>
  <c r="AF8" s="1"/>
  <c r="CW8" i="3" s="1"/>
  <c r="AE8" i="7" a="1"/>
  <c r="AE8" s="1"/>
  <c r="CV8" i="3" s="1"/>
  <c r="AD8" i="7" a="1"/>
  <c r="AD8" s="1"/>
  <c r="AC8" a="1"/>
  <c r="AC8" s="1"/>
  <c r="CT8" i="3" s="1"/>
  <c r="AL8" s="1" a="1"/>
  <c r="AL8" s="1"/>
  <c r="AB8" i="7" a="1"/>
  <c r="AB8" s="1"/>
  <c r="AA8" a="1"/>
  <c r="AA8" s="1"/>
  <c r="CR8" i="3" s="1"/>
  <c r="AG7" i="7" a="1"/>
  <c r="AG7" s="1"/>
  <c r="CX7" i="3" s="1"/>
  <c r="AF7" i="7" a="1"/>
  <c r="AF7" s="1"/>
  <c r="CW7" i="3" s="1"/>
  <c r="AE7" i="7" a="1"/>
  <c r="AE7" s="1"/>
  <c r="CV7" i="3" s="1"/>
  <c r="AD7" i="7" a="1"/>
  <c r="AD7" s="1"/>
  <c r="CU7" i="3" s="1"/>
  <c r="AC7" i="7" a="1"/>
  <c r="AC7" s="1"/>
  <c r="CT7" i="3" s="1"/>
  <c r="AB7" i="7" a="1"/>
  <c r="AB7" s="1"/>
  <c r="AA7" a="1"/>
  <c r="AA7" s="1"/>
  <c r="CR7" i="3" s="1"/>
  <c r="AJ7" s="1" a="1"/>
  <c r="AJ7" s="1"/>
  <c r="AG6" i="7" a="1"/>
  <c r="AG6" s="1"/>
  <c r="CX6" i="3" s="1"/>
  <c r="AF6" i="7" a="1"/>
  <c r="AF6" s="1"/>
  <c r="CW6" i="3" s="1"/>
  <c r="AE6" i="7" a="1"/>
  <c r="AE6" s="1"/>
  <c r="CV6" i="3" s="1"/>
  <c r="AD6" i="7" a="1"/>
  <c r="AD6" s="1"/>
  <c r="CU6" i="3" s="1"/>
  <c r="AC6" i="7" a="1"/>
  <c r="AC6" s="1"/>
  <c r="CT6" i="3" s="1"/>
  <c r="AL6" s="1" a="1"/>
  <c r="AL6" s="1"/>
  <c r="AB6" i="7" a="1"/>
  <c r="AB6" s="1"/>
  <c r="AA6" a="1"/>
  <c r="AA6" s="1"/>
  <c r="CR6" i="3" s="1"/>
  <c r="AG5" i="7" a="1"/>
  <c r="AG5" s="1"/>
  <c r="CX5" i="3" s="1"/>
  <c r="AP5" s="1" a="1"/>
  <c r="AP5" s="1"/>
  <c r="AF5" i="7" a="1"/>
  <c r="AF5" s="1"/>
  <c r="CW5" i="3" s="1"/>
  <c r="AE5" i="7" a="1"/>
  <c r="AE5" s="1"/>
  <c r="CV5" i="3" s="1"/>
  <c r="AN5" s="1" a="1"/>
  <c r="AN5" s="1"/>
  <c r="AD5" i="7" a="1"/>
  <c r="AD5" s="1"/>
  <c r="CU5" i="3" s="1"/>
  <c r="AC5" i="7" a="1"/>
  <c r="AC5" s="1"/>
  <c r="CT5" i="3" s="1"/>
  <c r="AL5" s="1" a="1"/>
  <c r="AL5" s="1"/>
  <c r="AB5" i="7" a="1"/>
  <c r="AB5" s="1"/>
  <c r="AA5" a="1"/>
  <c r="AA5" s="1"/>
  <c r="CR5" i="3" s="1"/>
  <c r="Z5" i="7" a="1"/>
  <c r="Z5" s="1"/>
  <c r="CQ5" i="3" s="1"/>
  <c r="AG4" i="7" a="1"/>
  <c r="AG4" s="1"/>
  <c r="CX4" i="3" s="1"/>
  <c r="AF4" i="7" a="1"/>
  <c r="AF4" s="1"/>
  <c r="CW4" i="3" s="1"/>
  <c r="AE4" i="7" a="1"/>
  <c r="AE4" s="1"/>
  <c r="CV4" i="3" s="1"/>
  <c r="AD4" i="7" a="1"/>
  <c r="AD4" s="1"/>
  <c r="CU4" i="3" s="1"/>
  <c r="AC4" i="7" a="1"/>
  <c r="AC4" s="1"/>
  <c r="CT4" i="3" s="1"/>
  <c r="AB4" i="7" a="1"/>
  <c r="AB4" s="1"/>
  <c r="AA4" a="1"/>
  <c r="AA4" s="1"/>
  <c r="CR4" i="3" s="1"/>
  <c r="AF9" i="8" a="1"/>
  <c r="AF9" s="1"/>
  <c r="AD9" a="1"/>
  <c r="AD9" s="1"/>
  <c r="AB9" a="1"/>
  <c r="AB9" s="1"/>
  <c r="AF8" a="1"/>
  <c r="AF8" s="1"/>
  <c r="AD8" a="1"/>
  <c r="AD8" s="1"/>
  <c r="AB8" a="1"/>
  <c r="AB8" s="1"/>
  <c r="AF7" a="1"/>
  <c r="AF7" s="1"/>
  <c r="AD7" a="1"/>
  <c r="AD7" s="1"/>
  <c r="AB7" a="1"/>
  <c r="AB7" s="1"/>
  <c r="AF6" a="1"/>
  <c r="AF6" s="1"/>
  <c r="AD6" a="1"/>
  <c r="AD6" s="1"/>
  <c r="AB6" a="1"/>
  <c r="AB6" s="1"/>
  <c r="AF5" a="1"/>
  <c r="AF5" s="1"/>
  <c r="AD5" a="1"/>
  <c r="AD5" s="1"/>
  <c r="AB5" a="1"/>
  <c r="AB5" s="1"/>
  <c r="AF4" a="1"/>
  <c r="AF4" s="1"/>
  <c r="AD4" a="1"/>
  <c r="AD4" s="1"/>
  <c r="AB4" a="1"/>
  <c r="AB4" s="1"/>
  <c r="BM9" i="3" a="1"/>
  <c r="BM9" s="1"/>
  <c r="BM7" a="1"/>
  <c r="BM7" s="1"/>
  <c r="AI7" s="1" a="1"/>
  <c r="AI7" s="1"/>
  <c r="BM5" a="1"/>
  <c r="BM5" s="1"/>
  <c r="AI5" s="1" a="1"/>
  <c r="AI5" s="1"/>
  <c r="BO9" a="1"/>
  <c r="BO9" s="1"/>
  <c r="BO7" a="1"/>
  <c r="BO7" s="1"/>
  <c r="BO5" a="1"/>
  <c r="BO5" s="1"/>
  <c r="BS9" a="1"/>
  <c r="BS9" s="1"/>
  <c r="BQ9" a="1"/>
  <c r="BQ9" s="1"/>
  <c r="BT8" a="1"/>
  <c r="BT8" s="1"/>
  <c r="BR8" a="1"/>
  <c r="BR8" s="1"/>
  <c r="BS7" a="1"/>
  <c r="BS7" s="1"/>
  <c r="BQ7" a="1"/>
  <c r="BQ7" s="1"/>
  <c r="BT6" a="1"/>
  <c r="BT6" s="1"/>
  <c r="BR6" a="1"/>
  <c r="BR6" s="1"/>
  <c r="BS5" a="1"/>
  <c r="BS5" s="1"/>
  <c r="AO5" s="1" a="1"/>
  <c r="AO5" s="1"/>
  <c r="BQ5" a="1"/>
  <c r="BQ5" s="1"/>
  <c r="BT4" a="1"/>
  <c r="BT4" s="1"/>
  <c r="BR4" a="1"/>
  <c r="BR4" s="1"/>
  <c r="BP4" a="1"/>
  <c r="BP4" s="1"/>
  <c r="BN5" a="1"/>
  <c r="BN5" s="1"/>
  <c r="AJ5" s="1" a="1"/>
  <c r="AJ5" s="1"/>
  <c r="Y5" i="7" a="1"/>
  <c r="Y5" s="1"/>
  <c r="CP6" i="3"/>
  <c r="CP7"/>
  <c r="CP8"/>
  <c r="CP9"/>
  <c r="CP4"/>
  <c r="L5"/>
  <c r="L6"/>
  <c r="L9"/>
  <c r="L4"/>
  <c r="CO5"/>
  <c r="CO6"/>
  <c r="CO7"/>
  <c r="CO8"/>
  <c r="CO9"/>
  <c r="CO4"/>
  <c r="CN4"/>
  <c r="CN5"/>
  <c r="CN6"/>
  <c r="CN7"/>
  <c r="CN8"/>
  <c r="CN9"/>
  <c r="CS5" l="1"/>
  <c r="CS7"/>
  <c r="CS6"/>
  <c r="CS8"/>
  <c r="CU8"/>
  <c r="CS9"/>
  <c r="CS4"/>
  <c r="AK5" a="1"/>
  <c r="AK5" s="1"/>
  <c r="AM5" a="1"/>
  <c r="AM5" s="1"/>
  <c r="AL4" a="1"/>
  <c r="AL4" s="1"/>
  <c r="AP4" a="1"/>
  <c r="AP4" s="1"/>
  <c r="AP6" a="1"/>
  <c r="AP6" s="1"/>
  <c r="AO7" a="1"/>
  <c r="AO7" s="1"/>
  <c r="AP8" a="1"/>
  <c r="AP8" s="1"/>
  <c r="AO9" a="1"/>
  <c r="AO9" s="1"/>
  <c r="AK7" a="1"/>
  <c r="AK7" s="1"/>
  <c r="AI9" a="1"/>
  <c r="AI9" s="1"/>
  <c r="AJ8" a="1"/>
  <c r="AJ8" s="1"/>
  <c r="AM4" a="1"/>
  <c r="AM4" s="1"/>
  <c r="AO6" a="1"/>
  <c r="AO6" s="1"/>
  <c r="AN7" a="1"/>
  <c r="AN7" s="1"/>
  <c r="AM8" a="1"/>
  <c r="AM8" s="1"/>
  <c r="AL9" a="1"/>
  <c r="AL9" s="1"/>
  <c r="AP9" a="1"/>
  <c r="AP9" s="1"/>
  <c r="AK8" a="1"/>
  <c r="AK8" s="1"/>
  <c r="CP5"/>
  <c r="AN4" a="1"/>
  <c r="AN4" s="1"/>
  <c r="AN6" a="1"/>
  <c r="AN6" s="1"/>
  <c r="AM7" a="1"/>
  <c r="AM7" s="1"/>
  <c r="AN8" a="1"/>
  <c r="AN8" s="1"/>
  <c r="AM9" a="1"/>
  <c r="AM9" s="1"/>
  <c r="AK9" a="1"/>
  <c r="AK9" s="1"/>
  <c r="AJ6" a="1"/>
  <c r="AJ6" s="1"/>
  <c r="AJ4" a="1"/>
  <c r="AJ4" s="1"/>
  <c r="AO4" a="1"/>
  <c r="AO4" s="1"/>
  <c r="AM6" a="1"/>
  <c r="AM6" s="1"/>
  <c r="AL7" a="1"/>
  <c r="AL7" s="1"/>
  <c r="AP7" a="1"/>
  <c r="AP7" s="1"/>
  <c r="AO8" a="1"/>
  <c r="AO8" s="1"/>
  <c r="AN9" a="1"/>
  <c r="AN9" s="1"/>
  <c r="AK6" a="1"/>
  <c r="AK6" s="1"/>
  <c r="AK4" a="1"/>
  <c r="AK4" s="1"/>
  <c r="B2" i="2" l="1"/>
  <c r="D4" i="8" a="1"/>
  <c r="D4" s="1"/>
  <c r="E4" a="1"/>
  <c r="E4" s="1"/>
  <c r="BW4" i="3" s="1"/>
  <c r="F4" i="8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C5" a="1"/>
  <c r="C5" s="1"/>
  <c r="C6" a="1"/>
  <c r="C6" s="1"/>
  <c r="C7" a="1"/>
  <c r="C7" s="1"/>
  <c r="C8" a="1"/>
  <c r="C8" s="1"/>
  <c r="C9" a="1"/>
  <c r="C9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CK4" i="3" s="1"/>
  <c r="U4" i="7" a="1"/>
  <c r="U4" s="1"/>
  <c r="V4" a="1"/>
  <c r="V4" s="1"/>
  <c r="CM4" i="3" s="1"/>
  <c r="C5" i="7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M5" i="3"/>
  <c r="CM6"/>
  <c r="CM7"/>
  <c r="CM8"/>
  <c r="CM9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BX4"/>
  <c r="BY4"/>
  <c r="BZ4"/>
  <c r="CA4"/>
  <c r="CB4"/>
  <c r="CC4"/>
  <c r="CD4"/>
  <c r="CE4"/>
  <c r="CF4"/>
  <c r="CG4"/>
  <c r="CH4"/>
  <c r="CI4"/>
  <c r="CJ4"/>
  <c r="BW5"/>
  <c r="BX5"/>
  <c r="BY5"/>
  <c r="BZ5"/>
  <c r="CA5"/>
  <c r="CB5"/>
  <c r="CC5"/>
  <c r="CD5"/>
  <c r="CE5"/>
  <c r="CF5"/>
  <c r="CG5"/>
  <c r="CH5"/>
  <c r="CI5"/>
  <c r="CJ5"/>
  <c r="CK5"/>
  <c r="BW6"/>
  <c r="BX6"/>
  <c r="BY6"/>
  <c r="BZ6"/>
  <c r="CA6"/>
  <c r="CB6"/>
  <c r="CC6"/>
  <c r="CD6"/>
  <c r="CE6"/>
  <c r="CF6"/>
  <c r="CG6"/>
  <c r="CH6"/>
  <c r="CI6"/>
  <c r="CJ6"/>
  <c r="CK6"/>
  <c r="BW7"/>
  <c r="BX7"/>
  <c r="BY7"/>
  <c r="BZ7"/>
  <c r="CA7"/>
  <c r="CB7"/>
  <c r="CC7"/>
  <c r="CD7"/>
  <c r="CE7"/>
  <c r="CF7"/>
  <c r="CG7"/>
  <c r="CH7"/>
  <c r="CI7"/>
  <c r="CJ7"/>
  <c r="CK7"/>
  <c r="BW8"/>
  <c r="BX8"/>
  <c r="BY8"/>
  <c r="BZ8"/>
  <c r="CA8"/>
  <c r="CB8"/>
  <c r="CC8"/>
  <c r="CD8"/>
  <c r="CE8"/>
  <c r="CF8"/>
  <c r="CG8"/>
  <c r="CH8"/>
  <c r="CI8"/>
  <c r="CJ8"/>
  <c r="CK8"/>
  <c r="BW9"/>
  <c r="BX9"/>
  <c r="BY9"/>
  <c r="BZ9"/>
  <c r="CA9"/>
  <c r="CB9"/>
  <c r="CC9"/>
  <c r="CD9"/>
  <c r="CE9"/>
  <c r="CF9"/>
  <c r="CG9"/>
  <c r="CH9"/>
  <c r="CI9"/>
  <c r="CJ9"/>
  <c r="CK9"/>
  <c r="BV4"/>
  <c r="BV5"/>
  <c r="BV6"/>
  <c r="BV7"/>
  <c r="BV9"/>
  <c r="BU7"/>
  <c r="BU8"/>
  <c r="BU9"/>
  <c r="BU5"/>
  <c r="BU6"/>
  <c r="BU4"/>
  <c r="J6" l="1" a="1"/>
  <c r="J6" s="1"/>
  <c r="BV8"/>
  <c r="BL8" a="1"/>
  <c r="BL8" s="1"/>
  <c r="J8" a="1"/>
  <c r="J8" s="1"/>
  <c r="AH8" a="1"/>
  <c r="AH8" s="1"/>
  <c r="BL6" a="1"/>
  <c r="BL6" s="1"/>
  <c r="AH6" s="1" a="1"/>
  <c r="AH6" s="1"/>
  <c r="J9" a="1"/>
  <c r="J9" s="1"/>
  <c r="BL9" a="1"/>
  <c r="BL9" s="1"/>
  <c r="AH9" s="1" a="1"/>
  <c r="AH9" s="1"/>
  <c r="J7" a="1"/>
  <c r="J7" s="1"/>
  <c r="BL7" a="1"/>
  <c r="BL7" s="1"/>
  <c r="AH7" s="1" a="1"/>
  <c r="AH7" s="1"/>
  <c r="J5" a="1"/>
  <c r="J5" s="1"/>
  <c r="BL5" a="1"/>
  <c r="BL5" s="1"/>
  <c r="BL4" a="1"/>
  <c r="BL4" s="1"/>
  <c r="J4" a="1"/>
  <c r="J4" s="1"/>
  <c r="AH4" a="1"/>
  <c r="AH4" s="1"/>
  <c r="L8"/>
  <c r="K8"/>
  <c r="K6"/>
  <c r="L7"/>
  <c r="K7"/>
  <c r="K9"/>
  <c r="K5"/>
  <c r="K4"/>
  <c r="BK8" a="1"/>
  <c r="BK8" s="1"/>
  <c r="AG8" s="1" a="1"/>
  <c r="AG8" s="1"/>
  <c r="BJ8" a="1"/>
  <c r="BJ8" s="1"/>
  <c r="AF8" s="1" a="1"/>
  <c r="AF8" s="1"/>
  <c r="BK6" a="1"/>
  <c r="BK6" s="1"/>
  <c r="AG6" s="1" a="1"/>
  <c r="AG6" s="1"/>
  <c r="BJ6" a="1"/>
  <c r="BJ6" s="1"/>
  <c r="AF6" s="1" a="1"/>
  <c r="AF6" s="1"/>
  <c r="CL4"/>
  <c r="BK9" a="1"/>
  <c r="BK9" s="1"/>
  <c r="AG9" s="1" a="1"/>
  <c r="AG9" s="1"/>
  <c r="BJ9" a="1"/>
  <c r="BJ9" s="1"/>
  <c r="AF9" s="1" a="1"/>
  <c r="AF9" s="1"/>
  <c r="BK7" a="1"/>
  <c r="BK7" s="1"/>
  <c r="AG7" s="1" a="1"/>
  <c r="AG7" s="1"/>
  <c r="BJ7" a="1"/>
  <c r="BJ7" s="1"/>
  <c r="AF7" s="1" a="1"/>
  <c r="AF7" s="1"/>
  <c r="BK5" a="1"/>
  <c r="BK5" s="1"/>
  <c r="AG5" s="1" a="1"/>
  <c r="AG5" s="1"/>
  <c r="BJ5" a="1"/>
  <c r="BJ5" s="1"/>
  <c r="AF5" s="1" a="1"/>
  <c r="AF5" s="1"/>
  <c r="BJ4" a="1"/>
  <c r="BJ4" s="1"/>
  <c r="AF4" s="1" a="1"/>
  <c r="AF4" s="1"/>
  <c r="BK4" a="1"/>
  <c r="BK4" s="1"/>
  <c r="AG4" s="1" a="1"/>
  <c r="AG4" s="1"/>
  <c r="CL9"/>
  <c r="CL8"/>
  <c r="CL7"/>
  <c r="CL6"/>
  <c r="CL5"/>
  <c r="AT8" a="1"/>
  <c r="AT8" s="1"/>
  <c r="P8" s="1" a="1"/>
  <c r="P8" s="1"/>
  <c r="AU8" a="1"/>
  <c r="AU8" s="1"/>
  <c r="AV8" a="1"/>
  <c r="AV8" s="1"/>
  <c r="R8" s="1" a="1"/>
  <c r="R8" s="1"/>
  <c r="AW8" a="1"/>
  <c r="AW8" s="1"/>
  <c r="S8" s="1" a="1"/>
  <c r="S8" s="1"/>
  <c r="AX8" a="1"/>
  <c r="AX8" s="1"/>
  <c r="T8" s="1" a="1"/>
  <c r="T8" s="1"/>
  <c r="AY8" a="1"/>
  <c r="AY8" s="1"/>
  <c r="U8" s="1" a="1"/>
  <c r="U8" s="1"/>
  <c r="AZ8" a="1"/>
  <c r="AZ8" s="1"/>
  <c r="V8" s="1" a="1"/>
  <c r="V8" s="1"/>
  <c r="BA8" a="1"/>
  <c r="BA8" s="1"/>
  <c r="W8" s="1" a="1"/>
  <c r="W8" s="1"/>
  <c r="BB8" a="1"/>
  <c r="BB8" s="1"/>
  <c r="X8" s="1" a="1"/>
  <c r="X8" s="1"/>
  <c r="BC8" a="1"/>
  <c r="BC8" s="1"/>
  <c r="BD8" a="1"/>
  <c r="BD8" s="1"/>
  <c r="Z8" s="1" a="1"/>
  <c r="Z8" s="1"/>
  <c r="BE8" a="1"/>
  <c r="BE8" s="1"/>
  <c r="AA8" s="1" a="1"/>
  <c r="AA8" s="1"/>
  <c r="BI8" a="1"/>
  <c r="BI8" s="1"/>
  <c r="AE8" s="1" a="1"/>
  <c r="AE8" s="1"/>
  <c r="BH8" a="1"/>
  <c r="BH8" s="1"/>
  <c r="AD8" s="1" a="1"/>
  <c r="AD8" s="1"/>
  <c r="BG8" a="1"/>
  <c r="BG8" s="1"/>
  <c r="AC8" s="1" a="1"/>
  <c r="AC8" s="1"/>
  <c r="Q8" a="1"/>
  <c r="Q8" s="1"/>
  <c r="Y8" a="1"/>
  <c r="Y8" s="1"/>
  <c r="AQ8" a="1"/>
  <c r="AQ8" s="1"/>
  <c r="M8" s="1" a="1"/>
  <c r="M8" s="1"/>
  <c r="AS8" a="1"/>
  <c r="AS8" s="1"/>
  <c r="O8" s="1" a="1"/>
  <c r="O8" s="1"/>
  <c r="BF8" a="1"/>
  <c r="BF8" s="1"/>
  <c r="AB8" s="1" a="1"/>
  <c r="AB8" s="1"/>
  <c r="AR8" a="1"/>
  <c r="AR8" s="1"/>
  <c r="N8" s="1" a="1"/>
  <c r="N8" s="1"/>
  <c r="AT6" a="1"/>
  <c r="AT6" s="1"/>
  <c r="P6" s="1" a="1"/>
  <c r="P6" s="1"/>
  <c r="AU6" a="1"/>
  <c r="AU6" s="1"/>
  <c r="Q6" s="1" a="1"/>
  <c r="Q6" s="1"/>
  <c r="AV6" a="1"/>
  <c r="AV6" s="1"/>
  <c r="R6" s="1" a="1"/>
  <c r="R6" s="1"/>
  <c r="AW6" a="1"/>
  <c r="AW6" s="1"/>
  <c r="AX6" a="1"/>
  <c r="AX6" s="1"/>
  <c r="T6" s="1" a="1"/>
  <c r="T6" s="1"/>
  <c r="AY6" a="1"/>
  <c r="AY6" s="1"/>
  <c r="U6" s="1" a="1"/>
  <c r="U6" s="1"/>
  <c r="AZ6" a="1"/>
  <c r="AZ6" s="1"/>
  <c r="V6" s="1" a="1"/>
  <c r="V6" s="1"/>
  <c r="BA6" a="1"/>
  <c r="BA6" s="1"/>
  <c r="W6" s="1" a="1"/>
  <c r="W6" s="1"/>
  <c r="BB6" a="1"/>
  <c r="BB6" s="1"/>
  <c r="X6" s="1" a="1"/>
  <c r="X6" s="1"/>
  <c r="BC6" a="1"/>
  <c r="BC6" s="1"/>
  <c r="Y6" s="1" a="1"/>
  <c r="Y6" s="1"/>
  <c r="BD6" a="1"/>
  <c r="BD6" s="1"/>
  <c r="Z6" s="1" a="1"/>
  <c r="Z6" s="1"/>
  <c r="BE6" a="1"/>
  <c r="BE6" s="1"/>
  <c r="AA6" s="1" a="1"/>
  <c r="AA6" s="1"/>
  <c r="BI6" a="1"/>
  <c r="BI6" s="1"/>
  <c r="BH6" a="1"/>
  <c r="BH6" s="1"/>
  <c r="AD6" s="1" a="1"/>
  <c r="AD6" s="1"/>
  <c r="BG6" a="1"/>
  <c r="BG6" s="1"/>
  <c r="AC6" s="1" a="1"/>
  <c r="AC6" s="1"/>
  <c r="S6" a="1"/>
  <c r="S6" s="1"/>
  <c r="AE6" a="1"/>
  <c r="AE6" s="1"/>
  <c r="AR6" a="1"/>
  <c r="AR6" s="1"/>
  <c r="N6" s="1" a="1"/>
  <c r="N6" s="1"/>
  <c r="AQ6" a="1"/>
  <c r="AQ6" s="1"/>
  <c r="M6" s="1" a="1"/>
  <c r="M6" s="1"/>
  <c r="AS6" a="1"/>
  <c r="AS6" s="1"/>
  <c r="O6" s="1" a="1"/>
  <c r="O6" s="1"/>
  <c r="BF6" a="1"/>
  <c r="BF6" s="1"/>
  <c r="AB6" s="1" a="1"/>
  <c r="AB6" s="1"/>
  <c r="AQ9" a="1"/>
  <c r="AQ9" s="1"/>
  <c r="M9" s="1" a="1"/>
  <c r="M9" s="1"/>
  <c r="AR9" a="1"/>
  <c r="AR9" s="1"/>
  <c r="N9" s="1" a="1"/>
  <c r="N9" s="1"/>
  <c r="AS9" a="1"/>
  <c r="AS9" s="1"/>
  <c r="O9" s="1" a="1"/>
  <c r="O9" s="1"/>
  <c r="BF9" a="1"/>
  <c r="BF9" s="1"/>
  <c r="AB9" s="1" a="1"/>
  <c r="AB9" s="1"/>
  <c r="AU9" a="1"/>
  <c r="AU9" s="1"/>
  <c r="Q9" s="1" a="1"/>
  <c r="Q9" s="1"/>
  <c r="AW9" a="1"/>
  <c r="AW9" s="1"/>
  <c r="S9" s="1" a="1"/>
  <c r="S9" s="1"/>
  <c r="AY9" a="1"/>
  <c r="AY9" s="1"/>
  <c r="U9" s="1" a="1"/>
  <c r="U9" s="1"/>
  <c r="BA9" a="1"/>
  <c r="BA9" s="1"/>
  <c r="W9" s="1" a="1"/>
  <c r="W9" s="1"/>
  <c r="BC9" a="1"/>
  <c r="BC9" s="1"/>
  <c r="Y9" s="1" a="1"/>
  <c r="Y9" s="1"/>
  <c r="BE9" a="1"/>
  <c r="BE9" s="1"/>
  <c r="AA9" s="1" a="1"/>
  <c r="AA9" s="1"/>
  <c r="BH9" a="1"/>
  <c r="BH9" s="1"/>
  <c r="AD9" s="1" a="1"/>
  <c r="AD9" s="1"/>
  <c r="AT9" a="1"/>
  <c r="AT9" s="1"/>
  <c r="P9" s="1" a="1"/>
  <c r="P9" s="1"/>
  <c r="AV9" a="1"/>
  <c r="AV9" s="1"/>
  <c r="R9" s="1" a="1"/>
  <c r="R9" s="1"/>
  <c r="AX9" a="1"/>
  <c r="AX9" s="1"/>
  <c r="T9" s="1" a="1"/>
  <c r="T9" s="1"/>
  <c r="AZ9" a="1"/>
  <c r="AZ9" s="1"/>
  <c r="V9" s="1" a="1"/>
  <c r="V9" s="1"/>
  <c r="BB9" a="1"/>
  <c r="BB9" s="1"/>
  <c r="X9" s="1" a="1"/>
  <c r="X9" s="1"/>
  <c r="BD9" a="1"/>
  <c r="BD9" s="1"/>
  <c r="Z9" s="1" a="1"/>
  <c r="Z9" s="1"/>
  <c r="BI9" a="1"/>
  <c r="BI9" s="1"/>
  <c r="AE9" s="1" a="1"/>
  <c r="AE9" s="1"/>
  <c r="BG9" a="1"/>
  <c r="BG9" s="1"/>
  <c r="AC9" s="1" a="1"/>
  <c r="AC9" s="1"/>
  <c r="AQ7" a="1"/>
  <c r="AQ7" s="1"/>
  <c r="M7" s="1" a="1"/>
  <c r="M7" s="1"/>
  <c r="AR7" a="1"/>
  <c r="AR7" s="1"/>
  <c r="N7" s="1" a="1"/>
  <c r="N7" s="1"/>
  <c r="AS7" a="1"/>
  <c r="AS7" s="1"/>
  <c r="O7" s="1" a="1"/>
  <c r="O7" s="1"/>
  <c r="BF7" a="1"/>
  <c r="BF7" s="1"/>
  <c r="AB7" s="1" a="1"/>
  <c r="AB7" s="1"/>
  <c r="AT7" a="1"/>
  <c r="AT7" s="1"/>
  <c r="P7" s="1" a="1"/>
  <c r="P7" s="1"/>
  <c r="AV7" a="1"/>
  <c r="AV7" s="1"/>
  <c r="R7" s="1" a="1"/>
  <c r="R7" s="1"/>
  <c r="AX7" a="1"/>
  <c r="AX7" s="1"/>
  <c r="T7" s="1" a="1"/>
  <c r="T7" s="1"/>
  <c r="AZ7" a="1"/>
  <c r="AZ7" s="1"/>
  <c r="V7" s="1" a="1"/>
  <c r="V7" s="1"/>
  <c r="BB7" a="1"/>
  <c r="BB7" s="1"/>
  <c r="X7" s="1" a="1"/>
  <c r="X7" s="1"/>
  <c r="BD7" a="1"/>
  <c r="BD7" s="1"/>
  <c r="Z7" s="1" a="1"/>
  <c r="Z7" s="1"/>
  <c r="BI7" a="1"/>
  <c r="BI7" s="1"/>
  <c r="AE7" s="1" a="1"/>
  <c r="AE7" s="1"/>
  <c r="BG7" a="1"/>
  <c r="BG7" s="1"/>
  <c r="AC7" s="1" a="1"/>
  <c r="AC7" s="1"/>
  <c r="AU7" a="1"/>
  <c r="AU7" s="1"/>
  <c r="Q7" s="1" a="1"/>
  <c r="Q7" s="1"/>
  <c r="AW7" a="1"/>
  <c r="AW7" s="1"/>
  <c r="S7" s="1" a="1"/>
  <c r="S7" s="1"/>
  <c r="AY7" a="1"/>
  <c r="AY7" s="1"/>
  <c r="U7" s="1" a="1"/>
  <c r="U7" s="1"/>
  <c r="BA7" a="1"/>
  <c r="BA7" s="1"/>
  <c r="W7" s="1" a="1"/>
  <c r="W7" s="1"/>
  <c r="BC7" a="1"/>
  <c r="BC7" s="1"/>
  <c r="Y7" s="1" a="1"/>
  <c r="Y7" s="1"/>
  <c r="BE7" a="1"/>
  <c r="BE7" s="1"/>
  <c r="AA7" s="1" a="1"/>
  <c r="AA7" s="1"/>
  <c r="BH7" a="1"/>
  <c r="BH7" s="1"/>
  <c r="AD7" s="1" a="1"/>
  <c r="AD7" s="1"/>
  <c r="AQ5" a="1"/>
  <c r="AQ5" s="1"/>
  <c r="M5" s="1" a="1"/>
  <c r="M5" s="1"/>
  <c r="AR5" a="1"/>
  <c r="AR5" s="1"/>
  <c r="N5" s="1" a="1"/>
  <c r="N5" s="1"/>
  <c r="AS5" a="1"/>
  <c r="AS5" s="1"/>
  <c r="O5" s="1" a="1"/>
  <c r="O5" s="1"/>
  <c r="BF5" a="1"/>
  <c r="BF5" s="1"/>
  <c r="AB5" s="1" a="1"/>
  <c r="AB5" s="1"/>
  <c r="AU5" a="1"/>
  <c r="AU5" s="1"/>
  <c r="Q5" s="1" a="1"/>
  <c r="Q5" s="1"/>
  <c r="AW5" a="1"/>
  <c r="AW5" s="1"/>
  <c r="S5" s="1" a="1"/>
  <c r="S5" s="1"/>
  <c r="AY5" a="1"/>
  <c r="AY5" s="1"/>
  <c r="U5" s="1" a="1"/>
  <c r="U5" s="1"/>
  <c r="BA5" a="1"/>
  <c r="BA5" s="1"/>
  <c r="W5" s="1" a="1"/>
  <c r="W5" s="1"/>
  <c r="BC5" a="1"/>
  <c r="BC5" s="1"/>
  <c r="Y5" s="1" a="1"/>
  <c r="Y5" s="1"/>
  <c r="BE5" a="1"/>
  <c r="BE5" s="1"/>
  <c r="AA5" s="1" a="1"/>
  <c r="AA5" s="1"/>
  <c r="BH5" a="1"/>
  <c r="BH5" s="1"/>
  <c r="AD5" s="1" a="1"/>
  <c r="AD5" s="1"/>
  <c r="AT5" a="1"/>
  <c r="AT5" s="1"/>
  <c r="P5" s="1" a="1"/>
  <c r="P5" s="1"/>
  <c r="AV5" a="1"/>
  <c r="AV5" s="1"/>
  <c r="R5" s="1" a="1"/>
  <c r="R5" s="1"/>
  <c r="AX5" a="1"/>
  <c r="AX5" s="1"/>
  <c r="T5" s="1" a="1"/>
  <c r="T5" s="1"/>
  <c r="AZ5" a="1"/>
  <c r="AZ5" s="1"/>
  <c r="V5" s="1" a="1"/>
  <c r="V5" s="1"/>
  <c r="BB5" a="1"/>
  <c r="BB5" s="1"/>
  <c r="X5" s="1" a="1"/>
  <c r="X5" s="1"/>
  <c r="BD5" a="1"/>
  <c r="BD5" s="1"/>
  <c r="Z5" s="1" a="1"/>
  <c r="Z5" s="1"/>
  <c r="BI5" a="1"/>
  <c r="BI5" s="1"/>
  <c r="AE5" s="1" a="1"/>
  <c r="AE5" s="1"/>
  <c r="BG5" a="1"/>
  <c r="BG5" s="1"/>
  <c r="AC5" s="1" a="1"/>
  <c r="AC5" s="1"/>
  <c r="AT4" a="1"/>
  <c r="AT4" s="1"/>
  <c r="P4" s="1" a="1"/>
  <c r="P4" s="1"/>
  <c r="AU4" a="1"/>
  <c r="AU4" s="1"/>
  <c r="AV4" a="1"/>
  <c r="AV4" s="1"/>
  <c r="R4" s="1" a="1"/>
  <c r="R4" s="1"/>
  <c r="AW4" a="1"/>
  <c r="AW4" s="1"/>
  <c r="S4" s="1" a="1"/>
  <c r="S4" s="1"/>
  <c r="AX4" a="1"/>
  <c r="AX4" s="1"/>
  <c r="T4" s="1" a="1"/>
  <c r="T4" s="1"/>
  <c r="AY4" a="1"/>
  <c r="AY4" s="1"/>
  <c r="U4" s="1" a="1"/>
  <c r="U4" s="1"/>
  <c r="AZ4" a="1"/>
  <c r="AZ4" s="1"/>
  <c r="V4" s="1" a="1"/>
  <c r="V4" s="1"/>
  <c r="BA4" a="1"/>
  <c r="BA4" s="1"/>
  <c r="W4" s="1" a="1"/>
  <c r="W4" s="1"/>
  <c r="BB4" a="1"/>
  <c r="BB4" s="1"/>
  <c r="X4" s="1" a="1"/>
  <c r="X4" s="1"/>
  <c r="BC4" a="1"/>
  <c r="BC4" s="1"/>
  <c r="Y4" s="1" a="1"/>
  <c r="Y4" s="1"/>
  <c r="BD4" a="1"/>
  <c r="BD4" s="1"/>
  <c r="Z4" s="1" a="1"/>
  <c r="Z4" s="1"/>
  <c r="BE4" a="1"/>
  <c r="BE4" s="1"/>
  <c r="AA4" s="1" a="1"/>
  <c r="AA4" s="1"/>
  <c r="BI4" a="1"/>
  <c r="BI4" s="1"/>
  <c r="AE4" s="1" a="1"/>
  <c r="AE4" s="1"/>
  <c r="BH4" a="1"/>
  <c r="BH4" s="1"/>
  <c r="AD4" s="1" a="1"/>
  <c r="AD4" s="1"/>
  <c r="BG4" a="1"/>
  <c r="BG4" s="1"/>
  <c r="Q4" a="1"/>
  <c r="Q4" s="1"/>
  <c r="AC4" a="1"/>
  <c r="AC4" s="1"/>
  <c r="AS4" a="1"/>
  <c r="AS4" s="1"/>
  <c r="O4" s="1" a="1"/>
  <c r="O4" s="1"/>
  <c r="AR4" a="1"/>
  <c r="AR4" s="1"/>
  <c r="BF4" a="1"/>
  <c r="BF4" s="1"/>
  <c r="AB4" s="1" a="1"/>
  <c r="AB4" s="1"/>
  <c r="N4" a="1"/>
  <c r="N4" s="1"/>
  <c r="AQ4" a="1"/>
  <c r="AQ4" s="1"/>
  <c r="M4" s="1" a="1"/>
  <c r="M4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8"/>
  <c r="D6"/>
  <c r="D9"/>
  <c r="D7"/>
</calcChain>
</file>

<file path=xl/sharedStrings.xml><?xml version="1.0" encoding="utf-8"?>
<sst xmlns="http://schemas.openxmlformats.org/spreadsheetml/2006/main" count="2330" uniqueCount="120">
  <si>
    <t>StationName</t>
  </si>
  <si>
    <t>SampleDate</t>
  </si>
  <si>
    <t>Water Temperature</t>
  </si>
  <si>
    <t>Turbidity</t>
  </si>
  <si>
    <t>Transparency (Secchi Depth)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</si>
  <si>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</si>
  <si>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</si>
  <si>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</si>
  <si>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</si>
  <si>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</si>
  <si>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</si>
  <si>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</si>
  <si>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</si>
  <si>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</si>
  <si>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</si>
  <si>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</si>
  <si>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</si>
  <si>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</si>
  <si>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</si>
  <si>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</si>
  <si>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</si>
  <si>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</si>
  <si>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</si>
  <si>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</si>
  <si>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</si>
  <si>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</si>
  <si>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</si>
  <si>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</si>
  <si>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</si>
  <si>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</si>
  <si>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</si>
  <si>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</si>
  <si>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</si>
  <si>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</si>
  <si>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</si>
  <si>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</si>
  <si>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</si>
  <si>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</si>
  <si>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</si>
  <si>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</si>
  <si>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</si>
  <si>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</si>
  <si>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</si>
  <si>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</si>
  <si>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</si>
  <si>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</si>
  <si>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</si>
  <si>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</si>
  <si>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</si>
  <si>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</si>
  <si>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</si>
  <si>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</si>
  <si>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</si>
  <si>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</si>
  <si>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</si>
  <si>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</si>
  <si>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</si>
  <si>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</si>
  <si>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</si>
  <si>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</si>
  <si>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</si>
  <si>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SPRS1105-3</t>
  </si>
  <si>
    <t>GATOR HOLE SPRING</t>
  </si>
  <si>
    <t>PRIMARY</t>
  </si>
  <si>
    <t>degrees C</t>
  </si>
  <si>
    <t>DEP GW PROTECTION SECTION</t>
  </si>
  <si>
    <t>EPA 170.1</t>
  </si>
  <si>
    <t>Andy Roach</t>
  </si>
  <si>
    <t>SPRS1105</t>
  </si>
  <si>
    <t>GATOR HOLE SPRING (JACKSON)</t>
  </si>
  <si>
    <t>Color</t>
  </si>
  <si>
    <t>U</t>
  </si>
  <si>
    <t>Pt-Co</t>
  </si>
  <si>
    <t>DEP CENTRAL LAB</t>
  </si>
  <si>
    <t>SM 2120 B</t>
  </si>
  <si>
    <t>The precision data is unavailable due to the small amount of analyte in the QC sample. The pH of the aliquot used to measure the color is between 4 and 10 units.  This value does not represent the field pH.</t>
  </si>
  <si>
    <t>uS/cm</t>
  </si>
  <si>
    <t>EPA 120.1</t>
  </si>
  <si>
    <t>mg/L</t>
  </si>
  <si>
    <t>EPA 360.1</t>
  </si>
  <si>
    <t>s.u.</t>
  </si>
  <si>
    <t>EPA 150.1</t>
  </si>
  <si>
    <t>A</t>
  </si>
  <si>
    <t>SM 2320 B-97</t>
  </si>
  <si>
    <t>SM 2540 D-97</t>
  </si>
  <si>
    <t>The precision data is unavailable due to the small amount of analyte in the QC sample.</t>
  </si>
  <si>
    <t>EPA 350.1 Rev. 2.0</t>
  </si>
  <si>
    <t>I</t>
  </si>
  <si>
    <t>EPA 351.2 Rev. 2.0</t>
  </si>
  <si>
    <t>EPA 353.2 Rev. 2.0</t>
  </si>
  <si>
    <t>EPA 365.1 Rev. 2.0</t>
  </si>
  <si>
    <t>Total-P:  Matrix spike recovery data is unavailable due to the large amount of analyte in the QC sample.</t>
  </si>
  <si>
    <t>SM 5310 B-00</t>
  </si>
  <si>
    <t>EPA 200.7 Rev. 4.4</t>
  </si>
  <si>
    <t>EPA 300.0 Rev. 2.1</t>
  </si>
  <si>
    <t>SM 4500 F-C-97</t>
  </si>
  <si>
    <t>Silica, Dissolved</t>
  </si>
  <si>
    <t>Arsenic, Total</t>
  </si>
  <si>
    <t>ug/L</t>
  </si>
  <si>
    <t>EPA 200.8 Rev. 5.4</t>
  </si>
  <si>
    <t>Barium, Total</t>
  </si>
  <si>
    <t>Iron, Total</t>
  </si>
  <si>
    <t>Manganese, Total</t>
  </si>
  <si>
    <t>Strontium, Total</t>
  </si>
  <si>
    <t>Zinc, Total</t>
  </si>
  <si>
    <t>Aluminum, Total</t>
  </si>
  <si>
    <t>SM 2540 C-97</t>
  </si>
  <si>
    <t>SPRS1105-5</t>
  </si>
  <si>
    <t>HEIDI HOLE SPRING</t>
  </si>
  <si>
    <t>MERRITTS MILL POND</t>
  </si>
  <si>
    <t>SPRS1105-6</t>
  </si>
  <si>
    <t>HOLE IN THE WALL SPRING</t>
  </si>
  <si>
    <t>SPRS1105-1</t>
  </si>
  <si>
    <t>JACKSON BLUE SPRING SIPQ</t>
  </si>
  <si>
    <t>JACKSON BLUE SPRING</t>
  </si>
  <si>
    <t>SPRS1105-2</t>
  </si>
  <si>
    <t>SHANGRI-LA SPRINGS SIP</t>
  </si>
  <si>
    <t>SHANGRI-LA SPRINGS</t>
  </si>
  <si>
    <t>SPRS1105-4</t>
  </si>
  <si>
    <t>TWIN CAVES SPRING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</si>
</sst>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X100"/>
  <sheetViews>
    <sheetView tabSelected="1" workbookViewId="0">
      <pane xSplit="4" ySplit="3" topLeftCell="AC4" activePane="bottomRight" state="frozen"/>
      <selection pane="topRight" activeCell="F1" sqref="F1"/>
      <selection pane="bottomLeft" activeCell="A4" sqref="A4"/>
      <selection pane="bottomRight" activeCell="C8" sqref="C8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42" width="12.85546875" style="5" customWidth="1"/>
    <col min="43" max="43" width="11.5703125" bestFit="1" customWidth="1"/>
    <col min="60" max="61" width="9.140625" style="15"/>
    <col min="62" max="63" width="9.140625" style="43"/>
    <col min="64" max="64" width="9.140625" style="45"/>
    <col min="65" max="72" width="9.140625" style="48"/>
    <col min="80" max="80" width="11.140625" customWidth="1"/>
  </cols>
  <sheetData>
    <row r="1" spans="2:102" ht="15" customHeight="1">
      <c r="B1" s="54" t="s">
        <v>0</v>
      </c>
      <c r="C1" s="54" t="s">
        <v>33</v>
      </c>
      <c r="D1" s="54" t="s">
        <v>34</v>
      </c>
      <c r="E1" s="1"/>
      <c r="G1" s="1"/>
      <c r="H1" s="1"/>
      <c r="I1" s="1"/>
      <c r="J1" s="1"/>
      <c r="K1" s="1" t="s">
        <v>32</v>
      </c>
      <c r="M1" s="55" t="s">
        <v>31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7"/>
      <c r="AH1" s="47"/>
      <c r="AI1" s="50"/>
      <c r="AJ1" s="50"/>
      <c r="AK1" s="50"/>
      <c r="AL1" s="50"/>
      <c r="AM1" s="50"/>
      <c r="AN1" s="50"/>
      <c r="AO1" s="50"/>
      <c r="AP1" s="50"/>
      <c r="AQ1" s="51" t="s">
        <v>29</v>
      </c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3"/>
      <c r="BM1" s="49"/>
      <c r="BN1" s="49"/>
      <c r="BO1" s="49"/>
      <c r="BP1" s="49"/>
      <c r="BQ1" s="49"/>
      <c r="BR1" s="49"/>
      <c r="BS1" s="49"/>
      <c r="BT1" s="49"/>
      <c r="BU1" s="51" t="s">
        <v>30</v>
      </c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</row>
    <row r="2" spans="2:102" ht="37.5" customHeight="1">
      <c r="B2" s="54"/>
      <c r="C2" s="54"/>
      <c r="D2" s="54"/>
      <c r="E2" s="35" t="s">
        <v>8</v>
      </c>
      <c r="F2" s="35" t="s">
        <v>6</v>
      </c>
      <c r="G2" s="35" t="s">
        <v>7</v>
      </c>
      <c r="H2" s="35" t="s">
        <v>2</v>
      </c>
      <c r="I2" s="35" t="s">
        <v>5</v>
      </c>
      <c r="J2" s="35" t="s">
        <v>4</v>
      </c>
      <c r="K2" s="35" t="s">
        <v>24</v>
      </c>
      <c r="L2" s="4" t="s">
        <v>25</v>
      </c>
      <c r="M2" s="6" t="s">
        <v>3</v>
      </c>
      <c r="N2" s="7" t="s">
        <v>70</v>
      </c>
      <c r="O2" s="7" t="s">
        <v>9</v>
      </c>
      <c r="P2" s="7" t="s">
        <v>10</v>
      </c>
      <c r="Q2" s="7" t="s">
        <v>11</v>
      </c>
      <c r="R2" s="7" t="s">
        <v>12</v>
      </c>
      <c r="S2" s="7" t="s">
        <v>13</v>
      </c>
      <c r="T2" s="7" t="s">
        <v>14</v>
      </c>
      <c r="U2" s="7" t="s">
        <v>15</v>
      </c>
      <c r="V2" s="7" t="s">
        <v>16</v>
      </c>
      <c r="W2" s="7" t="s">
        <v>17</v>
      </c>
      <c r="X2" s="7" t="s">
        <v>18</v>
      </c>
      <c r="Y2" s="7" t="s">
        <v>19</v>
      </c>
      <c r="Z2" s="7" t="s">
        <v>20</v>
      </c>
      <c r="AA2" s="7" t="s">
        <v>21</v>
      </c>
      <c r="AB2" s="7" t="s">
        <v>22</v>
      </c>
      <c r="AC2" s="7" t="s">
        <v>23</v>
      </c>
      <c r="AD2" s="7" t="s">
        <v>35</v>
      </c>
      <c r="AE2" s="40" t="s">
        <v>36</v>
      </c>
      <c r="AF2" s="44" t="s">
        <v>38</v>
      </c>
      <c r="AG2" s="39" t="s">
        <v>37</v>
      </c>
      <c r="AH2" s="44" t="s">
        <v>39</v>
      </c>
      <c r="AI2" s="39" t="s">
        <v>96</v>
      </c>
      <c r="AJ2" s="39" t="s">
        <v>97</v>
      </c>
      <c r="AK2" s="39" t="s">
        <v>100</v>
      </c>
      <c r="AL2" s="39" t="s">
        <v>101</v>
      </c>
      <c r="AM2" s="39" t="s">
        <v>102</v>
      </c>
      <c r="AN2" s="39" t="s">
        <v>103</v>
      </c>
      <c r="AO2" s="39" t="s">
        <v>104</v>
      </c>
      <c r="AP2" s="39" t="s">
        <v>105</v>
      </c>
      <c r="AQ2" s="20" t="s">
        <v>3</v>
      </c>
      <c r="AR2" s="21" t="s">
        <v>70</v>
      </c>
      <c r="AS2" s="21" t="s">
        <v>9</v>
      </c>
      <c r="AT2" s="21" t="s">
        <v>10</v>
      </c>
      <c r="AU2" s="21" t="s">
        <v>11</v>
      </c>
      <c r="AV2" s="21" t="s">
        <v>12</v>
      </c>
      <c r="AW2" s="21" t="s">
        <v>13</v>
      </c>
      <c r="AX2" s="21" t="s">
        <v>14</v>
      </c>
      <c r="AY2" s="21" t="s">
        <v>15</v>
      </c>
      <c r="AZ2" s="21" t="s">
        <v>16</v>
      </c>
      <c r="BA2" s="21" t="s">
        <v>17</v>
      </c>
      <c r="BB2" s="21" t="s">
        <v>18</v>
      </c>
      <c r="BC2" s="21" t="s">
        <v>19</v>
      </c>
      <c r="BD2" s="21" t="s">
        <v>20</v>
      </c>
      <c r="BE2" s="21" t="s">
        <v>21</v>
      </c>
      <c r="BF2" s="21" t="s">
        <v>22</v>
      </c>
      <c r="BG2" s="21" t="s">
        <v>23</v>
      </c>
      <c r="BH2" s="22" t="s">
        <v>35</v>
      </c>
      <c r="BI2" s="23" t="s">
        <v>36</v>
      </c>
      <c r="BJ2" s="42" t="s">
        <v>38</v>
      </c>
      <c r="BK2" s="41" t="s">
        <v>37</v>
      </c>
      <c r="BL2" s="44" t="s">
        <v>39</v>
      </c>
      <c r="BM2" s="39" t="s">
        <v>96</v>
      </c>
      <c r="BN2" s="39" t="s">
        <v>97</v>
      </c>
      <c r="BO2" s="39" t="s">
        <v>100</v>
      </c>
      <c r="BP2" s="39" t="s">
        <v>101</v>
      </c>
      <c r="BQ2" s="39" t="s">
        <v>102</v>
      </c>
      <c r="BR2" s="39" t="s">
        <v>103</v>
      </c>
      <c r="BS2" s="39" t="s">
        <v>104</v>
      </c>
      <c r="BT2" s="39" t="s">
        <v>105</v>
      </c>
      <c r="BU2" s="20" t="s">
        <v>3</v>
      </c>
      <c r="BV2" s="21" t="s">
        <v>70</v>
      </c>
      <c r="BW2" s="21" t="s">
        <v>9</v>
      </c>
      <c r="BX2" s="21" t="s">
        <v>10</v>
      </c>
      <c r="BY2" s="21" t="s">
        <v>11</v>
      </c>
      <c r="BZ2" s="21" t="s">
        <v>12</v>
      </c>
      <c r="CA2" s="21" t="s">
        <v>13</v>
      </c>
      <c r="CB2" s="21" t="s">
        <v>14</v>
      </c>
      <c r="CC2" s="21" t="s">
        <v>15</v>
      </c>
      <c r="CD2" s="21" t="s">
        <v>16</v>
      </c>
      <c r="CE2" s="21" t="s">
        <v>17</v>
      </c>
      <c r="CF2" s="21" t="s">
        <v>18</v>
      </c>
      <c r="CG2" s="21" t="s">
        <v>19</v>
      </c>
      <c r="CH2" s="21" t="s">
        <v>20</v>
      </c>
      <c r="CI2" s="21" t="s">
        <v>21</v>
      </c>
      <c r="CJ2" s="21" t="s">
        <v>22</v>
      </c>
      <c r="CK2" s="21" t="s">
        <v>23</v>
      </c>
      <c r="CL2" s="22" t="s">
        <v>35</v>
      </c>
      <c r="CM2" s="23" t="s">
        <v>36</v>
      </c>
      <c r="CN2" s="42" t="s">
        <v>38</v>
      </c>
      <c r="CO2" s="41" t="s">
        <v>37</v>
      </c>
      <c r="CP2" s="44" t="s">
        <v>39</v>
      </c>
      <c r="CQ2" s="39" t="s">
        <v>96</v>
      </c>
      <c r="CR2" s="39" t="s">
        <v>97</v>
      </c>
      <c r="CS2" s="39" t="s">
        <v>100</v>
      </c>
      <c r="CT2" s="39" t="s">
        <v>101</v>
      </c>
      <c r="CU2" s="39" t="s">
        <v>102</v>
      </c>
      <c r="CV2" s="39" t="s">
        <v>103</v>
      </c>
      <c r="CW2" s="39" t="s">
        <v>104</v>
      </c>
      <c r="CX2" s="39" t="s">
        <v>105</v>
      </c>
    </row>
    <row r="3" spans="2:102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24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4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19"/>
      <c r="CM3" s="19"/>
    </row>
    <row r="4" spans="2:102">
      <c r="B4" t="str">
        <f>Summary!$B4</f>
        <v>JACKSON BLUE SPRING SIPQ</v>
      </c>
      <c r="C4">
        <v>9674</v>
      </c>
      <c r="D4" t="str">
        <f>IF(ISERROR(INDEX('Full Data'!A:A,MATCH(B4,'Full Data'!C:C,0))),"",INDEX('Full Data'!A:A,MATCH(B4,'Full Data'!C:C,0)))</f>
        <v>SPRS1105-1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>O</v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>O</v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e">
        <f t="array" ref="M4">IF((INDEX('Full Data'!$I:$I,MATCH($B4,IF('Full Data'!$G:$G=AQ$2,'Full Data'!$C:$C),0)))=CONCATENATE(LEFT(AQ4),BU4),"",CONCATENATE((INDEX('Full Data'!$I:$I,MATCH($B4,IF('Full Data'!$G:$G=AQ$2,'Full Data'!$C:$C),0))),"  |  ",CONCATENATE(AQ4,BU4)))</f>
        <v>#N/A</v>
      </c>
      <c r="N4" s="37" t="str">
        <f t="array" ref="N4">IF((INDEX('Full Data'!$I:$I,MATCH($B4,IF('Full Data'!$G:$G=AR$2,'Full Data'!$C:$C),0)))=CONCATENATE(LEFT(AR4),BV4),"",CONCATENATE((INDEX('Full Data'!$I:$I,MATCH($B4,IF('Full Data'!$G:$G=AR$2,'Full Data'!$C:$C),0))),"  |  ",CONCATENATE(AR4,BV4)))</f>
        <v/>
      </c>
      <c r="O4" s="37" t="str">
        <f t="array" ref="O4">IF((INDEX('Full Data'!$I:$I,MATCH($B4,IF('Full Data'!$G:$G=AS$2,'Full Data'!$C:$C),0)))=CONCATENATE(LEFT(AS4),BW4),"",CONCATENATE((INDEX('Full Data'!$I:$I,MATCH($B4,IF('Full Data'!$G:$G=AS$2,'Full Data'!$C:$C),0))),"  |  ",CONCATENATE(AS4,BW4)))</f>
        <v/>
      </c>
      <c r="P4" s="37" t="str">
        <f t="array" ref="P4">IF((INDEX('Full Data'!$I:$I,MATCH($B4,IF('Full Data'!$G:$G=AT$2,'Full Data'!$C:$C),0)))=CONCATENATE(LEFT(AT4),BX4),"",CONCATENATE((INDEX('Full Data'!$I:$I,MATCH($B4,IF('Full Data'!$G:$G=AT$2,'Full Data'!$C:$C),0))),"  |  ",CONCATENATE(AT4,BX4)))</f>
        <v/>
      </c>
      <c r="Q4" s="37" t="str">
        <f t="array" ref="Q4">IF((INDEX('Full Data'!$I:$I,MATCH($B4,IF('Full Data'!$G:$G=AU$2,'Full Data'!$C:$C),0)))=CONCATENATE(LEFT(AU4),BY4),"",CONCATENATE((INDEX('Full Data'!$I:$I,MATCH($B4,IF('Full Data'!$G:$G=AU$2,'Full Data'!$C:$C),0))),"  |  ",CONCATENATE(AU4,BY4)))</f>
        <v/>
      </c>
      <c r="R4" s="37" t="str">
        <f t="array" ref="R4">IF((INDEX('Full Data'!$I:$I,MATCH($B4,IF('Full Data'!$G:$G=AV$2,'Full Data'!$C:$C),0)))=CONCATENATE(LEFT(AV4),BZ4),"",CONCATENATE((INDEX('Full Data'!$I:$I,MATCH($B4,IF('Full Data'!$G:$G=AV$2,'Full Data'!$C:$C),0))),"  |  ",CONCATENATE(AV4,BZ4)))</f>
        <v/>
      </c>
      <c r="S4" s="37" t="str">
        <f t="array" ref="S4">IF((INDEX('Full Data'!$I:$I,MATCH($B4,IF('Full Data'!$G:$G=AW$2,'Full Data'!$C:$C),0)))=CONCATENATE(LEFT(AW4),CA4),"",CONCATENATE((INDEX('Full Data'!$I:$I,MATCH($B4,IF('Full Data'!$G:$G=AW$2,'Full Data'!$C:$C),0))),"  |  ",CONCATENATE(AW4,CA4)))</f>
        <v/>
      </c>
      <c r="T4" s="37" t="str">
        <f t="array" ref="T4">IF((INDEX('Full Data'!$I:$I,MATCH($B4,IF('Full Data'!$G:$G=AX$2,'Full Data'!$C:$C),0)))=CONCATENATE(LEFT(AX4),CB4),"",CONCATENATE((INDEX('Full Data'!$I:$I,MATCH($B4,IF('Full Data'!$G:$G=AX$2,'Full Data'!$C:$C),0))),"  |  ",CONCATENATE(AX4,CB4)))</f>
        <v/>
      </c>
      <c r="U4" s="37" t="str">
        <f t="array" ref="U4">IF((INDEX('Full Data'!$I:$I,MATCH($B4,IF('Full Data'!$G:$G=AY$2,'Full Data'!$C:$C),0)))=CONCATENATE(LEFT(AY4),CC4),"",CONCATENATE((INDEX('Full Data'!$I:$I,MATCH($B4,IF('Full Data'!$G:$G=AY$2,'Full Data'!$C:$C),0))),"  |  ",CONCATENATE(AY4,CC4)))</f>
        <v/>
      </c>
      <c r="V4" s="37" t="str">
        <f t="array" ref="V4">IF((INDEX('Full Data'!$I:$I,MATCH($B4,IF('Full Data'!$G:$G=AZ$2,'Full Data'!$C:$C),0)))=CONCATENATE(LEFT(AZ4),CD4),"",CONCATENATE((INDEX('Full Data'!$I:$I,MATCH($B4,IF('Full Data'!$G:$G=AZ$2,'Full Data'!$C:$C),0))),"  |  ",CONCATENATE(AZ4,CD4)))</f>
        <v xml:space="preserve">A  |  </v>
      </c>
      <c r="W4" s="37" t="str">
        <f t="array" ref="W4">IF((INDEX('Full Data'!$I:$I,MATCH($B4,IF('Full Data'!$G:$G=BA$2,'Full Data'!$C:$C),0)))=CONCATENATE(LEFT(BA4),CE4),"",CONCATENATE((INDEX('Full Data'!$I:$I,MATCH($B4,IF('Full Data'!$G:$G=BA$2,'Full Data'!$C:$C),0))),"  |  ",CONCATENATE(BA4,CE4)))</f>
        <v xml:space="preserve">A  |  </v>
      </c>
      <c r="X4" s="37" t="str">
        <f t="array" ref="X4">IF((INDEX('Full Data'!$I:$I,MATCH($B4,IF('Full Data'!$G:$G=BB$2,'Full Data'!$C:$C),0)))=CONCATENATE(LEFT(BB4),CF4),"",CONCATENATE((INDEX('Full Data'!$I:$I,MATCH($B4,IF('Full Data'!$G:$G=BB$2,'Full Data'!$C:$C),0))),"  |  ",CONCATENATE(BB4,CF4)))</f>
        <v/>
      </c>
      <c r="Y4" s="37" t="str">
        <f t="array" ref="Y4">IF((INDEX('Full Data'!$I:$I,MATCH($B4,IF('Full Data'!$G:$G=BC$2,'Full Data'!$C:$C),0)))=CONCATENATE(LEFT(BC4),CG4),"",CONCATENATE((INDEX('Full Data'!$I:$I,MATCH($B4,IF('Full Data'!$G:$G=BC$2,'Full Data'!$C:$C),0))),"  |  ",CONCATENATE(BC4,CG4)))</f>
        <v/>
      </c>
      <c r="Z4" s="37" t="str">
        <f t="array" ref="Z4">IF((INDEX('Full Data'!$I:$I,MATCH($B4,IF('Full Data'!$G:$G=BD$2,'Full Data'!$C:$C),0)))=CONCATENATE(LEFT(BD4),CH4),"",CONCATENATE((INDEX('Full Data'!$I:$I,MATCH($B4,IF('Full Data'!$G:$G=BD$2,'Full Data'!$C:$C),0))),"  |  ",CONCATENATE(BD4,CH4)))</f>
        <v/>
      </c>
      <c r="AA4" s="37" t="str">
        <f t="array" ref="AA4">IF((INDEX('Full Data'!$I:$I,MATCH($B4,IF('Full Data'!$G:$G=BE$2,'Full Data'!$C:$C),0)))=CONCATENATE(LEFT(BE4),CI4),"",CONCATENATE((INDEX('Full Data'!$I:$I,MATCH($B4,IF('Full Data'!$G:$G=BE$2,'Full Data'!$C:$C),0))),"  |  ",CONCATENATE(BE4,CI4)))</f>
        <v/>
      </c>
      <c r="AB4" s="37" t="str">
        <f t="array" ref="AB4">IF((INDEX('Full Data'!$I:$I,MATCH($B4,IF('Full Data'!$G:$G=BF$2,'Full Data'!$C:$C),0)))=CONCATENATE(LEFT(BF4),CJ4),"",CONCATENATE((INDEX('Full Data'!$I:$I,MATCH($B4,IF('Full Data'!$G:$G=BF$2,'Full Data'!$C:$C),0))),"  |  ",CONCATENATE(BF4,CJ4)))</f>
        <v/>
      </c>
      <c r="AC4" s="59" t="str">
        <f t="array" ref="AC4">IF((INDEX('Full Data'!$I:$I,MATCH($B4,IF('Full Data'!$G:$G=BG$2,'Full Data'!$C:$C),0)))=CONCATENATE(LEFT(BG4),CK4),"",CONCATENATE((INDEX('Full Data'!$I:$I,MATCH($B4,IF('Full Data'!$G:$G=BG$2,'Full Data'!$C:$C),0))),"  |  ",CONCATENATE(BG4,CK4)))</f>
        <v xml:space="preserve">  |  Q, 0.0749999999970896</v>
      </c>
      <c r="AD4" s="37" t="str">
        <f t="array" ref="AD4">IF((INDEX('Full Data'!$I:$I,MATCH($B4,IF('Full Data'!$G:$G=BH$2,'Full Data'!$C:$C),0)))=CONCATENATE(LEFT(BH4),CL4),"",CONCATENATE((INDEX('Full Data'!$I:$I,MATCH($B4,IF('Full Data'!$G:$G=BH$2,'Full Data'!$C:$C),0))),"  |  ",CONCATENATE(BH4,CL4)))</f>
        <v/>
      </c>
      <c r="AE4" s="37" t="e">
        <f t="array" ref="AE4">IF((INDEX('Full Data'!$I:$I,MATCH($B4,IF('Full Data'!$G:$G=BI$2,'Full Data'!$C:$C),0)))=CONCATENATE(LEFT(BI4),CM4),"",CONCATENATE((INDEX('Full Data'!$I:$I,MATCH($B4,IF('Full Data'!$G:$G=BI$2,'Full Data'!$C:$C),0))),"  |  ",CONCATENATE(BI4,CM4)))</f>
        <v>#N/A</v>
      </c>
      <c r="AF4" s="37" t="e">
        <f t="array" ref="AF4">IF((INDEX('Full Data'!$I:$I,MATCH($B4,IF('Full Data'!$G:$G=BJ$2,'Full Data'!$C:$C),0)))=CONCATENATE(LEFT(BJ4),CN4),"",CONCATENATE((INDEX('Full Data'!$I:$I,MATCH($B4,IF('Full Data'!$G:$G=BJ$2,'Full Data'!$C:$C),0))),"  |  ",CONCATENATE(BJ4,CN4)))</f>
        <v>#N/A</v>
      </c>
      <c r="AG4" s="37" t="e">
        <f t="array" ref="AG4">IF((INDEX('Full Data'!$I:$I,MATCH($B4,IF('Full Data'!$G:$G=BK$2,'Full Data'!$C:$C),0)))=CONCATENATE(LEFT(BK4),CO4),"",CONCATENATE((INDEX('Full Data'!$I:$I,MATCH($B4,IF('Full Data'!$G:$G=BK$2,'Full Data'!$C:$C),0))),"  |  ",CONCATENATE(BK4,CO4)))</f>
        <v>#N/A</v>
      </c>
      <c r="AH4" s="59" t="str">
        <f t="array" ref="AH4">IF((INDEX('Full Data'!$I:$I,MATCH($B4,IF('Full Data'!$G:$G=BL$2,'Full Data'!$C:$C),0)))=CONCATENATE(LEFT(BL4),CP4),"",CONCATENATE((INDEX('Full Data'!$I:$I,MATCH($B4,IF('Full Data'!$G:$G=BL$2,'Full Data'!$C:$C),0))),"  |  ",CONCATENATE(BL4,CP4)))</f>
        <v>I  |  Q, 0.0749999999970896U</v>
      </c>
      <c r="AI4" s="37" t="str">
        <f t="array" ref="AI4">IF((INDEX('Full Data'!$I:$I,MATCH($B4,IF('Full Data'!$G:$G=BM$2,'Full Data'!$C:$C),0)))=CONCATENATE(LEFT(BM4),CQ4),"",CONCATENATE((INDEX('Full Data'!$I:$I,MATCH($B4,IF('Full Data'!$G:$G=BM$2,'Full Data'!$C:$C),0))),"  |  ",CONCATENATE(BM4,CQ4)))</f>
        <v xml:space="preserve">A  |  </v>
      </c>
      <c r="AJ4" s="37" t="str">
        <f t="array" ref="AJ4">IF((INDEX('Full Data'!$I:$I,MATCH($B4,IF('Full Data'!$G:$G=BN$2,'Full Data'!$C:$C),0)))=CONCATENATE(LEFT(BN4),CR4),"",CONCATENATE((INDEX('Full Data'!$I:$I,MATCH($B4,IF('Full Data'!$G:$G=BN$2,'Full Data'!$C:$C),0))),"  |  ",CONCATENATE(BN4,CR4)))</f>
        <v>I  |  U</v>
      </c>
      <c r="AK4" s="37" t="str">
        <f t="array" ref="AK4">IF((INDEX('Full Data'!$I:$I,MATCH($B4,IF('Full Data'!$G:$G=BO$2,'Full Data'!$C:$C),0)))=CONCATENATE(LEFT(BO4),CS4),"",CONCATENATE((INDEX('Full Data'!$I:$I,MATCH($B4,IF('Full Data'!$G:$G=BO$2,'Full Data'!$C:$C),0))),"  |  ",CONCATENATE(BO4,CS4)))</f>
        <v xml:space="preserve">A  |  </v>
      </c>
      <c r="AL4" s="37" t="str">
        <f t="array" ref="AL4">IF((INDEX('Full Data'!$I:$I,MATCH($B4,IF('Full Data'!$G:$G=BP$2,'Full Data'!$C:$C),0)))=CONCATENATE(LEFT(BP4),CT4),"",CONCATENATE((INDEX('Full Data'!$I:$I,MATCH($B4,IF('Full Data'!$G:$G=BP$2,'Full Data'!$C:$C),0))),"  |  ",CONCATENATE(BP4,CT4)))</f>
        <v/>
      </c>
      <c r="AM4" s="37" t="str">
        <f t="array" ref="AM4">IF((INDEX('Full Data'!$I:$I,MATCH($B4,IF('Full Data'!$G:$G=BQ$2,'Full Data'!$C:$C),0)))=CONCATENATE(LEFT(BQ4),CU4),"",CONCATENATE((INDEX('Full Data'!$I:$I,MATCH($B4,IF('Full Data'!$G:$G=BQ$2,'Full Data'!$C:$C),0))),"  |  ",CONCATENATE(BQ4,CU4)))</f>
        <v/>
      </c>
      <c r="AN4" s="37" t="str">
        <f t="array" ref="AN4">IF((INDEX('Full Data'!$I:$I,MATCH($B4,IF('Full Data'!$G:$G=BR$2,'Full Data'!$C:$C),0)))=CONCATENATE(LEFT(BR4),CV4),"",CONCATENATE((INDEX('Full Data'!$I:$I,MATCH($B4,IF('Full Data'!$G:$G=BR$2,'Full Data'!$C:$C),0))),"  |  ",CONCATENATE(BR4,CV4)))</f>
        <v xml:space="preserve">A  |  </v>
      </c>
      <c r="AO4" s="37" t="str">
        <f t="array" ref="AO4">IF((INDEX('Full Data'!$I:$I,MATCH($B4,IF('Full Data'!$G:$G=BS$2,'Full Data'!$C:$C),0)))=CONCATENATE(LEFT(BS4),CW4),"",CONCATENATE((INDEX('Full Data'!$I:$I,MATCH($B4,IF('Full Data'!$G:$G=BS$2,'Full Data'!$C:$C),0))),"  |  ",CONCATENATE(BS4,CW4)))</f>
        <v/>
      </c>
      <c r="AP4" s="37" t="str">
        <f t="array" ref="AP4">IF((INDEX('Full Data'!$I:$I,MATCH($B4,IF('Full Data'!$G:$G=BT$2,'Full Data'!$C:$C),0)))=CONCATENATE(LEFT(BT4),CX4),"",CONCATENATE((INDEX('Full Data'!$I:$I,MATCH($B4,IF('Full Data'!$G:$G=BT$2,'Full Data'!$C:$C),0))),"  |  ",CONCATENATE(BT4,CX4)))</f>
        <v/>
      </c>
      <c r="AQ4" s="26" t="e">
        <f t="array" ref="AQ4">IF((INDEX('Full Data'!$M:$M,MATCH($B4,IF('Full Data'!$G:$G=AQ$2,'Full Data'!$C:$C),0)))-(INDEX('Full Data'!$E:$E,MATCH($B4,IF('Full Data'!$G:$G=AQ$2,'Full Data'!$C:$C),0)))&gt;2,"Q, "&amp;(INDEX('Full Data'!$M:$M,MATCH($B4,IF('Full Data'!$G:$G=AQ$2,'Full Data'!$C:$C),0)))-(INDEX('Full Data'!$E:$E,MATCH($B4,IF('Full Data'!$G:$G=AQ$2,'Full Data'!$C:$C),0)))-2,"")</f>
        <v>#N/A</v>
      </c>
      <c r="AR4" s="27" t="str">
        <f t="array" ref="AR4">IF((INDEX('Full Data'!$M:$M,MATCH($B4,IF('Full Data'!$G:$G=AR$2,'Full Data'!$C:$C),0)))-(INDEX('Full Data'!$E:$E,MATCH($B4,IF('Full Data'!$G:$G=AR$2,'Full Data'!$C:$C),0)))&gt;2,"Q, "&amp;(INDEX('Full Data'!$M:$M,MATCH($B4,IF('Full Data'!$G:$G=AR$2,'Full Data'!$C:$C),0)))-(INDEX('Full Data'!$E:$E,MATCH($B4,IF('Full Data'!$G:$G=AR$2,'Full Data'!$C:$C),0)))-2,"")</f>
        <v/>
      </c>
      <c r="AS4" s="27" t="str">
        <f t="array" ref="AS4">IF((INDEX('Full Data'!$M:$M,MATCH($B4,IF('Full Data'!$G:$G=AS$2,'Full Data'!$C:$C),0)))-(INDEX('Full Data'!$E:$E,MATCH($B4,IF('Full Data'!$G:$G=AS$2,'Full Data'!$C:$C),0)))&gt;14,"Q, "&amp;(INDEX('Full Data'!$M:$M,MATCH($B4,IF('Full Data'!$G:$G=AS$2,'Full Data'!$C:$C),0)))-(INDEX('Full Data'!$E:$E,MATCH($B4,IF('Full Data'!$G:$G=AS$2,'Full Data'!$C:$C),0)))-14,"")</f>
        <v/>
      </c>
      <c r="AT4" s="27" t="str">
        <f t="array" ref="AT4">IF((INDEX('Full Data'!$M:$M,MATCH($B4,IF('Full Data'!$G:$G=AT$2,'Full Data'!$C:$C),0)))-(INDEX('Full Data'!$E:$E,MATCH($B4,IF('Full Data'!$G:$G=AT$2,'Full Data'!$C:$C),0)))&gt;28,"Q, "&amp;(INDEX('Full Data'!$M:$M,MATCH($B4,IF('Full Data'!$G:$G=AT$2,'Full Data'!$C:$C),0)))-(INDEX('Full Data'!$E:$E,MATCH($B4,IF('Full Data'!$G:$G=AT$2,'Full Data'!$C:$C),0)))-28,"")</f>
        <v/>
      </c>
      <c r="AU4" s="27" t="str">
        <f t="array" ref="AU4">IF((INDEX('Full Data'!$M:$M,MATCH($B4,IF('Full Data'!$G:$G=AU$2,'Full Data'!$C:$C),0)))-(INDEX('Full Data'!$E:$E,MATCH($B4,IF('Full Data'!$G:$G=AU$2,'Full Data'!$C:$C),0)))&gt;28,"Q, "&amp;(INDEX('Full Data'!$M:$M,MATCH($B4,IF('Full Data'!$G:$G=AU$2,'Full Data'!$C:$C),0)))-(INDEX('Full Data'!$E:$E,MATCH($B4,IF('Full Data'!$G:$G=AU$2,'Full Data'!$C:$C),0)))-28,"")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Data'!$C:$C),0)))&gt;2,"Q, "&amp;(INDEX('Full Data'!$M:$M,MATCH($B4,IF('Full Data'!$G:$G=AX$2,'Full Data'!$C:$C),0)))-(INDEX('Full Data'!$E:$E,MATCH($B4,IF('Full Data'!$G:$G=AX$2,'Full Data'!$C:$C),0)))-2,"")</f>
        <v/>
      </c>
      <c r="AY4" s="27" t="str">
        <f t="array" ref="AY4">IF((INDEX('Full Data'!$M:$M,MATCH($B4,IF('Full Data'!$G:$G=AY$2,'Full Data'!$C:$C),0)))-(INDEX('Full Data'!$E:$E,MATCH($B4,IF('Full Data'!$G:$G=AY$2,'Full Data'!$C:$C),0)))&gt;28,"Q, "&amp;(INDEX('Full Data'!$M:$M,MATCH($B4,IF('Full Data'!$G:$G=AY$2,'Full Data'!$C:$C),0)))-(INDEX('Full Data'!$E:$E,MATCH($B4,IF('Full Data'!$G:$G=AY$2,'Full Data'!$C:$C),0)))-28,"")</f>
        <v/>
      </c>
      <c r="AZ4" s="27" t="str">
        <f t="array" ref="AZ4">IF((INDEX('Full Data'!$M:$M,MATCH($B4,IF('Full Data'!$G:$G=AZ$2,'Full Data'!$C:$C),0)))-(INDEX('Full Data'!$E:$E,MATCH($B4,IF('Full Data'!$G:$G=AZ$2,'Full Data'!$C:$C),0)))&gt;180,"Q, "&amp;(INDEX('Full Data'!$M:$M,MATCH($B4,IF('Full Data'!$G:$G=AZ$2,'Full Data'!$C:$C),0)))-(INDEX('Full Data'!$E:$E,MATCH($B4,IF('Full Data'!$G:$G=AZ$2,'Full Data'!$C:$C),0)))-180,"")</f>
        <v/>
      </c>
      <c r="BA4" s="27" t="str">
        <f t="array" ref="BA4">IF((INDEX('Full Data'!$M:$M,MATCH($B4,IF('Full Data'!$G:$G=BA$2,'Full Data'!$C:$C),0)))-(INDEX('Full Data'!$E:$E,MATCH($B4,IF('Full Data'!$G:$G=BA$2,'Full Data'!$C:$C),0)))&gt;180,"Q, "&amp;(INDEX('Full Data'!$M:$M,MATCH($B4,IF('Full Data'!$G:$G=BA$2,'Full Data'!$C:$C),0)))-(INDEX('Full Data'!$E:$E,MATCH($B4,IF('Full Data'!$G:$G=BA$2,'Full Data'!$C:$C),0)))-180,"")</f>
        <v/>
      </c>
      <c r="BB4" s="27" t="str">
        <f t="array" ref="BB4">IF((INDEX('Full Data'!$M:$M,MATCH($B4,IF('Full Data'!$G:$G=BB$2,'Full Data'!$C:$C),0)))-(INDEX('Full Data'!$E:$E,MATCH($B4,IF('Full Data'!$G:$G=BB$2,'Full Data'!$C:$C),0)))&gt;180,"Q, "&amp;(INDEX('Full Data'!$M:$M,MATCH($B4,IF('Full Data'!$G:$G=BB$2,'Full Data'!$C:$C),0)))-(INDEX('Full Data'!$E:$E,MATCH($B4,IF('Full Data'!$G:$G=BB$2,'Full Data'!$C:$C),0)))-180,"")</f>
        <v/>
      </c>
      <c r="BC4" s="27" t="str">
        <f t="array" ref="BC4">IF((INDEX('Full Data'!$M:$M,MATCH($B4,IF('Full Data'!$G:$G=BC$2,'Full Data'!$C:$C),0)))-(INDEX('Full Data'!$E:$E,MATCH($B4,IF('Full Data'!$G:$G=BC$2,'Full Data'!$C:$C),0)))&gt;180,"Q, "&amp;(INDEX('Full Data'!$M:$M,MATCH($B4,IF('Full Data'!$G:$G=BC$2,'Full Data'!$C:$C),0)))-(INDEX('Full Data'!$E:$E,MATCH($B4,IF('Full Data'!$G:$G=BC$2,'Full Data'!$C:$C),0)))-180,"")</f>
        <v/>
      </c>
      <c r="BD4" s="27" t="str">
        <f t="array" ref="BD4">IF((INDEX('Full Data'!$M:$M,MATCH($B4,IF('Full Data'!$G:$G=BD$2,'Full Data'!$C:$C),0)))-(INDEX('Full Data'!$E:$E,MATCH($B4,IF('Full Data'!$G:$G=BD$2,'Full Data'!$C:$C),0)))&gt;28,"Q, "&amp;(INDEX('Full Data'!$M:$M,MATCH($B4,IF('Full Data'!$G:$G=BD$2,'Full Data'!$C:$C),0)))-(INDEX('Full Data'!$E:$E,MATCH($B4,IF('Full Data'!$G:$G=BD$2,'Full Data'!$C:$C),0)))-28,"")</f>
        <v/>
      </c>
      <c r="BE4" s="27" t="str">
        <f t="array" ref="BE4">IF((INDEX('Full Data'!$M:$M,MATCH($B4,IF('Full Data'!$G:$G=BE$2,'Full Data'!$C:$C),0)))-(INDEX('Full Data'!$E:$E,MATCH($B4,IF('Full Data'!$G:$G=BE$2,'Full Data'!$C:$C),0)))&gt;28,"Q, "&amp;(INDEX('Full Data'!$M:$M,MATCH($B4,IF('Full Data'!$G:$G=BE$2,'Full Data'!$C:$C),0)))-(INDEX('Full Data'!$E:$E,MATCH($B4,IF('Full Data'!$G:$G=BE$2,'Full Data'!$C:$C),0)))-28,"")</f>
        <v/>
      </c>
      <c r="BF4" s="27" t="str">
        <f t="array" ref="BF4">IF((INDEX('Full Data'!$M:$M,MATCH($B4,IF('Full Data'!$G:$G=BF$2,'Full Data'!$C:$C),0)))-(INDEX('Full Data'!$E:$E,MATCH($B4,IF('Full Data'!$G:$G=BF$2,'Full Data'!$C:$C),0)))&gt;180,"Q, "&amp;(INDEX('Full Data'!$M:$M,MATCH($B4,IF('Full Data'!$G:$G=BF$2,'Full Data'!$C:$C),0)))-(INDEX('Full Data'!$E:$E,MATCH($B4,IF('Full Data'!$G:$G=BF$2,'Full Data'!$C:$C),0)))-180,"")</f>
        <v/>
      </c>
      <c r="BG4" s="27" t="str">
        <f t="array" ref="BG4">IF((INDEX('Full Data'!$M:$M,MATCH($B4,IF('Full Data'!$G:$G=BG$2,'Full Data'!$C:$C),0)))-(INDEX('Full Data'!$E:$E,MATCH($B4,IF('Full Data'!$G:$G=BG$2,'Full Data'!$C:$C),0)))&gt;7,"Q, "&amp;(INDEX('Full Data'!$M:$M,MATCH($B4,IF('Full Data'!$G:$G=BG$2,'Full Data'!$C:$C),0)))-(INDEX('Full Data'!$E:$E,MATCH($B4,IF('Full Data'!$G:$G=BG$2,'Full Data'!$C:$C),0)))-7,"")</f>
        <v>Q, 0.0749999999970896</v>
      </c>
      <c r="BH4" s="27" t="str">
        <f t="array" ref="BH4">IF((INDEX('Full Data'!$M:$M,MATCH($B4,IF('Full Data'!$G:$G=BH$2,'Full Data'!$C:$C),0)))-(INDEX('Full Data'!$E:$E,MATCH($B4,IF('Full Data'!$G:$G=BH$2,'Full Data'!$C:$C),0)))&gt;28,"Q, "&amp;(INDEX('Full Data'!$M:$M,MATCH($B4,IF('Full Data'!$G:$G=BH$2,'Full Data'!$C:$C),0)))-(INDEX('Full Data'!$E:$E,MATCH($B4,IF('Full Data'!$G:$G=BH$2,'Full Data'!$C:$C),0)))-28,"")</f>
        <v/>
      </c>
      <c r="BI4" s="27" t="e">
        <f t="array" ref="BI4">IF((INDEX('Full Data'!$M:$M,MATCH($B4,IF('Full Data'!$G:$G=BI$2,'Full Data'!$C:$C),0)))-(INDEX('Full Data'!$E:$E,MATCH($B4,IF('Full Data'!$G:$G=BI$2,'Full Data'!$C:$C),0)))&gt;40,"Q, "&amp;(INDEX('Full Data'!$M:$M,MATCH($B4,IF('Full Data'!$G:$G=BI$2,'Full Data'!$C:$C),0)))-(INDEX('Full Data'!$E:$E,MATCH($B4,IF('Full Data'!$G:$G=BI$2,'Full Data'!$C:$C),0)))-40,"")</f>
        <v>#N/A</v>
      </c>
      <c r="BJ4" s="27" t="e">
        <f t="array" ref="BJ4">IF((INDEX('Full Data'!$M:$M,MATCH($B4,IF('Full Data'!$G:$G=BJ$2,'Full Data'!$C:$C),0)))-(INDEX('Full Data'!$E:$E,MATCH($B4,IF('Full Data'!$G:$G=BJ$2,'Full Data'!$C:$C),0)))&gt;6,"Q, "&amp;(INDEX('Full Data'!$M:$M,MATCH($B4,IF('Full Data'!$G:$G=BJ$2,'Full Data'!$C:$C),0)))-(INDEX('Full Data'!$E:$E,MATCH($B4,IF('Full Data'!$G:$G=BJ$2,'Full Data'!$C:$C),0)))-6,"")</f>
        <v>#N/A</v>
      </c>
      <c r="BK4" s="27" t="e">
        <f t="array" ref="BK4">IF((INDEX('Full Data'!$M:$M,MATCH($B4,IF('Full Data'!$G:$G=BK$2,'Full Data'!$C:$C),0)))-(INDEX('Full Data'!$E:$E,MATCH($B4,IF('Full Data'!$G:$G=BK$2,'Full Data'!$C:$C),0)))&gt;6,"Q, "&amp;(INDEX('Full Data'!$M:$M,MATCH($B4,IF('Full Data'!$G:$G=BK$2,'Full Data'!$C:$C),0)))-(INDEX('Full Data'!$E:$E,MATCH($B4,IF('Full Data'!$G:$G=BK$2,'Full Data'!$C:$C),0)))-6,"")</f>
        <v>#N/A</v>
      </c>
      <c r="BL4" s="27" t="str">
        <f t="array" ref="BL4">IF((INDEX('Full Data'!$M:$M,MATCH($B4,IF('Full Data'!$G:$G=BL$2,'Full Data'!$C:$C),0)))-(INDEX('Full Data'!$E:$E,MATCH($B4,IF('Full Data'!$G:$G=BL$2,'Full Data'!$C:$C),0)))&gt;7,"Q, "&amp;(INDEX('Full Data'!$M:$M,MATCH($B4,IF('Full Data'!$G:$G=BL$2,'Full Data'!$C:$C),0)))-(INDEX('Full Data'!$E:$E,MATCH($B4,IF('Full Data'!$G:$G=BL$2,'Full Data'!$C:$C),0)))-7,"")</f>
        <v>Q, 0.0749999999970896</v>
      </c>
      <c r="BM4" s="27" t="str">
        <f t="array" ref="BM4">IF((INDEX('Full Data'!$M:$M,MATCH($B4,IF('Full Data'!$G:$G=BM$2,'Full Data'!$C:$C),0)))-(INDEX('Full Data'!$E:$E,MATCH($B4,IF('Full Data'!$G:$G=BM$2,'Full Data'!$C:$C),0)))&gt;28,"Q, "&amp;(INDEX('Full Data'!$M:$M,MATCH($B4,IF('Full Data'!$G:$G=BM$2,'Full Data'!$C:$C),0)))-(INDEX('Full Data'!$E:$E,MATCH($B4,IF('Full Data'!$G:$G=BM$2,'Full Data'!$C:$C),0)))-28,"")</f>
        <v/>
      </c>
      <c r="BN4" s="27" t="str">
        <f t="array" ref="BN4">IF((INDEX('Full Data'!$M:$M,MATCH($B4,IF('Full Data'!$G:$G=BN$2,'Full Data'!$C:$C),0)))-(INDEX('Full Data'!$E:$E,MATCH($B4,IF('Full Data'!$G:$G=BN$2,'Full Data'!$C:$C),0)))&gt;182,"Q, "&amp;(INDEX('Full Data'!$M:$M,MATCH($B4,IF('Full Data'!$G:$G=BN$2,'Full Data'!$C:$C),0)))-(INDEX('Full Data'!$E:$E,MATCH($B4,IF('Full Data'!$G:$G=BN$2,'Full Data'!$C:$C),0)))-182,"")</f>
        <v/>
      </c>
      <c r="BO4" s="27" t="str">
        <f t="array" ref="BO4">IF((INDEX('Full Data'!$M:$M,MATCH($B4,IF('Full Data'!$G:$G=BO$2,'Full Data'!$C:$C),0)))-(INDEX('Full Data'!$E:$E,MATCH($B4,IF('Full Data'!$G:$G=BO$2,'Full Data'!$C:$C),0)))&gt;182,"Q, "&amp;(INDEX('Full Data'!$M:$M,MATCH($B4,IF('Full Data'!$G:$G=BO$2,'Full Data'!$C:$C),0)))-(INDEX('Full Data'!$E:$E,MATCH($B4,IF('Full Data'!$G:$G=BO$2,'Full Data'!$C:$C),0)))-182,"")</f>
        <v/>
      </c>
      <c r="BP4" s="27" t="str">
        <f t="array" ref="BP4">IF((INDEX('Full Data'!$M:$M,MATCH($B4,IF('Full Data'!$G:$G=BP$2,'Full Data'!$C:$C),0)))-(INDEX('Full Data'!$E:$E,MATCH($B4,IF('Full Data'!$G:$G=BP$2,'Full Data'!$C:$C),0)))&gt;182,"Q, "&amp;(INDEX('Full Data'!$M:$M,MATCH($B4,IF('Full Data'!$G:$G=BP$2,'Full Data'!$C:$C),0)))-(INDEX('Full Data'!$E:$E,MATCH($B4,IF('Full Data'!$G:$G=BP$2,'Full Data'!$C:$C),0)))-182,"")</f>
        <v/>
      </c>
      <c r="BQ4" s="27" t="str">
        <f t="array" ref="BQ4">IF((INDEX('Full Data'!$M:$M,MATCH($B4,IF('Full Data'!$G:$G=BQ$2,'Full Data'!$C:$C),0)))-(INDEX('Full Data'!$E:$E,MATCH($B4,IF('Full Data'!$G:$G=BQ$2,'Full Data'!$C:$C),0)))&gt;182,"Q, "&amp;(INDEX('Full Data'!$M:$M,MATCH($B4,IF('Full Data'!$G:$G=BQ$2,'Full Data'!$C:$C),0)))-(INDEX('Full Data'!$E:$E,MATCH($B4,IF('Full Data'!$G:$G=BQ$2,'Full Data'!$C:$C),0)))-182,"")</f>
        <v/>
      </c>
      <c r="BR4" s="27" t="str">
        <f t="array" ref="BR4">IF((INDEX('Full Data'!$M:$M,MATCH($B4,IF('Full Data'!$G:$G=BR$2,'Full Data'!$C:$C),0)))-(INDEX('Full Data'!$E:$E,MATCH($B4,IF('Full Data'!$G:$G=BR$2,'Full Data'!$C:$C),0)))&gt;182,"Q, "&amp;(INDEX('Full Data'!$M:$M,MATCH($B4,IF('Full Data'!$G:$G=BR$2,'Full Data'!$C:$C),0)))-(INDEX('Full Data'!$E:$E,MATCH($B4,IF('Full Data'!$G:$G=BR$2,'Full Data'!$C:$C),0)))-182,"")</f>
        <v/>
      </c>
      <c r="BS4" s="27" t="str">
        <f t="array" ref="BS4">IF((INDEX('Full Data'!$M:$M,MATCH($B4,IF('Full Data'!$G:$G=BS$2,'Full Data'!$C:$C),0)))-(INDEX('Full Data'!$E:$E,MATCH($B4,IF('Full Data'!$G:$G=BS$2,'Full Data'!$C:$C),0)))&gt;182,"Q, "&amp;(INDEX('Full Data'!$M:$M,MATCH($B4,IF('Full Data'!$G:$G=BS$2,'Full Data'!$C:$C),0)))-(INDEX('Full Data'!$E:$E,MATCH($B4,IF('Full Data'!$G:$G=BS$2,'Full Data'!$C:$C),0)))-182,"")</f>
        <v/>
      </c>
      <c r="BT4" s="27" t="str">
        <f t="array" ref="BT4">IF((INDEX('Full Data'!$M:$M,MATCH($B4,IF('Full Data'!$G:$G=BT$2,'Full Data'!$C:$C),0)))-(INDEX('Full Data'!$E:$E,MATCH($B4,IF('Full Data'!$G:$G=BT$2,'Full Data'!$C:$C),0)))&gt;182,"Q, "&amp;(INDEX('Full Data'!$M:$M,MATCH($B4,IF('Full Data'!$G:$G=BT$2,'Full Data'!$C:$C),0)))-(INDEX('Full Data'!$E:$E,MATCH($B4,IF('Full Data'!$G:$G=BT$2,'Full Data'!$C:$C),0)))-182,"")</f>
        <v/>
      </c>
      <c r="BU4" s="24" t="e">
        <f>IF(Summary!L4&gt;MDL!C4,IF(Summary!L4&lt;PQL!C4,"I",""),"U")</f>
        <v>#N/A</v>
      </c>
      <c r="BV4" s="28" t="str">
        <f>IF(Summary!M4&gt;MDL!D4,IF(Summary!M4&lt;PQL!D4,"I",""),"U")</f>
        <v>U</v>
      </c>
      <c r="BW4" s="28" t="str">
        <f>IF(Summary!N4&gt;MDL!E4,IF(Summary!N4&lt;PQL!E4,"I",""),"U")</f>
        <v/>
      </c>
      <c r="BX4" s="28" t="str">
        <f>IF(Summary!O4&gt;MDL!F4,IF(Summary!O4&lt;PQL!F4,"I",""),"U")</f>
        <v>U</v>
      </c>
      <c r="BY4" s="28" t="str">
        <f>IF(Summary!P4&gt;MDL!G4,IF(Summary!P4&lt;PQL!G4,"I",""),"U")</f>
        <v>U</v>
      </c>
      <c r="BZ4" s="28" t="str">
        <f>IF(Summary!Q4&gt;MDL!H4,IF(Summary!Q4&lt;PQL!H4,"I",""),"U")</f>
        <v/>
      </c>
      <c r="CA4" s="28" t="str">
        <f>IF(Summary!R4&gt;MDL!I4,IF(Summary!R4&lt;PQL!I4,"I",""),"U")</f>
        <v/>
      </c>
      <c r="CB4" s="28" t="str">
        <f>IF(Summary!S4&gt;MDL!J4,IF(Summary!S4&lt;PQL!J4,"I",""),"U")</f>
        <v/>
      </c>
      <c r="CC4" s="28" t="str">
        <f>IF(Summary!T4&gt;MDL!K4,IF(Summary!T4&lt;PQL!K4,"I",""),"U")</f>
        <v>U</v>
      </c>
      <c r="CD4" s="28" t="str">
        <f>IF(Summary!U4&gt;MDL!L4,IF(Summary!U4&lt;PQL!L4,"I",""),"U")</f>
        <v/>
      </c>
      <c r="CE4" s="28" t="str">
        <f>IF(Summary!V4&gt;MDL!M4,IF(Summary!V4&lt;PQL!M4,"I",""),"U")</f>
        <v/>
      </c>
      <c r="CF4" s="28" t="str">
        <f>IF(Summary!W4&gt;MDL!N4,IF(Summary!W4&lt;PQL!N4,"I",""),"U")</f>
        <v>I</v>
      </c>
      <c r="CG4" s="28" t="str">
        <f>IF(Summary!X4&gt;MDL!O4,IF(Summary!X4&lt;PQL!O4,"I",""),"U")</f>
        <v>I</v>
      </c>
      <c r="CH4" s="28" t="str">
        <f>IF(Summary!Y4&gt;MDL!P4,IF(Summary!Y4&lt;PQL!P4,"I",""),"U")</f>
        <v/>
      </c>
      <c r="CI4" s="28" t="str">
        <f>IF(Summary!Z4&gt;MDL!Q4,IF(Summary!Z4&lt;PQL!Q4,"I",""),"U")</f>
        <v/>
      </c>
      <c r="CJ4" s="28" t="str">
        <f>IF(Summary!AA4&gt;MDL!R4,IF(Summary!AA4&lt;PQL!R4,"I",""),"U")</f>
        <v>U</v>
      </c>
      <c r="CK4" s="28" t="str">
        <f>IF(Summary!AB4&gt;MDL!S4,IF(Summary!AB4&lt;PQL!S4,"I",""),"U")</f>
        <v/>
      </c>
      <c r="CL4" s="28" t="str">
        <f>IF(Summary!AD4&gt;MDL!U4,IF(Summary!AD4&lt;PQL!U4,"I",""),"U")</f>
        <v>I</v>
      </c>
      <c r="CM4" s="28" t="e">
        <f>IF(Summary!AE4&gt;MDL!V4,IF(Summary!AE4&lt;PQL!V4,"I",""),"U")</f>
        <v>#N/A</v>
      </c>
      <c r="CN4" s="28" t="e">
        <f>IF(Summary!AF4&gt;MDL!W4,IF(Summary!AF4&lt;PQL!W4,"I",""),"U")</f>
        <v>#N/A</v>
      </c>
      <c r="CO4" s="28" t="e">
        <f>IF(Summary!AG4&gt;MDL!X4,IF(Summary!AG4&lt;PQL!X4,"I",""),"U")</f>
        <v>#N/A</v>
      </c>
      <c r="CP4" s="28" t="str">
        <f>IF(Summary!AH4&gt;MDL!Y4,IF(Summary!AH4&lt;PQL!Y4,"I",""),"U")</f>
        <v>U</v>
      </c>
      <c r="CQ4" s="28" t="str">
        <f>IF(Summary!AI4&gt;MDL!Z4,IF(Summary!AI4&lt;PQL!Z4,"I",""),"U")</f>
        <v/>
      </c>
      <c r="CR4" s="28" t="str">
        <f>IF(Summary!AJ4&gt;MDL!AA4,IF(Summary!AJ4&lt;PQL!AA4,"I",""),"U")</f>
        <v>U</v>
      </c>
      <c r="CS4" s="28" t="str">
        <f>IF(Summary!AK4&gt;MDL!AB4,IF(Summary!AK4&lt;PQL!AB4,"I",""),"U")</f>
        <v/>
      </c>
      <c r="CT4" s="28" t="str">
        <f>IF(Summary!AL4&gt;MDL!AC4,IF(Summary!AL4&lt;PQL!AC4,"I",""),"U")</f>
        <v>U</v>
      </c>
      <c r="CU4" s="28" t="str">
        <f>IF(Summary!AM4&gt;MDL!AD4,IF(Summary!AM4&lt;PQL!AD4,"I",""),"U")</f>
        <v>U</v>
      </c>
      <c r="CV4" s="28" t="str">
        <f>IF(Summary!AN4&gt;MDL!AE4,IF(Summary!AN4&lt;PQL!AE4,"I",""),"U")</f>
        <v/>
      </c>
      <c r="CW4" s="28" t="str">
        <f>IF(Summary!AO4&gt;MDL!AF4,IF(Summary!AO4&lt;PQL!AF4,"I",""),"U")</f>
        <v>U</v>
      </c>
      <c r="CX4" s="28" t="str">
        <f>IF(Summary!AP4&gt;MDL!AG4,IF(Summary!AP4&lt;PQL!AG4,"I",""),"U")</f>
        <v>U</v>
      </c>
    </row>
    <row r="5" spans="2:102">
      <c r="B5" s="48" t="str">
        <f>Summary!$B5</f>
        <v>SHANGRI-LA SPRINGS SIP</v>
      </c>
      <c r="C5">
        <v>19510</v>
      </c>
      <c r="D5" t="str">
        <f>IF(ISERROR(INDEX('Full Data'!A:A,MATCH(B5,'Full Data'!C:C,0))),"",INDEX('Full Data'!A:A,MATCH(B5,'Full Data'!C:C,0)))</f>
        <v>SPRS1105-2</v>
      </c>
      <c r="E5" s="34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4" t="str">
        <f t="array" ref="G5">IF(AND((IF(AND(ISTEXT((INDEX('Full Data'!$I:$I,MATCH($B5,IF('Full Data'!$G:$G=G$2,'Full Data'!$C:$C),0)))),ISNUMBER(Summary!G5)),"bad qualifer","O"))="O",IFERROR(Summary!G5,"O")="O"),"O","")</f>
        <v>O</v>
      </c>
      <c r="H5" s="34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4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O</v>
      </c>
      <c r="K5" s="45" t="str">
        <f>IF(OR(C5=9695,C5=20383,C5=20385,C5=9714),"",(IF(AND((IF(AND(ISTEXT((INDEX('Full Data'!$I:$I,MATCH($B5,IF('Full Data'!$G:$G=K$2,'Full Data'!$C:$C),0)))),ISNUMBER(Summary!K5)),"bad qualifer","O"))="O",IFERROR(Summary!K5,"O")="O"),"O","")))</f>
        <v>O</v>
      </c>
      <c r="L5" s="45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e">
        <f t="array" ref="M5">IF((INDEX('Full Data'!$I:$I,MATCH($B5,IF('Full Data'!$G:$G=AQ$2,'Full Data'!$C:$C),0)))=CONCATENATE(LEFT(AQ5),BU5),"",CONCATENATE((INDEX('Full Data'!$I:$I,MATCH($B5,IF('Full Data'!$G:$G=AQ$2,'Full Data'!$C:$C),0))),"  |  ",CONCATENATE(AQ5,BU5)))</f>
        <v>#N/A</v>
      </c>
      <c r="N5" s="11" t="str">
        <f t="array" ref="N5">IF((INDEX('Full Data'!$I:$I,MATCH($B5,IF('Full Data'!$G:$G=AR$2,'Full Data'!$C:$C),0)))=CONCATENATE(LEFT(AR5),BV5),"",CONCATENATE((INDEX('Full Data'!$I:$I,MATCH($B5,IF('Full Data'!$G:$G=AR$2,'Full Data'!$C:$C),0))),"  |  ",CONCATENATE(AR5,BV5)))</f>
        <v/>
      </c>
      <c r="O5" s="11" t="str">
        <f t="array" ref="O5">IF((INDEX('Full Data'!$I:$I,MATCH($B5,IF('Full Data'!$G:$G=AS$2,'Full Data'!$C:$C),0)))=CONCATENATE(LEFT(AS5),BW5),"",CONCATENATE((INDEX('Full Data'!$I:$I,MATCH($B5,IF('Full Data'!$G:$G=AS$2,'Full Data'!$C:$C),0))),"  |  ",CONCATENATE(AS5,BW5)))</f>
        <v/>
      </c>
      <c r="P5" s="11" t="str">
        <f t="array" ref="P5">IF((INDEX('Full Data'!$I:$I,MATCH($B5,IF('Full Data'!$G:$G=AT$2,'Full Data'!$C:$C),0)))=CONCATENATE(LEFT(AT5),BX5),"",CONCATENATE((INDEX('Full Data'!$I:$I,MATCH($B5,IF('Full Data'!$G:$G=AT$2,'Full Data'!$C:$C),0))),"  |  ",CONCATENATE(AT5,BX5)))</f>
        <v/>
      </c>
      <c r="Q5" s="11" t="str">
        <f t="array" ref="Q5">IF((INDEX('Full Data'!$I:$I,MATCH($B5,IF('Full Data'!$G:$G=AU$2,'Full Data'!$C:$C),0)))=CONCATENATE(LEFT(AU5),BY5),"",CONCATENATE((INDEX('Full Data'!$I:$I,MATCH($B5,IF('Full Data'!$G:$G=AU$2,'Full Data'!$C:$C),0))),"  |  ",CONCATENATE(AU5,BY5)))</f>
        <v/>
      </c>
      <c r="R5" s="11" t="str">
        <f t="array" ref="R5">IF((INDEX('Full Data'!$I:$I,MATCH($B5,IF('Full Data'!$G:$G=AV$2,'Full Data'!$C:$C),0)))=CONCATENATE(LEFT(AV5),BZ5),"",CONCATENATE((INDEX('Full Data'!$I:$I,MATCH($B5,IF('Full Data'!$G:$G=AV$2,'Full Data'!$C:$C),0))),"  |  ",CONCATENATE(AV5,BZ5)))</f>
        <v/>
      </c>
      <c r="S5" s="11" t="str">
        <f t="array" ref="S5">IF((INDEX('Full Data'!$I:$I,MATCH($B5,IF('Full Data'!$G:$G=AW$2,'Full Data'!$C:$C),0)))=CONCATENATE(LEFT(AW5),CA5),"",CONCATENATE((INDEX('Full Data'!$I:$I,MATCH($B5,IF('Full Data'!$G:$G=AW$2,'Full Data'!$C:$C),0))),"  |  ",CONCATENATE(AW5,CA5)))</f>
        <v/>
      </c>
      <c r="T5" s="11" t="str">
        <f t="array" ref="T5">IF((INDEX('Full Data'!$I:$I,MATCH($B5,IF('Full Data'!$G:$G=AX$2,'Full Data'!$C:$C),0)))=CONCATENATE(LEFT(AX5),CB5),"",CONCATENATE((INDEX('Full Data'!$I:$I,MATCH($B5,IF('Full Data'!$G:$G=AX$2,'Full Data'!$C:$C),0))),"  |  ",CONCATENATE(AX5,CB5)))</f>
        <v/>
      </c>
      <c r="U5" s="11" t="str">
        <f t="array" ref="U5">IF((INDEX('Full Data'!$I:$I,MATCH($B5,IF('Full Data'!$G:$G=AY$2,'Full Data'!$C:$C),0)))=CONCATENATE(LEFT(AY5),CC5),"",CONCATENATE((INDEX('Full Data'!$I:$I,MATCH($B5,IF('Full Data'!$G:$G=AY$2,'Full Data'!$C:$C),0))),"  |  ",CONCATENATE(AY5,CC5)))</f>
        <v/>
      </c>
      <c r="V5" s="11" t="str">
        <f t="array" ref="V5">IF((INDEX('Full Data'!$I:$I,MATCH($B5,IF('Full Data'!$G:$G=AZ$2,'Full Data'!$C:$C),0)))=CONCATENATE(LEFT(AZ5),CD5),"",CONCATENATE((INDEX('Full Data'!$I:$I,MATCH($B5,IF('Full Data'!$G:$G=AZ$2,'Full Data'!$C:$C),0))),"  |  ",CONCATENATE(AZ5,CD5)))</f>
        <v/>
      </c>
      <c r="W5" s="11" t="str">
        <f t="array" ref="W5">IF((INDEX('Full Data'!$I:$I,MATCH($B5,IF('Full Data'!$G:$G=BA$2,'Full Data'!$C:$C),0)))=CONCATENATE(LEFT(BA5),CE5),"",CONCATENATE((INDEX('Full Data'!$I:$I,MATCH($B5,IF('Full Data'!$G:$G=BA$2,'Full Data'!$C:$C),0))),"  |  ",CONCATENATE(BA5,CE5)))</f>
        <v/>
      </c>
      <c r="X5" s="11" t="str">
        <f t="array" ref="X5">IF((INDEX('Full Data'!$I:$I,MATCH($B5,IF('Full Data'!$G:$G=BB$2,'Full Data'!$C:$C),0)))=CONCATENATE(LEFT(BB5),CF5),"",CONCATENATE((INDEX('Full Data'!$I:$I,MATCH($B5,IF('Full Data'!$G:$G=BB$2,'Full Data'!$C:$C),0))),"  |  ",CONCATENATE(BB5,CF5)))</f>
        <v/>
      </c>
      <c r="Y5" s="11" t="str">
        <f t="array" ref="Y5">IF((INDEX('Full Data'!$I:$I,MATCH($B5,IF('Full Data'!$G:$G=BC$2,'Full Data'!$C:$C),0)))=CONCATENATE(LEFT(BC5),CG5),"",CONCATENATE((INDEX('Full Data'!$I:$I,MATCH($B5,IF('Full Data'!$G:$G=BC$2,'Full Data'!$C:$C),0))),"  |  ",CONCATENATE(BC5,CG5)))</f>
        <v/>
      </c>
      <c r="Z5" s="11" t="str">
        <f t="array" ref="Z5">IF((INDEX('Full Data'!$I:$I,MATCH($B5,IF('Full Data'!$G:$G=BD$2,'Full Data'!$C:$C),0)))=CONCATENATE(LEFT(BD5),CH5),"",CONCATENATE((INDEX('Full Data'!$I:$I,MATCH($B5,IF('Full Data'!$G:$G=BD$2,'Full Data'!$C:$C),0))),"  |  ",CONCATENATE(BD5,CH5)))</f>
        <v/>
      </c>
      <c r="AA5" s="11" t="str">
        <f t="array" ref="AA5">IF((INDEX('Full Data'!$I:$I,MATCH($B5,IF('Full Data'!$G:$G=BE$2,'Full Data'!$C:$C),0)))=CONCATENATE(LEFT(BE5),CI5),"",CONCATENATE((INDEX('Full Data'!$I:$I,MATCH($B5,IF('Full Data'!$G:$G=BE$2,'Full Data'!$C:$C),0))),"  |  ",CONCATENATE(BE5,CI5)))</f>
        <v/>
      </c>
      <c r="AB5" s="11" t="str">
        <f t="array" ref="AB5">IF((INDEX('Full Data'!$I:$I,MATCH($B5,IF('Full Data'!$G:$G=BF$2,'Full Data'!$C:$C),0)))=CONCATENATE(LEFT(BF5),CJ5),"",CONCATENATE((INDEX('Full Data'!$I:$I,MATCH($B5,IF('Full Data'!$G:$G=BF$2,'Full Data'!$C:$C),0))),"  |  ",CONCATENATE(BF5,CJ5)))</f>
        <v/>
      </c>
      <c r="AC5" s="11" t="str">
        <f t="array" ref="AC5">IF((INDEX('Full Data'!$I:$I,MATCH($B5,IF('Full Data'!$G:$G=BG$2,'Full Data'!$C:$C),0)))=CONCATENATE(LEFT(BG5),CK5),"",CONCATENATE((INDEX('Full Data'!$I:$I,MATCH($B5,IF('Full Data'!$G:$G=BG$2,'Full Data'!$C:$C),0))),"  |  ",CONCATENATE(BG5,CK5)))</f>
        <v xml:space="preserve">A  |  </v>
      </c>
      <c r="AD5" s="11" t="str">
        <f t="array" ref="AD5">IF((INDEX('Full Data'!$I:$I,MATCH($B5,IF('Full Data'!$G:$G=BH$2,'Full Data'!$C:$C),0)))=CONCATENATE(LEFT(BH5),CL5),"",CONCATENATE((INDEX('Full Data'!$I:$I,MATCH($B5,IF('Full Data'!$G:$G=BH$2,'Full Data'!$C:$C),0))),"  |  ",CONCATENATE(BH5,CL5)))</f>
        <v>I  |  U</v>
      </c>
      <c r="AE5" s="11" t="e">
        <f t="array" ref="AE5">IF((INDEX('Full Data'!$I:$I,MATCH($B5,IF('Full Data'!$G:$G=BI$2,'Full Data'!$C:$C),0)))=CONCATENATE(LEFT(BI5),CM5),"",CONCATENATE((INDEX('Full Data'!$I:$I,MATCH($B5,IF('Full Data'!$G:$G=BI$2,'Full Data'!$C:$C),0))),"  |  ",CONCATENATE(BI5,CM5)))</f>
        <v>#N/A</v>
      </c>
      <c r="AF5" s="11" t="e">
        <f t="array" ref="AF5">IF((INDEX('Full Data'!$I:$I,MATCH($B5,IF('Full Data'!$G:$G=BJ$2,'Full Data'!$C:$C),0)))=CONCATENATE(LEFT(BJ5),CN5),"",CONCATENATE((INDEX('Full Data'!$I:$I,MATCH($B5,IF('Full Data'!$G:$G=BJ$2,'Full Data'!$C:$C),0))),"  |  ",CONCATENATE(BJ5,CN5)))</f>
        <v>#N/A</v>
      </c>
      <c r="AG5" s="11" t="e">
        <f t="array" ref="AG5">IF((INDEX('Full Data'!$I:$I,MATCH($B5,IF('Full Data'!$G:$G=BK$2,'Full Data'!$C:$C),0)))=CONCATENATE(LEFT(BK5),CO5),"",CONCATENATE((INDEX('Full Data'!$I:$I,MATCH($B5,IF('Full Data'!$G:$G=BK$2,'Full Data'!$C:$C),0))),"  |  ",CONCATENATE(BK5,CO5)))</f>
        <v>#N/A</v>
      </c>
      <c r="AH5" s="11"/>
      <c r="AI5" s="11" t="str">
        <f t="array" ref="AI5">IF((INDEX('Full Data'!$I:$I,MATCH($B5,IF('Full Data'!$G:$G=BM$2,'Full Data'!$C:$C),0)))=CONCATENATE(LEFT(BM5),CQ5),"",CONCATENATE((INDEX('Full Data'!$I:$I,MATCH($B5,IF('Full Data'!$G:$G=BM$2,'Full Data'!$C:$C),0))),"  |  ",CONCATENATE(BM5,CQ5)))</f>
        <v/>
      </c>
      <c r="AJ5" s="11" t="str">
        <f t="array" ref="AJ5">IF((INDEX('Full Data'!$I:$I,MATCH($B5,IF('Full Data'!$G:$G=BN$2,'Full Data'!$C:$C),0)))=CONCATENATE(LEFT(BN5),CR5),"",CONCATENATE((INDEX('Full Data'!$I:$I,MATCH($B5,IF('Full Data'!$G:$G=BN$2,'Full Data'!$C:$C),0))),"  |  ",CONCATENATE(BN5,CR5)))</f>
        <v>I  |  U</v>
      </c>
      <c r="AK5" s="11" t="str">
        <f t="array" ref="AK5">IF((INDEX('Full Data'!$I:$I,MATCH($B5,IF('Full Data'!$G:$G=BO$2,'Full Data'!$C:$C),0)))=CONCATENATE(LEFT(BO5),CS5),"",CONCATENATE((INDEX('Full Data'!$I:$I,MATCH($B5,IF('Full Data'!$G:$G=BO$2,'Full Data'!$C:$C),0))),"  |  ",CONCATENATE(BO5,CS5)))</f>
        <v/>
      </c>
      <c r="AL5" s="11" t="str">
        <f t="array" ref="AL5">IF((INDEX('Full Data'!$I:$I,MATCH($B5,IF('Full Data'!$G:$G=BP$2,'Full Data'!$C:$C),0)))=CONCATENATE(LEFT(BP5),CT5),"",CONCATENATE((INDEX('Full Data'!$I:$I,MATCH($B5,IF('Full Data'!$G:$G=BP$2,'Full Data'!$C:$C),0))),"  |  ",CONCATENATE(BP5,CT5)))</f>
        <v/>
      </c>
      <c r="AM5" s="11" t="str">
        <f t="array" ref="AM5">IF((INDEX('Full Data'!$I:$I,MATCH($B5,IF('Full Data'!$G:$G=BQ$2,'Full Data'!$C:$C),0)))=CONCATENATE(LEFT(BQ5),CU5),"",CONCATENATE((INDEX('Full Data'!$I:$I,MATCH($B5,IF('Full Data'!$G:$G=BQ$2,'Full Data'!$C:$C),0))),"  |  ",CONCATENATE(BQ5,CU5)))</f>
        <v/>
      </c>
      <c r="AN5" s="11" t="str">
        <f t="array" ref="AN5">IF((INDEX('Full Data'!$I:$I,MATCH($B5,IF('Full Data'!$G:$G=BR$2,'Full Data'!$C:$C),0)))=CONCATENATE(LEFT(BR5),CV5),"",CONCATENATE((INDEX('Full Data'!$I:$I,MATCH($B5,IF('Full Data'!$G:$G=BR$2,'Full Data'!$C:$C),0))),"  |  ",CONCATENATE(BR5,CV5)))</f>
        <v/>
      </c>
      <c r="AO5" s="11" t="str">
        <f t="array" ref="AO5">IF((INDEX('Full Data'!$I:$I,MATCH($B5,IF('Full Data'!$G:$G=BS$2,'Full Data'!$C:$C),0)))=CONCATENATE(LEFT(BS5),CW5),"",CONCATENATE((INDEX('Full Data'!$I:$I,MATCH($B5,IF('Full Data'!$G:$G=BS$2,'Full Data'!$C:$C),0))),"  |  ",CONCATENATE(BS5,CW5)))</f>
        <v/>
      </c>
      <c r="AP5" s="11" t="str">
        <f t="array" ref="AP5">IF((INDEX('Full Data'!$I:$I,MATCH($B5,IF('Full Data'!$G:$G=BT$2,'Full Data'!$C:$C),0)))=CONCATENATE(LEFT(BT5),CX5),"",CONCATENATE((INDEX('Full Data'!$I:$I,MATCH($B5,IF('Full Data'!$G:$G=BT$2,'Full Data'!$C:$C),0))),"  |  ",CONCATENATE(BT5,CX5)))</f>
        <v/>
      </c>
      <c r="AQ5" s="27" t="e">
        <f t="array" ref="AQ5">IF((INDEX('Full Data'!$M:$M,MATCH($B5,IF('Full Data'!$G:$G=AQ$2,'Full Data'!$C:$C),0)))-(INDEX('Full Data'!$E:$E,MATCH($B5,IF('Full Data'!$G:$G=AQ$2,'Full Data'!$C:$C),0)))&gt;2,"Q, "&amp;(INDEX('Full Data'!$M:$M,MATCH($B5,IF('Full Data'!$G:$G=AQ$2,'Full Data'!$C:$C),0)))-(INDEX('Full Data'!$E:$E,MATCH($B5,IF('Full Data'!$G:$G=AQ$2,'Full Data'!$C:$C),0)))-2,"")</f>
        <v>#N/A</v>
      </c>
      <c r="AR5" s="27" t="str">
        <f t="array" ref="AR5">IF((INDEX('Full Data'!$M:$M,MATCH($B5,IF('Full Data'!$G:$G=AR$2,'Full Data'!$C:$C),0)))-(INDEX('Full Data'!$E:$E,MATCH($B5,IF('Full Data'!$G:$G=AR$2,'Full Data'!$C:$C),0)))&gt;2,"Q, "&amp;(INDEX('Full Data'!$M:$M,MATCH($B5,IF('Full Data'!$G:$G=AR$2,'Full Data'!$C:$C),0)))-(INDEX('Full Data'!$E:$E,MATCH($B5,IF('Full Data'!$G:$G=AR$2,'Full Data'!$C:$C),0)))-2,"")</f>
        <v/>
      </c>
      <c r="AS5" s="27" t="str">
        <f t="array" ref="AS5">IF((INDEX('Full Data'!$M:$M,MATCH($B5,IF('Full Data'!$G:$G=AS$2,'Full Data'!$C:$C),0)))-(INDEX('Full Data'!$E:$E,MATCH($B5,IF('Full Data'!$G:$G=AS$2,'Full Data'!$C:$C),0)))&gt;14,"Q, "&amp;(INDEX('Full Data'!$M:$M,MATCH($B5,IF('Full Data'!$G:$G=AS$2,'Full Data'!$C:$C),0)))-(INDEX('Full Data'!$E:$E,MATCH($B5,IF('Full Data'!$G:$G=AS$2,'Full Data'!$C:$C),0)))-14,"")</f>
        <v/>
      </c>
      <c r="AT5" s="27" t="str">
        <f t="array" ref="AT5">IF((INDEX('Full Data'!$M:$M,MATCH($B5,IF('Full Data'!$G:$G=AT$2,'Full Data'!$C:$C),0)))-(INDEX('Full Data'!$E:$E,MATCH($B5,IF('Full Data'!$G:$G=AT$2,'Full Data'!$C:$C),0)))&gt;28,"Q, "&amp;(INDEX('Full Data'!$M:$M,MATCH($B5,IF('Full Data'!$G:$G=AT$2,'Full Data'!$C:$C),0)))-(INDEX('Full Data'!$E:$E,MATCH($B5,IF('Full Data'!$G:$G=AT$2,'Full Data'!$C:$C),0)))-28,"")</f>
        <v/>
      </c>
      <c r="AU5" s="27" t="str">
        <f t="array" ref="AU5">IF((INDEX('Full Data'!$M:$M,MATCH($B5,IF('Full Data'!$G:$G=AU$2,'Full Data'!$C:$C),0)))-(INDEX('Full Data'!$E:$E,MATCH($B5,IF('Full Data'!$G:$G=AU$2,'Full Data'!$C:$C),0)))&gt;28,"Q, "&amp;(INDEX('Full Data'!$M:$M,MATCH($B5,IF('Full Data'!$G:$G=AU$2,'Full Data'!$C:$C),0)))-(INDEX('Full Data'!$E:$E,MATCH($B5,IF('Full Data'!$G:$G=AU$2,'Full Data'!$C:$C),0)))-28,"")</f>
        <v/>
      </c>
      <c r="AV5" s="27" t="str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/>
      </c>
      <c r="AW5" s="27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7" t="str">
        <f t="array" ref="AX5">IF((INDEX('Full Data'!$M:$M,MATCH($B5,IF('Full Data'!$G:$G=AX$2,'Full Data'!$C:$C),0)))-(INDEX('Full Data'!$E:$E,MATCH($B5,IF('Full Data'!$G:$G=AX$2,'Full Data'!$C:$C),0)))&gt;2,"Q, "&amp;(INDEX('Full Data'!$M:$M,MATCH($B5,IF('Full Data'!$G:$G=AX$2,'Full Data'!$C:$C),0)))-(INDEX('Full Data'!$E:$E,MATCH($B5,IF('Full Data'!$G:$G=AX$2,'Full Data'!$C:$C),0)))-2,"")</f>
        <v/>
      </c>
      <c r="AY5" s="27" t="str">
        <f t="array" ref="AY5">IF((INDEX('Full Data'!$M:$M,MATCH($B5,IF('Full Data'!$G:$G=AY$2,'Full Data'!$C:$C),0)))-(INDEX('Full Data'!$E:$E,MATCH($B5,IF('Full Data'!$G:$G=AY$2,'Full Data'!$C:$C),0)))&gt;28,"Q, "&amp;(INDEX('Full Data'!$M:$M,MATCH($B5,IF('Full Data'!$G:$G=AY$2,'Full Data'!$C:$C),0)))-(INDEX('Full Data'!$E:$E,MATCH($B5,IF('Full Data'!$G:$G=AY$2,'Full Data'!$C:$C),0)))-28,"")</f>
        <v/>
      </c>
      <c r="AZ5" s="27" t="str">
        <f t="array" ref="AZ5">IF((INDEX('Full Data'!$M:$M,MATCH($B5,IF('Full Data'!$G:$G=AZ$2,'Full Data'!$C:$C),0)))-(INDEX('Full Data'!$E:$E,MATCH($B5,IF('Full Data'!$G:$G=AZ$2,'Full Data'!$C:$C),0)))&gt;180,"Q, "&amp;(INDEX('Full Data'!$M:$M,MATCH($B5,IF('Full Data'!$G:$G=AZ$2,'Full Data'!$C:$C),0)))-(INDEX('Full Data'!$E:$E,MATCH($B5,IF('Full Data'!$G:$G=AZ$2,'Full Data'!$C:$C),0)))-180,"")</f>
        <v/>
      </c>
      <c r="BA5" s="27" t="str">
        <f t="array" ref="BA5">IF((INDEX('Full Data'!$M:$M,MATCH($B5,IF('Full Data'!$G:$G=BA$2,'Full Data'!$C:$C),0)))-(INDEX('Full Data'!$E:$E,MATCH($B5,IF('Full Data'!$G:$G=BA$2,'Full Data'!$C:$C),0)))&gt;180,"Q, "&amp;(INDEX('Full Data'!$M:$M,MATCH($B5,IF('Full Data'!$G:$G=BA$2,'Full Data'!$C:$C),0)))-(INDEX('Full Data'!$E:$E,MATCH($B5,IF('Full Data'!$G:$G=BA$2,'Full Data'!$C:$C),0)))-180,"")</f>
        <v/>
      </c>
      <c r="BB5" s="27" t="str">
        <f t="array" ref="BB5">IF((INDEX('Full Data'!$M:$M,MATCH($B5,IF('Full Data'!$G:$G=BB$2,'Full Data'!$C:$C),0)))-(INDEX('Full Data'!$E:$E,MATCH($B5,IF('Full Data'!$G:$G=BB$2,'Full Data'!$C:$C),0)))&gt;180,"Q, "&amp;(INDEX('Full Data'!$M:$M,MATCH($B5,IF('Full Data'!$G:$G=BB$2,'Full Data'!$C:$C),0)))-(INDEX('Full Data'!$E:$E,MATCH($B5,IF('Full Data'!$G:$G=BB$2,'Full Data'!$C:$C),0)))-180,"")</f>
        <v/>
      </c>
      <c r="BC5" s="27" t="str">
        <f t="array" ref="BC5">IF((INDEX('Full Data'!$M:$M,MATCH($B5,IF('Full Data'!$G:$G=BC$2,'Full Data'!$C:$C),0)))-(INDEX('Full Data'!$E:$E,MATCH($B5,IF('Full Data'!$G:$G=BC$2,'Full Data'!$C:$C),0)))&gt;180,"Q, "&amp;(INDEX('Full Data'!$M:$M,MATCH($B5,IF('Full Data'!$G:$G=BC$2,'Full Data'!$C:$C),0)))-(INDEX('Full Data'!$E:$E,MATCH($B5,IF('Full Data'!$G:$G=BC$2,'Full Data'!$C:$C),0)))-180,"")</f>
        <v/>
      </c>
      <c r="BD5" s="27" t="str">
        <f t="array" ref="BD5">IF((INDEX('Full Data'!$M:$M,MATCH($B5,IF('Full Data'!$G:$G=BD$2,'Full Data'!$C:$C),0)))-(INDEX('Full Data'!$E:$E,MATCH($B5,IF('Full Data'!$G:$G=BD$2,'Full Data'!$C:$C),0)))&gt;28,"Q, "&amp;(INDEX('Full Data'!$M:$M,MATCH($B5,IF('Full Data'!$G:$G=BD$2,'Full Data'!$C:$C),0)))-(INDEX('Full Data'!$E:$E,MATCH($B5,IF('Full Data'!$G:$G=BD$2,'Full Data'!$C:$C),0)))-28,"")</f>
        <v/>
      </c>
      <c r="BE5" s="27" t="str">
        <f t="array" ref="BE5">IF((INDEX('Full Data'!$M:$M,MATCH($B5,IF('Full Data'!$G:$G=BE$2,'Full Data'!$C:$C),0)))-(INDEX('Full Data'!$E:$E,MATCH($B5,IF('Full Data'!$G:$G=BE$2,'Full Data'!$C:$C),0)))&gt;28,"Q, "&amp;(INDEX('Full Data'!$M:$M,MATCH($B5,IF('Full Data'!$G:$G=BE$2,'Full Data'!$C:$C),0)))-(INDEX('Full Data'!$E:$E,MATCH($B5,IF('Full Data'!$G:$G=BE$2,'Full Data'!$C:$C),0)))-28,"")</f>
        <v/>
      </c>
      <c r="BF5" s="27" t="str">
        <f t="array" ref="BF5">IF((INDEX('Full Data'!$M:$M,MATCH($B5,IF('Full Data'!$G:$G=BF$2,'Full Data'!$C:$C),0)))-(INDEX('Full Data'!$E:$E,MATCH($B5,IF('Full Data'!$G:$G=BF$2,'Full Data'!$C:$C),0)))&gt;180,"Q, "&amp;(INDEX('Full Data'!$M:$M,MATCH($B5,IF('Full Data'!$G:$G=BF$2,'Full Data'!$C:$C),0)))-(INDEX('Full Data'!$E:$E,MATCH($B5,IF('Full Data'!$G:$G=BF$2,'Full Data'!$C:$C),0)))-180,"")</f>
        <v/>
      </c>
      <c r="BG5" s="27" t="str">
        <f t="array" ref="BG5">IF((INDEX('Full Data'!$M:$M,MATCH($B5,IF('Full Data'!$G:$G=BG$2,'Full Data'!$C:$C),0)))-(INDEX('Full Data'!$E:$E,MATCH($B5,IF('Full Data'!$G:$G=BG$2,'Full Data'!$C:$C),0)))&gt;7,"Q, "&amp;(INDEX('Full Data'!$M:$M,MATCH($B5,IF('Full Data'!$G:$G=BG$2,'Full Data'!$C:$C),0)))-(INDEX('Full Data'!$E:$E,MATCH($B5,IF('Full Data'!$G:$G=BG$2,'Full Data'!$C:$C),0)))-7,"")</f>
        <v/>
      </c>
      <c r="BH5" s="27" t="str">
        <f t="array" ref="BH5">IF((INDEX('Full Data'!$M:$M,MATCH($B5,IF('Full Data'!$G:$G=BH$2,'Full Data'!$C:$C),0)))-(INDEX('Full Data'!$E:$E,MATCH($B5,IF('Full Data'!$G:$G=BH$2,'Full Data'!$C:$C),0)))&gt;28,"Q, "&amp;(INDEX('Full Data'!$M:$M,MATCH($B5,IF('Full Data'!$G:$G=BH$2,'Full Data'!$C:$C),0)))-(INDEX('Full Data'!$E:$E,MATCH($B5,IF('Full Data'!$G:$G=BH$2,'Full Data'!$C:$C),0)))-28,"")</f>
        <v/>
      </c>
      <c r="BI5" s="27" t="e">
        <f t="array" ref="BI5">IF((INDEX('Full Data'!$M:$M,MATCH($B5,IF('Full Data'!$G:$G=BI$2,'Full Data'!$C:$C),0)))-(INDEX('Full Data'!$E:$E,MATCH($B5,IF('Full Data'!$G:$G=BI$2,'Full Data'!$C:$C),0)))&gt;40,"Q, "&amp;(INDEX('Full Data'!$M:$M,MATCH($B5,IF('Full Data'!$G:$G=BI$2,'Full Data'!$C:$C),0)))-(INDEX('Full Data'!$E:$E,MATCH($B5,IF('Full Data'!$G:$G=BI$2,'Full Data'!$C:$C),0)))-40,"")</f>
        <v>#N/A</v>
      </c>
      <c r="BJ5" s="27" t="e">
        <f t="array" ref="BJ5">IF((INDEX('Full Data'!$M:$M,MATCH($B5,IF('Full Data'!$G:$G=BJ$2,'Full Data'!$C:$C),0)))-(INDEX('Full Data'!$E:$E,MATCH($B5,IF('Full Data'!$G:$G=BJ$2,'Full Data'!$C:$C),0)))&gt;6,"Q, "&amp;(INDEX('Full Data'!$M:$M,MATCH($B5,IF('Full Data'!$G:$G=BJ$2,'Full Data'!$C:$C),0)))-(INDEX('Full Data'!$E:$E,MATCH($B5,IF('Full Data'!$G:$G=BJ$2,'Full Data'!$C:$C),0)))-6,"")</f>
        <v>#N/A</v>
      </c>
      <c r="BK5" s="27" t="e">
        <f t="array" ref="BK5">IF((INDEX('Full Data'!$M:$M,MATCH($B5,IF('Full Data'!$G:$G=BK$2,'Full Data'!$C:$C),0)))-(INDEX('Full Data'!$E:$E,MATCH($B5,IF('Full Data'!$G:$G=BK$2,'Full Data'!$C:$C),0)))&gt;6,"Q, "&amp;(INDEX('Full Data'!$M:$M,MATCH($B5,IF('Full Data'!$G:$G=BK$2,'Full Data'!$C:$C),0)))-(INDEX('Full Data'!$E:$E,MATCH($B5,IF('Full Data'!$G:$G=BK$2,'Full Data'!$C:$C),0)))-6,"")</f>
        <v>#N/A</v>
      </c>
      <c r="BL5" s="27" t="str">
        <f t="array" ref="BL5">IF((INDEX('Full Data'!$M:$M,MATCH($B5,IF('Full Data'!$G:$G=BL$2,'Full Data'!$C:$C),0)))-(INDEX('Full Data'!$E:$E,MATCH($B5,IF('Full Data'!$G:$G=BL$2,'Full Data'!$C:$C),0)))&gt;7,"Q, "&amp;(INDEX('Full Data'!$M:$M,MATCH($B5,IF('Full Data'!$G:$G=BL$2,'Full Data'!$C:$C),0)))-(INDEX('Full Data'!$E:$E,MATCH($B5,IF('Full Data'!$G:$G=BL$2,'Full Data'!$C:$C),0)))-7,"")</f>
        <v/>
      </c>
      <c r="BM5" s="27" t="str">
        <f t="array" ref="BM5">IF((INDEX('Full Data'!$M:$M,MATCH($B5,IF('Full Data'!$G:$G=BM$2,'Full Data'!$C:$C),0)))-(INDEX('Full Data'!$E:$E,MATCH($B5,IF('Full Data'!$G:$G=BM$2,'Full Data'!$C:$C),0)))&gt;28,"Q, "&amp;(INDEX('Full Data'!$M:$M,MATCH($B5,IF('Full Data'!$G:$G=BM$2,'Full Data'!$C:$C),0)))-(INDEX('Full Data'!$E:$E,MATCH($B5,IF('Full Data'!$G:$G=BM$2,'Full Data'!$C:$C),0)))-28,"")</f>
        <v/>
      </c>
      <c r="BN5" s="27" t="str">
        <f t="array" ref="BN5">IF((INDEX('Full Data'!$M:$M,MATCH($B5,IF('Full Data'!$G:$G=BN$2,'Full Data'!$C:$C),0)))-(INDEX('Full Data'!$E:$E,MATCH($B5,IF('Full Data'!$G:$G=BN$2,'Full Data'!$C:$C),0)))&gt;182,"Q, "&amp;(INDEX('Full Data'!$M:$M,MATCH($B5,IF('Full Data'!$G:$G=BN$2,'Full Data'!$C:$C),0)))-(INDEX('Full Data'!$E:$E,MATCH($B5,IF('Full Data'!$G:$G=BN$2,'Full Data'!$C:$C),0)))-182,"")</f>
        <v/>
      </c>
      <c r="BO5" s="27" t="str">
        <f t="array" ref="BO5">IF((INDEX('Full Data'!$M:$M,MATCH($B5,IF('Full Data'!$G:$G=BO$2,'Full Data'!$C:$C),0)))-(INDEX('Full Data'!$E:$E,MATCH($B5,IF('Full Data'!$G:$G=BO$2,'Full Data'!$C:$C),0)))&gt;182,"Q, "&amp;(INDEX('Full Data'!$M:$M,MATCH($B5,IF('Full Data'!$G:$G=BO$2,'Full Data'!$C:$C),0)))-(INDEX('Full Data'!$E:$E,MATCH($B5,IF('Full Data'!$G:$G=BO$2,'Full Data'!$C:$C),0)))-182,"")</f>
        <v/>
      </c>
      <c r="BP5" s="27" t="str">
        <f t="array" ref="BP5">IF((INDEX('Full Data'!$M:$M,MATCH($B5,IF('Full Data'!$G:$G=BP$2,'Full Data'!$C:$C),0)))-(INDEX('Full Data'!$E:$E,MATCH($B5,IF('Full Data'!$G:$G=BP$2,'Full Data'!$C:$C),0)))&gt;182,"Q, "&amp;(INDEX('Full Data'!$M:$M,MATCH($B5,IF('Full Data'!$G:$G=BP$2,'Full Data'!$C:$C),0)))-(INDEX('Full Data'!$E:$E,MATCH($B5,IF('Full Data'!$G:$G=BP$2,'Full Data'!$C:$C),0)))-182,"")</f>
        <v/>
      </c>
      <c r="BQ5" s="27" t="str">
        <f t="array" ref="BQ5">IF((INDEX('Full Data'!$M:$M,MATCH($B5,IF('Full Data'!$G:$G=BQ$2,'Full Data'!$C:$C),0)))-(INDEX('Full Data'!$E:$E,MATCH($B5,IF('Full Data'!$G:$G=BQ$2,'Full Data'!$C:$C),0)))&gt;182,"Q, "&amp;(INDEX('Full Data'!$M:$M,MATCH($B5,IF('Full Data'!$G:$G=BQ$2,'Full Data'!$C:$C),0)))-(INDEX('Full Data'!$E:$E,MATCH($B5,IF('Full Data'!$G:$G=BQ$2,'Full Data'!$C:$C),0)))-182,"")</f>
        <v/>
      </c>
      <c r="BR5" s="27" t="str">
        <f t="array" ref="BR5">IF((INDEX('Full Data'!$M:$M,MATCH($B5,IF('Full Data'!$G:$G=BR$2,'Full Data'!$C:$C),0)))-(INDEX('Full Data'!$E:$E,MATCH($B5,IF('Full Data'!$G:$G=BR$2,'Full Data'!$C:$C),0)))&gt;182,"Q, "&amp;(INDEX('Full Data'!$M:$M,MATCH($B5,IF('Full Data'!$G:$G=BR$2,'Full Data'!$C:$C),0)))-(INDEX('Full Data'!$E:$E,MATCH($B5,IF('Full Data'!$G:$G=BR$2,'Full Data'!$C:$C),0)))-182,"")</f>
        <v/>
      </c>
      <c r="BS5" s="27" t="str">
        <f t="array" ref="BS5">IF((INDEX('Full Data'!$M:$M,MATCH($B5,IF('Full Data'!$G:$G=BS$2,'Full Data'!$C:$C),0)))-(INDEX('Full Data'!$E:$E,MATCH($B5,IF('Full Data'!$G:$G=BS$2,'Full Data'!$C:$C),0)))&gt;182,"Q, "&amp;(INDEX('Full Data'!$M:$M,MATCH($B5,IF('Full Data'!$G:$G=BS$2,'Full Data'!$C:$C),0)))-(INDEX('Full Data'!$E:$E,MATCH($B5,IF('Full Data'!$G:$G=BS$2,'Full Data'!$C:$C),0)))-182,"")</f>
        <v/>
      </c>
      <c r="BT5" s="27" t="str">
        <f t="array" ref="BT5">IF((INDEX('Full Data'!$M:$M,MATCH($B5,IF('Full Data'!$G:$G=BT$2,'Full Data'!$C:$C),0)))-(INDEX('Full Data'!$E:$E,MATCH($B5,IF('Full Data'!$G:$G=BT$2,'Full Data'!$C:$C),0)))&gt;182,"Q, "&amp;(INDEX('Full Data'!$M:$M,MATCH($B5,IF('Full Data'!$G:$G=BT$2,'Full Data'!$C:$C),0)))-(INDEX('Full Data'!$E:$E,MATCH($B5,IF('Full Data'!$G:$G=BT$2,'Full Data'!$C:$C),0)))-182,"")</f>
        <v/>
      </c>
      <c r="BU5" s="24" t="e">
        <f>IF(Summary!L5&gt;MDL!C5,IF(Summary!L5&lt;PQL!C5,"I",""),"U")</f>
        <v>#N/A</v>
      </c>
      <c r="BV5" s="25" t="str">
        <f>IF(Summary!M5&gt;MDL!D5,IF(Summary!M5&lt;PQL!D5,"I",""),"U")</f>
        <v>U</v>
      </c>
      <c r="BW5" s="25" t="str">
        <f>IF(Summary!N5&gt;MDL!E5,IF(Summary!N5&lt;PQL!E5,"I",""),"U")</f>
        <v/>
      </c>
      <c r="BX5" s="25" t="str">
        <f>IF(Summary!O5&gt;MDL!F5,IF(Summary!O5&lt;PQL!F5,"I",""),"U")</f>
        <v>U</v>
      </c>
      <c r="BY5" s="25" t="str">
        <f>IF(Summary!P5&gt;MDL!G5,IF(Summary!P5&lt;PQL!G5,"I",""),"U")</f>
        <v>U</v>
      </c>
      <c r="BZ5" s="25" t="str">
        <f>IF(Summary!Q5&gt;MDL!H5,IF(Summary!Q5&lt;PQL!H5,"I",""),"U")</f>
        <v/>
      </c>
      <c r="CA5" s="25" t="str">
        <f>IF(Summary!R5&gt;MDL!I5,IF(Summary!R5&lt;PQL!I5,"I",""),"U")</f>
        <v/>
      </c>
      <c r="CB5" s="25" t="str">
        <f>IF(Summary!S5&gt;MDL!J5,IF(Summary!S5&lt;PQL!J5,"I",""),"U")</f>
        <v/>
      </c>
      <c r="CC5" s="25" t="str">
        <f>IF(Summary!T5&gt;MDL!K5,IF(Summary!T5&lt;PQL!K5,"I",""),"U")</f>
        <v>U</v>
      </c>
      <c r="CD5" s="25" t="str">
        <f>IF(Summary!U5&gt;MDL!L5,IF(Summary!U5&lt;PQL!L5,"I",""),"U")</f>
        <v/>
      </c>
      <c r="CE5" s="25" t="str">
        <f>IF(Summary!V5&gt;MDL!M5,IF(Summary!V5&lt;PQL!M5,"I",""),"U")</f>
        <v/>
      </c>
      <c r="CF5" s="25" t="str">
        <f>IF(Summary!W5&gt;MDL!N5,IF(Summary!W5&lt;PQL!N5,"I",""),"U")</f>
        <v>I</v>
      </c>
      <c r="CG5" s="25" t="str">
        <f>IF(Summary!X5&gt;MDL!O5,IF(Summary!X5&lt;PQL!O5,"I",""),"U")</f>
        <v>I</v>
      </c>
      <c r="CH5" s="25" t="str">
        <f>IF(Summary!Y5&gt;MDL!P5,IF(Summary!Y5&lt;PQL!P5,"I",""),"U")</f>
        <v/>
      </c>
      <c r="CI5" s="25" t="str">
        <f>IF(Summary!Z5&gt;MDL!Q5,IF(Summary!Z5&lt;PQL!Q5,"I",""),"U")</f>
        <v/>
      </c>
      <c r="CJ5" s="25" t="str">
        <f>IF(Summary!AA5&gt;MDL!R5,IF(Summary!AA5&lt;PQL!R5,"I",""),"U")</f>
        <v>U</v>
      </c>
      <c r="CK5" s="25" t="str">
        <f>IF(Summary!AB5&gt;MDL!S5,IF(Summary!AB5&lt;PQL!S5,"I",""),"U")</f>
        <v/>
      </c>
      <c r="CL5" s="25" t="str">
        <f>IF(Summary!AD5&gt;MDL!U5,IF(Summary!AD5&lt;PQL!U5,"I",""),"U")</f>
        <v>U</v>
      </c>
      <c r="CM5" s="25" t="e">
        <f>IF(Summary!AE5&gt;MDL!V5,IF(Summary!AE5&lt;PQL!V5,"I",""),"U")</f>
        <v>#N/A</v>
      </c>
      <c r="CN5" s="25" t="e">
        <f>IF(Summary!AF5&gt;MDL!W5,IF(Summary!AF5&lt;PQL!W5,"I",""),"U")</f>
        <v>#N/A</v>
      </c>
      <c r="CO5" s="25" t="e">
        <f>IF(Summary!AG5&gt;MDL!X5,IF(Summary!AG5&lt;PQL!X5,"I",""),"U")</f>
        <v>#N/A</v>
      </c>
      <c r="CP5" s="25" t="str">
        <f>IF(Summary!AH5&gt;MDL!Y5,IF(Summary!AH5&lt;PQL!Y5,"I",""),"U")</f>
        <v>U</v>
      </c>
      <c r="CQ5" s="25" t="str">
        <f>IF(Summary!AI5&gt;MDL!Z5,IF(Summary!AI5&lt;PQL!Z5,"I",""),"U")</f>
        <v/>
      </c>
      <c r="CR5" s="25" t="str">
        <f>IF(Summary!AJ5&gt;MDL!AA5,IF(Summary!AJ5&lt;PQL!AA5,"I",""),"U")</f>
        <v>U</v>
      </c>
      <c r="CS5" s="25" t="str">
        <f>IF(Summary!AK5&gt;MDL!AB5,IF(Summary!AK5&lt;PQL!AB5,"I",""),"U")</f>
        <v/>
      </c>
      <c r="CT5" s="25" t="str">
        <f>IF(Summary!AL5&gt;MDL!AC5,IF(Summary!AL5&lt;PQL!AC5,"I",""),"U")</f>
        <v>U</v>
      </c>
      <c r="CU5" s="25" t="str">
        <f>IF(Summary!AM5&gt;MDL!AD5,IF(Summary!AM5&lt;PQL!AD5,"I",""),"U")</f>
        <v>U</v>
      </c>
      <c r="CV5" s="25" t="str">
        <f>IF(Summary!AN5&gt;MDL!AE5,IF(Summary!AN5&lt;PQL!AE5,"I",""),"U")</f>
        <v/>
      </c>
      <c r="CW5" s="25" t="str">
        <f>IF(Summary!AO5&gt;MDL!AF5,IF(Summary!AO5&lt;PQL!AF5,"I",""),"U")</f>
        <v>U</v>
      </c>
      <c r="CX5" s="25" t="str">
        <f>IF(Summary!AP5&gt;MDL!AG5,IF(Summary!AP5&lt;PQL!AG5,"I",""),"U")</f>
        <v>U</v>
      </c>
    </row>
    <row r="6" spans="2:102">
      <c r="B6" s="48" t="str">
        <f>Summary!$B6</f>
        <v>TWIN CAVES SPRING</v>
      </c>
      <c r="C6">
        <v>30646</v>
      </c>
      <c r="D6" t="str">
        <f>IF(ISERROR(INDEX('Full Data'!A:A,MATCH(B6,'Full Data'!C:C,0))),"",INDEX('Full Data'!A:A,MATCH(B6,'Full Data'!C:C,0)))</f>
        <v>SPRS1105-4</v>
      </c>
      <c r="E6" s="34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4" t="str">
        <f t="array" ref="G6">IF(AND((IF(AND(ISTEXT((INDEX('Full Data'!$I:$I,MATCH($B6,IF('Full Data'!$G:$G=G$2,'Full Data'!$C:$C),0)))),ISNUMBER(Summary!G6)),"bad qualifer","O"))="O",IFERROR(Summary!G6,"O")="O"),"O","")</f>
        <v>O</v>
      </c>
      <c r="H6" s="34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4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O</v>
      </c>
      <c r="K6" s="45" t="str">
        <f>IF(OR(C6=9695,C6=20383,C6=20385,C6=9714),"",(IF(AND((IF(AND(ISTEXT((INDEX('Full Data'!$I:$I,MATCH($B6,IF('Full Data'!$G:$G=K$2,'Full Data'!$C:$C),0)))),ISNUMBER(Summary!K6)),"bad qualifer","O"))="O",IFERROR(Summary!K6,"O")="O"),"O","")))</f>
        <v>O</v>
      </c>
      <c r="L6" s="45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e">
        <f t="array" ref="M6">IF((INDEX('Full Data'!$I:$I,MATCH($B6,IF('Full Data'!$G:$G=AQ$2,'Full Data'!$C:$C),0)))=CONCATENATE(LEFT(AQ6),BU6),"",CONCATENATE((INDEX('Full Data'!$I:$I,MATCH($B6,IF('Full Data'!$G:$G=AQ$2,'Full Data'!$C:$C),0))),"  |  ",CONCATENATE(AQ6,BU6)))</f>
        <v>#N/A</v>
      </c>
      <c r="N6" s="11" t="str">
        <f t="array" ref="N6">IF((INDEX('Full Data'!$I:$I,MATCH($B6,IF('Full Data'!$G:$G=AR$2,'Full Data'!$C:$C),0)))=CONCATENATE(LEFT(AR6),BV6),"",CONCATENATE((INDEX('Full Data'!$I:$I,MATCH($B6,IF('Full Data'!$G:$G=AR$2,'Full Data'!$C:$C),0))),"  |  ",CONCATENATE(AR6,BV6)))</f>
        <v/>
      </c>
      <c r="O6" s="11" t="str">
        <f t="array" ref="O6">IF((INDEX('Full Data'!$I:$I,MATCH($B6,IF('Full Data'!$G:$G=AS$2,'Full Data'!$C:$C),0)))=CONCATENATE(LEFT(AS6),BW6),"",CONCATENATE((INDEX('Full Data'!$I:$I,MATCH($B6,IF('Full Data'!$G:$G=AS$2,'Full Data'!$C:$C),0))),"  |  ",CONCATENATE(AS6,BW6)))</f>
        <v/>
      </c>
      <c r="P6" s="11" t="str">
        <f t="array" ref="P6">IF((INDEX('Full Data'!$I:$I,MATCH($B6,IF('Full Data'!$G:$G=AT$2,'Full Data'!$C:$C),0)))=CONCATENATE(LEFT(AT6),BX6),"",CONCATENATE((INDEX('Full Data'!$I:$I,MATCH($B6,IF('Full Data'!$G:$G=AT$2,'Full Data'!$C:$C),0))),"  |  ",CONCATENATE(AT6,BX6)))</f>
        <v/>
      </c>
      <c r="Q6" s="11" t="str">
        <f t="array" ref="Q6">IF((INDEX('Full Data'!$I:$I,MATCH($B6,IF('Full Data'!$G:$G=AU$2,'Full Data'!$C:$C),0)))=CONCATENATE(LEFT(AU6),BY6),"",CONCATENATE((INDEX('Full Data'!$I:$I,MATCH($B6,IF('Full Data'!$G:$G=AU$2,'Full Data'!$C:$C),0))),"  |  ",CONCATENATE(AU6,BY6)))</f>
        <v/>
      </c>
      <c r="R6" s="11" t="str">
        <f t="array" ref="R6">IF((INDEX('Full Data'!$I:$I,MATCH($B6,IF('Full Data'!$G:$G=AV$2,'Full Data'!$C:$C),0)))=CONCATENATE(LEFT(AV6),BZ6),"",CONCATENATE((INDEX('Full Data'!$I:$I,MATCH($B6,IF('Full Data'!$G:$G=AV$2,'Full Data'!$C:$C),0))),"  |  ",CONCATENATE(AV6,BZ6)))</f>
        <v/>
      </c>
      <c r="S6" s="11" t="str">
        <f t="array" ref="S6">IF((INDEX('Full Data'!$I:$I,MATCH($B6,IF('Full Data'!$G:$G=AW$2,'Full Data'!$C:$C),0)))=CONCATENATE(LEFT(AW6),CA6),"",CONCATENATE((INDEX('Full Data'!$I:$I,MATCH($B6,IF('Full Data'!$G:$G=AW$2,'Full Data'!$C:$C),0))),"  |  ",CONCATENATE(AW6,CA6)))</f>
        <v/>
      </c>
      <c r="T6" s="11" t="str">
        <f t="array" ref="T6">IF((INDEX('Full Data'!$I:$I,MATCH($B6,IF('Full Data'!$G:$G=AX$2,'Full Data'!$C:$C),0)))=CONCATENATE(LEFT(AX6),CB6),"",CONCATENATE((INDEX('Full Data'!$I:$I,MATCH($B6,IF('Full Data'!$G:$G=AX$2,'Full Data'!$C:$C),0))),"  |  ",CONCATENATE(AX6,CB6)))</f>
        <v/>
      </c>
      <c r="U6" s="11" t="str">
        <f t="array" ref="U6">IF((INDEX('Full Data'!$I:$I,MATCH($B6,IF('Full Data'!$G:$G=AY$2,'Full Data'!$C:$C),0)))=CONCATENATE(LEFT(AY6),CC6),"",CONCATENATE((INDEX('Full Data'!$I:$I,MATCH($B6,IF('Full Data'!$G:$G=AY$2,'Full Data'!$C:$C),0))),"  |  ",CONCATENATE(AY6,CC6)))</f>
        <v/>
      </c>
      <c r="V6" s="11" t="str">
        <f t="array" ref="V6">IF((INDEX('Full Data'!$I:$I,MATCH($B6,IF('Full Data'!$G:$G=AZ$2,'Full Data'!$C:$C),0)))=CONCATENATE(LEFT(AZ6),CD6),"",CONCATENATE((INDEX('Full Data'!$I:$I,MATCH($B6,IF('Full Data'!$G:$G=AZ$2,'Full Data'!$C:$C),0))),"  |  ",CONCATENATE(AZ6,CD6)))</f>
        <v/>
      </c>
      <c r="W6" s="11" t="str">
        <f t="array" ref="W6">IF((INDEX('Full Data'!$I:$I,MATCH($B6,IF('Full Data'!$G:$G=BA$2,'Full Data'!$C:$C),0)))=CONCATENATE(LEFT(BA6),CE6),"",CONCATENATE((INDEX('Full Data'!$I:$I,MATCH($B6,IF('Full Data'!$G:$G=BA$2,'Full Data'!$C:$C),0))),"  |  ",CONCATENATE(BA6,CE6)))</f>
        <v/>
      </c>
      <c r="X6" s="11" t="str">
        <f t="array" ref="X6">IF((INDEX('Full Data'!$I:$I,MATCH($B6,IF('Full Data'!$G:$G=BB$2,'Full Data'!$C:$C),0)))=CONCATENATE(LEFT(BB6),CF6),"",CONCATENATE((INDEX('Full Data'!$I:$I,MATCH($B6,IF('Full Data'!$G:$G=BB$2,'Full Data'!$C:$C),0))),"  |  ",CONCATENATE(BB6,CF6)))</f>
        <v/>
      </c>
      <c r="Y6" s="11" t="str">
        <f t="array" ref="Y6">IF((INDEX('Full Data'!$I:$I,MATCH($B6,IF('Full Data'!$G:$G=BC$2,'Full Data'!$C:$C),0)))=CONCATENATE(LEFT(BC6),CG6),"",CONCATENATE((INDEX('Full Data'!$I:$I,MATCH($B6,IF('Full Data'!$G:$G=BC$2,'Full Data'!$C:$C),0))),"  |  ",CONCATENATE(BC6,CG6)))</f>
        <v/>
      </c>
      <c r="Z6" s="11" t="str">
        <f t="array" ref="Z6">IF((INDEX('Full Data'!$I:$I,MATCH($B6,IF('Full Data'!$G:$G=BD$2,'Full Data'!$C:$C),0)))=CONCATENATE(LEFT(BD6),CH6),"",CONCATENATE((INDEX('Full Data'!$I:$I,MATCH($B6,IF('Full Data'!$G:$G=BD$2,'Full Data'!$C:$C),0))),"  |  ",CONCATENATE(BD6,CH6)))</f>
        <v/>
      </c>
      <c r="AA6" s="11" t="str">
        <f t="array" ref="AA6">IF((INDEX('Full Data'!$I:$I,MATCH($B6,IF('Full Data'!$G:$G=BE$2,'Full Data'!$C:$C),0)))=CONCATENATE(LEFT(BE6),CI6),"",CONCATENATE((INDEX('Full Data'!$I:$I,MATCH($B6,IF('Full Data'!$G:$G=BE$2,'Full Data'!$C:$C),0))),"  |  ",CONCATENATE(BE6,CI6)))</f>
        <v/>
      </c>
      <c r="AB6" s="11" t="str">
        <f t="array" ref="AB6">IF((INDEX('Full Data'!$I:$I,MATCH($B6,IF('Full Data'!$G:$G=BF$2,'Full Data'!$C:$C),0)))=CONCATENATE(LEFT(BF6),CJ6),"",CONCATENATE((INDEX('Full Data'!$I:$I,MATCH($B6,IF('Full Data'!$G:$G=BF$2,'Full Data'!$C:$C),0))),"  |  ",CONCATENATE(BF6,CJ6)))</f>
        <v/>
      </c>
      <c r="AC6" s="11" t="str">
        <f t="array" ref="AC6">IF((INDEX('Full Data'!$I:$I,MATCH($B6,IF('Full Data'!$G:$G=BG$2,'Full Data'!$C:$C),0)))=CONCATENATE(LEFT(BG6),CK6),"",CONCATENATE((INDEX('Full Data'!$I:$I,MATCH($B6,IF('Full Data'!$G:$G=BG$2,'Full Data'!$C:$C),0))),"  |  ",CONCATENATE(BG6,CK6)))</f>
        <v/>
      </c>
      <c r="AD6" s="11" t="str">
        <f t="array" ref="AD6">IF((INDEX('Full Data'!$I:$I,MATCH($B6,IF('Full Data'!$G:$G=BH$2,'Full Data'!$C:$C),0)))=CONCATENATE(LEFT(BH6),CL6),"",CONCATENATE((INDEX('Full Data'!$I:$I,MATCH($B6,IF('Full Data'!$G:$G=BH$2,'Full Data'!$C:$C),0))),"  |  ",CONCATENATE(BH6,CL6)))</f>
        <v/>
      </c>
      <c r="AE6" s="11" t="e">
        <f t="array" ref="AE6">IF((INDEX('Full Data'!$I:$I,MATCH($B6,IF('Full Data'!$G:$G=BI$2,'Full Data'!$C:$C),0)))=CONCATENATE(LEFT(BI6),CM6),"",CONCATENATE((INDEX('Full Data'!$I:$I,MATCH($B6,IF('Full Data'!$G:$G=BI$2,'Full Data'!$C:$C),0))),"  |  ",CONCATENATE(BI6,CM6)))</f>
        <v>#N/A</v>
      </c>
      <c r="AF6" s="11" t="e">
        <f t="array" ref="AF6">IF((INDEX('Full Data'!$I:$I,MATCH($B6,IF('Full Data'!$G:$G=BJ$2,'Full Data'!$C:$C),0)))=CONCATENATE(LEFT(BJ6),CN6),"",CONCATENATE((INDEX('Full Data'!$I:$I,MATCH($B6,IF('Full Data'!$G:$G=BJ$2,'Full Data'!$C:$C),0))),"  |  ",CONCATENATE(BJ6,CN6)))</f>
        <v>#N/A</v>
      </c>
      <c r="AG6" s="11" t="e">
        <f t="array" ref="AG6">IF((INDEX('Full Data'!$I:$I,MATCH($B6,IF('Full Data'!$G:$G=BK$2,'Full Data'!$C:$C),0)))=CONCATENATE(LEFT(BK6),CO6),"",CONCATENATE((INDEX('Full Data'!$I:$I,MATCH($B6,IF('Full Data'!$G:$G=BK$2,'Full Data'!$C:$C),0))),"  |  ",CONCATENATE(BK6,CO6)))</f>
        <v>#N/A</v>
      </c>
      <c r="AH6" s="11" t="str">
        <f t="array" ref="AH6">IF((INDEX('Full Data'!$I:$I,MATCH($B6,IF('Full Data'!$G:$G=BL$2,'Full Data'!$C:$C),0)))=CONCATENATE(LEFT(BL6),CP6),"",CONCATENATE((INDEX('Full Data'!$I:$I,MATCH($B6,IF('Full Data'!$G:$G=BL$2,'Full Data'!$C:$C),0))),"  |  ",CONCATENATE(BL6,CP6)))</f>
        <v/>
      </c>
      <c r="AI6" s="11" t="str">
        <f t="array" ref="AI6">IF((INDEX('Full Data'!$I:$I,MATCH($B6,IF('Full Data'!$G:$G=BM$2,'Full Data'!$C:$C),0)))=CONCATENATE(LEFT(BM6),CQ6),"",CONCATENATE((INDEX('Full Data'!$I:$I,MATCH($B6,IF('Full Data'!$G:$G=BM$2,'Full Data'!$C:$C),0))),"  |  ",CONCATENATE(BM6,CQ6)))</f>
        <v/>
      </c>
      <c r="AJ6" s="11" t="str">
        <f t="array" ref="AJ6">IF((INDEX('Full Data'!$I:$I,MATCH($B6,IF('Full Data'!$G:$G=BN$2,'Full Data'!$C:$C),0)))=CONCATENATE(LEFT(BN6),CR6),"",CONCATENATE((INDEX('Full Data'!$I:$I,MATCH($B6,IF('Full Data'!$G:$G=BN$2,'Full Data'!$C:$C),0))),"  |  ",CONCATENATE(BN6,CR6)))</f>
        <v/>
      </c>
      <c r="AK6" s="11" t="str">
        <f t="array" ref="AK6">IF((INDEX('Full Data'!$I:$I,MATCH($B6,IF('Full Data'!$G:$G=BO$2,'Full Data'!$C:$C),0)))=CONCATENATE(LEFT(BO6),CS6),"",CONCATENATE((INDEX('Full Data'!$I:$I,MATCH($B6,IF('Full Data'!$G:$G=BO$2,'Full Data'!$C:$C),0))),"  |  ",CONCATENATE(BO6,CS6)))</f>
        <v/>
      </c>
      <c r="AL6" s="11" t="str">
        <f t="array" ref="AL6">IF((INDEX('Full Data'!$I:$I,MATCH($B6,IF('Full Data'!$G:$G=BP$2,'Full Data'!$C:$C),0)))=CONCATENATE(LEFT(BP6),CT6),"",CONCATENATE((INDEX('Full Data'!$I:$I,MATCH($B6,IF('Full Data'!$G:$G=BP$2,'Full Data'!$C:$C),0))),"  |  ",CONCATENATE(BP6,CT6)))</f>
        <v/>
      </c>
      <c r="AM6" s="11" t="str">
        <f t="array" ref="AM6">IF((INDEX('Full Data'!$I:$I,MATCH($B6,IF('Full Data'!$G:$G=BQ$2,'Full Data'!$C:$C),0)))=CONCATENATE(LEFT(BQ6),CU6),"",CONCATENATE((INDEX('Full Data'!$I:$I,MATCH($B6,IF('Full Data'!$G:$G=BQ$2,'Full Data'!$C:$C),0))),"  |  ",CONCATENATE(BQ6,CU6)))</f>
        <v/>
      </c>
      <c r="AN6" s="11" t="str">
        <f t="array" ref="AN6">IF((INDEX('Full Data'!$I:$I,MATCH($B6,IF('Full Data'!$G:$G=BR$2,'Full Data'!$C:$C),0)))=CONCATENATE(LEFT(BR6),CV6),"",CONCATENATE((INDEX('Full Data'!$I:$I,MATCH($B6,IF('Full Data'!$G:$G=BR$2,'Full Data'!$C:$C),0))),"  |  ",CONCATENATE(BR6,CV6)))</f>
        <v/>
      </c>
      <c r="AO6" s="11" t="str">
        <f t="array" ref="AO6">IF((INDEX('Full Data'!$I:$I,MATCH($B6,IF('Full Data'!$G:$G=BS$2,'Full Data'!$C:$C),0)))=CONCATENATE(LEFT(BS6),CW6),"",CONCATENATE((INDEX('Full Data'!$I:$I,MATCH($B6,IF('Full Data'!$G:$G=BS$2,'Full Data'!$C:$C),0))),"  |  ",CONCATENATE(BS6,CW6)))</f>
        <v/>
      </c>
      <c r="AP6" s="11" t="str">
        <f t="array" ref="AP6">IF((INDEX('Full Data'!$I:$I,MATCH($B6,IF('Full Data'!$G:$G=BT$2,'Full Data'!$C:$C),0)))=CONCATENATE(LEFT(BT6),CX6),"",CONCATENATE((INDEX('Full Data'!$I:$I,MATCH($B6,IF('Full Data'!$G:$G=BT$2,'Full Data'!$C:$C),0))),"  |  ",CONCATENATE(BT6,CX6)))</f>
        <v/>
      </c>
      <c r="AQ6" s="27" t="e">
        <f t="array" ref="AQ6">IF((INDEX('Full Data'!$M:$M,MATCH($B6,IF('Full Data'!$G:$G=AQ$2,'Full Data'!$C:$C),0)))-(INDEX('Full Data'!$E:$E,MATCH($B6,IF('Full Data'!$G:$G=AQ$2,'Full Data'!$C:$C),0)))&gt;2,"Q, "&amp;(INDEX('Full Data'!$M:$M,MATCH($B6,IF('Full Data'!$G:$G=AQ$2,'Full Data'!$C:$C),0)))-(INDEX('Full Data'!$E:$E,MATCH($B6,IF('Full Data'!$G:$G=AQ$2,'Full Data'!$C:$C),0)))-2,"")</f>
        <v>#N/A</v>
      </c>
      <c r="AR6" s="27" t="str">
        <f t="array" ref="AR6">IF((INDEX('Full Data'!$M:$M,MATCH($B6,IF('Full Data'!$G:$G=AR$2,'Full Data'!$C:$C),0)))-(INDEX('Full Data'!$E:$E,MATCH($B6,IF('Full Data'!$G:$G=AR$2,'Full Data'!$C:$C),0)))&gt;2,"Q, "&amp;(INDEX('Full Data'!$M:$M,MATCH($B6,IF('Full Data'!$G:$G=AR$2,'Full Data'!$C:$C),0)))-(INDEX('Full Data'!$E:$E,MATCH($B6,IF('Full Data'!$G:$G=AR$2,'Full Data'!$C:$C),0)))-2,"")</f>
        <v/>
      </c>
      <c r="AS6" s="27" t="str">
        <f t="array" ref="AS6">IF((INDEX('Full Data'!$M:$M,MATCH($B6,IF('Full Data'!$G:$G=AS$2,'Full Data'!$C:$C),0)))-(INDEX('Full Data'!$E:$E,MATCH($B6,IF('Full Data'!$G:$G=AS$2,'Full Data'!$C:$C),0)))&gt;14,"Q, "&amp;(INDEX('Full Data'!$M:$M,MATCH($B6,IF('Full Data'!$G:$G=AS$2,'Full Data'!$C:$C),0)))-(INDEX('Full Data'!$E:$E,MATCH($B6,IF('Full Data'!$G:$G=AS$2,'Full Data'!$C:$C),0)))-14,"")</f>
        <v/>
      </c>
      <c r="AT6" s="27" t="str">
        <f t="array" ref="AT6">IF((INDEX('Full Data'!$M:$M,MATCH($B6,IF('Full Data'!$G:$G=AT$2,'Full Data'!$C:$C),0)))-(INDEX('Full Data'!$E:$E,MATCH($B6,IF('Full Data'!$G:$G=AT$2,'Full Data'!$C:$C),0)))&gt;28,"Q, "&amp;(INDEX('Full Data'!$M:$M,MATCH($B6,IF('Full Data'!$G:$G=AT$2,'Full Data'!$C:$C),0)))-(INDEX('Full Data'!$E:$E,MATCH($B6,IF('Full Data'!$G:$G=AT$2,'Full Data'!$C:$C),0)))-28,"")</f>
        <v/>
      </c>
      <c r="AU6" s="27" t="str">
        <f t="array" ref="AU6">IF((INDEX('Full Data'!$M:$M,MATCH($B6,IF('Full Data'!$G:$G=AU$2,'Full Data'!$C:$C),0)))-(INDEX('Full Data'!$E:$E,MATCH($B6,IF('Full Data'!$G:$G=AU$2,'Full Data'!$C:$C),0)))&gt;28,"Q, "&amp;(INDEX('Full Data'!$M:$M,MATCH($B6,IF('Full Data'!$G:$G=AU$2,'Full Data'!$C:$C),0)))-(INDEX('Full Data'!$E:$E,MATCH($B6,IF('Full Data'!$G:$G=AU$2,'Full Data'!$C:$C),0)))-28,"")</f>
        <v/>
      </c>
      <c r="AV6" s="27" t="str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/>
      </c>
      <c r="AW6" s="27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7" t="str">
        <f t="array" ref="AX6">IF((INDEX('Full Data'!$M:$M,MATCH($B6,IF('Full Data'!$G:$G=AX$2,'Full Data'!$C:$C),0)))-(INDEX('Full Data'!$E:$E,MATCH($B6,IF('Full Data'!$G:$G=AX$2,'Full Data'!$C:$C),0)))&gt;2,"Q, "&amp;(INDEX('Full Data'!$M:$M,MATCH($B6,IF('Full Data'!$G:$G=AX$2,'Full Data'!$C:$C),0)))-(INDEX('Full Data'!$E:$E,MATCH($B6,IF('Full Data'!$G:$G=AX$2,'Full Data'!$C:$C),0)))-2,"")</f>
        <v/>
      </c>
      <c r="AY6" s="27" t="str">
        <f t="array" ref="AY6">IF((INDEX('Full Data'!$M:$M,MATCH($B6,IF('Full Data'!$G:$G=AY$2,'Full Data'!$C:$C),0)))-(INDEX('Full Data'!$E:$E,MATCH($B6,IF('Full Data'!$G:$G=AY$2,'Full Data'!$C:$C),0)))&gt;28,"Q, "&amp;(INDEX('Full Data'!$M:$M,MATCH($B6,IF('Full Data'!$G:$G=AY$2,'Full Data'!$C:$C),0)))-(INDEX('Full Data'!$E:$E,MATCH($B6,IF('Full Data'!$G:$G=AY$2,'Full Data'!$C:$C),0)))-28,"")</f>
        <v/>
      </c>
      <c r="AZ6" s="27" t="str">
        <f t="array" ref="AZ6">IF((INDEX('Full Data'!$M:$M,MATCH($B6,IF('Full Data'!$G:$G=AZ$2,'Full Data'!$C:$C),0)))-(INDEX('Full Data'!$E:$E,MATCH($B6,IF('Full Data'!$G:$G=AZ$2,'Full Data'!$C:$C),0)))&gt;180,"Q, "&amp;(INDEX('Full Data'!$M:$M,MATCH($B6,IF('Full Data'!$G:$G=AZ$2,'Full Data'!$C:$C),0)))-(INDEX('Full Data'!$E:$E,MATCH($B6,IF('Full Data'!$G:$G=AZ$2,'Full Data'!$C:$C),0)))-180,"")</f>
        <v/>
      </c>
      <c r="BA6" s="27" t="str">
        <f t="array" ref="BA6">IF((INDEX('Full Data'!$M:$M,MATCH($B6,IF('Full Data'!$G:$G=BA$2,'Full Data'!$C:$C),0)))-(INDEX('Full Data'!$E:$E,MATCH($B6,IF('Full Data'!$G:$G=BA$2,'Full Data'!$C:$C),0)))&gt;180,"Q, "&amp;(INDEX('Full Data'!$M:$M,MATCH($B6,IF('Full Data'!$G:$G=BA$2,'Full Data'!$C:$C),0)))-(INDEX('Full Data'!$E:$E,MATCH($B6,IF('Full Data'!$G:$G=BA$2,'Full Data'!$C:$C),0)))-180,"")</f>
        <v/>
      </c>
      <c r="BB6" s="27" t="str">
        <f t="array" ref="BB6">IF((INDEX('Full Data'!$M:$M,MATCH($B6,IF('Full Data'!$G:$G=BB$2,'Full Data'!$C:$C),0)))-(INDEX('Full Data'!$E:$E,MATCH($B6,IF('Full Data'!$G:$G=BB$2,'Full Data'!$C:$C),0)))&gt;180,"Q, "&amp;(INDEX('Full Data'!$M:$M,MATCH($B6,IF('Full Data'!$G:$G=BB$2,'Full Data'!$C:$C),0)))-(INDEX('Full Data'!$E:$E,MATCH($B6,IF('Full Data'!$G:$G=BB$2,'Full Data'!$C:$C),0)))-180,"")</f>
        <v/>
      </c>
      <c r="BC6" s="27" t="str">
        <f t="array" ref="BC6">IF((INDEX('Full Data'!$M:$M,MATCH($B6,IF('Full Data'!$G:$G=BC$2,'Full Data'!$C:$C),0)))-(INDEX('Full Data'!$E:$E,MATCH($B6,IF('Full Data'!$G:$G=BC$2,'Full Data'!$C:$C),0)))&gt;180,"Q, "&amp;(INDEX('Full Data'!$M:$M,MATCH($B6,IF('Full Data'!$G:$G=BC$2,'Full Data'!$C:$C),0)))-(INDEX('Full Data'!$E:$E,MATCH($B6,IF('Full Data'!$G:$G=BC$2,'Full Data'!$C:$C),0)))-180,"")</f>
        <v/>
      </c>
      <c r="BD6" s="27" t="str">
        <f t="array" ref="BD6">IF((INDEX('Full Data'!$M:$M,MATCH($B6,IF('Full Data'!$G:$G=BD$2,'Full Data'!$C:$C),0)))-(INDEX('Full Data'!$E:$E,MATCH($B6,IF('Full Data'!$G:$G=BD$2,'Full Data'!$C:$C),0)))&gt;28,"Q, "&amp;(INDEX('Full Data'!$M:$M,MATCH($B6,IF('Full Data'!$G:$G=BD$2,'Full Data'!$C:$C),0)))-(INDEX('Full Data'!$E:$E,MATCH($B6,IF('Full Data'!$G:$G=BD$2,'Full Data'!$C:$C),0)))-28,"")</f>
        <v/>
      </c>
      <c r="BE6" s="27" t="str">
        <f t="array" ref="BE6">IF((INDEX('Full Data'!$M:$M,MATCH($B6,IF('Full Data'!$G:$G=BE$2,'Full Data'!$C:$C),0)))-(INDEX('Full Data'!$E:$E,MATCH($B6,IF('Full Data'!$G:$G=BE$2,'Full Data'!$C:$C),0)))&gt;28,"Q, "&amp;(INDEX('Full Data'!$M:$M,MATCH($B6,IF('Full Data'!$G:$G=BE$2,'Full Data'!$C:$C),0)))-(INDEX('Full Data'!$E:$E,MATCH($B6,IF('Full Data'!$G:$G=BE$2,'Full Data'!$C:$C),0)))-28,"")</f>
        <v/>
      </c>
      <c r="BF6" s="27" t="str">
        <f t="array" ref="BF6">IF((INDEX('Full Data'!$M:$M,MATCH($B6,IF('Full Data'!$G:$G=BF$2,'Full Data'!$C:$C),0)))-(INDEX('Full Data'!$E:$E,MATCH($B6,IF('Full Data'!$G:$G=BF$2,'Full Data'!$C:$C),0)))&gt;180,"Q, "&amp;(INDEX('Full Data'!$M:$M,MATCH($B6,IF('Full Data'!$G:$G=BF$2,'Full Data'!$C:$C),0)))-(INDEX('Full Data'!$E:$E,MATCH($B6,IF('Full Data'!$G:$G=BF$2,'Full Data'!$C:$C),0)))-180,"")</f>
        <v/>
      </c>
      <c r="BG6" s="27" t="str">
        <f t="array" ref="BG6">IF((INDEX('Full Data'!$M:$M,MATCH($B6,IF('Full Data'!$G:$G=BG$2,'Full Data'!$C:$C),0)))-(INDEX('Full Data'!$E:$E,MATCH($B6,IF('Full Data'!$G:$G=BG$2,'Full Data'!$C:$C),0)))&gt;7,"Q, "&amp;(INDEX('Full Data'!$M:$M,MATCH($B6,IF('Full Data'!$G:$G=BG$2,'Full Data'!$C:$C),0)))-(INDEX('Full Data'!$E:$E,MATCH($B6,IF('Full Data'!$G:$G=BG$2,'Full Data'!$C:$C),0)))-7,"")</f>
        <v/>
      </c>
      <c r="BH6" s="27" t="str">
        <f t="array" ref="BH6">IF((INDEX('Full Data'!$M:$M,MATCH($B6,IF('Full Data'!$G:$G=BH$2,'Full Data'!$C:$C),0)))-(INDEX('Full Data'!$E:$E,MATCH($B6,IF('Full Data'!$G:$G=BH$2,'Full Data'!$C:$C),0)))&gt;28,"Q, "&amp;(INDEX('Full Data'!$M:$M,MATCH($B6,IF('Full Data'!$G:$G=BH$2,'Full Data'!$C:$C),0)))-(INDEX('Full Data'!$E:$E,MATCH($B6,IF('Full Data'!$G:$G=BH$2,'Full Data'!$C:$C),0)))-28,"")</f>
        <v/>
      </c>
      <c r="BI6" s="27" t="e">
        <f t="array" ref="BI6">IF((INDEX('Full Data'!$M:$M,MATCH($B6,IF('Full Data'!$G:$G=BI$2,'Full Data'!$C:$C),0)))-(INDEX('Full Data'!$E:$E,MATCH($B6,IF('Full Data'!$G:$G=BI$2,'Full Data'!$C:$C),0)))&gt;40,"Q, "&amp;(INDEX('Full Data'!$M:$M,MATCH($B6,IF('Full Data'!$G:$G=BI$2,'Full Data'!$C:$C),0)))-(INDEX('Full Data'!$E:$E,MATCH($B6,IF('Full Data'!$G:$G=BI$2,'Full Data'!$C:$C),0)))-40,"")</f>
        <v>#N/A</v>
      </c>
      <c r="BJ6" s="27" t="e">
        <f t="array" ref="BJ6">IF((INDEX('Full Data'!$M:$M,MATCH($B6,IF('Full Data'!$G:$G=BJ$2,'Full Data'!$C:$C),0)))-(INDEX('Full Data'!$E:$E,MATCH($B6,IF('Full Data'!$G:$G=BJ$2,'Full Data'!$C:$C),0)))&gt;6,"Q, "&amp;(INDEX('Full Data'!$M:$M,MATCH($B6,IF('Full Data'!$G:$G=BJ$2,'Full Data'!$C:$C),0)))-(INDEX('Full Data'!$E:$E,MATCH($B6,IF('Full Data'!$G:$G=BJ$2,'Full Data'!$C:$C),0)))-6,"")</f>
        <v>#N/A</v>
      </c>
      <c r="BK6" s="27" t="e">
        <f t="array" ref="BK6">IF((INDEX('Full Data'!$M:$M,MATCH($B6,IF('Full Data'!$G:$G=BK$2,'Full Data'!$C:$C),0)))-(INDEX('Full Data'!$E:$E,MATCH($B6,IF('Full Data'!$G:$G=BK$2,'Full Data'!$C:$C),0)))&gt;6,"Q, "&amp;(INDEX('Full Data'!$M:$M,MATCH($B6,IF('Full Data'!$G:$G=BK$2,'Full Data'!$C:$C),0)))-(INDEX('Full Data'!$E:$E,MATCH($B6,IF('Full Data'!$G:$G=BK$2,'Full Data'!$C:$C),0)))-6,"")</f>
        <v>#N/A</v>
      </c>
      <c r="BL6" s="27" t="str">
        <f t="array" ref="BL6">IF((INDEX('Full Data'!$M:$M,MATCH($B6,IF('Full Data'!$G:$G=BL$2,'Full Data'!$C:$C),0)))-(INDEX('Full Data'!$E:$E,MATCH($B6,IF('Full Data'!$G:$G=BL$2,'Full Data'!$C:$C),0)))&gt;7,"Q, "&amp;(INDEX('Full Data'!$M:$M,MATCH($B6,IF('Full Data'!$G:$G=BL$2,'Full Data'!$C:$C),0)))-(INDEX('Full Data'!$E:$E,MATCH($B6,IF('Full Data'!$G:$G=BL$2,'Full Data'!$C:$C),0)))-7,"")</f>
        <v/>
      </c>
      <c r="BM6" s="27" t="str">
        <f t="array" ref="BM6">IF((INDEX('Full Data'!$M:$M,MATCH($B6,IF('Full Data'!$G:$G=BM$2,'Full Data'!$C:$C),0)))-(INDEX('Full Data'!$E:$E,MATCH($B6,IF('Full Data'!$G:$G=BM$2,'Full Data'!$C:$C),0)))&gt;28,"Q, "&amp;(INDEX('Full Data'!$M:$M,MATCH($B6,IF('Full Data'!$G:$G=BM$2,'Full Data'!$C:$C),0)))-(INDEX('Full Data'!$E:$E,MATCH($B6,IF('Full Data'!$G:$G=BM$2,'Full Data'!$C:$C),0)))-28,"")</f>
        <v/>
      </c>
      <c r="BN6" s="27" t="str">
        <f t="array" ref="BN6">IF((INDEX('Full Data'!$M:$M,MATCH($B6,IF('Full Data'!$G:$G=BN$2,'Full Data'!$C:$C),0)))-(INDEX('Full Data'!$E:$E,MATCH($B6,IF('Full Data'!$G:$G=BN$2,'Full Data'!$C:$C),0)))&gt;182,"Q, "&amp;(INDEX('Full Data'!$M:$M,MATCH($B6,IF('Full Data'!$G:$G=BN$2,'Full Data'!$C:$C),0)))-(INDEX('Full Data'!$E:$E,MATCH($B6,IF('Full Data'!$G:$G=BN$2,'Full Data'!$C:$C),0)))-182,"")</f>
        <v/>
      </c>
      <c r="BO6" s="27" t="str">
        <f t="array" ref="BO6">IF((INDEX('Full Data'!$M:$M,MATCH($B6,IF('Full Data'!$G:$G=BO$2,'Full Data'!$C:$C),0)))-(INDEX('Full Data'!$E:$E,MATCH($B6,IF('Full Data'!$G:$G=BO$2,'Full Data'!$C:$C),0)))&gt;182,"Q, "&amp;(INDEX('Full Data'!$M:$M,MATCH($B6,IF('Full Data'!$G:$G=BO$2,'Full Data'!$C:$C),0)))-(INDEX('Full Data'!$E:$E,MATCH($B6,IF('Full Data'!$G:$G=BO$2,'Full Data'!$C:$C),0)))-182,"")</f>
        <v/>
      </c>
      <c r="BP6" s="27" t="str">
        <f t="array" ref="BP6">IF((INDEX('Full Data'!$M:$M,MATCH($B6,IF('Full Data'!$G:$G=BP$2,'Full Data'!$C:$C),0)))-(INDEX('Full Data'!$E:$E,MATCH($B6,IF('Full Data'!$G:$G=BP$2,'Full Data'!$C:$C),0)))&gt;182,"Q, "&amp;(INDEX('Full Data'!$M:$M,MATCH($B6,IF('Full Data'!$G:$G=BP$2,'Full Data'!$C:$C),0)))-(INDEX('Full Data'!$E:$E,MATCH($B6,IF('Full Data'!$G:$G=BP$2,'Full Data'!$C:$C),0)))-182,"")</f>
        <v/>
      </c>
      <c r="BQ6" s="27" t="str">
        <f t="array" ref="BQ6">IF((INDEX('Full Data'!$M:$M,MATCH($B6,IF('Full Data'!$G:$G=BQ$2,'Full Data'!$C:$C),0)))-(INDEX('Full Data'!$E:$E,MATCH($B6,IF('Full Data'!$G:$G=BQ$2,'Full Data'!$C:$C),0)))&gt;182,"Q, "&amp;(INDEX('Full Data'!$M:$M,MATCH($B6,IF('Full Data'!$G:$G=BQ$2,'Full Data'!$C:$C),0)))-(INDEX('Full Data'!$E:$E,MATCH($B6,IF('Full Data'!$G:$G=BQ$2,'Full Data'!$C:$C),0)))-182,"")</f>
        <v/>
      </c>
      <c r="BR6" s="27" t="str">
        <f t="array" ref="BR6">IF((INDEX('Full Data'!$M:$M,MATCH($B6,IF('Full Data'!$G:$G=BR$2,'Full Data'!$C:$C),0)))-(INDEX('Full Data'!$E:$E,MATCH($B6,IF('Full Data'!$G:$G=BR$2,'Full Data'!$C:$C),0)))&gt;182,"Q, "&amp;(INDEX('Full Data'!$M:$M,MATCH($B6,IF('Full Data'!$G:$G=BR$2,'Full Data'!$C:$C),0)))-(INDEX('Full Data'!$E:$E,MATCH($B6,IF('Full Data'!$G:$G=BR$2,'Full Data'!$C:$C),0)))-182,"")</f>
        <v/>
      </c>
      <c r="BS6" s="27" t="str">
        <f t="array" ref="BS6">IF((INDEX('Full Data'!$M:$M,MATCH($B6,IF('Full Data'!$G:$G=BS$2,'Full Data'!$C:$C),0)))-(INDEX('Full Data'!$E:$E,MATCH($B6,IF('Full Data'!$G:$G=BS$2,'Full Data'!$C:$C),0)))&gt;182,"Q, "&amp;(INDEX('Full Data'!$M:$M,MATCH($B6,IF('Full Data'!$G:$G=BS$2,'Full Data'!$C:$C),0)))-(INDEX('Full Data'!$E:$E,MATCH($B6,IF('Full Data'!$G:$G=BS$2,'Full Data'!$C:$C),0)))-182,"")</f>
        <v/>
      </c>
      <c r="BT6" s="27" t="str">
        <f t="array" ref="BT6">IF((INDEX('Full Data'!$M:$M,MATCH($B6,IF('Full Data'!$G:$G=BT$2,'Full Data'!$C:$C),0)))-(INDEX('Full Data'!$E:$E,MATCH($B6,IF('Full Data'!$G:$G=BT$2,'Full Data'!$C:$C),0)))&gt;182,"Q, "&amp;(INDEX('Full Data'!$M:$M,MATCH($B6,IF('Full Data'!$G:$G=BT$2,'Full Data'!$C:$C),0)))-(INDEX('Full Data'!$E:$E,MATCH($B6,IF('Full Data'!$G:$G=BT$2,'Full Data'!$C:$C),0)))-182,"")</f>
        <v/>
      </c>
      <c r="BU6" s="24" t="e">
        <f>IF(Summary!L6&gt;MDL!C6,IF(Summary!L6&lt;PQL!C6,"I",""),"U")</f>
        <v>#N/A</v>
      </c>
      <c r="BV6" s="25" t="str">
        <f>IF(Summary!M6&gt;MDL!D6,IF(Summary!M6&lt;PQL!D6,"I",""),"U")</f>
        <v>U</v>
      </c>
      <c r="BW6" s="25" t="str">
        <f>IF(Summary!N6&gt;MDL!E6,IF(Summary!N6&lt;PQL!E6,"I",""),"U")</f>
        <v/>
      </c>
      <c r="BX6" s="25" t="str">
        <f>IF(Summary!O6&gt;MDL!F6,IF(Summary!O6&lt;PQL!F6,"I",""),"U")</f>
        <v>U</v>
      </c>
      <c r="BY6" s="25" t="str">
        <f>IF(Summary!P6&gt;MDL!G6,IF(Summary!P6&lt;PQL!G6,"I",""),"U")</f>
        <v>I</v>
      </c>
      <c r="BZ6" s="25" t="str">
        <f>IF(Summary!Q6&gt;MDL!H6,IF(Summary!Q6&lt;PQL!H6,"I",""),"U")</f>
        <v/>
      </c>
      <c r="CA6" s="25" t="str">
        <f>IF(Summary!R6&gt;MDL!I6,IF(Summary!R6&lt;PQL!I6,"I",""),"U")</f>
        <v/>
      </c>
      <c r="CB6" s="25" t="str">
        <f>IF(Summary!S6&gt;MDL!J6,IF(Summary!S6&lt;PQL!J6,"I",""),"U")</f>
        <v/>
      </c>
      <c r="CC6" s="25" t="str">
        <f>IF(Summary!T6&gt;MDL!K6,IF(Summary!T6&lt;PQL!K6,"I",""),"U")</f>
        <v>U</v>
      </c>
      <c r="CD6" s="25" t="str">
        <f>IF(Summary!U6&gt;MDL!L6,IF(Summary!U6&lt;PQL!L6,"I",""),"U")</f>
        <v/>
      </c>
      <c r="CE6" s="25" t="str">
        <f>IF(Summary!V6&gt;MDL!M6,IF(Summary!V6&lt;PQL!M6,"I",""),"U")</f>
        <v/>
      </c>
      <c r="CF6" s="25" t="str">
        <f>IF(Summary!W6&gt;MDL!N6,IF(Summary!W6&lt;PQL!N6,"I",""),"U")</f>
        <v/>
      </c>
      <c r="CG6" s="25" t="str">
        <f>IF(Summary!X6&gt;MDL!O6,IF(Summary!X6&lt;PQL!O6,"I",""),"U")</f>
        <v>U</v>
      </c>
      <c r="CH6" s="25" t="str">
        <f>IF(Summary!Y6&gt;MDL!P6,IF(Summary!Y6&lt;PQL!P6,"I",""),"U")</f>
        <v/>
      </c>
      <c r="CI6" s="25" t="str">
        <f>IF(Summary!Z6&gt;MDL!Q6,IF(Summary!Z6&lt;PQL!Q6,"I",""),"U")</f>
        <v/>
      </c>
      <c r="CJ6" s="25" t="str">
        <f>IF(Summary!AA6&gt;MDL!R6,IF(Summary!AA6&lt;PQL!R6,"I",""),"U")</f>
        <v>I</v>
      </c>
      <c r="CK6" s="25" t="str">
        <f>IF(Summary!AB6&gt;MDL!S6,IF(Summary!AB6&lt;PQL!S6,"I",""),"U")</f>
        <v/>
      </c>
      <c r="CL6" s="25" t="str">
        <f>IF(Summary!AD6&gt;MDL!U6,IF(Summary!AD6&lt;PQL!U6,"I",""),"U")</f>
        <v>I</v>
      </c>
      <c r="CM6" s="25" t="e">
        <f>IF(Summary!AE6&gt;MDL!V6,IF(Summary!AE6&lt;PQL!V6,"I",""),"U")</f>
        <v>#N/A</v>
      </c>
      <c r="CN6" s="25" t="e">
        <f>IF(Summary!AF6&gt;MDL!W6,IF(Summary!AF6&lt;PQL!W6,"I",""),"U")</f>
        <v>#N/A</v>
      </c>
      <c r="CO6" s="25" t="e">
        <f>IF(Summary!AG6&gt;MDL!X6,IF(Summary!AG6&lt;PQL!X6,"I",""),"U")</f>
        <v>#N/A</v>
      </c>
      <c r="CP6" s="25" t="str">
        <f>IF(Summary!AH6&gt;MDL!Y6,IF(Summary!AH6&lt;PQL!Y6,"I",""),"U")</f>
        <v>U</v>
      </c>
      <c r="CQ6" s="25" t="str">
        <f>IF(Summary!AI6&gt;MDL!Z6,IF(Summary!AI6&lt;PQL!Z6,"I",""),"U")</f>
        <v/>
      </c>
      <c r="CR6" s="25" t="str">
        <f>IF(Summary!AJ6&gt;MDL!AA6,IF(Summary!AJ6&lt;PQL!AA6,"I",""),"U")</f>
        <v>I</v>
      </c>
      <c r="CS6" s="25" t="str">
        <f>IF(Summary!AK6&gt;MDL!AB6,IF(Summary!AK6&lt;PQL!AB6,"I",""),"U")</f>
        <v/>
      </c>
      <c r="CT6" s="25" t="str">
        <f>IF(Summary!AL6&gt;MDL!AC6,IF(Summary!AL6&lt;PQL!AC6,"I",""),"U")</f>
        <v>U</v>
      </c>
      <c r="CU6" s="25" t="str">
        <f>IF(Summary!AM6&gt;MDL!AD6,IF(Summary!AM6&lt;PQL!AD6,"I",""),"U")</f>
        <v>U</v>
      </c>
      <c r="CV6" s="25" t="str">
        <f>IF(Summary!AN6&gt;MDL!AE6,IF(Summary!AN6&lt;PQL!AE6,"I",""),"U")</f>
        <v/>
      </c>
      <c r="CW6" s="25" t="str">
        <f>IF(Summary!AO6&gt;MDL!AF6,IF(Summary!AO6&lt;PQL!AF6,"I",""),"U")</f>
        <v>U</v>
      </c>
      <c r="CX6" s="25" t="str">
        <f>IF(Summary!AP6&gt;MDL!AG6,IF(Summary!AP6&lt;PQL!AG6,"I",""),"U")</f>
        <v>U</v>
      </c>
    </row>
    <row r="7" spans="2:102">
      <c r="B7" s="48" t="str">
        <f>Summary!$B7</f>
        <v>GATOR HOLE SPRING</v>
      </c>
      <c r="C7">
        <v>30642</v>
      </c>
      <c r="D7" t="str">
        <f>IF(ISERROR(INDEX('Full Data'!A:A,MATCH(B7,'Full Data'!C:C,0))),"",INDEX('Full Data'!A:A,MATCH(B7,'Full Data'!C:C,0)))</f>
        <v>SPRS1105-3</v>
      </c>
      <c r="E7" s="34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4" t="str">
        <f t="array" ref="G7">IF(AND((IF(AND(ISTEXT((INDEX('Full Data'!$I:$I,MATCH($B7,IF('Full Data'!$G:$G=G$2,'Full Data'!$C:$C),0)))),ISNUMBER(Summary!G7)),"bad qualifer","O"))="O",IFERROR(Summary!G7,"O")="O"),"O","")</f>
        <v>O</v>
      </c>
      <c r="H7" s="34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4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O</v>
      </c>
      <c r="K7" s="45" t="str">
        <f>IF(OR(C7=9695,C7=20383,C7=20385,C7=9714),"",(IF(AND((IF(AND(ISTEXT((INDEX('Full Data'!$I:$I,MATCH($B7,IF('Full Data'!$G:$G=K$2,'Full Data'!$C:$C),0)))),ISNUMBER(Summary!K7)),"bad qualifer","O"))="O",IFERROR(Summary!K7,"O")="O"),"O","")))</f>
        <v>O</v>
      </c>
      <c r="L7" s="45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e">
        <f t="array" ref="M7">IF((INDEX('Full Data'!$I:$I,MATCH($B7,IF('Full Data'!$G:$G=AQ$2,'Full Data'!$C:$C),0)))=CONCATENATE(LEFT(AQ7),BU7),"",CONCATENATE((INDEX('Full Data'!$I:$I,MATCH($B7,IF('Full Data'!$G:$G=AQ$2,'Full Data'!$C:$C),0))),"  |  ",CONCATENATE(AQ7,BU7)))</f>
        <v>#N/A</v>
      </c>
      <c r="N7" s="11" t="str">
        <f t="array" ref="N7">IF((INDEX('Full Data'!$I:$I,MATCH($B7,IF('Full Data'!$G:$G=AR$2,'Full Data'!$C:$C),0)))=CONCATENATE(LEFT(AR7),BV7),"",CONCATENATE((INDEX('Full Data'!$I:$I,MATCH($B7,IF('Full Data'!$G:$G=AR$2,'Full Data'!$C:$C),0))),"  |  ",CONCATENATE(AR7,BV7)))</f>
        <v/>
      </c>
      <c r="O7" s="11" t="str">
        <f t="array" ref="O7">IF((INDEX('Full Data'!$I:$I,MATCH($B7,IF('Full Data'!$G:$G=AS$2,'Full Data'!$C:$C),0)))=CONCATENATE(LEFT(AS7),BW7),"",CONCATENATE((INDEX('Full Data'!$I:$I,MATCH($B7,IF('Full Data'!$G:$G=AS$2,'Full Data'!$C:$C),0))),"  |  ",CONCATENATE(AS7,BW7)))</f>
        <v xml:space="preserve">A  |  </v>
      </c>
      <c r="P7" s="11" t="str">
        <f t="array" ref="P7">IF((INDEX('Full Data'!$I:$I,MATCH($B7,IF('Full Data'!$G:$G=AT$2,'Full Data'!$C:$C),0)))=CONCATENATE(LEFT(AT7),BX7),"",CONCATENATE((INDEX('Full Data'!$I:$I,MATCH($B7,IF('Full Data'!$G:$G=AT$2,'Full Data'!$C:$C),0))),"  |  ",CONCATENATE(AT7,BX7)))</f>
        <v/>
      </c>
      <c r="Q7" s="11" t="str">
        <f t="array" ref="Q7">IF((INDEX('Full Data'!$I:$I,MATCH($B7,IF('Full Data'!$G:$G=AU$2,'Full Data'!$C:$C),0)))=CONCATENATE(LEFT(AU7),BY7),"",CONCATENATE((INDEX('Full Data'!$I:$I,MATCH($B7,IF('Full Data'!$G:$G=AU$2,'Full Data'!$C:$C),0))),"  |  ",CONCATENATE(AU7,BY7)))</f>
        <v/>
      </c>
      <c r="R7" s="11" t="str">
        <f t="array" ref="R7">IF((INDEX('Full Data'!$I:$I,MATCH($B7,IF('Full Data'!$G:$G=AV$2,'Full Data'!$C:$C),0)))=CONCATENATE(LEFT(AV7),BZ7),"",CONCATENATE((INDEX('Full Data'!$I:$I,MATCH($B7,IF('Full Data'!$G:$G=AV$2,'Full Data'!$C:$C),0))),"  |  ",CONCATENATE(AV7,BZ7)))</f>
        <v/>
      </c>
      <c r="S7" s="11" t="str">
        <f t="array" ref="S7">IF((INDEX('Full Data'!$I:$I,MATCH($B7,IF('Full Data'!$G:$G=AW$2,'Full Data'!$C:$C),0)))=CONCATENATE(LEFT(AW7),CA7),"",CONCATENATE((INDEX('Full Data'!$I:$I,MATCH($B7,IF('Full Data'!$G:$G=AW$2,'Full Data'!$C:$C),0))),"  |  ",CONCATENATE(AW7,CA7)))</f>
        <v/>
      </c>
      <c r="T7" s="11" t="str">
        <f t="array" ref="T7">IF((INDEX('Full Data'!$I:$I,MATCH($B7,IF('Full Data'!$G:$G=AX$2,'Full Data'!$C:$C),0)))=CONCATENATE(LEFT(AX7),CB7),"",CONCATENATE((INDEX('Full Data'!$I:$I,MATCH($B7,IF('Full Data'!$G:$G=AX$2,'Full Data'!$C:$C),0))),"  |  ",CONCATENATE(AX7,CB7)))</f>
        <v/>
      </c>
      <c r="U7" s="11" t="str">
        <f t="array" ref="U7">IF((INDEX('Full Data'!$I:$I,MATCH($B7,IF('Full Data'!$G:$G=AY$2,'Full Data'!$C:$C),0)))=CONCATENATE(LEFT(AY7),CC7),"",CONCATENATE((INDEX('Full Data'!$I:$I,MATCH($B7,IF('Full Data'!$G:$G=AY$2,'Full Data'!$C:$C),0))),"  |  ",CONCATENATE(AY7,CC7)))</f>
        <v/>
      </c>
      <c r="V7" s="11" t="str">
        <f t="array" ref="V7">IF((INDEX('Full Data'!$I:$I,MATCH($B7,IF('Full Data'!$G:$G=AZ$2,'Full Data'!$C:$C),0)))=CONCATENATE(LEFT(AZ7),CD7),"",CONCATENATE((INDEX('Full Data'!$I:$I,MATCH($B7,IF('Full Data'!$G:$G=AZ$2,'Full Data'!$C:$C),0))),"  |  ",CONCATENATE(AZ7,CD7)))</f>
        <v/>
      </c>
      <c r="W7" s="11" t="str">
        <f t="array" ref="W7">IF((INDEX('Full Data'!$I:$I,MATCH($B7,IF('Full Data'!$G:$G=BA$2,'Full Data'!$C:$C),0)))=CONCATENATE(LEFT(BA7),CE7),"",CONCATENATE((INDEX('Full Data'!$I:$I,MATCH($B7,IF('Full Data'!$G:$G=BA$2,'Full Data'!$C:$C),0))),"  |  ",CONCATENATE(BA7,CE7)))</f>
        <v/>
      </c>
      <c r="X7" s="11" t="str">
        <f t="array" ref="X7">IF((INDEX('Full Data'!$I:$I,MATCH($B7,IF('Full Data'!$G:$G=BB$2,'Full Data'!$C:$C),0)))=CONCATENATE(LEFT(BB7),CF7),"",CONCATENATE((INDEX('Full Data'!$I:$I,MATCH($B7,IF('Full Data'!$G:$G=BB$2,'Full Data'!$C:$C),0))),"  |  ",CONCATENATE(BB7,CF7)))</f>
        <v/>
      </c>
      <c r="Y7" s="11" t="str">
        <f t="array" ref="Y7">IF((INDEX('Full Data'!$I:$I,MATCH($B7,IF('Full Data'!$G:$G=BC$2,'Full Data'!$C:$C),0)))=CONCATENATE(LEFT(BC7),CG7),"",CONCATENATE((INDEX('Full Data'!$I:$I,MATCH($B7,IF('Full Data'!$G:$G=BC$2,'Full Data'!$C:$C),0))),"  |  ",CONCATENATE(BC7,CG7)))</f>
        <v/>
      </c>
      <c r="Z7" s="11" t="str">
        <f t="array" ref="Z7">IF((INDEX('Full Data'!$I:$I,MATCH($B7,IF('Full Data'!$G:$G=BD$2,'Full Data'!$C:$C),0)))=CONCATENATE(LEFT(BD7),CH7),"",CONCATENATE((INDEX('Full Data'!$I:$I,MATCH($B7,IF('Full Data'!$G:$G=BD$2,'Full Data'!$C:$C),0))),"  |  ",CONCATENATE(BD7,CH7)))</f>
        <v/>
      </c>
      <c r="AA7" s="11" t="str">
        <f t="array" ref="AA7">IF((INDEX('Full Data'!$I:$I,MATCH($B7,IF('Full Data'!$G:$G=BE$2,'Full Data'!$C:$C),0)))=CONCATENATE(LEFT(BE7),CI7),"",CONCATENATE((INDEX('Full Data'!$I:$I,MATCH($B7,IF('Full Data'!$G:$G=BE$2,'Full Data'!$C:$C),0))),"  |  ",CONCATENATE(BE7,CI7)))</f>
        <v/>
      </c>
      <c r="AB7" s="11" t="str">
        <f t="array" ref="AB7">IF((INDEX('Full Data'!$I:$I,MATCH($B7,IF('Full Data'!$G:$G=BF$2,'Full Data'!$C:$C),0)))=CONCATENATE(LEFT(BF7),CJ7),"",CONCATENATE((INDEX('Full Data'!$I:$I,MATCH($B7,IF('Full Data'!$G:$G=BF$2,'Full Data'!$C:$C),0))),"  |  ",CONCATENATE(BF7,CJ7)))</f>
        <v/>
      </c>
      <c r="AC7" s="11" t="str">
        <f t="array" ref="AC7">IF((INDEX('Full Data'!$I:$I,MATCH($B7,IF('Full Data'!$G:$G=BG$2,'Full Data'!$C:$C),0)))=CONCATENATE(LEFT(BG7),CK7),"",CONCATENATE((INDEX('Full Data'!$I:$I,MATCH($B7,IF('Full Data'!$G:$G=BG$2,'Full Data'!$C:$C),0))),"  |  ",CONCATENATE(BG7,CK7)))</f>
        <v/>
      </c>
      <c r="AD7" s="11" t="str">
        <f t="array" ref="AD7">IF((INDEX('Full Data'!$I:$I,MATCH($B7,IF('Full Data'!$G:$G=BH$2,'Full Data'!$C:$C),0)))=CONCATENATE(LEFT(BH7),CL7),"",CONCATENATE((INDEX('Full Data'!$I:$I,MATCH($B7,IF('Full Data'!$G:$G=BH$2,'Full Data'!$C:$C),0))),"  |  ",CONCATENATE(BH7,CL7)))</f>
        <v/>
      </c>
      <c r="AE7" s="11" t="e">
        <f t="array" ref="AE7">IF((INDEX('Full Data'!$I:$I,MATCH($B7,IF('Full Data'!$G:$G=BI$2,'Full Data'!$C:$C),0)))=CONCATENATE(LEFT(BI7),CM7),"",CONCATENATE((INDEX('Full Data'!$I:$I,MATCH($B7,IF('Full Data'!$G:$G=BI$2,'Full Data'!$C:$C),0))),"  |  ",CONCATENATE(BI7,CM7)))</f>
        <v>#N/A</v>
      </c>
      <c r="AF7" s="11" t="e">
        <f t="array" ref="AF7">IF((INDEX('Full Data'!$I:$I,MATCH($B7,IF('Full Data'!$G:$G=BJ$2,'Full Data'!$C:$C),0)))=CONCATENATE(LEFT(BJ7),CN7),"",CONCATENATE((INDEX('Full Data'!$I:$I,MATCH($B7,IF('Full Data'!$G:$G=BJ$2,'Full Data'!$C:$C),0))),"  |  ",CONCATENATE(BJ7,CN7)))</f>
        <v>#N/A</v>
      </c>
      <c r="AG7" s="11" t="e">
        <f t="array" ref="AG7">IF((INDEX('Full Data'!$I:$I,MATCH($B7,IF('Full Data'!$G:$G=BK$2,'Full Data'!$C:$C),0)))=CONCATENATE(LEFT(BK7),CO7),"",CONCATENATE((INDEX('Full Data'!$I:$I,MATCH($B7,IF('Full Data'!$G:$G=BK$2,'Full Data'!$C:$C),0))),"  |  ",CONCATENATE(BK7,CO7)))</f>
        <v>#N/A</v>
      </c>
      <c r="AH7" s="11" t="str">
        <f t="array" ref="AH7">IF((INDEX('Full Data'!$I:$I,MATCH($B7,IF('Full Data'!$G:$G=BL$2,'Full Data'!$C:$C),0)))=CONCATENATE(LEFT(BL7),CP7),"",CONCATENATE((INDEX('Full Data'!$I:$I,MATCH($B7,IF('Full Data'!$G:$G=BL$2,'Full Data'!$C:$C),0))),"  |  ",CONCATENATE(BL7,CP7)))</f>
        <v/>
      </c>
      <c r="AI7" s="11" t="str">
        <f t="array" ref="AI7">IF((INDEX('Full Data'!$I:$I,MATCH($B7,IF('Full Data'!$G:$G=BM$2,'Full Data'!$C:$C),0)))=CONCATENATE(LEFT(BM7),CQ7),"",CONCATENATE((INDEX('Full Data'!$I:$I,MATCH($B7,IF('Full Data'!$G:$G=BM$2,'Full Data'!$C:$C),0))),"  |  ",CONCATENATE(BM7,CQ7)))</f>
        <v/>
      </c>
      <c r="AJ7" s="11" t="str">
        <f t="array" ref="AJ7">IF((INDEX('Full Data'!$I:$I,MATCH($B7,IF('Full Data'!$G:$G=BN$2,'Full Data'!$C:$C),0)))=CONCATENATE(LEFT(BN7),CR7),"",CONCATENATE((INDEX('Full Data'!$I:$I,MATCH($B7,IF('Full Data'!$G:$G=BN$2,'Full Data'!$C:$C),0))),"  |  ",CONCATENATE(BN7,CR7)))</f>
        <v/>
      </c>
      <c r="AK7" s="11" t="str">
        <f t="array" ref="AK7">IF((INDEX('Full Data'!$I:$I,MATCH($B7,IF('Full Data'!$G:$G=BO$2,'Full Data'!$C:$C),0)))=CONCATENATE(LEFT(BO7),CS7),"",CONCATENATE((INDEX('Full Data'!$I:$I,MATCH($B7,IF('Full Data'!$G:$G=BO$2,'Full Data'!$C:$C),0))),"  |  ",CONCATENATE(BO7,CS7)))</f>
        <v/>
      </c>
      <c r="AL7" s="11" t="str">
        <f t="array" ref="AL7">IF((INDEX('Full Data'!$I:$I,MATCH($B7,IF('Full Data'!$G:$G=BP$2,'Full Data'!$C:$C),0)))=CONCATENATE(LEFT(BP7),CT7),"",CONCATENATE((INDEX('Full Data'!$I:$I,MATCH($B7,IF('Full Data'!$G:$G=BP$2,'Full Data'!$C:$C),0))),"  |  ",CONCATENATE(BP7,CT7)))</f>
        <v/>
      </c>
      <c r="AM7" s="11" t="str">
        <f t="array" ref="AM7">IF((INDEX('Full Data'!$I:$I,MATCH($B7,IF('Full Data'!$G:$G=BQ$2,'Full Data'!$C:$C),0)))=CONCATENATE(LEFT(BQ7),CU7),"",CONCATENATE((INDEX('Full Data'!$I:$I,MATCH($B7,IF('Full Data'!$G:$G=BQ$2,'Full Data'!$C:$C),0))),"  |  ",CONCATENATE(BQ7,CU7)))</f>
        <v/>
      </c>
      <c r="AN7" s="11" t="str">
        <f t="array" ref="AN7">IF((INDEX('Full Data'!$I:$I,MATCH($B7,IF('Full Data'!$G:$G=BR$2,'Full Data'!$C:$C),0)))=CONCATENATE(LEFT(BR7),CV7),"",CONCATENATE((INDEX('Full Data'!$I:$I,MATCH($B7,IF('Full Data'!$G:$G=BR$2,'Full Data'!$C:$C),0))),"  |  ",CONCATENATE(BR7,CV7)))</f>
        <v/>
      </c>
      <c r="AO7" s="11" t="str">
        <f t="array" ref="AO7">IF((INDEX('Full Data'!$I:$I,MATCH($B7,IF('Full Data'!$G:$G=BS$2,'Full Data'!$C:$C),0)))=CONCATENATE(LEFT(BS7),CW7),"",CONCATENATE((INDEX('Full Data'!$I:$I,MATCH($B7,IF('Full Data'!$G:$G=BS$2,'Full Data'!$C:$C),0))),"  |  ",CONCATENATE(BS7,CW7)))</f>
        <v/>
      </c>
      <c r="AP7" s="11" t="str">
        <f t="array" ref="AP7">IF((INDEX('Full Data'!$I:$I,MATCH($B7,IF('Full Data'!$G:$G=BT$2,'Full Data'!$C:$C),0)))=CONCATENATE(LEFT(BT7),CX7),"",CONCATENATE((INDEX('Full Data'!$I:$I,MATCH($B7,IF('Full Data'!$G:$G=BT$2,'Full Data'!$C:$C),0))),"  |  ",CONCATENATE(BT7,CX7)))</f>
        <v/>
      </c>
      <c r="AQ7" s="27" t="e">
        <f t="array" ref="AQ7">IF((INDEX('Full Data'!$M:$M,MATCH($B7,IF('Full Data'!$G:$G=AQ$2,'Full Data'!$C:$C),0)))-(INDEX('Full Data'!$E:$E,MATCH($B7,IF('Full Data'!$G:$G=AQ$2,'Full Data'!$C:$C),0)))&gt;2,"Q, "&amp;(INDEX('Full Data'!$M:$M,MATCH($B7,IF('Full Data'!$G:$G=AQ$2,'Full Data'!$C:$C),0)))-(INDEX('Full Data'!$E:$E,MATCH($B7,IF('Full Data'!$G:$G=AQ$2,'Full Data'!$C:$C),0)))-2,"")</f>
        <v>#N/A</v>
      </c>
      <c r="AR7" s="27" t="str">
        <f t="array" ref="AR7">IF((INDEX('Full Data'!$M:$M,MATCH($B7,IF('Full Data'!$G:$G=AR$2,'Full Data'!$C:$C),0)))-(INDEX('Full Data'!$E:$E,MATCH($B7,IF('Full Data'!$G:$G=AR$2,'Full Data'!$C:$C),0)))&gt;2,"Q, "&amp;(INDEX('Full Data'!$M:$M,MATCH($B7,IF('Full Data'!$G:$G=AR$2,'Full Data'!$C:$C),0)))-(INDEX('Full Data'!$E:$E,MATCH($B7,IF('Full Data'!$G:$G=AR$2,'Full Data'!$C:$C),0)))-2,"")</f>
        <v/>
      </c>
      <c r="AS7" s="27" t="str">
        <f t="array" ref="AS7">IF((INDEX('Full Data'!$M:$M,MATCH($B7,IF('Full Data'!$G:$G=AS$2,'Full Data'!$C:$C),0)))-(INDEX('Full Data'!$E:$E,MATCH($B7,IF('Full Data'!$G:$G=AS$2,'Full Data'!$C:$C),0)))&gt;14,"Q, "&amp;(INDEX('Full Data'!$M:$M,MATCH($B7,IF('Full Data'!$G:$G=AS$2,'Full Data'!$C:$C),0)))-(INDEX('Full Data'!$E:$E,MATCH($B7,IF('Full Data'!$G:$G=AS$2,'Full Data'!$C:$C),0)))-14,"")</f>
        <v/>
      </c>
      <c r="AT7" s="27" t="str">
        <f t="array" ref="AT7">IF((INDEX('Full Data'!$M:$M,MATCH($B7,IF('Full Data'!$G:$G=AT$2,'Full Data'!$C:$C),0)))-(INDEX('Full Data'!$E:$E,MATCH($B7,IF('Full Data'!$G:$G=AT$2,'Full Data'!$C:$C),0)))&gt;28,"Q, "&amp;(INDEX('Full Data'!$M:$M,MATCH($B7,IF('Full Data'!$G:$G=AT$2,'Full Data'!$C:$C),0)))-(INDEX('Full Data'!$E:$E,MATCH($B7,IF('Full Data'!$G:$G=AT$2,'Full Data'!$C:$C),0)))-28,"")</f>
        <v/>
      </c>
      <c r="AU7" s="27" t="str">
        <f t="array" ref="AU7">IF((INDEX('Full Data'!$M:$M,MATCH($B7,IF('Full Data'!$G:$G=AU$2,'Full Data'!$C:$C),0)))-(INDEX('Full Data'!$E:$E,MATCH($B7,IF('Full Data'!$G:$G=AU$2,'Full Data'!$C:$C),0)))&gt;28,"Q, "&amp;(INDEX('Full Data'!$M:$M,MATCH($B7,IF('Full Data'!$G:$G=AU$2,'Full Data'!$C:$C),0)))-(INDEX('Full Data'!$E:$E,MATCH($B7,IF('Full Data'!$G:$G=AU$2,'Full Data'!$C:$C),0)))-28,"")</f>
        <v/>
      </c>
      <c r="AV7" s="27" t="str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/>
      </c>
      <c r="AW7" s="27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7" t="str">
        <f t="array" ref="AX7">IF((INDEX('Full Data'!$M:$M,MATCH($B7,IF('Full Data'!$G:$G=AX$2,'Full Data'!$C:$C),0)))-(INDEX('Full Data'!$E:$E,MATCH($B7,IF('Full Data'!$G:$G=AX$2,'Full Data'!$C:$C),0)))&gt;2,"Q, "&amp;(INDEX('Full Data'!$M:$M,MATCH($B7,IF('Full Data'!$G:$G=AX$2,'Full Data'!$C:$C),0)))-(INDEX('Full Data'!$E:$E,MATCH($B7,IF('Full Data'!$G:$G=AX$2,'Full Data'!$C:$C),0)))-2,"")</f>
        <v/>
      </c>
      <c r="AY7" s="27" t="str">
        <f t="array" ref="AY7">IF((INDEX('Full Data'!$M:$M,MATCH($B7,IF('Full Data'!$G:$G=AY$2,'Full Data'!$C:$C),0)))-(INDEX('Full Data'!$E:$E,MATCH($B7,IF('Full Data'!$G:$G=AY$2,'Full Data'!$C:$C),0)))&gt;28,"Q, "&amp;(INDEX('Full Data'!$M:$M,MATCH($B7,IF('Full Data'!$G:$G=AY$2,'Full Data'!$C:$C),0)))-(INDEX('Full Data'!$E:$E,MATCH($B7,IF('Full Data'!$G:$G=AY$2,'Full Data'!$C:$C),0)))-28,"")</f>
        <v/>
      </c>
      <c r="AZ7" s="27" t="str">
        <f t="array" ref="AZ7">IF((INDEX('Full Data'!$M:$M,MATCH($B7,IF('Full Data'!$G:$G=AZ$2,'Full Data'!$C:$C),0)))-(INDEX('Full Data'!$E:$E,MATCH($B7,IF('Full Data'!$G:$G=AZ$2,'Full Data'!$C:$C),0)))&gt;180,"Q, "&amp;(INDEX('Full Data'!$M:$M,MATCH($B7,IF('Full Data'!$G:$G=AZ$2,'Full Data'!$C:$C),0)))-(INDEX('Full Data'!$E:$E,MATCH($B7,IF('Full Data'!$G:$G=AZ$2,'Full Data'!$C:$C),0)))-180,"")</f>
        <v/>
      </c>
      <c r="BA7" s="27" t="str">
        <f t="array" ref="BA7">IF((INDEX('Full Data'!$M:$M,MATCH($B7,IF('Full Data'!$G:$G=BA$2,'Full Data'!$C:$C),0)))-(INDEX('Full Data'!$E:$E,MATCH($B7,IF('Full Data'!$G:$G=BA$2,'Full Data'!$C:$C),0)))&gt;180,"Q, "&amp;(INDEX('Full Data'!$M:$M,MATCH($B7,IF('Full Data'!$G:$G=BA$2,'Full Data'!$C:$C),0)))-(INDEX('Full Data'!$E:$E,MATCH($B7,IF('Full Data'!$G:$G=BA$2,'Full Data'!$C:$C),0)))-180,"")</f>
        <v/>
      </c>
      <c r="BB7" s="27" t="str">
        <f t="array" ref="BB7">IF((INDEX('Full Data'!$M:$M,MATCH($B7,IF('Full Data'!$G:$G=BB$2,'Full Data'!$C:$C),0)))-(INDEX('Full Data'!$E:$E,MATCH($B7,IF('Full Data'!$G:$G=BB$2,'Full Data'!$C:$C),0)))&gt;180,"Q, "&amp;(INDEX('Full Data'!$M:$M,MATCH($B7,IF('Full Data'!$G:$G=BB$2,'Full Data'!$C:$C),0)))-(INDEX('Full Data'!$E:$E,MATCH($B7,IF('Full Data'!$G:$G=BB$2,'Full Data'!$C:$C),0)))-180,"")</f>
        <v/>
      </c>
      <c r="BC7" s="27" t="str">
        <f t="array" ref="BC7">IF((INDEX('Full Data'!$M:$M,MATCH($B7,IF('Full Data'!$G:$G=BC$2,'Full Data'!$C:$C),0)))-(INDEX('Full Data'!$E:$E,MATCH($B7,IF('Full Data'!$G:$G=BC$2,'Full Data'!$C:$C),0)))&gt;180,"Q, "&amp;(INDEX('Full Data'!$M:$M,MATCH($B7,IF('Full Data'!$G:$G=BC$2,'Full Data'!$C:$C),0)))-(INDEX('Full Data'!$E:$E,MATCH($B7,IF('Full Data'!$G:$G=BC$2,'Full Data'!$C:$C),0)))-180,"")</f>
        <v/>
      </c>
      <c r="BD7" s="27" t="str">
        <f t="array" ref="BD7">IF((INDEX('Full Data'!$M:$M,MATCH($B7,IF('Full Data'!$G:$G=BD$2,'Full Data'!$C:$C),0)))-(INDEX('Full Data'!$E:$E,MATCH($B7,IF('Full Data'!$G:$G=BD$2,'Full Data'!$C:$C),0)))&gt;28,"Q, "&amp;(INDEX('Full Data'!$M:$M,MATCH($B7,IF('Full Data'!$G:$G=BD$2,'Full Data'!$C:$C),0)))-(INDEX('Full Data'!$E:$E,MATCH($B7,IF('Full Data'!$G:$G=BD$2,'Full Data'!$C:$C),0)))-28,"")</f>
        <v/>
      </c>
      <c r="BE7" s="27" t="str">
        <f t="array" ref="BE7">IF((INDEX('Full Data'!$M:$M,MATCH($B7,IF('Full Data'!$G:$G=BE$2,'Full Data'!$C:$C),0)))-(INDEX('Full Data'!$E:$E,MATCH($B7,IF('Full Data'!$G:$G=BE$2,'Full Data'!$C:$C),0)))&gt;28,"Q, "&amp;(INDEX('Full Data'!$M:$M,MATCH($B7,IF('Full Data'!$G:$G=BE$2,'Full Data'!$C:$C),0)))-(INDEX('Full Data'!$E:$E,MATCH($B7,IF('Full Data'!$G:$G=BE$2,'Full Data'!$C:$C),0)))-28,"")</f>
        <v/>
      </c>
      <c r="BF7" s="27" t="str">
        <f t="array" ref="BF7">IF((INDEX('Full Data'!$M:$M,MATCH($B7,IF('Full Data'!$G:$G=BF$2,'Full Data'!$C:$C),0)))-(INDEX('Full Data'!$E:$E,MATCH($B7,IF('Full Data'!$G:$G=BF$2,'Full Data'!$C:$C),0)))&gt;180,"Q, "&amp;(INDEX('Full Data'!$M:$M,MATCH($B7,IF('Full Data'!$G:$G=BF$2,'Full Data'!$C:$C),0)))-(INDEX('Full Data'!$E:$E,MATCH($B7,IF('Full Data'!$G:$G=BF$2,'Full Data'!$C:$C),0)))-180,"")</f>
        <v/>
      </c>
      <c r="BG7" s="27" t="str">
        <f t="array" ref="BG7">IF((INDEX('Full Data'!$M:$M,MATCH($B7,IF('Full Data'!$G:$G=BG$2,'Full Data'!$C:$C),0)))-(INDEX('Full Data'!$E:$E,MATCH($B7,IF('Full Data'!$G:$G=BG$2,'Full Data'!$C:$C),0)))&gt;7,"Q, "&amp;(INDEX('Full Data'!$M:$M,MATCH($B7,IF('Full Data'!$G:$G=BG$2,'Full Data'!$C:$C),0)))-(INDEX('Full Data'!$E:$E,MATCH($B7,IF('Full Data'!$G:$G=BG$2,'Full Data'!$C:$C),0)))-7,"")</f>
        <v/>
      </c>
      <c r="BH7" s="27" t="str">
        <f t="array" ref="BH7">IF((INDEX('Full Data'!$M:$M,MATCH($B7,IF('Full Data'!$G:$G=BH$2,'Full Data'!$C:$C),0)))-(INDEX('Full Data'!$E:$E,MATCH($B7,IF('Full Data'!$G:$G=BH$2,'Full Data'!$C:$C),0)))&gt;28,"Q, "&amp;(INDEX('Full Data'!$M:$M,MATCH($B7,IF('Full Data'!$G:$G=BH$2,'Full Data'!$C:$C),0)))-(INDEX('Full Data'!$E:$E,MATCH($B7,IF('Full Data'!$G:$G=BH$2,'Full Data'!$C:$C),0)))-28,"")</f>
        <v/>
      </c>
      <c r="BI7" s="27" t="e">
        <f t="array" ref="BI7">IF((INDEX('Full Data'!$M:$M,MATCH($B7,IF('Full Data'!$G:$G=BI$2,'Full Data'!$C:$C),0)))-(INDEX('Full Data'!$E:$E,MATCH($B7,IF('Full Data'!$G:$G=BI$2,'Full Data'!$C:$C),0)))&gt;40,"Q, "&amp;(INDEX('Full Data'!$M:$M,MATCH($B7,IF('Full Data'!$G:$G=BI$2,'Full Data'!$C:$C),0)))-(INDEX('Full Data'!$E:$E,MATCH($B7,IF('Full Data'!$G:$G=BI$2,'Full Data'!$C:$C),0)))-40,"")</f>
        <v>#N/A</v>
      </c>
      <c r="BJ7" s="27" t="e">
        <f t="array" ref="BJ7">IF((INDEX('Full Data'!$M:$M,MATCH($B7,IF('Full Data'!$G:$G=BJ$2,'Full Data'!$C:$C),0)))-(INDEX('Full Data'!$E:$E,MATCH($B7,IF('Full Data'!$G:$G=BJ$2,'Full Data'!$C:$C),0)))&gt;6,"Q, "&amp;(INDEX('Full Data'!$M:$M,MATCH($B7,IF('Full Data'!$G:$G=BJ$2,'Full Data'!$C:$C),0)))-(INDEX('Full Data'!$E:$E,MATCH($B7,IF('Full Data'!$G:$G=BJ$2,'Full Data'!$C:$C),0)))-6,"")</f>
        <v>#N/A</v>
      </c>
      <c r="BK7" s="27" t="e">
        <f t="array" ref="BK7">IF((INDEX('Full Data'!$M:$M,MATCH($B7,IF('Full Data'!$G:$G=BK$2,'Full Data'!$C:$C),0)))-(INDEX('Full Data'!$E:$E,MATCH($B7,IF('Full Data'!$G:$G=BK$2,'Full Data'!$C:$C),0)))&gt;6,"Q, "&amp;(INDEX('Full Data'!$M:$M,MATCH($B7,IF('Full Data'!$G:$G=BK$2,'Full Data'!$C:$C),0)))-(INDEX('Full Data'!$E:$E,MATCH($B7,IF('Full Data'!$G:$G=BK$2,'Full Data'!$C:$C),0)))-6,"")</f>
        <v>#N/A</v>
      </c>
      <c r="BL7" s="27" t="str">
        <f t="array" ref="BL7">IF((INDEX('Full Data'!$M:$M,MATCH($B7,IF('Full Data'!$G:$G=BL$2,'Full Data'!$C:$C),0)))-(INDEX('Full Data'!$E:$E,MATCH($B7,IF('Full Data'!$G:$G=BL$2,'Full Data'!$C:$C),0)))&gt;7,"Q, "&amp;(INDEX('Full Data'!$M:$M,MATCH($B7,IF('Full Data'!$G:$G=BL$2,'Full Data'!$C:$C),0)))-(INDEX('Full Data'!$E:$E,MATCH($B7,IF('Full Data'!$G:$G=BL$2,'Full Data'!$C:$C),0)))-7,"")</f>
        <v/>
      </c>
      <c r="BM7" s="27" t="str">
        <f t="array" ref="BM7">IF((INDEX('Full Data'!$M:$M,MATCH($B7,IF('Full Data'!$G:$G=BM$2,'Full Data'!$C:$C),0)))-(INDEX('Full Data'!$E:$E,MATCH($B7,IF('Full Data'!$G:$G=BM$2,'Full Data'!$C:$C),0)))&gt;28,"Q, "&amp;(INDEX('Full Data'!$M:$M,MATCH($B7,IF('Full Data'!$G:$G=BM$2,'Full Data'!$C:$C),0)))-(INDEX('Full Data'!$E:$E,MATCH($B7,IF('Full Data'!$G:$G=BM$2,'Full Data'!$C:$C),0)))-28,"")</f>
        <v/>
      </c>
      <c r="BN7" s="27" t="str">
        <f t="array" ref="BN7">IF((INDEX('Full Data'!$M:$M,MATCH($B7,IF('Full Data'!$G:$G=BN$2,'Full Data'!$C:$C),0)))-(INDEX('Full Data'!$E:$E,MATCH($B7,IF('Full Data'!$G:$G=BN$2,'Full Data'!$C:$C),0)))&gt;182,"Q, "&amp;(INDEX('Full Data'!$M:$M,MATCH($B7,IF('Full Data'!$G:$G=BN$2,'Full Data'!$C:$C),0)))-(INDEX('Full Data'!$E:$E,MATCH($B7,IF('Full Data'!$G:$G=BN$2,'Full Data'!$C:$C),0)))-182,"")</f>
        <v/>
      </c>
      <c r="BO7" s="27" t="str">
        <f t="array" ref="BO7">IF((INDEX('Full Data'!$M:$M,MATCH($B7,IF('Full Data'!$G:$G=BO$2,'Full Data'!$C:$C),0)))-(INDEX('Full Data'!$E:$E,MATCH($B7,IF('Full Data'!$G:$G=BO$2,'Full Data'!$C:$C),0)))&gt;182,"Q, "&amp;(INDEX('Full Data'!$M:$M,MATCH($B7,IF('Full Data'!$G:$G=BO$2,'Full Data'!$C:$C),0)))-(INDEX('Full Data'!$E:$E,MATCH($B7,IF('Full Data'!$G:$G=BO$2,'Full Data'!$C:$C),0)))-182,"")</f>
        <v/>
      </c>
      <c r="BP7" s="27" t="str">
        <f t="array" ref="BP7">IF((INDEX('Full Data'!$M:$M,MATCH($B7,IF('Full Data'!$G:$G=BP$2,'Full Data'!$C:$C),0)))-(INDEX('Full Data'!$E:$E,MATCH($B7,IF('Full Data'!$G:$G=BP$2,'Full Data'!$C:$C),0)))&gt;182,"Q, "&amp;(INDEX('Full Data'!$M:$M,MATCH($B7,IF('Full Data'!$G:$G=BP$2,'Full Data'!$C:$C),0)))-(INDEX('Full Data'!$E:$E,MATCH($B7,IF('Full Data'!$G:$G=BP$2,'Full Data'!$C:$C),0)))-182,"")</f>
        <v/>
      </c>
      <c r="BQ7" s="27" t="str">
        <f t="array" ref="BQ7">IF((INDEX('Full Data'!$M:$M,MATCH($B7,IF('Full Data'!$G:$G=BQ$2,'Full Data'!$C:$C),0)))-(INDEX('Full Data'!$E:$E,MATCH($B7,IF('Full Data'!$G:$G=BQ$2,'Full Data'!$C:$C),0)))&gt;182,"Q, "&amp;(INDEX('Full Data'!$M:$M,MATCH($B7,IF('Full Data'!$G:$G=BQ$2,'Full Data'!$C:$C),0)))-(INDEX('Full Data'!$E:$E,MATCH($B7,IF('Full Data'!$G:$G=BQ$2,'Full Data'!$C:$C),0)))-182,"")</f>
        <v/>
      </c>
      <c r="BR7" s="27" t="str">
        <f t="array" ref="BR7">IF((INDEX('Full Data'!$M:$M,MATCH($B7,IF('Full Data'!$G:$G=BR$2,'Full Data'!$C:$C),0)))-(INDEX('Full Data'!$E:$E,MATCH($B7,IF('Full Data'!$G:$G=BR$2,'Full Data'!$C:$C),0)))&gt;182,"Q, "&amp;(INDEX('Full Data'!$M:$M,MATCH($B7,IF('Full Data'!$G:$G=BR$2,'Full Data'!$C:$C),0)))-(INDEX('Full Data'!$E:$E,MATCH($B7,IF('Full Data'!$G:$G=BR$2,'Full Data'!$C:$C),0)))-182,"")</f>
        <v/>
      </c>
      <c r="BS7" s="27" t="str">
        <f t="array" ref="BS7">IF((INDEX('Full Data'!$M:$M,MATCH($B7,IF('Full Data'!$G:$G=BS$2,'Full Data'!$C:$C),0)))-(INDEX('Full Data'!$E:$E,MATCH($B7,IF('Full Data'!$G:$G=BS$2,'Full Data'!$C:$C),0)))&gt;182,"Q, "&amp;(INDEX('Full Data'!$M:$M,MATCH($B7,IF('Full Data'!$G:$G=BS$2,'Full Data'!$C:$C),0)))-(INDEX('Full Data'!$E:$E,MATCH($B7,IF('Full Data'!$G:$G=BS$2,'Full Data'!$C:$C),0)))-182,"")</f>
        <v/>
      </c>
      <c r="BT7" s="27" t="str">
        <f t="array" ref="BT7">IF((INDEX('Full Data'!$M:$M,MATCH($B7,IF('Full Data'!$G:$G=BT$2,'Full Data'!$C:$C),0)))-(INDEX('Full Data'!$E:$E,MATCH($B7,IF('Full Data'!$G:$G=BT$2,'Full Data'!$C:$C),0)))&gt;182,"Q, "&amp;(INDEX('Full Data'!$M:$M,MATCH($B7,IF('Full Data'!$G:$G=BT$2,'Full Data'!$C:$C),0)))-(INDEX('Full Data'!$E:$E,MATCH($B7,IF('Full Data'!$G:$G=BT$2,'Full Data'!$C:$C),0)))-182,"")</f>
        <v/>
      </c>
      <c r="BU7" s="24" t="e">
        <f>IF(Summary!L7&gt;MDL!C7,IF(Summary!L7&lt;PQL!C7,"I",""),"U")</f>
        <v>#N/A</v>
      </c>
      <c r="BV7" s="25" t="str">
        <f>IF(Summary!M7&gt;MDL!D7,IF(Summary!M7&lt;PQL!D7,"I",""),"U")</f>
        <v>U</v>
      </c>
      <c r="BW7" s="25" t="str">
        <f>IF(Summary!N7&gt;MDL!E7,IF(Summary!N7&lt;PQL!E7,"I",""),"U")</f>
        <v/>
      </c>
      <c r="BX7" s="25" t="str">
        <f>IF(Summary!O7&gt;MDL!F7,IF(Summary!O7&lt;PQL!F7,"I",""),"U")</f>
        <v>U</v>
      </c>
      <c r="BY7" s="25" t="str">
        <f>IF(Summary!P7&gt;MDL!G7,IF(Summary!P7&lt;PQL!G7,"I",""),"U")</f>
        <v>I</v>
      </c>
      <c r="BZ7" s="25" t="str">
        <f>IF(Summary!Q7&gt;MDL!H7,IF(Summary!Q7&lt;PQL!H7,"I",""),"U")</f>
        <v/>
      </c>
      <c r="CA7" s="25" t="str">
        <f>IF(Summary!R7&gt;MDL!I7,IF(Summary!R7&lt;PQL!I7,"I",""),"U")</f>
        <v/>
      </c>
      <c r="CB7" s="25" t="str">
        <f>IF(Summary!S7&gt;MDL!J7,IF(Summary!S7&lt;PQL!J7,"I",""),"U")</f>
        <v/>
      </c>
      <c r="CC7" s="25" t="str">
        <f>IF(Summary!T7&gt;MDL!K7,IF(Summary!T7&lt;PQL!K7,"I",""),"U")</f>
        <v>U</v>
      </c>
      <c r="CD7" s="25" t="str">
        <f>IF(Summary!U7&gt;MDL!L7,IF(Summary!U7&lt;PQL!L7,"I",""),"U")</f>
        <v/>
      </c>
      <c r="CE7" s="25" t="str">
        <f>IF(Summary!V7&gt;MDL!M7,IF(Summary!V7&lt;PQL!M7,"I",""),"U")</f>
        <v/>
      </c>
      <c r="CF7" s="25" t="str">
        <f>IF(Summary!W7&gt;MDL!N7,IF(Summary!W7&lt;PQL!N7,"I",""),"U")</f>
        <v/>
      </c>
      <c r="CG7" s="25" t="str">
        <f>IF(Summary!X7&gt;MDL!O7,IF(Summary!X7&lt;PQL!O7,"I",""),"U")</f>
        <v>I</v>
      </c>
      <c r="CH7" s="25" t="str">
        <f>IF(Summary!Y7&gt;MDL!P7,IF(Summary!Y7&lt;PQL!P7,"I",""),"U")</f>
        <v/>
      </c>
      <c r="CI7" s="25" t="str">
        <f>IF(Summary!Z7&gt;MDL!Q7,IF(Summary!Z7&lt;PQL!Q7,"I",""),"U")</f>
        <v/>
      </c>
      <c r="CJ7" s="25" t="str">
        <f>IF(Summary!AA7&gt;MDL!R7,IF(Summary!AA7&lt;PQL!R7,"I",""),"U")</f>
        <v>I</v>
      </c>
      <c r="CK7" s="25" t="str">
        <f>IF(Summary!AB7&gt;MDL!S7,IF(Summary!AB7&lt;PQL!S7,"I",""),"U")</f>
        <v/>
      </c>
      <c r="CL7" s="25" t="str">
        <f>IF(Summary!AD7&gt;MDL!U7,IF(Summary!AD7&lt;PQL!U7,"I",""),"U")</f>
        <v>I</v>
      </c>
      <c r="CM7" s="25" t="e">
        <f>IF(Summary!AE7&gt;MDL!V7,IF(Summary!AE7&lt;PQL!V7,"I",""),"U")</f>
        <v>#N/A</v>
      </c>
      <c r="CN7" s="25" t="e">
        <f>IF(Summary!AF7&gt;MDL!W7,IF(Summary!AF7&lt;PQL!W7,"I",""),"U")</f>
        <v>#N/A</v>
      </c>
      <c r="CO7" s="25" t="e">
        <f>IF(Summary!AG7&gt;MDL!X7,IF(Summary!AG7&lt;PQL!X7,"I",""),"U")</f>
        <v>#N/A</v>
      </c>
      <c r="CP7" s="25" t="str">
        <f>IF(Summary!AH7&gt;MDL!Y7,IF(Summary!AH7&lt;PQL!Y7,"I",""),"U")</f>
        <v>U</v>
      </c>
      <c r="CQ7" s="25" t="str">
        <f>IF(Summary!AI7&gt;MDL!Z7,IF(Summary!AI7&lt;PQL!Z7,"I",""),"U")</f>
        <v/>
      </c>
      <c r="CR7" s="25" t="str">
        <f>IF(Summary!AJ7&gt;MDL!AA7,IF(Summary!AJ7&lt;PQL!AA7,"I",""),"U")</f>
        <v>I</v>
      </c>
      <c r="CS7" s="25" t="str">
        <f>IF(Summary!AK7&gt;MDL!AB7,IF(Summary!AK7&lt;PQL!AB7,"I",""),"U")</f>
        <v/>
      </c>
      <c r="CT7" s="25" t="str">
        <f>IF(Summary!AL7&gt;MDL!AC7,IF(Summary!AL7&lt;PQL!AC7,"I",""),"U")</f>
        <v>U</v>
      </c>
      <c r="CU7" s="25" t="str">
        <f>IF(Summary!AM7&gt;MDL!AD7,IF(Summary!AM7&lt;PQL!AD7,"I",""),"U")</f>
        <v>U</v>
      </c>
      <c r="CV7" s="25" t="str">
        <f>IF(Summary!AN7&gt;MDL!AE7,IF(Summary!AN7&lt;PQL!AE7,"I",""),"U")</f>
        <v/>
      </c>
      <c r="CW7" s="25" t="str">
        <f>IF(Summary!AO7&gt;MDL!AF7,IF(Summary!AO7&lt;PQL!AF7,"I",""),"U")</f>
        <v>U</v>
      </c>
      <c r="CX7" s="25" t="str">
        <f>IF(Summary!AP7&gt;MDL!AG7,IF(Summary!AP7&lt;PQL!AG7,"I",""),"U")</f>
        <v>U</v>
      </c>
    </row>
    <row r="8" spans="2:102">
      <c r="B8" s="48" t="str">
        <f>Summary!$B8</f>
        <v>HOLE IN THE WALL SPRING</v>
      </c>
      <c r="C8">
        <v>30644</v>
      </c>
      <c r="D8" t="str">
        <f>IF(ISERROR(INDEX('Full Data'!A:A,MATCH(B8,'Full Data'!C:C,0))),"",INDEX('Full Data'!A:A,MATCH(B8,'Full Data'!C:C,0)))</f>
        <v>SPRS1105-6</v>
      </c>
      <c r="E8" s="34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4" t="str">
        <f t="array" ref="G8">IF(AND((IF(AND(ISTEXT((INDEX('Full Data'!$I:$I,MATCH($B8,IF('Full Data'!$G:$G=G$2,'Full Data'!$C:$C),0)))),ISNUMBER(Summary!G8)),"bad qualifer","O"))="O",IFERROR(Summary!G8,"O")="O"),"O","")</f>
        <v>O</v>
      </c>
      <c r="H8" s="34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4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O</v>
      </c>
      <c r="K8" s="45" t="str">
        <f>IF(OR(C8=9695,C8=20383,C8=20385,C8=9714),"",(IF(AND((IF(AND(ISTEXT((INDEX('Full Data'!$I:$I,MATCH($B8,IF('Full Data'!$G:$G=K$2,'Full Data'!$C:$C),0)))),ISNUMBER(Summary!K8)),"bad qualifer","O"))="O",IFERROR(Summary!K8,"O")="O"),"O","")))</f>
        <v>O</v>
      </c>
      <c r="L8" s="45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e">
        <f t="array" ref="M8">IF((INDEX('Full Data'!$I:$I,MATCH($B8,IF('Full Data'!$G:$G=AQ$2,'Full Data'!$C:$C),0)))=CONCATENATE(LEFT(AQ8),BU8),"",CONCATENATE((INDEX('Full Data'!$I:$I,MATCH($B8,IF('Full Data'!$G:$G=AQ$2,'Full Data'!$C:$C),0))),"  |  ",CONCATENATE(AQ8,BU8)))</f>
        <v>#N/A</v>
      </c>
      <c r="N8" s="11" t="str">
        <f t="array" ref="N8">IF((INDEX('Full Data'!$I:$I,MATCH($B8,IF('Full Data'!$G:$G=AR$2,'Full Data'!$C:$C),0)))=CONCATENATE(LEFT(AR8),BV8),"",CONCATENATE((INDEX('Full Data'!$I:$I,MATCH($B8,IF('Full Data'!$G:$G=AR$2,'Full Data'!$C:$C),0))),"  |  ",CONCATENATE(AR8,BV8)))</f>
        <v/>
      </c>
      <c r="O8" s="11" t="str">
        <f t="array" ref="O8">IF((INDEX('Full Data'!$I:$I,MATCH($B8,IF('Full Data'!$G:$G=AS$2,'Full Data'!$C:$C),0)))=CONCATENATE(LEFT(AS8),BW8),"",CONCATENATE((INDEX('Full Data'!$I:$I,MATCH($B8,IF('Full Data'!$G:$G=AS$2,'Full Data'!$C:$C),0))),"  |  ",CONCATENATE(AS8,BW8)))</f>
        <v xml:space="preserve">A  |  </v>
      </c>
      <c r="P8" s="11" t="str">
        <f t="array" ref="P8">IF((INDEX('Full Data'!$I:$I,MATCH($B8,IF('Full Data'!$G:$G=AT$2,'Full Data'!$C:$C),0)))=CONCATENATE(LEFT(AT8),BX8),"",CONCATENATE((INDEX('Full Data'!$I:$I,MATCH($B8,IF('Full Data'!$G:$G=AT$2,'Full Data'!$C:$C),0))),"  |  ",CONCATENATE(AT8,BX8)))</f>
        <v/>
      </c>
      <c r="Q8" s="11" t="str">
        <f t="array" ref="Q8">IF((INDEX('Full Data'!$I:$I,MATCH($B8,IF('Full Data'!$G:$G=AU$2,'Full Data'!$C:$C),0)))=CONCATENATE(LEFT(AU8),BY8),"",CONCATENATE((INDEX('Full Data'!$I:$I,MATCH($B8,IF('Full Data'!$G:$G=AU$2,'Full Data'!$C:$C),0))),"  |  ",CONCATENATE(AU8,BY8)))</f>
        <v/>
      </c>
      <c r="R8" s="11" t="str">
        <f t="array" ref="R8">IF((INDEX('Full Data'!$I:$I,MATCH($B8,IF('Full Data'!$G:$G=AV$2,'Full Data'!$C:$C),0)))=CONCATENATE(LEFT(AV8),BZ8),"",CONCATENATE((INDEX('Full Data'!$I:$I,MATCH($B8,IF('Full Data'!$G:$G=AV$2,'Full Data'!$C:$C),0))),"  |  ",CONCATENATE(AV8,BZ8)))</f>
        <v/>
      </c>
      <c r="S8" s="11" t="str">
        <f t="array" ref="S8">IF((INDEX('Full Data'!$I:$I,MATCH($B8,IF('Full Data'!$G:$G=AW$2,'Full Data'!$C:$C),0)))=CONCATENATE(LEFT(AW8),CA8),"",CONCATENATE((INDEX('Full Data'!$I:$I,MATCH($B8,IF('Full Data'!$G:$G=AW$2,'Full Data'!$C:$C),0))),"  |  ",CONCATENATE(AW8,CA8)))</f>
        <v/>
      </c>
      <c r="T8" s="11" t="str">
        <f t="array" ref="T8">IF((INDEX('Full Data'!$I:$I,MATCH($B8,IF('Full Data'!$G:$G=AX$2,'Full Data'!$C:$C),0)))=CONCATENATE(LEFT(AX8),CB8),"",CONCATENATE((INDEX('Full Data'!$I:$I,MATCH($B8,IF('Full Data'!$G:$G=AX$2,'Full Data'!$C:$C),0))),"  |  ",CONCATENATE(AX8,CB8)))</f>
        <v/>
      </c>
      <c r="U8" s="11" t="str">
        <f t="array" ref="U8">IF((INDEX('Full Data'!$I:$I,MATCH($B8,IF('Full Data'!$G:$G=AY$2,'Full Data'!$C:$C),0)))=CONCATENATE(LEFT(AY8),CC8),"",CONCATENATE((INDEX('Full Data'!$I:$I,MATCH($B8,IF('Full Data'!$G:$G=AY$2,'Full Data'!$C:$C),0))),"  |  ",CONCATENATE(AY8,CC8)))</f>
        <v/>
      </c>
      <c r="V8" s="11" t="str">
        <f t="array" ref="V8">IF((INDEX('Full Data'!$I:$I,MATCH($B8,IF('Full Data'!$G:$G=AZ$2,'Full Data'!$C:$C),0)))=CONCATENATE(LEFT(AZ8),CD8),"",CONCATENATE((INDEX('Full Data'!$I:$I,MATCH($B8,IF('Full Data'!$G:$G=AZ$2,'Full Data'!$C:$C),0))),"  |  ",CONCATENATE(AZ8,CD8)))</f>
        <v/>
      </c>
      <c r="W8" s="11" t="str">
        <f t="array" ref="W8">IF((INDEX('Full Data'!$I:$I,MATCH($B8,IF('Full Data'!$G:$G=BA$2,'Full Data'!$C:$C),0)))=CONCATENATE(LEFT(BA8),CE8),"",CONCATENATE((INDEX('Full Data'!$I:$I,MATCH($B8,IF('Full Data'!$G:$G=BA$2,'Full Data'!$C:$C),0))),"  |  ",CONCATENATE(BA8,CE8)))</f>
        <v/>
      </c>
      <c r="X8" s="11" t="str">
        <f t="array" ref="X8">IF((INDEX('Full Data'!$I:$I,MATCH($B8,IF('Full Data'!$G:$G=BB$2,'Full Data'!$C:$C),0)))=CONCATENATE(LEFT(BB8),CF8),"",CONCATENATE((INDEX('Full Data'!$I:$I,MATCH($B8,IF('Full Data'!$G:$G=BB$2,'Full Data'!$C:$C),0))),"  |  ",CONCATENATE(BB8,CF8)))</f>
        <v/>
      </c>
      <c r="Y8" s="11" t="str">
        <f t="array" ref="Y8">IF((INDEX('Full Data'!$I:$I,MATCH($B8,IF('Full Data'!$G:$G=BC$2,'Full Data'!$C:$C),0)))=CONCATENATE(LEFT(BC8),CG8),"",CONCATENATE((INDEX('Full Data'!$I:$I,MATCH($B8,IF('Full Data'!$G:$G=BC$2,'Full Data'!$C:$C),0))),"  |  ",CONCATENATE(BC8,CG8)))</f>
        <v/>
      </c>
      <c r="Z8" s="11" t="str">
        <f t="array" ref="Z8">IF((INDEX('Full Data'!$I:$I,MATCH($B8,IF('Full Data'!$G:$G=BD$2,'Full Data'!$C:$C),0)))=CONCATENATE(LEFT(BD8),CH8),"",CONCATENATE((INDEX('Full Data'!$I:$I,MATCH($B8,IF('Full Data'!$G:$G=BD$2,'Full Data'!$C:$C),0))),"  |  ",CONCATENATE(BD8,CH8)))</f>
        <v/>
      </c>
      <c r="AA8" s="11" t="str">
        <f t="array" ref="AA8">IF((INDEX('Full Data'!$I:$I,MATCH($B8,IF('Full Data'!$G:$G=BE$2,'Full Data'!$C:$C),0)))=CONCATENATE(LEFT(BE8),CI8),"",CONCATENATE((INDEX('Full Data'!$I:$I,MATCH($B8,IF('Full Data'!$G:$G=BE$2,'Full Data'!$C:$C),0))),"  |  ",CONCATENATE(BE8,CI8)))</f>
        <v/>
      </c>
      <c r="AB8" s="11" t="str">
        <f t="array" ref="AB8">IF((INDEX('Full Data'!$I:$I,MATCH($B8,IF('Full Data'!$G:$G=BF$2,'Full Data'!$C:$C),0)))=CONCATENATE(LEFT(BF8),CJ8),"",CONCATENATE((INDEX('Full Data'!$I:$I,MATCH($B8,IF('Full Data'!$G:$G=BF$2,'Full Data'!$C:$C),0))),"  |  ",CONCATENATE(BF8,CJ8)))</f>
        <v/>
      </c>
      <c r="AC8" s="11" t="str">
        <f t="array" ref="AC8">IF((INDEX('Full Data'!$I:$I,MATCH($B8,IF('Full Data'!$G:$G=BG$2,'Full Data'!$C:$C),0)))=CONCATENATE(LEFT(BG8),CK8),"",CONCATENATE((INDEX('Full Data'!$I:$I,MATCH($B8,IF('Full Data'!$G:$G=BG$2,'Full Data'!$C:$C),0))),"  |  ",CONCATENATE(BG8,CK8)))</f>
        <v xml:space="preserve">A  |  </v>
      </c>
      <c r="AD8" s="11" t="str">
        <f t="array" ref="AD8">IF((INDEX('Full Data'!$I:$I,MATCH($B8,IF('Full Data'!$G:$G=BH$2,'Full Data'!$C:$C),0)))=CONCATENATE(LEFT(BH8),CL8),"",CONCATENATE((INDEX('Full Data'!$I:$I,MATCH($B8,IF('Full Data'!$G:$G=BH$2,'Full Data'!$C:$C),0))),"  |  ",CONCATENATE(BH8,CL8)))</f>
        <v/>
      </c>
      <c r="AE8" s="11" t="e">
        <f t="array" ref="AE8">IF((INDEX('Full Data'!$I:$I,MATCH($B8,IF('Full Data'!$G:$G=BI$2,'Full Data'!$C:$C),0)))=CONCATENATE(LEFT(BI8),CM8),"",CONCATENATE((INDEX('Full Data'!$I:$I,MATCH($B8,IF('Full Data'!$G:$G=BI$2,'Full Data'!$C:$C),0))),"  |  ",CONCATENATE(BI8,CM8)))</f>
        <v>#N/A</v>
      </c>
      <c r="AF8" s="11" t="e">
        <f t="array" ref="AF8">IF((INDEX('Full Data'!$I:$I,MATCH($B8,IF('Full Data'!$G:$G=BJ$2,'Full Data'!$C:$C),0)))=CONCATENATE(LEFT(BJ8),CN8),"",CONCATENATE((INDEX('Full Data'!$I:$I,MATCH($B8,IF('Full Data'!$G:$G=BJ$2,'Full Data'!$C:$C),0))),"  |  ",CONCATENATE(BJ8,CN8)))</f>
        <v>#N/A</v>
      </c>
      <c r="AG8" s="11" t="e">
        <f t="array" ref="AG8">IF((INDEX('Full Data'!$I:$I,MATCH($B8,IF('Full Data'!$G:$G=BK$2,'Full Data'!$C:$C),0)))=CONCATENATE(LEFT(BK8),CO8),"",CONCATENATE((INDEX('Full Data'!$I:$I,MATCH($B8,IF('Full Data'!$G:$G=BK$2,'Full Data'!$C:$C),0))),"  |  ",CONCATENATE(BK8,CO8)))</f>
        <v>#N/A</v>
      </c>
      <c r="AH8" s="11" t="str">
        <f t="array" ref="AH8">IF((INDEX('Full Data'!$I:$I,MATCH($B8,IF('Full Data'!$G:$G=BL$2,'Full Data'!$C:$C),0)))=CONCATENATE(LEFT(BL8),CP8),"",CONCATENATE((INDEX('Full Data'!$I:$I,MATCH($B8,IF('Full Data'!$G:$G=BL$2,'Full Data'!$C:$C),0))),"  |  ",CONCATENATE(BL8,CP8)))</f>
        <v/>
      </c>
      <c r="AI8" s="11" t="str">
        <f t="array" ref="AI8">IF((INDEX('Full Data'!$I:$I,MATCH($B8,IF('Full Data'!$G:$G=BM$2,'Full Data'!$C:$C),0)))=CONCATENATE(LEFT(BM8),CQ8),"",CONCATENATE((INDEX('Full Data'!$I:$I,MATCH($B8,IF('Full Data'!$G:$G=BM$2,'Full Data'!$C:$C),0))),"  |  ",CONCATENATE(BM8,CQ8)))</f>
        <v/>
      </c>
      <c r="AJ8" s="11" t="str">
        <f t="array" ref="AJ8">IF((INDEX('Full Data'!$I:$I,MATCH($B8,IF('Full Data'!$G:$G=BN$2,'Full Data'!$C:$C),0)))=CONCATENATE(LEFT(BN8),CR8),"",CONCATENATE((INDEX('Full Data'!$I:$I,MATCH($B8,IF('Full Data'!$G:$G=BN$2,'Full Data'!$C:$C),0))),"  |  ",CONCATENATE(BN8,CR8)))</f>
        <v/>
      </c>
      <c r="AK8" s="11" t="str">
        <f t="array" ref="AK8">IF((INDEX('Full Data'!$I:$I,MATCH($B8,IF('Full Data'!$G:$G=BO$2,'Full Data'!$C:$C),0)))=CONCATENATE(LEFT(BO8),CS8),"",CONCATENATE((INDEX('Full Data'!$I:$I,MATCH($B8,IF('Full Data'!$G:$G=BO$2,'Full Data'!$C:$C),0))),"  |  ",CONCATENATE(BO8,CS8)))</f>
        <v/>
      </c>
      <c r="AL8" s="11" t="str">
        <f t="array" ref="AL8">IF((INDEX('Full Data'!$I:$I,MATCH($B8,IF('Full Data'!$G:$G=BP$2,'Full Data'!$C:$C),0)))=CONCATENATE(LEFT(BP8),CT8),"",CONCATENATE((INDEX('Full Data'!$I:$I,MATCH($B8,IF('Full Data'!$G:$G=BP$2,'Full Data'!$C:$C),0))),"  |  ",CONCATENATE(BP8,CT8)))</f>
        <v/>
      </c>
      <c r="AM8" s="11" t="str">
        <f t="array" ref="AM8">IF((INDEX('Full Data'!$I:$I,MATCH($B8,IF('Full Data'!$G:$G=BQ$2,'Full Data'!$C:$C),0)))=CONCATENATE(LEFT(BQ8),CU8),"",CONCATENATE((INDEX('Full Data'!$I:$I,MATCH($B8,IF('Full Data'!$G:$G=BQ$2,'Full Data'!$C:$C),0))),"  |  ",CONCATENATE(BQ8,CU8)))</f>
        <v/>
      </c>
      <c r="AN8" s="11" t="str">
        <f t="array" ref="AN8">IF((INDEX('Full Data'!$I:$I,MATCH($B8,IF('Full Data'!$G:$G=BR$2,'Full Data'!$C:$C),0)))=CONCATENATE(LEFT(BR8),CV8),"",CONCATENATE((INDEX('Full Data'!$I:$I,MATCH($B8,IF('Full Data'!$G:$G=BR$2,'Full Data'!$C:$C),0))),"  |  ",CONCATENATE(BR8,CV8)))</f>
        <v/>
      </c>
      <c r="AO8" s="11" t="str">
        <f t="array" ref="AO8">IF((INDEX('Full Data'!$I:$I,MATCH($B8,IF('Full Data'!$G:$G=BS$2,'Full Data'!$C:$C),0)))=CONCATENATE(LEFT(BS8),CW8),"",CONCATENATE((INDEX('Full Data'!$I:$I,MATCH($B8,IF('Full Data'!$G:$G=BS$2,'Full Data'!$C:$C),0))),"  |  ",CONCATENATE(BS8,CW8)))</f>
        <v/>
      </c>
      <c r="AP8" s="11" t="str">
        <f t="array" ref="AP8">IF((INDEX('Full Data'!$I:$I,MATCH($B8,IF('Full Data'!$G:$G=BT$2,'Full Data'!$C:$C),0)))=CONCATENATE(LEFT(BT8),CX8),"",CONCATENATE((INDEX('Full Data'!$I:$I,MATCH($B8,IF('Full Data'!$G:$G=BT$2,'Full Data'!$C:$C),0))),"  |  ",CONCATENATE(BT8,CX8)))</f>
        <v/>
      </c>
      <c r="AQ8" s="27" t="e">
        <f t="array" ref="AQ8">IF((INDEX('Full Data'!$M:$M,MATCH($B8,IF('Full Data'!$G:$G=AQ$2,'Full Data'!$C:$C),0)))-(INDEX('Full Data'!$E:$E,MATCH($B8,IF('Full Data'!$G:$G=AQ$2,'Full Data'!$C:$C),0)))&gt;2,"Q, "&amp;(INDEX('Full Data'!$M:$M,MATCH($B8,IF('Full Data'!$G:$G=AQ$2,'Full Data'!$C:$C),0)))-(INDEX('Full Data'!$E:$E,MATCH($B8,IF('Full Data'!$G:$G=AQ$2,'Full Data'!$C:$C),0)))-2,"")</f>
        <v>#N/A</v>
      </c>
      <c r="AR8" s="27" t="str">
        <f t="array" ref="AR8">IF((INDEX('Full Data'!$M:$M,MATCH($B8,IF('Full Data'!$G:$G=AR$2,'Full Data'!$C:$C),0)))-(INDEX('Full Data'!$E:$E,MATCH($B8,IF('Full Data'!$G:$G=AR$2,'Full Data'!$C:$C),0)))&gt;2,"Q, "&amp;(INDEX('Full Data'!$M:$M,MATCH($B8,IF('Full Data'!$G:$G=AR$2,'Full Data'!$C:$C),0)))-(INDEX('Full Data'!$E:$E,MATCH($B8,IF('Full Data'!$G:$G=AR$2,'Full Data'!$C:$C),0)))-2,"")</f>
        <v/>
      </c>
      <c r="AS8" s="27" t="str">
        <f t="array" ref="AS8">IF((INDEX('Full Data'!$M:$M,MATCH($B8,IF('Full Data'!$G:$G=AS$2,'Full Data'!$C:$C),0)))-(INDEX('Full Data'!$E:$E,MATCH($B8,IF('Full Data'!$G:$G=AS$2,'Full Data'!$C:$C),0)))&gt;14,"Q, "&amp;(INDEX('Full Data'!$M:$M,MATCH($B8,IF('Full Data'!$G:$G=AS$2,'Full Data'!$C:$C),0)))-(INDEX('Full Data'!$E:$E,MATCH($B8,IF('Full Data'!$G:$G=AS$2,'Full Data'!$C:$C),0)))-14,"")</f>
        <v/>
      </c>
      <c r="AT8" s="27" t="str">
        <f t="array" ref="AT8">IF((INDEX('Full Data'!$M:$M,MATCH($B8,IF('Full Data'!$G:$G=AT$2,'Full Data'!$C:$C),0)))-(INDEX('Full Data'!$E:$E,MATCH($B8,IF('Full Data'!$G:$G=AT$2,'Full Data'!$C:$C),0)))&gt;28,"Q, "&amp;(INDEX('Full Data'!$M:$M,MATCH($B8,IF('Full Data'!$G:$G=AT$2,'Full Data'!$C:$C),0)))-(INDEX('Full Data'!$E:$E,MATCH($B8,IF('Full Data'!$G:$G=AT$2,'Full Data'!$C:$C),0)))-28,"")</f>
        <v/>
      </c>
      <c r="AU8" s="27" t="str">
        <f t="array" ref="AU8">IF((INDEX('Full Data'!$M:$M,MATCH($B8,IF('Full Data'!$G:$G=AU$2,'Full Data'!$C:$C),0)))-(INDEX('Full Data'!$E:$E,MATCH($B8,IF('Full Data'!$G:$G=AU$2,'Full Data'!$C:$C),0)))&gt;28,"Q, "&amp;(INDEX('Full Data'!$M:$M,MATCH($B8,IF('Full Data'!$G:$G=AU$2,'Full Data'!$C:$C),0)))-(INDEX('Full Data'!$E:$E,MATCH($B8,IF('Full Data'!$G:$G=AU$2,'Full Data'!$C:$C),0)))-28,"")</f>
        <v/>
      </c>
      <c r="AV8" s="27" t="str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/>
      </c>
      <c r="AW8" s="27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7" t="str">
        <f t="array" ref="AX8">IF((INDEX('Full Data'!$M:$M,MATCH($B8,IF('Full Data'!$G:$G=AX$2,'Full Data'!$C:$C),0)))-(INDEX('Full Data'!$E:$E,MATCH($B8,IF('Full Data'!$G:$G=AX$2,'Full Data'!$C:$C),0)))&gt;2,"Q, "&amp;(INDEX('Full Data'!$M:$M,MATCH($B8,IF('Full Data'!$G:$G=AX$2,'Full Data'!$C:$C),0)))-(INDEX('Full Data'!$E:$E,MATCH($B8,IF('Full Data'!$G:$G=AX$2,'Full Data'!$C:$C),0)))-2,"")</f>
        <v/>
      </c>
      <c r="AY8" s="27" t="str">
        <f t="array" ref="AY8">IF((INDEX('Full Data'!$M:$M,MATCH($B8,IF('Full Data'!$G:$G=AY$2,'Full Data'!$C:$C),0)))-(INDEX('Full Data'!$E:$E,MATCH($B8,IF('Full Data'!$G:$G=AY$2,'Full Data'!$C:$C),0)))&gt;28,"Q, "&amp;(INDEX('Full Data'!$M:$M,MATCH($B8,IF('Full Data'!$G:$G=AY$2,'Full Data'!$C:$C),0)))-(INDEX('Full Data'!$E:$E,MATCH($B8,IF('Full Data'!$G:$G=AY$2,'Full Data'!$C:$C),0)))-28,"")</f>
        <v/>
      </c>
      <c r="AZ8" s="27" t="str">
        <f t="array" ref="AZ8">IF((INDEX('Full Data'!$M:$M,MATCH($B8,IF('Full Data'!$G:$G=AZ$2,'Full Data'!$C:$C),0)))-(INDEX('Full Data'!$E:$E,MATCH($B8,IF('Full Data'!$G:$G=AZ$2,'Full Data'!$C:$C),0)))&gt;180,"Q, "&amp;(INDEX('Full Data'!$M:$M,MATCH($B8,IF('Full Data'!$G:$G=AZ$2,'Full Data'!$C:$C),0)))-(INDEX('Full Data'!$E:$E,MATCH($B8,IF('Full Data'!$G:$G=AZ$2,'Full Data'!$C:$C),0)))-180,"")</f>
        <v/>
      </c>
      <c r="BA8" s="27" t="str">
        <f t="array" ref="BA8">IF((INDEX('Full Data'!$M:$M,MATCH($B8,IF('Full Data'!$G:$G=BA$2,'Full Data'!$C:$C),0)))-(INDEX('Full Data'!$E:$E,MATCH($B8,IF('Full Data'!$G:$G=BA$2,'Full Data'!$C:$C),0)))&gt;180,"Q, "&amp;(INDEX('Full Data'!$M:$M,MATCH($B8,IF('Full Data'!$G:$G=BA$2,'Full Data'!$C:$C),0)))-(INDEX('Full Data'!$E:$E,MATCH($B8,IF('Full Data'!$G:$G=BA$2,'Full Data'!$C:$C),0)))-180,"")</f>
        <v/>
      </c>
      <c r="BB8" s="27" t="str">
        <f t="array" ref="BB8">IF((INDEX('Full Data'!$M:$M,MATCH($B8,IF('Full Data'!$G:$G=BB$2,'Full Data'!$C:$C),0)))-(INDEX('Full Data'!$E:$E,MATCH($B8,IF('Full Data'!$G:$G=BB$2,'Full Data'!$C:$C),0)))&gt;180,"Q, "&amp;(INDEX('Full Data'!$M:$M,MATCH($B8,IF('Full Data'!$G:$G=BB$2,'Full Data'!$C:$C),0)))-(INDEX('Full Data'!$E:$E,MATCH($B8,IF('Full Data'!$G:$G=BB$2,'Full Data'!$C:$C),0)))-180,"")</f>
        <v/>
      </c>
      <c r="BC8" s="27" t="str">
        <f t="array" ref="BC8">IF((INDEX('Full Data'!$M:$M,MATCH($B8,IF('Full Data'!$G:$G=BC$2,'Full Data'!$C:$C),0)))-(INDEX('Full Data'!$E:$E,MATCH($B8,IF('Full Data'!$G:$G=BC$2,'Full Data'!$C:$C),0)))&gt;180,"Q, "&amp;(INDEX('Full Data'!$M:$M,MATCH($B8,IF('Full Data'!$G:$G=BC$2,'Full Data'!$C:$C),0)))-(INDEX('Full Data'!$E:$E,MATCH($B8,IF('Full Data'!$G:$G=BC$2,'Full Data'!$C:$C),0)))-180,"")</f>
        <v/>
      </c>
      <c r="BD8" s="27" t="str">
        <f t="array" ref="BD8">IF((INDEX('Full Data'!$M:$M,MATCH($B8,IF('Full Data'!$G:$G=BD$2,'Full Data'!$C:$C),0)))-(INDEX('Full Data'!$E:$E,MATCH($B8,IF('Full Data'!$G:$G=BD$2,'Full Data'!$C:$C),0)))&gt;28,"Q, "&amp;(INDEX('Full Data'!$M:$M,MATCH($B8,IF('Full Data'!$G:$G=BD$2,'Full Data'!$C:$C),0)))-(INDEX('Full Data'!$E:$E,MATCH($B8,IF('Full Data'!$G:$G=BD$2,'Full Data'!$C:$C),0)))-28,"")</f>
        <v/>
      </c>
      <c r="BE8" s="27" t="str">
        <f t="array" ref="BE8">IF((INDEX('Full Data'!$M:$M,MATCH($B8,IF('Full Data'!$G:$G=BE$2,'Full Data'!$C:$C),0)))-(INDEX('Full Data'!$E:$E,MATCH($B8,IF('Full Data'!$G:$G=BE$2,'Full Data'!$C:$C),0)))&gt;28,"Q, "&amp;(INDEX('Full Data'!$M:$M,MATCH($B8,IF('Full Data'!$G:$G=BE$2,'Full Data'!$C:$C),0)))-(INDEX('Full Data'!$E:$E,MATCH($B8,IF('Full Data'!$G:$G=BE$2,'Full Data'!$C:$C),0)))-28,"")</f>
        <v/>
      </c>
      <c r="BF8" s="27" t="str">
        <f t="array" ref="BF8">IF((INDEX('Full Data'!$M:$M,MATCH($B8,IF('Full Data'!$G:$G=BF$2,'Full Data'!$C:$C),0)))-(INDEX('Full Data'!$E:$E,MATCH($B8,IF('Full Data'!$G:$G=BF$2,'Full Data'!$C:$C),0)))&gt;180,"Q, "&amp;(INDEX('Full Data'!$M:$M,MATCH($B8,IF('Full Data'!$G:$G=BF$2,'Full Data'!$C:$C),0)))-(INDEX('Full Data'!$E:$E,MATCH($B8,IF('Full Data'!$G:$G=BF$2,'Full Data'!$C:$C),0)))-180,"")</f>
        <v/>
      </c>
      <c r="BG8" s="27" t="str">
        <f t="array" ref="BG8">IF((INDEX('Full Data'!$M:$M,MATCH($B8,IF('Full Data'!$G:$G=BG$2,'Full Data'!$C:$C),0)))-(INDEX('Full Data'!$E:$E,MATCH($B8,IF('Full Data'!$G:$G=BG$2,'Full Data'!$C:$C),0)))&gt;7,"Q, "&amp;(INDEX('Full Data'!$M:$M,MATCH($B8,IF('Full Data'!$G:$G=BG$2,'Full Data'!$C:$C),0)))-(INDEX('Full Data'!$E:$E,MATCH($B8,IF('Full Data'!$G:$G=BG$2,'Full Data'!$C:$C),0)))-7,"")</f>
        <v/>
      </c>
      <c r="BH8" s="27" t="str">
        <f t="array" ref="BH8">IF((INDEX('Full Data'!$M:$M,MATCH($B8,IF('Full Data'!$G:$G=BH$2,'Full Data'!$C:$C),0)))-(INDEX('Full Data'!$E:$E,MATCH($B8,IF('Full Data'!$G:$G=BH$2,'Full Data'!$C:$C),0)))&gt;28,"Q, "&amp;(INDEX('Full Data'!$M:$M,MATCH($B8,IF('Full Data'!$G:$G=BH$2,'Full Data'!$C:$C),0)))-(INDEX('Full Data'!$E:$E,MATCH($B8,IF('Full Data'!$G:$G=BH$2,'Full Data'!$C:$C),0)))-28,"")</f>
        <v/>
      </c>
      <c r="BI8" s="27" t="e">
        <f t="array" ref="BI8">IF((INDEX('Full Data'!$M:$M,MATCH($B8,IF('Full Data'!$G:$G=BI$2,'Full Data'!$C:$C),0)))-(INDEX('Full Data'!$E:$E,MATCH($B8,IF('Full Data'!$G:$G=BI$2,'Full Data'!$C:$C),0)))&gt;40,"Q, "&amp;(INDEX('Full Data'!$M:$M,MATCH($B8,IF('Full Data'!$G:$G=BI$2,'Full Data'!$C:$C),0)))-(INDEX('Full Data'!$E:$E,MATCH($B8,IF('Full Data'!$G:$G=BI$2,'Full Data'!$C:$C),0)))-40,"")</f>
        <v>#N/A</v>
      </c>
      <c r="BJ8" s="27" t="e">
        <f t="array" ref="BJ8">IF((INDEX('Full Data'!$M:$M,MATCH($B8,IF('Full Data'!$G:$G=BJ$2,'Full Data'!$C:$C),0)))-(INDEX('Full Data'!$E:$E,MATCH($B8,IF('Full Data'!$G:$G=BJ$2,'Full Data'!$C:$C),0)))&gt;6,"Q, "&amp;(INDEX('Full Data'!$M:$M,MATCH($B8,IF('Full Data'!$G:$G=BJ$2,'Full Data'!$C:$C),0)))-(INDEX('Full Data'!$E:$E,MATCH($B8,IF('Full Data'!$G:$G=BJ$2,'Full Data'!$C:$C),0)))-6,"")</f>
        <v>#N/A</v>
      </c>
      <c r="BK8" s="27" t="e">
        <f t="array" ref="BK8">IF((INDEX('Full Data'!$M:$M,MATCH($B8,IF('Full Data'!$G:$G=BK$2,'Full Data'!$C:$C),0)))-(INDEX('Full Data'!$E:$E,MATCH($B8,IF('Full Data'!$G:$G=BK$2,'Full Data'!$C:$C),0)))&gt;6,"Q, "&amp;(INDEX('Full Data'!$M:$M,MATCH($B8,IF('Full Data'!$G:$G=BK$2,'Full Data'!$C:$C),0)))-(INDEX('Full Data'!$E:$E,MATCH($B8,IF('Full Data'!$G:$G=BK$2,'Full Data'!$C:$C),0)))-6,"")</f>
        <v>#N/A</v>
      </c>
      <c r="BL8" s="27" t="str">
        <f t="array" ref="BL8">IF((INDEX('Full Data'!$M:$M,MATCH($B8,IF('Full Data'!$G:$G=BL$2,'Full Data'!$C:$C),0)))-(INDEX('Full Data'!$E:$E,MATCH($B8,IF('Full Data'!$G:$G=BL$2,'Full Data'!$C:$C),0)))&gt;7,"Q, "&amp;(INDEX('Full Data'!$M:$M,MATCH($B8,IF('Full Data'!$G:$G=BL$2,'Full Data'!$C:$C),0)))-(INDEX('Full Data'!$E:$E,MATCH($B8,IF('Full Data'!$G:$G=BL$2,'Full Data'!$C:$C),0)))-7,"")</f>
        <v/>
      </c>
      <c r="BM8" s="27" t="str">
        <f t="array" ref="BM8">IF((INDEX('Full Data'!$M:$M,MATCH($B8,IF('Full Data'!$G:$G=BM$2,'Full Data'!$C:$C),0)))-(INDEX('Full Data'!$E:$E,MATCH($B8,IF('Full Data'!$G:$G=BM$2,'Full Data'!$C:$C),0)))&gt;28,"Q, "&amp;(INDEX('Full Data'!$M:$M,MATCH($B8,IF('Full Data'!$G:$G=BM$2,'Full Data'!$C:$C),0)))-(INDEX('Full Data'!$E:$E,MATCH($B8,IF('Full Data'!$G:$G=BM$2,'Full Data'!$C:$C),0)))-28,"")</f>
        <v/>
      </c>
      <c r="BN8" s="27" t="str">
        <f t="array" ref="BN8">IF((INDEX('Full Data'!$M:$M,MATCH($B8,IF('Full Data'!$G:$G=BN$2,'Full Data'!$C:$C),0)))-(INDEX('Full Data'!$E:$E,MATCH($B8,IF('Full Data'!$G:$G=BN$2,'Full Data'!$C:$C),0)))&gt;182,"Q, "&amp;(INDEX('Full Data'!$M:$M,MATCH($B8,IF('Full Data'!$G:$G=BN$2,'Full Data'!$C:$C),0)))-(INDEX('Full Data'!$E:$E,MATCH($B8,IF('Full Data'!$G:$G=BN$2,'Full Data'!$C:$C),0)))-182,"")</f>
        <v/>
      </c>
      <c r="BO8" s="27" t="str">
        <f t="array" ref="BO8">IF((INDEX('Full Data'!$M:$M,MATCH($B8,IF('Full Data'!$G:$G=BO$2,'Full Data'!$C:$C),0)))-(INDEX('Full Data'!$E:$E,MATCH($B8,IF('Full Data'!$G:$G=BO$2,'Full Data'!$C:$C),0)))&gt;182,"Q, "&amp;(INDEX('Full Data'!$M:$M,MATCH($B8,IF('Full Data'!$G:$G=BO$2,'Full Data'!$C:$C),0)))-(INDEX('Full Data'!$E:$E,MATCH($B8,IF('Full Data'!$G:$G=BO$2,'Full Data'!$C:$C),0)))-182,"")</f>
        <v/>
      </c>
      <c r="BP8" s="27" t="str">
        <f t="array" ref="BP8">IF((INDEX('Full Data'!$M:$M,MATCH($B8,IF('Full Data'!$G:$G=BP$2,'Full Data'!$C:$C),0)))-(INDEX('Full Data'!$E:$E,MATCH($B8,IF('Full Data'!$G:$G=BP$2,'Full Data'!$C:$C),0)))&gt;182,"Q, "&amp;(INDEX('Full Data'!$M:$M,MATCH($B8,IF('Full Data'!$G:$G=BP$2,'Full Data'!$C:$C),0)))-(INDEX('Full Data'!$E:$E,MATCH($B8,IF('Full Data'!$G:$G=BP$2,'Full Data'!$C:$C),0)))-182,"")</f>
        <v/>
      </c>
      <c r="BQ8" s="27" t="str">
        <f t="array" ref="BQ8">IF((INDEX('Full Data'!$M:$M,MATCH($B8,IF('Full Data'!$G:$G=BQ$2,'Full Data'!$C:$C),0)))-(INDEX('Full Data'!$E:$E,MATCH($B8,IF('Full Data'!$G:$G=BQ$2,'Full Data'!$C:$C),0)))&gt;182,"Q, "&amp;(INDEX('Full Data'!$M:$M,MATCH($B8,IF('Full Data'!$G:$G=BQ$2,'Full Data'!$C:$C),0)))-(INDEX('Full Data'!$E:$E,MATCH($B8,IF('Full Data'!$G:$G=BQ$2,'Full Data'!$C:$C),0)))-182,"")</f>
        <v/>
      </c>
      <c r="BR8" s="27" t="str">
        <f t="array" ref="BR8">IF((INDEX('Full Data'!$M:$M,MATCH($B8,IF('Full Data'!$G:$G=BR$2,'Full Data'!$C:$C),0)))-(INDEX('Full Data'!$E:$E,MATCH($B8,IF('Full Data'!$G:$G=BR$2,'Full Data'!$C:$C),0)))&gt;182,"Q, "&amp;(INDEX('Full Data'!$M:$M,MATCH($B8,IF('Full Data'!$G:$G=BR$2,'Full Data'!$C:$C),0)))-(INDEX('Full Data'!$E:$E,MATCH($B8,IF('Full Data'!$G:$G=BR$2,'Full Data'!$C:$C),0)))-182,"")</f>
        <v/>
      </c>
      <c r="BS8" s="27" t="str">
        <f t="array" ref="BS8">IF((INDEX('Full Data'!$M:$M,MATCH($B8,IF('Full Data'!$G:$G=BS$2,'Full Data'!$C:$C),0)))-(INDEX('Full Data'!$E:$E,MATCH($B8,IF('Full Data'!$G:$G=BS$2,'Full Data'!$C:$C),0)))&gt;182,"Q, "&amp;(INDEX('Full Data'!$M:$M,MATCH($B8,IF('Full Data'!$G:$G=BS$2,'Full Data'!$C:$C),0)))-(INDEX('Full Data'!$E:$E,MATCH($B8,IF('Full Data'!$G:$G=BS$2,'Full Data'!$C:$C),0)))-182,"")</f>
        <v/>
      </c>
      <c r="BT8" s="27" t="str">
        <f t="array" ref="BT8">IF((INDEX('Full Data'!$M:$M,MATCH($B8,IF('Full Data'!$G:$G=BT$2,'Full Data'!$C:$C),0)))-(INDEX('Full Data'!$E:$E,MATCH($B8,IF('Full Data'!$G:$G=BT$2,'Full Data'!$C:$C),0)))&gt;182,"Q, "&amp;(INDEX('Full Data'!$M:$M,MATCH($B8,IF('Full Data'!$G:$G=BT$2,'Full Data'!$C:$C),0)))-(INDEX('Full Data'!$E:$E,MATCH($B8,IF('Full Data'!$G:$G=BT$2,'Full Data'!$C:$C),0)))-182,"")</f>
        <v/>
      </c>
      <c r="BU8" s="24" t="e">
        <f>IF(Summary!L8&gt;MDL!C8,IF(Summary!L8&lt;PQL!C8,"I",""),"U")</f>
        <v>#N/A</v>
      </c>
      <c r="BV8" s="25" t="str">
        <f>IF(Summary!M8&gt;MDL!D8,IF(Summary!M8&lt;PQL!D8,"I",""),"U")</f>
        <v>U</v>
      </c>
      <c r="BW8" s="25" t="str">
        <f>IF(Summary!N8&gt;MDL!E8,IF(Summary!N8&lt;PQL!E8,"I",""),"U")</f>
        <v/>
      </c>
      <c r="BX8" s="25" t="str">
        <f>IF(Summary!O8&gt;MDL!F8,IF(Summary!O8&lt;PQL!F8,"I",""),"U")</f>
        <v>U</v>
      </c>
      <c r="BY8" s="25" t="str">
        <f>IF(Summary!P8&gt;MDL!G8,IF(Summary!P8&lt;PQL!G8,"I",""),"U")</f>
        <v>I</v>
      </c>
      <c r="BZ8" s="25" t="str">
        <f>IF(Summary!Q8&gt;MDL!H8,IF(Summary!Q8&lt;PQL!H8,"I",""),"U")</f>
        <v/>
      </c>
      <c r="CA8" s="25" t="str">
        <f>IF(Summary!R8&gt;MDL!I8,IF(Summary!R8&lt;PQL!I8,"I",""),"U")</f>
        <v/>
      </c>
      <c r="CB8" s="25" t="str">
        <f>IF(Summary!S8&gt;MDL!J8,IF(Summary!S8&lt;PQL!J8,"I",""),"U")</f>
        <v/>
      </c>
      <c r="CC8" s="25" t="str">
        <f>IF(Summary!T8&gt;MDL!K8,IF(Summary!T8&lt;PQL!K8,"I",""),"U")</f>
        <v>U</v>
      </c>
      <c r="CD8" s="25" t="str">
        <f>IF(Summary!U8&gt;MDL!L8,IF(Summary!U8&lt;PQL!L8,"I",""),"U")</f>
        <v/>
      </c>
      <c r="CE8" s="25" t="str">
        <f>IF(Summary!V8&gt;MDL!M8,IF(Summary!V8&lt;PQL!M8,"I",""),"U")</f>
        <v/>
      </c>
      <c r="CF8" s="25" t="str">
        <f>IF(Summary!W8&gt;MDL!N8,IF(Summary!W8&lt;PQL!N8,"I",""),"U")</f>
        <v/>
      </c>
      <c r="CG8" s="25" t="str">
        <f>IF(Summary!X8&gt;MDL!O8,IF(Summary!X8&lt;PQL!O8,"I",""),"U")</f>
        <v>I</v>
      </c>
      <c r="CH8" s="25" t="str">
        <f>IF(Summary!Y8&gt;MDL!P8,IF(Summary!Y8&lt;PQL!P8,"I",""),"U")</f>
        <v/>
      </c>
      <c r="CI8" s="25" t="str">
        <f>IF(Summary!Z8&gt;MDL!Q8,IF(Summary!Z8&lt;PQL!Q8,"I",""),"U")</f>
        <v/>
      </c>
      <c r="CJ8" s="25" t="str">
        <f>IF(Summary!AA8&gt;MDL!R8,IF(Summary!AA8&lt;PQL!R8,"I",""),"U")</f>
        <v>I</v>
      </c>
      <c r="CK8" s="25" t="str">
        <f>IF(Summary!AB8&gt;MDL!S8,IF(Summary!AB8&lt;PQL!S8,"I",""),"U")</f>
        <v/>
      </c>
      <c r="CL8" s="25" t="str">
        <f>IF(Summary!AD8&gt;MDL!U8,IF(Summary!AD8&lt;PQL!U8,"I",""),"U")</f>
        <v>I</v>
      </c>
      <c r="CM8" s="25" t="e">
        <f>IF(Summary!AE8&gt;MDL!V8,IF(Summary!AE8&lt;PQL!V8,"I",""),"U")</f>
        <v>#N/A</v>
      </c>
      <c r="CN8" s="25" t="e">
        <f>IF(Summary!AF8&gt;MDL!W8,IF(Summary!AF8&lt;PQL!W8,"I",""),"U")</f>
        <v>#N/A</v>
      </c>
      <c r="CO8" s="25" t="e">
        <f>IF(Summary!AG8&gt;MDL!X8,IF(Summary!AG8&lt;PQL!X8,"I",""),"U")</f>
        <v>#N/A</v>
      </c>
      <c r="CP8" s="25" t="str">
        <f>IF(Summary!AH8&gt;MDL!Y8,IF(Summary!AH8&lt;PQL!Y8,"I",""),"U")</f>
        <v>U</v>
      </c>
      <c r="CQ8" s="25" t="str">
        <f>IF(Summary!AI8&gt;MDL!Z8,IF(Summary!AI8&lt;PQL!Z8,"I",""),"U")</f>
        <v/>
      </c>
      <c r="CR8" s="25" t="str">
        <f>IF(Summary!AJ8&gt;MDL!AA8,IF(Summary!AJ8&lt;PQL!AA8,"I",""),"U")</f>
        <v>I</v>
      </c>
      <c r="CS8" s="25" t="str">
        <f>IF(Summary!AK8&gt;MDL!AB8,IF(Summary!AK8&lt;PQL!AB8,"I",""),"U")</f>
        <v/>
      </c>
      <c r="CT8" s="25" t="str">
        <f>IF(Summary!AL8&gt;MDL!AC8,IF(Summary!AL8&lt;PQL!AC8,"I",""),"U")</f>
        <v>U</v>
      </c>
      <c r="CU8" s="25" t="str">
        <f>IF(Summary!AM8&gt;MDL!AD8,IF(Summary!AM8&lt;PQL!AD8,"I",""),"U")</f>
        <v>I</v>
      </c>
      <c r="CV8" s="25" t="str">
        <f>IF(Summary!AN8&gt;MDL!AE8,IF(Summary!AN8&lt;PQL!AE8,"I",""),"U")</f>
        <v/>
      </c>
      <c r="CW8" s="25" t="str">
        <f>IF(Summary!AO8&gt;MDL!AF8,IF(Summary!AO8&lt;PQL!AF8,"I",""),"U")</f>
        <v>U</v>
      </c>
      <c r="CX8" s="25" t="str">
        <f>IF(Summary!AP8&gt;MDL!AG8,IF(Summary!AP8&lt;PQL!AG8,"I",""),"U")</f>
        <v>U</v>
      </c>
    </row>
    <row r="9" spans="2:102">
      <c r="B9" s="48" t="str">
        <f>Summary!$B9</f>
        <v>HEIDI HOLE SPRING</v>
      </c>
      <c r="C9">
        <v>30643</v>
      </c>
      <c r="D9" t="str">
        <f>IF(ISERROR(INDEX('Full Data'!A:A,MATCH(B9,'Full Data'!C:C,0))),"",INDEX('Full Data'!A:A,MATCH(B9,'Full Data'!C:C,0)))</f>
        <v>SPRS1105-5</v>
      </c>
      <c r="E9" s="34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4" t="str">
        <f t="array" ref="G9">IF(AND((IF(AND(ISTEXT((INDEX('Full Data'!$I:$I,MATCH($B9,IF('Full Data'!$G:$G=G$2,'Full Data'!$C:$C),0)))),ISNUMBER(Summary!G9)),"bad qualifer","O"))="O",IFERROR(Summary!G9,"O")="O"),"O","")</f>
        <v>O</v>
      </c>
      <c r="H9" s="34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4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O</v>
      </c>
      <c r="K9" s="45" t="str">
        <f>IF(OR(C9=9695,C9=20383,C9=20385,C9=9714),"",(IF(AND((IF(AND(ISTEXT((INDEX('Full Data'!$I:$I,MATCH($B9,IF('Full Data'!$G:$G=K$2,'Full Data'!$C:$C),0)))),ISNUMBER(Summary!K9)),"bad qualifer","O"))="O",IFERROR(Summary!K9,"O")="O"),"O","")))</f>
        <v>O</v>
      </c>
      <c r="L9" s="45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e">
        <f t="array" ref="M9">IF((INDEX('Full Data'!$I:$I,MATCH($B9,IF('Full Data'!$G:$G=AQ$2,'Full Data'!$C:$C),0)))=CONCATENATE(LEFT(AQ9),BU9),"",CONCATENATE((INDEX('Full Data'!$I:$I,MATCH($B9,IF('Full Data'!$G:$G=AQ$2,'Full Data'!$C:$C),0))),"  |  ",CONCATENATE(AQ9,BU9)))</f>
        <v>#N/A</v>
      </c>
      <c r="N9" s="11" t="str">
        <f t="array" ref="N9">IF((INDEX('Full Data'!$I:$I,MATCH($B9,IF('Full Data'!$G:$G=AR$2,'Full Data'!$C:$C),0)))=CONCATENATE(LEFT(AR9),BV9),"",CONCATENATE((INDEX('Full Data'!$I:$I,MATCH($B9,IF('Full Data'!$G:$G=AR$2,'Full Data'!$C:$C),0))),"  |  ",CONCATENATE(AR9,BV9)))</f>
        <v/>
      </c>
      <c r="O9" s="11" t="str">
        <f t="array" ref="O9">IF((INDEX('Full Data'!$I:$I,MATCH($B9,IF('Full Data'!$G:$G=AS$2,'Full Data'!$C:$C),0)))=CONCATENATE(LEFT(AS9),BW9),"",CONCATENATE((INDEX('Full Data'!$I:$I,MATCH($B9,IF('Full Data'!$G:$G=AS$2,'Full Data'!$C:$C),0))),"  |  ",CONCATENATE(AS9,BW9)))</f>
        <v/>
      </c>
      <c r="P9" s="11" t="str">
        <f t="array" ref="P9">IF((INDEX('Full Data'!$I:$I,MATCH($B9,IF('Full Data'!$G:$G=AT$2,'Full Data'!$C:$C),0)))=CONCATENATE(LEFT(AT9),BX9),"",CONCATENATE((INDEX('Full Data'!$I:$I,MATCH($B9,IF('Full Data'!$G:$G=AT$2,'Full Data'!$C:$C),0))),"  |  ",CONCATENATE(AT9,BX9)))</f>
        <v/>
      </c>
      <c r="Q9" s="11" t="str">
        <f t="array" ref="Q9">IF((INDEX('Full Data'!$I:$I,MATCH($B9,IF('Full Data'!$G:$G=AU$2,'Full Data'!$C:$C),0)))=CONCATENATE(LEFT(AU9),BY9),"",CONCATENATE((INDEX('Full Data'!$I:$I,MATCH($B9,IF('Full Data'!$G:$G=AU$2,'Full Data'!$C:$C),0))),"  |  ",CONCATENATE(AU9,BY9)))</f>
        <v/>
      </c>
      <c r="R9" s="11" t="str">
        <f t="array" ref="R9">IF((INDEX('Full Data'!$I:$I,MATCH($B9,IF('Full Data'!$G:$G=AV$2,'Full Data'!$C:$C),0)))=CONCATENATE(LEFT(AV9),BZ9),"",CONCATENATE((INDEX('Full Data'!$I:$I,MATCH($B9,IF('Full Data'!$G:$G=AV$2,'Full Data'!$C:$C),0))),"  |  ",CONCATENATE(AV9,BZ9)))</f>
        <v/>
      </c>
      <c r="S9" s="11" t="str">
        <f t="array" ref="S9">IF((INDEX('Full Data'!$I:$I,MATCH($B9,IF('Full Data'!$G:$G=AW$2,'Full Data'!$C:$C),0)))=CONCATENATE(LEFT(AW9),CA9),"",CONCATENATE((INDEX('Full Data'!$I:$I,MATCH($B9,IF('Full Data'!$G:$G=AW$2,'Full Data'!$C:$C),0))),"  |  ",CONCATENATE(AW9,CA9)))</f>
        <v/>
      </c>
      <c r="T9" s="11" t="str">
        <f t="array" ref="T9">IF((INDEX('Full Data'!$I:$I,MATCH($B9,IF('Full Data'!$G:$G=AX$2,'Full Data'!$C:$C),0)))=CONCATENATE(LEFT(AX9),CB9),"",CONCATENATE((INDEX('Full Data'!$I:$I,MATCH($B9,IF('Full Data'!$G:$G=AX$2,'Full Data'!$C:$C),0))),"  |  ",CONCATENATE(AX9,CB9)))</f>
        <v/>
      </c>
      <c r="U9" s="11" t="str">
        <f t="array" ref="U9">IF((INDEX('Full Data'!$I:$I,MATCH($B9,IF('Full Data'!$G:$G=AY$2,'Full Data'!$C:$C),0)))=CONCATENATE(LEFT(AY9),CC9),"",CONCATENATE((INDEX('Full Data'!$I:$I,MATCH($B9,IF('Full Data'!$G:$G=AY$2,'Full Data'!$C:$C),0))),"  |  ",CONCATENATE(AY9,CC9)))</f>
        <v/>
      </c>
      <c r="V9" s="11" t="str">
        <f t="array" ref="V9">IF((INDEX('Full Data'!$I:$I,MATCH($B9,IF('Full Data'!$G:$G=AZ$2,'Full Data'!$C:$C),0)))=CONCATENATE(LEFT(AZ9),CD9),"",CONCATENATE((INDEX('Full Data'!$I:$I,MATCH($B9,IF('Full Data'!$G:$G=AZ$2,'Full Data'!$C:$C),0))),"  |  ",CONCATENATE(AZ9,CD9)))</f>
        <v/>
      </c>
      <c r="W9" s="11" t="str">
        <f t="array" ref="W9">IF((INDEX('Full Data'!$I:$I,MATCH($B9,IF('Full Data'!$G:$G=BA$2,'Full Data'!$C:$C),0)))=CONCATENATE(LEFT(BA9),CE9),"",CONCATENATE((INDEX('Full Data'!$I:$I,MATCH($B9,IF('Full Data'!$G:$G=BA$2,'Full Data'!$C:$C),0))),"  |  ",CONCATENATE(BA9,CE9)))</f>
        <v/>
      </c>
      <c r="X9" s="11" t="str">
        <f t="array" ref="X9">IF((INDEX('Full Data'!$I:$I,MATCH($B9,IF('Full Data'!$G:$G=BB$2,'Full Data'!$C:$C),0)))=CONCATENATE(LEFT(BB9),CF9),"",CONCATENATE((INDEX('Full Data'!$I:$I,MATCH($B9,IF('Full Data'!$G:$G=BB$2,'Full Data'!$C:$C),0))),"  |  ",CONCATENATE(BB9,CF9)))</f>
        <v/>
      </c>
      <c r="Y9" s="11" t="str">
        <f t="array" ref="Y9">IF((INDEX('Full Data'!$I:$I,MATCH($B9,IF('Full Data'!$G:$G=BC$2,'Full Data'!$C:$C),0)))=CONCATENATE(LEFT(BC9),CG9),"",CONCATENATE((INDEX('Full Data'!$I:$I,MATCH($B9,IF('Full Data'!$G:$G=BC$2,'Full Data'!$C:$C),0))),"  |  ",CONCATENATE(BC9,CG9)))</f>
        <v/>
      </c>
      <c r="Z9" s="11" t="str">
        <f t="array" ref="Z9">IF((INDEX('Full Data'!$I:$I,MATCH($B9,IF('Full Data'!$G:$G=BD$2,'Full Data'!$C:$C),0)))=CONCATENATE(LEFT(BD9),CH9),"",CONCATENATE((INDEX('Full Data'!$I:$I,MATCH($B9,IF('Full Data'!$G:$G=BD$2,'Full Data'!$C:$C),0))),"  |  ",CONCATENATE(BD9,CH9)))</f>
        <v/>
      </c>
      <c r="AA9" s="11" t="str">
        <f t="array" ref="AA9">IF((INDEX('Full Data'!$I:$I,MATCH($B9,IF('Full Data'!$G:$G=BE$2,'Full Data'!$C:$C),0)))=CONCATENATE(LEFT(BE9),CI9),"",CONCATENATE((INDEX('Full Data'!$I:$I,MATCH($B9,IF('Full Data'!$G:$G=BE$2,'Full Data'!$C:$C),0))),"  |  ",CONCATENATE(BE9,CI9)))</f>
        <v/>
      </c>
      <c r="AB9" s="11" t="str">
        <f t="array" ref="AB9">IF((INDEX('Full Data'!$I:$I,MATCH($B9,IF('Full Data'!$G:$G=BF$2,'Full Data'!$C:$C),0)))=CONCATENATE(LEFT(BF9),CJ9),"",CONCATENATE((INDEX('Full Data'!$I:$I,MATCH($B9,IF('Full Data'!$G:$G=BF$2,'Full Data'!$C:$C),0))),"  |  ",CONCATENATE(BF9,CJ9)))</f>
        <v/>
      </c>
      <c r="AC9" s="11" t="str">
        <f t="array" ref="AC9">IF((INDEX('Full Data'!$I:$I,MATCH($B9,IF('Full Data'!$G:$G=BG$2,'Full Data'!$C:$C),0)))=CONCATENATE(LEFT(BG9),CK9),"",CONCATENATE((INDEX('Full Data'!$I:$I,MATCH($B9,IF('Full Data'!$G:$G=BG$2,'Full Data'!$C:$C),0))),"  |  ",CONCATENATE(BG9,CK9)))</f>
        <v/>
      </c>
      <c r="AD9" s="11" t="str">
        <f t="array" ref="AD9">IF((INDEX('Full Data'!$I:$I,MATCH($B9,IF('Full Data'!$G:$G=BH$2,'Full Data'!$C:$C),0)))=CONCATENATE(LEFT(BH9),CL9),"",CONCATENATE((INDEX('Full Data'!$I:$I,MATCH($B9,IF('Full Data'!$G:$G=BH$2,'Full Data'!$C:$C),0))),"  |  ",CONCATENATE(BH9,CL9)))</f>
        <v/>
      </c>
      <c r="AE9" s="11" t="e">
        <f t="array" ref="AE9">IF((INDEX('Full Data'!$I:$I,MATCH($B9,IF('Full Data'!$G:$G=BI$2,'Full Data'!$C:$C),0)))=CONCATENATE(LEFT(BI9),CM9),"",CONCATENATE((INDEX('Full Data'!$I:$I,MATCH($B9,IF('Full Data'!$G:$G=BI$2,'Full Data'!$C:$C),0))),"  |  ",CONCATENATE(BI9,CM9)))</f>
        <v>#N/A</v>
      </c>
      <c r="AF9" s="11" t="e">
        <f t="array" ref="AF9">IF((INDEX('Full Data'!$I:$I,MATCH($B9,IF('Full Data'!$G:$G=BJ$2,'Full Data'!$C:$C),0)))=CONCATENATE(LEFT(BJ9),CN9),"",CONCATENATE((INDEX('Full Data'!$I:$I,MATCH($B9,IF('Full Data'!$G:$G=BJ$2,'Full Data'!$C:$C),0))),"  |  ",CONCATENATE(BJ9,CN9)))</f>
        <v>#N/A</v>
      </c>
      <c r="AG9" s="11" t="e">
        <f t="array" ref="AG9">IF((INDEX('Full Data'!$I:$I,MATCH($B9,IF('Full Data'!$G:$G=BK$2,'Full Data'!$C:$C),0)))=CONCATENATE(LEFT(BK9),CO9),"",CONCATENATE((INDEX('Full Data'!$I:$I,MATCH($B9,IF('Full Data'!$G:$G=BK$2,'Full Data'!$C:$C),0))),"  |  ",CONCATENATE(BK9,CO9)))</f>
        <v>#N/A</v>
      </c>
      <c r="AH9" s="11" t="str">
        <f t="array" ref="AH9">IF((INDEX('Full Data'!$I:$I,MATCH($B9,IF('Full Data'!$G:$G=BL$2,'Full Data'!$C:$C),0)))=CONCATENATE(LEFT(BL9),CP9),"",CONCATENATE((INDEX('Full Data'!$I:$I,MATCH($B9,IF('Full Data'!$G:$G=BL$2,'Full Data'!$C:$C),0))),"  |  ",CONCATENATE(BL9,CP9)))</f>
        <v/>
      </c>
      <c r="AI9" s="11" t="str">
        <f t="array" ref="AI9">IF((INDEX('Full Data'!$I:$I,MATCH($B9,IF('Full Data'!$G:$G=BM$2,'Full Data'!$C:$C),0)))=CONCATENATE(LEFT(BM9),CQ9),"",CONCATENATE((INDEX('Full Data'!$I:$I,MATCH($B9,IF('Full Data'!$G:$G=BM$2,'Full Data'!$C:$C),0))),"  |  ",CONCATENATE(BM9,CQ9)))</f>
        <v/>
      </c>
      <c r="AJ9" s="11" t="str">
        <f t="array" ref="AJ9">IF((INDEX('Full Data'!$I:$I,MATCH($B9,IF('Full Data'!$G:$G=BN$2,'Full Data'!$C:$C),0)))=CONCATENATE(LEFT(BN9),CR9),"",CONCATENATE((INDEX('Full Data'!$I:$I,MATCH($B9,IF('Full Data'!$G:$G=BN$2,'Full Data'!$C:$C),0))),"  |  ",CONCATENATE(BN9,CR9)))</f>
        <v/>
      </c>
      <c r="AK9" s="11" t="str">
        <f t="array" ref="AK9">IF((INDEX('Full Data'!$I:$I,MATCH($B9,IF('Full Data'!$G:$G=BO$2,'Full Data'!$C:$C),0)))=CONCATENATE(LEFT(BO9),CS9),"",CONCATENATE((INDEX('Full Data'!$I:$I,MATCH($B9,IF('Full Data'!$G:$G=BO$2,'Full Data'!$C:$C),0))),"  |  ",CONCATENATE(BO9,CS9)))</f>
        <v/>
      </c>
      <c r="AL9" s="11" t="str">
        <f t="array" ref="AL9">IF((INDEX('Full Data'!$I:$I,MATCH($B9,IF('Full Data'!$G:$G=BP$2,'Full Data'!$C:$C),0)))=CONCATENATE(LEFT(BP9),CT9),"",CONCATENATE((INDEX('Full Data'!$I:$I,MATCH($B9,IF('Full Data'!$G:$G=BP$2,'Full Data'!$C:$C),0))),"  |  ",CONCATENATE(BP9,CT9)))</f>
        <v/>
      </c>
      <c r="AM9" s="11" t="str">
        <f t="array" ref="AM9">IF((INDEX('Full Data'!$I:$I,MATCH($B9,IF('Full Data'!$G:$G=BQ$2,'Full Data'!$C:$C),0)))=CONCATENATE(LEFT(BQ9),CU9),"",CONCATENATE((INDEX('Full Data'!$I:$I,MATCH($B9,IF('Full Data'!$G:$G=BQ$2,'Full Data'!$C:$C),0))),"  |  ",CONCATENATE(BQ9,CU9)))</f>
        <v/>
      </c>
      <c r="AN9" s="11" t="str">
        <f t="array" ref="AN9">IF((INDEX('Full Data'!$I:$I,MATCH($B9,IF('Full Data'!$G:$G=BR$2,'Full Data'!$C:$C),0)))=CONCATENATE(LEFT(BR9),CV9),"",CONCATENATE((INDEX('Full Data'!$I:$I,MATCH($B9,IF('Full Data'!$G:$G=BR$2,'Full Data'!$C:$C),0))),"  |  ",CONCATENATE(BR9,CV9)))</f>
        <v/>
      </c>
      <c r="AO9" s="11" t="str">
        <f t="array" ref="AO9">IF((INDEX('Full Data'!$I:$I,MATCH($B9,IF('Full Data'!$G:$G=BS$2,'Full Data'!$C:$C),0)))=CONCATENATE(LEFT(BS9),CW9),"",CONCATENATE((INDEX('Full Data'!$I:$I,MATCH($B9,IF('Full Data'!$G:$G=BS$2,'Full Data'!$C:$C),0))),"  |  ",CONCATENATE(BS9,CW9)))</f>
        <v/>
      </c>
      <c r="AP9" s="11" t="str">
        <f t="array" ref="AP9">IF((INDEX('Full Data'!$I:$I,MATCH($B9,IF('Full Data'!$G:$G=BT$2,'Full Data'!$C:$C),0)))=CONCATENATE(LEFT(BT9),CX9),"",CONCATENATE((INDEX('Full Data'!$I:$I,MATCH($B9,IF('Full Data'!$G:$G=BT$2,'Full Data'!$C:$C),0))),"  |  ",CONCATENATE(BT9,CX9)))</f>
        <v/>
      </c>
      <c r="AQ9" s="27" t="e">
        <f t="array" ref="AQ9">IF((INDEX('Full Data'!$M:$M,MATCH($B9,IF('Full Data'!$G:$G=AQ$2,'Full Data'!$C:$C),0)))-(INDEX('Full Data'!$E:$E,MATCH($B9,IF('Full Data'!$G:$G=AQ$2,'Full Data'!$C:$C),0)))&gt;2,"Q, "&amp;(INDEX('Full Data'!$M:$M,MATCH($B9,IF('Full Data'!$G:$G=AQ$2,'Full Data'!$C:$C),0)))-(INDEX('Full Data'!$E:$E,MATCH($B9,IF('Full Data'!$G:$G=AQ$2,'Full Data'!$C:$C),0)))-2,"")</f>
        <v>#N/A</v>
      </c>
      <c r="AR9" s="27" t="str">
        <f t="array" ref="AR9">IF((INDEX('Full Data'!$M:$M,MATCH($B9,IF('Full Data'!$G:$G=AR$2,'Full Data'!$C:$C),0)))-(INDEX('Full Data'!$E:$E,MATCH($B9,IF('Full Data'!$G:$G=AR$2,'Full Data'!$C:$C),0)))&gt;2,"Q, "&amp;(INDEX('Full Data'!$M:$M,MATCH($B9,IF('Full Data'!$G:$G=AR$2,'Full Data'!$C:$C),0)))-(INDEX('Full Data'!$E:$E,MATCH($B9,IF('Full Data'!$G:$G=AR$2,'Full Data'!$C:$C),0)))-2,"")</f>
        <v/>
      </c>
      <c r="AS9" s="27" t="str">
        <f t="array" ref="AS9">IF((INDEX('Full Data'!$M:$M,MATCH($B9,IF('Full Data'!$G:$G=AS$2,'Full Data'!$C:$C),0)))-(INDEX('Full Data'!$E:$E,MATCH($B9,IF('Full Data'!$G:$G=AS$2,'Full Data'!$C:$C),0)))&gt;14,"Q, "&amp;(INDEX('Full Data'!$M:$M,MATCH($B9,IF('Full Data'!$G:$G=AS$2,'Full Data'!$C:$C),0)))-(INDEX('Full Data'!$E:$E,MATCH($B9,IF('Full Data'!$G:$G=AS$2,'Full Data'!$C:$C),0)))-14,"")</f>
        <v/>
      </c>
      <c r="AT9" s="27" t="str">
        <f t="array" ref="AT9">IF((INDEX('Full Data'!$M:$M,MATCH($B9,IF('Full Data'!$G:$G=AT$2,'Full Data'!$C:$C),0)))-(INDEX('Full Data'!$E:$E,MATCH($B9,IF('Full Data'!$G:$G=AT$2,'Full Data'!$C:$C),0)))&gt;28,"Q, "&amp;(INDEX('Full Data'!$M:$M,MATCH($B9,IF('Full Data'!$G:$G=AT$2,'Full Data'!$C:$C),0)))-(INDEX('Full Data'!$E:$E,MATCH($B9,IF('Full Data'!$G:$G=AT$2,'Full Data'!$C:$C),0)))-28,"")</f>
        <v/>
      </c>
      <c r="AU9" s="27" t="str">
        <f t="array" ref="AU9">IF((INDEX('Full Data'!$M:$M,MATCH($B9,IF('Full Data'!$G:$G=AU$2,'Full Data'!$C:$C),0)))-(INDEX('Full Data'!$E:$E,MATCH($B9,IF('Full Data'!$G:$G=AU$2,'Full Data'!$C:$C),0)))&gt;28,"Q, "&amp;(INDEX('Full Data'!$M:$M,MATCH($B9,IF('Full Data'!$G:$G=AU$2,'Full Data'!$C:$C),0)))-(INDEX('Full Data'!$E:$E,MATCH($B9,IF('Full Data'!$G:$G=AU$2,'Full Data'!$C:$C),0)))-28,"")</f>
        <v/>
      </c>
      <c r="AV9" s="27" t="str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/>
      </c>
      <c r="AW9" s="27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7" t="str">
        <f t="array" ref="AX9">IF((INDEX('Full Data'!$M:$M,MATCH($B9,IF('Full Data'!$G:$G=AX$2,'Full Data'!$C:$C),0)))-(INDEX('Full Data'!$E:$E,MATCH($B9,IF('Full Data'!$G:$G=AX$2,'Full Data'!$C:$C),0)))&gt;2,"Q, "&amp;(INDEX('Full Data'!$M:$M,MATCH($B9,IF('Full Data'!$G:$G=AX$2,'Full Data'!$C:$C),0)))-(INDEX('Full Data'!$E:$E,MATCH($B9,IF('Full Data'!$G:$G=AX$2,'Full Data'!$C:$C),0)))-2,"")</f>
        <v/>
      </c>
      <c r="AY9" s="27" t="str">
        <f t="array" ref="AY9">IF((INDEX('Full Data'!$M:$M,MATCH($B9,IF('Full Data'!$G:$G=AY$2,'Full Data'!$C:$C),0)))-(INDEX('Full Data'!$E:$E,MATCH($B9,IF('Full Data'!$G:$G=AY$2,'Full Data'!$C:$C),0)))&gt;28,"Q, "&amp;(INDEX('Full Data'!$M:$M,MATCH($B9,IF('Full Data'!$G:$G=AY$2,'Full Data'!$C:$C),0)))-(INDEX('Full Data'!$E:$E,MATCH($B9,IF('Full Data'!$G:$G=AY$2,'Full Data'!$C:$C),0)))-28,"")</f>
        <v/>
      </c>
      <c r="AZ9" s="27" t="str">
        <f t="array" ref="AZ9">IF((INDEX('Full Data'!$M:$M,MATCH($B9,IF('Full Data'!$G:$G=AZ$2,'Full Data'!$C:$C),0)))-(INDEX('Full Data'!$E:$E,MATCH($B9,IF('Full Data'!$G:$G=AZ$2,'Full Data'!$C:$C),0)))&gt;180,"Q, "&amp;(INDEX('Full Data'!$M:$M,MATCH($B9,IF('Full Data'!$G:$G=AZ$2,'Full Data'!$C:$C),0)))-(INDEX('Full Data'!$E:$E,MATCH($B9,IF('Full Data'!$G:$G=AZ$2,'Full Data'!$C:$C),0)))-180,"")</f>
        <v/>
      </c>
      <c r="BA9" s="27" t="str">
        <f t="array" ref="BA9">IF((INDEX('Full Data'!$M:$M,MATCH($B9,IF('Full Data'!$G:$G=BA$2,'Full Data'!$C:$C),0)))-(INDEX('Full Data'!$E:$E,MATCH($B9,IF('Full Data'!$G:$G=BA$2,'Full Data'!$C:$C),0)))&gt;180,"Q, "&amp;(INDEX('Full Data'!$M:$M,MATCH($B9,IF('Full Data'!$G:$G=BA$2,'Full Data'!$C:$C),0)))-(INDEX('Full Data'!$E:$E,MATCH($B9,IF('Full Data'!$G:$G=BA$2,'Full Data'!$C:$C),0)))-180,"")</f>
        <v/>
      </c>
      <c r="BB9" s="27" t="str">
        <f t="array" ref="BB9">IF((INDEX('Full Data'!$M:$M,MATCH($B9,IF('Full Data'!$G:$G=BB$2,'Full Data'!$C:$C),0)))-(INDEX('Full Data'!$E:$E,MATCH($B9,IF('Full Data'!$G:$G=BB$2,'Full Data'!$C:$C),0)))&gt;180,"Q, "&amp;(INDEX('Full Data'!$M:$M,MATCH($B9,IF('Full Data'!$G:$G=BB$2,'Full Data'!$C:$C),0)))-(INDEX('Full Data'!$E:$E,MATCH($B9,IF('Full Data'!$G:$G=BB$2,'Full Data'!$C:$C),0)))-180,"")</f>
        <v/>
      </c>
      <c r="BC9" s="27" t="str">
        <f t="array" ref="BC9">IF((INDEX('Full Data'!$M:$M,MATCH($B9,IF('Full Data'!$G:$G=BC$2,'Full Data'!$C:$C),0)))-(INDEX('Full Data'!$E:$E,MATCH($B9,IF('Full Data'!$G:$G=BC$2,'Full Data'!$C:$C),0)))&gt;180,"Q, "&amp;(INDEX('Full Data'!$M:$M,MATCH($B9,IF('Full Data'!$G:$G=BC$2,'Full Data'!$C:$C),0)))-(INDEX('Full Data'!$E:$E,MATCH($B9,IF('Full Data'!$G:$G=BC$2,'Full Data'!$C:$C),0)))-180,"")</f>
        <v/>
      </c>
      <c r="BD9" s="27" t="str">
        <f t="array" ref="BD9">IF((INDEX('Full Data'!$M:$M,MATCH($B9,IF('Full Data'!$G:$G=BD$2,'Full Data'!$C:$C),0)))-(INDEX('Full Data'!$E:$E,MATCH($B9,IF('Full Data'!$G:$G=BD$2,'Full Data'!$C:$C),0)))&gt;28,"Q, "&amp;(INDEX('Full Data'!$M:$M,MATCH($B9,IF('Full Data'!$G:$G=BD$2,'Full Data'!$C:$C),0)))-(INDEX('Full Data'!$E:$E,MATCH($B9,IF('Full Data'!$G:$G=BD$2,'Full Data'!$C:$C),0)))-28,"")</f>
        <v/>
      </c>
      <c r="BE9" s="27" t="str">
        <f t="array" ref="BE9">IF((INDEX('Full Data'!$M:$M,MATCH($B9,IF('Full Data'!$G:$G=BE$2,'Full Data'!$C:$C),0)))-(INDEX('Full Data'!$E:$E,MATCH($B9,IF('Full Data'!$G:$G=BE$2,'Full Data'!$C:$C),0)))&gt;28,"Q, "&amp;(INDEX('Full Data'!$M:$M,MATCH($B9,IF('Full Data'!$G:$G=BE$2,'Full Data'!$C:$C),0)))-(INDEX('Full Data'!$E:$E,MATCH($B9,IF('Full Data'!$G:$G=BE$2,'Full Data'!$C:$C),0)))-28,"")</f>
        <v/>
      </c>
      <c r="BF9" s="27" t="str">
        <f t="array" ref="BF9">IF((INDEX('Full Data'!$M:$M,MATCH($B9,IF('Full Data'!$G:$G=BF$2,'Full Data'!$C:$C),0)))-(INDEX('Full Data'!$E:$E,MATCH($B9,IF('Full Data'!$G:$G=BF$2,'Full Data'!$C:$C),0)))&gt;180,"Q, "&amp;(INDEX('Full Data'!$M:$M,MATCH($B9,IF('Full Data'!$G:$G=BF$2,'Full Data'!$C:$C),0)))-(INDEX('Full Data'!$E:$E,MATCH($B9,IF('Full Data'!$G:$G=BF$2,'Full Data'!$C:$C),0)))-180,"")</f>
        <v/>
      </c>
      <c r="BG9" s="27" t="str">
        <f t="array" ref="BG9">IF((INDEX('Full Data'!$M:$M,MATCH($B9,IF('Full Data'!$G:$G=BG$2,'Full Data'!$C:$C),0)))-(INDEX('Full Data'!$E:$E,MATCH($B9,IF('Full Data'!$G:$G=BG$2,'Full Data'!$C:$C),0)))&gt;7,"Q, "&amp;(INDEX('Full Data'!$M:$M,MATCH($B9,IF('Full Data'!$G:$G=BG$2,'Full Data'!$C:$C),0)))-(INDEX('Full Data'!$E:$E,MATCH($B9,IF('Full Data'!$G:$G=BG$2,'Full Data'!$C:$C),0)))-7,"")</f>
        <v/>
      </c>
      <c r="BH9" s="27" t="str">
        <f t="array" ref="BH9">IF((INDEX('Full Data'!$M:$M,MATCH($B9,IF('Full Data'!$G:$G=BH$2,'Full Data'!$C:$C),0)))-(INDEX('Full Data'!$E:$E,MATCH($B9,IF('Full Data'!$G:$G=BH$2,'Full Data'!$C:$C),0)))&gt;28,"Q, "&amp;(INDEX('Full Data'!$M:$M,MATCH($B9,IF('Full Data'!$G:$G=BH$2,'Full Data'!$C:$C),0)))-(INDEX('Full Data'!$E:$E,MATCH($B9,IF('Full Data'!$G:$G=BH$2,'Full Data'!$C:$C),0)))-28,"")</f>
        <v/>
      </c>
      <c r="BI9" s="27" t="e">
        <f t="array" ref="BI9">IF((INDEX('Full Data'!$M:$M,MATCH($B9,IF('Full Data'!$G:$G=BI$2,'Full Data'!$C:$C),0)))-(INDEX('Full Data'!$E:$E,MATCH($B9,IF('Full Data'!$G:$G=BI$2,'Full Data'!$C:$C),0)))&gt;40,"Q, "&amp;(INDEX('Full Data'!$M:$M,MATCH($B9,IF('Full Data'!$G:$G=BI$2,'Full Data'!$C:$C),0)))-(INDEX('Full Data'!$E:$E,MATCH($B9,IF('Full Data'!$G:$G=BI$2,'Full Data'!$C:$C),0)))-40,"")</f>
        <v>#N/A</v>
      </c>
      <c r="BJ9" s="27" t="e">
        <f t="array" ref="BJ9">IF((INDEX('Full Data'!$M:$M,MATCH($B9,IF('Full Data'!$G:$G=BJ$2,'Full Data'!$C:$C),0)))-(INDEX('Full Data'!$E:$E,MATCH($B9,IF('Full Data'!$G:$G=BJ$2,'Full Data'!$C:$C),0)))&gt;6,"Q, "&amp;(INDEX('Full Data'!$M:$M,MATCH($B9,IF('Full Data'!$G:$G=BJ$2,'Full Data'!$C:$C),0)))-(INDEX('Full Data'!$E:$E,MATCH($B9,IF('Full Data'!$G:$G=BJ$2,'Full Data'!$C:$C),0)))-6,"")</f>
        <v>#N/A</v>
      </c>
      <c r="BK9" s="27" t="e">
        <f t="array" ref="BK9">IF((INDEX('Full Data'!$M:$M,MATCH($B9,IF('Full Data'!$G:$G=BK$2,'Full Data'!$C:$C),0)))-(INDEX('Full Data'!$E:$E,MATCH($B9,IF('Full Data'!$G:$G=BK$2,'Full Data'!$C:$C),0)))&gt;6,"Q, "&amp;(INDEX('Full Data'!$M:$M,MATCH($B9,IF('Full Data'!$G:$G=BK$2,'Full Data'!$C:$C),0)))-(INDEX('Full Data'!$E:$E,MATCH($B9,IF('Full Data'!$G:$G=BK$2,'Full Data'!$C:$C),0)))-6,"")</f>
        <v>#N/A</v>
      </c>
      <c r="BL9" s="27" t="str">
        <f t="array" ref="BL9">IF((INDEX('Full Data'!$M:$M,MATCH($B9,IF('Full Data'!$G:$G=BL$2,'Full Data'!$C:$C),0)))-(INDEX('Full Data'!$E:$E,MATCH($B9,IF('Full Data'!$G:$G=BL$2,'Full Data'!$C:$C),0)))&gt;7,"Q, "&amp;(INDEX('Full Data'!$M:$M,MATCH($B9,IF('Full Data'!$G:$G=BL$2,'Full Data'!$C:$C),0)))-(INDEX('Full Data'!$E:$E,MATCH($B9,IF('Full Data'!$G:$G=BL$2,'Full Data'!$C:$C),0)))-7,"")</f>
        <v/>
      </c>
      <c r="BM9" s="27" t="str">
        <f t="array" ref="BM9">IF((INDEX('Full Data'!$M:$M,MATCH($B9,IF('Full Data'!$G:$G=BM$2,'Full Data'!$C:$C),0)))-(INDEX('Full Data'!$E:$E,MATCH($B9,IF('Full Data'!$G:$G=BM$2,'Full Data'!$C:$C),0)))&gt;28,"Q, "&amp;(INDEX('Full Data'!$M:$M,MATCH($B9,IF('Full Data'!$G:$G=BM$2,'Full Data'!$C:$C),0)))-(INDEX('Full Data'!$E:$E,MATCH($B9,IF('Full Data'!$G:$G=BM$2,'Full Data'!$C:$C),0)))-28,"")</f>
        <v/>
      </c>
      <c r="BN9" s="27" t="str">
        <f t="array" ref="BN9">IF((INDEX('Full Data'!$M:$M,MATCH($B9,IF('Full Data'!$G:$G=BN$2,'Full Data'!$C:$C),0)))-(INDEX('Full Data'!$E:$E,MATCH($B9,IF('Full Data'!$G:$G=BN$2,'Full Data'!$C:$C),0)))&gt;182,"Q, "&amp;(INDEX('Full Data'!$M:$M,MATCH($B9,IF('Full Data'!$G:$G=BN$2,'Full Data'!$C:$C),0)))-(INDEX('Full Data'!$E:$E,MATCH($B9,IF('Full Data'!$G:$G=BN$2,'Full Data'!$C:$C),0)))-182,"")</f>
        <v/>
      </c>
      <c r="BO9" s="27" t="str">
        <f t="array" ref="BO9">IF((INDEX('Full Data'!$M:$M,MATCH($B9,IF('Full Data'!$G:$G=BO$2,'Full Data'!$C:$C),0)))-(INDEX('Full Data'!$E:$E,MATCH($B9,IF('Full Data'!$G:$G=BO$2,'Full Data'!$C:$C),0)))&gt;182,"Q, "&amp;(INDEX('Full Data'!$M:$M,MATCH($B9,IF('Full Data'!$G:$G=BO$2,'Full Data'!$C:$C),0)))-(INDEX('Full Data'!$E:$E,MATCH($B9,IF('Full Data'!$G:$G=BO$2,'Full Data'!$C:$C),0)))-182,"")</f>
        <v/>
      </c>
      <c r="BP9" s="27" t="str">
        <f t="array" ref="BP9">IF((INDEX('Full Data'!$M:$M,MATCH($B9,IF('Full Data'!$G:$G=BP$2,'Full Data'!$C:$C),0)))-(INDEX('Full Data'!$E:$E,MATCH($B9,IF('Full Data'!$G:$G=BP$2,'Full Data'!$C:$C),0)))&gt;182,"Q, "&amp;(INDEX('Full Data'!$M:$M,MATCH($B9,IF('Full Data'!$G:$G=BP$2,'Full Data'!$C:$C),0)))-(INDEX('Full Data'!$E:$E,MATCH($B9,IF('Full Data'!$G:$G=BP$2,'Full Data'!$C:$C),0)))-182,"")</f>
        <v/>
      </c>
      <c r="BQ9" s="27" t="str">
        <f t="array" ref="BQ9">IF((INDEX('Full Data'!$M:$M,MATCH($B9,IF('Full Data'!$G:$G=BQ$2,'Full Data'!$C:$C),0)))-(INDEX('Full Data'!$E:$E,MATCH($B9,IF('Full Data'!$G:$G=BQ$2,'Full Data'!$C:$C),0)))&gt;182,"Q, "&amp;(INDEX('Full Data'!$M:$M,MATCH($B9,IF('Full Data'!$G:$G=BQ$2,'Full Data'!$C:$C),0)))-(INDEX('Full Data'!$E:$E,MATCH($B9,IF('Full Data'!$G:$G=BQ$2,'Full Data'!$C:$C),0)))-182,"")</f>
        <v/>
      </c>
      <c r="BR9" s="27" t="str">
        <f t="array" ref="BR9">IF((INDEX('Full Data'!$M:$M,MATCH($B9,IF('Full Data'!$G:$G=BR$2,'Full Data'!$C:$C),0)))-(INDEX('Full Data'!$E:$E,MATCH($B9,IF('Full Data'!$G:$G=BR$2,'Full Data'!$C:$C),0)))&gt;182,"Q, "&amp;(INDEX('Full Data'!$M:$M,MATCH($B9,IF('Full Data'!$G:$G=BR$2,'Full Data'!$C:$C),0)))-(INDEX('Full Data'!$E:$E,MATCH($B9,IF('Full Data'!$G:$G=BR$2,'Full Data'!$C:$C),0)))-182,"")</f>
        <v/>
      </c>
      <c r="BS9" s="27" t="str">
        <f t="array" ref="BS9">IF((INDEX('Full Data'!$M:$M,MATCH($B9,IF('Full Data'!$G:$G=BS$2,'Full Data'!$C:$C),0)))-(INDEX('Full Data'!$E:$E,MATCH($B9,IF('Full Data'!$G:$G=BS$2,'Full Data'!$C:$C),0)))&gt;182,"Q, "&amp;(INDEX('Full Data'!$M:$M,MATCH($B9,IF('Full Data'!$G:$G=BS$2,'Full Data'!$C:$C),0)))-(INDEX('Full Data'!$E:$E,MATCH($B9,IF('Full Data'!$G:$G=BS$2,'Full Data'!$C:$C),0)))-182,"")</f>
        <v/>
      </c>
      <c r="BT9" s="27" t="str">
        <f t="array" ref="BT9">IF((INDEX('Full Data'!$M:$M,MATCH($B9,IF('Full Data'!$G:$G=BT$2,'Full Data'!$C:$C),0)))-(INDEX('Full Data'!$E:$E,MATCH($B9,IF('Full Data'!$G:$G=BT$2,'Full Data'!$C:$C),0)))&gt;182,"Q, "&amp;(INDEX('Full Data'!$M:$M,MATCH($B9,IF('Full Data'!$G:$G=BT$2,'Full Data'!$C:$C),0)))-(INDEX('Full Data'!$E:$E,MATCH($B9,IF('Full Data'!$G:$G=BT$2,'Full Data'!$C:$C),0)))-182,"")</f>
        <v/>
      </c>
      <c r="BU9" s="24" t="e">
        <f>IF(Summary!L9&gt;MDL!C9,IF(Summary!L9&lt;PQL!C9,"I",""),"U")</f>
        <v>#N/A</v>
      </c>
      <c r="BV9" s="25" t="str">
        <f>IF(Summary!M9&gt;MDL!D9,IF(Summary!M9&lt;PQL!D9,"I",""),"U")</f>
        <v>U</v>
      </c>
      <c r="BW9" s="25" t="str">
        <f>IF(Summary!N9&gt;MDL!E9,IF(Summary!N9&lt;PQL!E9,"I",""),"U")</f>
        <v/>
      </c>
      <c r="BX9" s="25" t="str">
        <f>IF(Summary!O9&gt;MDL!F9,IF(Summary!O9&lt;PQL!F9,"I",""),"U")</f>
        <v>U</v>
      </c>
      <c r="BY9" s="25" t="str">
        <f>IF(Summary!P9&gt;MDL!G9,IF(Summary!P9&lt;PQL!G9,"I",""),"U")</f>
        <v>I</v>
      </c>
      <c r="BZ9" s="25" t="str">
        <f>IF(Summary!Q9&gt;MDL!H9,IF(Summary!Q9&lt;PQL!H9,"I",""),"U")</f>
        <v/>
      </c>
      <c r="CA9" s="25" t="str">
        <f>IF(Summary!R9&gt;MDL!I9,IF(Summary!R9&lt;PQL!I9,"I",""),"U")</f>
        <v/>
      </c>
      <c r="CB9" s="25" t="str">
        <f>IF(Summary!S9&gt;MDL!J9,IF(Summary!S9&lt;PQL!J9,"I",""),"U")</f>
        <v/>
      </c>
      <c r="CC9" s="25" t="str">
        <f>IF(Summary!T9&gt;MDL!K9,IF(Summary!T9&lt;PQL!K9,"I",""),"U")</f>
        <v>U</v>
      </c>
      <c r="CD9" s="25" t="str">
        <f>IF(Summary!U9&gt;MDL!L9,IF(Summary!U9&lt;PQL!L9,"I",""),"U")</f>
        <v/>
      </c>
      <c r="CE9" s="25" t="str">
        <f>IF(Summary!V9&gt;MDL!M9,IF(Summary!V9&lt;PQL!M9,"I",""),"U")</f>
        <v/>
      </c>
      <c r="CF9" s="25" t="str">
        <f>IF(Summary!W9&gt;MDL!N9,IF(Summary!W9&lt;PQL!N9,"I",""),"U")</f>
        <v/>
      </c>
      <c r="CG9" s="25" t="str">
        <f>IF(Summary!X9&gt;MDL!O9,IF(Summary!X9&lt;PQL!O9,"I",""),"U")</f>
        <v>I</v>
      </c>
      <c r="CH9" s="25" t="str">
        <f>IF(Summary!Y9&gt;MDL!P9,IF(Summary!Y9&lt;PQL!P9,"I",""),"U")</f>
        <v/>
      </c>
      <c r="CI9" s="25" t="str">
        <f>IF(Summary!Z9&gt;MDL!Q9,IF(Summary!Z9&lt;PQL!Q9,"I",""),"U")</f>
        <v/>
      </c>
      <c r="CJ9" s="25" t="str">
        <f>IF(Summary!AA9&gt;MDL!R9,IF(Summary!AA9&lt;PQL!R9,"I",""),"U")</f>
        <v>I</v>
      </c>
      <c r="CK9" s="25" t="str">
        <f>IF(Summary!AB9&gt;MDL!S9,IF(Summary!AB9&lt;PQL!S9,"I",""),"U")</f>
        <v/>
      </c>
      <c r="CL9" s="25" t="str">
        <f>IF(Summary!AD9&gt;MDL!U9,IF(Summary!AD9&lt;PQL!U9,"I",""),"U")</f>
        <v>I</v>
      </c>
      <c r="CM9" s="25" t="e">
        <f>IF(Summary!AE9&gt;MDL!V9,IF(Summary!AE9&lt;PQL!V9,"I",""),"U")</f>
        <v>#N/A</v>
      </c>
      <c r="CN9" s="25" t="e">
        <f>IF(Summary!AF9&gt;MDL!W9,IF(Summary!AF9&lt;PQL!W9,"I",""),"U")</f>
        <v>#N/A</v>
      </c>
      <c r="CO9" s="25" t="e">
        <f>IF(Summary!AG9&gt;MDL!X9,IF(Summary!AG9&lt;PQL!X9,"I",""),"U")</f>
        <v>#N/A</v>
      </c>
      <c r="CP9" s="25" t="str">
        <f>IF(Summary!AH9&gt;MDL!Y9,IF(Summary!AH9&lt;PQL!Y9,"I",""),"U")</f>
        <v>I</v>
      </c>
      <c r="CQ9" s="25" t="str">
        <f>IF(Summary!AI9&gt;MDL!Z9,IF(Summary!AI9&lt;PQL!Z9,"I",""),"U")</f>
        <v/>
      </c>
      <c r="CR9" s="25" t="str">
        <f>IF(Summary!AJ9&gt;MDL!AA9,IF(Summary!AJ9&lt;PQL!AA9,"I",""),"U")</f>
        <v>I</v>
      </c>
      <c r="CS9" s="25" t="str">
        <f>IF(Summary!AK9&gt;MDL!AB9,IF(Summary!AK9&lt;PQL!AB9,"I",""),"U")</f>
        <v/>
      </c>
      <c r="CT9" s="25" t="str">
        <f>IF(Summary!AL9&gt;MDL!AC9,IF(Summary!AL9&lt;PQL!AC9,"I",""),"U")</f>
        <v>U</v>
      </c>
      <c r="CU9" s="25" t="str">
        <f>IF(Summary!AM9&gt;MDL!AD9,IF(Summary!AM9&lt;PQL!AD9,"I",""),"U")</f>
        <v>U</v>
      </c>
      <c r="CV9" s="25" t="str">
        <f>IF(Summary!AN9&gt;MDL!AE9,IF(Summary!AN9&lt;PQL!AE9,"I",""),"U")</f>
        <v/>
      </c>
      <c r="CW9" s="25" t="str">
        <f>IF(Summary!AO9&gt;MDL!AF9,IF(Summary!AO9&lt;PQL!AF9,"I",""),"U")</f>
        <v>U</v>
      </c>
      <c r="CX9" s="25" t="str">
        <f>IF(Summary!AP9&gt;MDL!AG9,IF(Summary!AP9&lt;PQL!AG9,"I",""),"U")</f>
        <v>I</v>
      </c>
    </row>
    <row r="10" spans="2:102">
      <c r="B10" s="45"/>
      <c r="E10" s="34"/>
      <c r="F10" s="8"/>
      <c r="G10" s="34"/>
      <c r="H10" s="34"/>
      <c r="I10" s="34"/>
      <c r="J10" s="10"/>
      <c r="K10" s="45"/>
      <c r="L10" s="45"/>
      <c r="M10" s="1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4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</row>
    <row r="11" spans="2:102" s="10" customFormat="1">
      <c r="B11" s="45"/>
      <c r="E11" s="34"/>
      <c r="F11" s="8"/>
      <c r="G11" s="34"/>
      <c r="H11" s="34"/>
      <c r="I11" s="34"/>
      <c r="K11" s="45"/>
      <c r="L11" s="45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4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</row>
    <row r="12" spans="2:102">
      <c r="B12" s="45"/>
      <c r="E12" s="34"/>
      <c r="F12" s="8"/>
      <c r="G12" s="34"/>
      <c r="H12" s="34"/>
      <c r="I12" s="34"/>
      <c r="J12" s="10"/>
      <c r="K12" s="45"/>
      <c r="L12" s="45"/>
      <c r="M12" s="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4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</row>
    <row r="13" spans="2:102">
      <c r="B13" s="45"/>
      <c r="E13" s="34"/>
      <c r="F13" s="8"/>
      <c r="G13" s="34"/>
      <c r="H13" s="34"/>
      <c r="I13" s="34"/>
      <c r="J13" s="10"/>
      <c r="K13" s="45"/>
      <c r="L13" s="45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4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</row>
    <row r="14" spans="2:102">
      <c r="B14" s="45"/>
      <c r="E14" s="34"/>
      <c r="F14" s="8"/>
      <c r="G14" s="34"/>
      <c r="H14" s="34"/>
      <c r="I14" s="34"/>
      <c r="J14" s="10"/>
      <c r="K14" s="45"/>
      <c r="L14" s="45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4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</row>
    <row r="15" spans="2:102">
      <c r="B15" s="45"/>
      <c r="E15" s="34"/>
      <c r="F15" s="8"/>
      <c r="G15" s="34"/>
      <c r="H15" s="34"/>
      <c r="I15" s="34"/>
      <c r="J15" s="10"/>
      <c r="K15" s="45"/>
      <c r="L15" s="45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4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</row>
    <row r="16" spans="2:102" s="10" customFormat="1">
      <c r="B16" s="45"/>
      <c r="E16" s="34"/>
      <c r="F16" s="8"/>
      <c r="G16" s="34"/>
      <c r="H16" s="34"/>
      <c r="I16" s="34"/>
      <c r="K16" s="45"/>
      <c r="L16" s="45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4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</row>
    <row r="17" spans="2:94" s="10" customFormat="1">
      <c r="B17" s="45"/>
      <c r="E17" s="34"/>
      <c r="F17" s="8"/>
      <c r="G17" s="34"/>
      <c r="H17" s="34"/>
      <c r="I17" s="34"/>
      <c r="K17" s="45"/>
      <c r="L17" s="45"/>
      <c r="M17" s="12"/>
      <c r="N17" s="11"/>
      <c r="O17" s="3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4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</row>
    <row r="18" spans="2:94">
      <c r="B18" s="45"/>
      <c r="E18" s="34"/>
      <c r="F18" s="8"/>
      <c r="G18" s="34"/>
      <c r="H18" s="34"/>
      <c r="I18" s="34"/>
      <c r="J18" s="10"/>
      <c r="K18" s="45"/>
      <c r="L18" s="45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4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</row>
    <row r="19" spans="2:94">
      <c r="B19" s="45"/>
      <c r="E19" s="34"/>
      <c r="F19" s="8"/>
      <c r="G19" s="34"/>
      <c r="H19" s="34"/>
      <c r="I19" s="34"/>
      <c r="J19" s="10"/>
      <c r="K19" s="45"/>
      <c r="L19" s="45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4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</row>
    <row r="20" spans="2:94">
      <c r="B20" s="45"/>
      <c r="E20" s="34"/>
      <c r="F20" s="8"/>
      <c r="G20" s="34"/>
      <c r="H20" s="34"/>
      <c r="I20" s="34"/>
      <c r="J20" s="10"/>
      <c r="K20" s="45"/>
      <c r="L20" s="45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4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</row>
    <row r="21" spans="2:94">
      <c r="B21" s="45"/>
      <c r="E21" s="34"/>
      <c r="F21" s="8"/>
      <c r="G21" s="34"/>
      <c r="H21" s="34"/>
      <c r="I21" s="34"/>
      <c r="J21" s="10"/>
      <c r="K21" s="45"/>
      <c r="L21" s="45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4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</row>
    <row r="22" spans="2:94">
      <c r="B22" s="45"/>
      <c r="E22" s="34"/>
      <c r="F22" s="8"/>
      <c r="G22" s="34"/>
      <c r="H22" s="34"/>
      <c r="I22" s="34"/>
      <c r="J22" s="10"/>
      <c r="K22" s="45"/>
      <c r="L22" s="45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4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</row>
    <row r="23" spans="2:94" s="10" customFormat="1">
      <c r="B23" s="45"/>
      <c r="E23" s="34"/>
      <c r="F23" s="8"/>
      <c r="G23" s="34"/>
      <c r="H23" s="34"/>
      <c r="I23" s="34"/>
      <c r="K23" s="45"/>
      <c r="L23" s="45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4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</row>
    <row r="24" spans="2:94" s="10" customFormat="1">
      <c r="B24" s="45"/>
      <c r="E24" s="34"/>
      <c r="F24" s="8"/>
      <c r="G24" s="34"/>
      <c r="H24" s="34"/>
      <c r="I24" s="34"/>
      <c r="K24" s="45"/>
      <c r="L24" s="45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4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</row>
    <row r="25" spans="2:94" s="10" customFormat="1">
      <c r="B25" s="45"/>
      <c r="E25" s="34"/>
      <c r="F25" s="8"/>
      <c r="G25" s="34"/>
      <c r="H25" s="34"/>
      <c r="I25" s="34"/>
      <c r="K25" s="45"/>
      <c r="L25" s="45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4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</row>
    <row r="26" spans="2:94" s="10" customFormat="1">
      <c r="B26" s="45"/>
      <c r="E26" s="34"/>
      <c r="F26" s="8"/>
      <c r="G26" s="34"/>
      <c r="H26" s="34"/>
      <c r="I26" s="34"/>
      <c r="K26" s="45"/>
      <c r="L26" s="45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4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</row>
    <row r="27" spans="2:94">
      <c r="B27" s="45"/>
      <c r="E27" s="34"/>
      <c r="F27" s="8"/>
      <c r="G27" s="34"/>
      <c r="H27" s="34"/>
      <c r="I27" s="34"/>
      <c r="J27" s="10"/>
      <c r="K27" s="45"/>
      <c r="L27" s="45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4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</row>
    <row r="28" spans="2:94">
      <c r="B28" s="45"/>
      <c r="D28" s="34"/>
      <c r="E28" s="34"/>
      <c r="F28" s="8"/>
      <c r="G28" s="34"/>
      <c r="H28" s="34"/>
      <c r="I28" s="34"/>
      <c r="J28" s="10"/>
      <c r="K28" s="45"/>
      <c r="L28" s="45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4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</row>
    <row r="29" spans="2:94">
      <c r="B29" s="45"/>
      <c r="D29" s="34"/>
      <c r="E29" s="34"/>
      <c r="F29" s="8"/>
      <c r="G29" s="34"/>
      <c r="H29" s="34"/>
      <c r="I29" s="34"/>
      <c r="J29" s="10"/>
      <c r="K29" s="45"/>
      <c r="L29" s="45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4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</row>
    <row r="30" spans="2:94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94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94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Q1:BL1"/>
    <mergeCell ref="BU1:CP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P3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0" sqref="B10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  <col min="39" max="39" width="10.7109375" customWidth="1"/>
  </cols>
  <sheetData>
    <row r="1" spans="2:42" ht="15" customHeight="1">
      <c r="B1" s="32" t="s">
        <v>0</v>
      </c>
      <c r="C1" s="58" t="s">
        <v>26</v>
      </c>
      <c r="D1" s="17"/>
      <c r="E1" s="54" t="s">
        <v>27</v>
      </c>
      <c r="F1" s="54"/>
      <c r="G1" s="54"/>
      <c r="H1" s="54"/>
      <c r="I1" s="54"/>
      <c r="J1" s="54"/>
      <c r="K1" s="54"/>
      <c r="L1" s="54" t="s">
        <v>28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2:42" s="2" customFormat="1" ht="35.25" customHeight="1">
      <c r="B2" s="29">
        <f>COUNTA(B3:B91)</f>
        <v>6</v>
      </c>
      <c r="C2" s="58"/>
      <c r="D2" s="33" t="s">
        <v>1</v>
      </c>
      <c r="E2" s="35" t="s">
        <v>8</v>
      </c>
      <c r="F2" s="35" t="s">
        <v>6</v>
      </c>
      <c r="G2" s="35" t="s">
        <v>7</v>
      </c>
      <c r="H2" s="35" t="s">
        <v>2</v>
      </c>
      <c r="I2" s="35" t="s">
        <v>5</v>
      </c>
      <c r="J2" s="35" t="s">
        <v>4</v>
      </c>
      <c r="K2" s="35" t="s">
        <v>24</v>
      </c>
      <c r="L2" s="4" t="s">
        <v>3</v>
      </c>
      <c r="M2" s="44" t="s">
        <v>70</v>
      </c>
      <c r="N2" s="4" t="s">
        <v>9</v>
      </c>
      <c r="O2" s="4" t="s">
        <v>10</v>
      </c>
      <c r="P2" s="4" t="s">
        <v>11</v>
      </c>
      <c r="Q2" s="4" t="s">
        <v>12</v>
      </c>
      <c r="R2" s="4" t="s">
        <v>13</v>
      </c>
      <c r="S2" s="4" t="s">
        <v>14</v>
      </c>
      <c r="T2" s="4" t="s">
        <v>15</v>
      </c>
      <c r="U2" s="4" t="s">
        <v>16</v>
      </c>
      <c r="V2" s="4" t="s">
        <v>17</v>
      </c>
      <c r="W2" s="4" t="s">
        <v>18</v>
      </c>
      <c r="X2" s="4" t="s">
        <v>19</v>
      </c>
      <c r="Y2" s="4" t="s">
        <v>20</v>
      </c>
      <c r="Z2" s="4" t="s">
        <v>21</v>
      </c>
      <c r="AA2" s="4" t="s">
        <v>22</v>
      </c>
      <c r="AB2" s="4" t="s">
        <v>23</v>
      </c>
      <c r="AC2" s="4" t="s">
        <v>25</v>
      </c>
      <c r="AD2" s="4" t="s">
        <v>35</v>
      </c>
      <c r="AE2" s="13" t="s">
        <v>36</v>
      </c>
      <c r="AF2" s="35" t="s">
        <v>38</v>
      </c>
      <c r="AG2" s="39" t="s">
        <v>37</v>
      </c>
      <c r="AH2" s="44" t="s">
        <v>39</v>
      </c>
      <c r="AI2" s="39" t="s">
        <v>96</v>
      </c>
      <c r="AJ2" s="39" t="s">
        <v>97</v>
      </c>
      <c r="AK2" s="39" t="s">
        <v>100</v>
      </c>
      <c r="AL2" s="39" t="s">
        <v>101</v>
      </c>
      <c r="AM2" s="39" t="s">
        <v>102</v>
      </c>
      <c r="AN2" s="39" t="s">
        <v>103</v>
      </c>
      <c r="AO2" s="39" t="s">
        <v>104</v>
      </c>
      <c r="AP2" s="39" t="s">
        <v>105</v>
      </c>
    </row>
    <row r="4" spans="2:42">
      <c r="B4" s="48" t="s">
        <v>113</v>
      </c>
      <c r="C4">
        <f>IF(((COUNTIF('Full Data'!$C:$C,Summary!$B4))=(COUNT(E4:AP4))),(COUNTIF('Full Data'!$C:$C,Summary!$B4)), "check")</f>
        <v>30</v>
      </c>
      <c r="D4" s="31">
        <f>INDEX('Full Data'!$E:$E,MATCH($B4,'Full Data'!$C:$C,0))</f>
        <v>40658.518055555556</v>
      </c>
      <c r="E4">
        <f t="array" ref="E4">INDEX('Full Data'!$H:$H,MATCH($B4,IF('Full Data'!$G:$G=E$2,'Full Data'!$C:$C),0))</f>
        <v>7.6</v>
      </c>
      <c r="F4">
        <f t="array" ref="F4">INDEX('Full Data'!$H:$H,MATCH($B4,IF('Full Data'!$G:$G=F$2,'Full Data'!$C:$C),0))</f>
        <v>7.5</v>
      </c>
      <c r="G4" t="e">
        <f t="array" ref="G4">INDEX('Full Data'!$H:$H,MATCH($B4,IF('Full Data'!$G:$G=G$2,'Full Data'!$C:$C),0))</f>
        <v>#N/A</v>
      </c>
      <c r="H4">
        <f t="array" ref="H4">INDEX('Full Data'!$H:$H,MATCH($B4,IF('Full Data'!$G:$G=H$2,'Full Data'!$C:$C),0))</f>
        <v>20.2</v>
      </c>
      <c r="I4">
        <f t="array" ref="I4">INDEX('Full Data'!$H:$H,MATCH($B4,IF('Full Data'!$G:$G=I$2,'Full Data'!$C:$C),0))</f>
        <v>257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 t="e">
        <f t="array" ref="L4">INDEX('Full Data'!$H:$H,MATCH($B4,IF('Full Data'!$G:$G=L$2,'Full Data'!$C:$C),0))</f>
        <v>#N/A</v>
      </c>
      <c r="M4">
        <f t="array" ref="M4">INDEX('Full Data'!$H:$H,MATCH($B4,IF('Full Data'!$G:$G=M$2,'Full Data'!$C:$C),0))</f>
        <v>5</v>
      </c>
      <c r="N4">
        <f t="array" ref="N4">INDEX('Full Data'!$H:$H,MATCH($B4,IF('Full Data'!$G:$G=N$2,'Full Data'!$C:$C),0))</f>
        <v>118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3.2</v>
      </c>
      <c r="R4">
        <f t="array" ref="R4">INDEX('Full Data'!$H:$H,MATCH($B4,IF('Full Data'!$G:$G=R$2,'Full Data'!$C:$C),0))</f>
        <v>2.1999999999999999E-2</v>
      </c>
      <c r="S4">
        <f t="array" ref="S4">INDEX('Full Data'!$H:$H,MATCH($B4,IF('Full Data'!$G:$G=S$2,'Full Data'!$C:$C),0))</f>
        <v>0.02</v>
      </c>
      <c r="T4">
        <f t="array" ref="T4">INDEX('Full Data'!$H:$H,MATCH($B4,IF('Full Data'!$G:$G=T$2,'Full Data'!$C:$C),0))</f>
        <v>1</v>
      </c>
      <c r="U4">
        <f t="array" ref="U4">INDEX('Full Data'!$H:$H,MATCH($B4,IF('Full Data'!$G:$G=U$2,'Full Data'!$C:$C),0))</f>
        <v>48.8</v>
      </c>
      <c r="V4">
        <f t="array" ref="V4">INDEX('Full Data'!$H:$H,MATCH($B4,IF('Full Data'!$G:$G=V$2,'Full Data'!$C:$C),0))</f>
        <v>2.74</v>
      </c>
      <c r="W4">
        <f t="array" ref="W4">INDEX('Full Data'!$H:$H,MATCH($B4,IF('Full Data'!$G:$G=W$2,'Full Data'!$C:$C),0))</f>
        <v>1.8</v>
      </c>
      <c r="X4">
        <f t="array" ref="X4">INDEX('Full Data'!$H:$H,MATCH($B4,IF('Full Data'!$G:$G=X$2,'Full Data'!$C:$C),0))</f>
        <v>0.35</v>
      </c>
      <c r="Y4">
        <f t="array" ref="Y4">INDEX('Full Data'!$H:$H,MATCH($B4,IF('Full Data'!$G:$G=Y$2,'Full Data'!$C:$C),0))</f>
        <v>4.4000000000000004</v>
      </c>
      <c r="Z4">
        <f t="array" ref="Z4">INDEX('Full Data'!$H:$H,MATCH($B4,IF('Full Data'!$G:$G=Z$2,'Full Data'!$C:$C),0))</f>
        <v>1.6</v>
      </c>
      <c r="AA4">
        <f t="array" ref="AA4">INDEX('Full Data'!$H:$H,MATCH($B4,IF('Full Data'!$G:$G=AA$2,'Full Data'!$C:$C),0))</f>
        <v>15</v>
      </c>
      <c r="AB4">
        <f t="array" ref="AB4">INDEX('Full Data'!$H:$H,MATCH($B4,IF('Full Data'!$G:$G=AB$2,'Full Data'!$C:$C),0))</f>
        <v>151</v>
      </c>
      <c r="AC4" t="e">
        <f t="array" ref="AC4">INDEX('Full Data'!$H:$H,MATCH($B4,IF('Full Data'!$G:$G=AC$2,'Full Data'!$C:$C),0))</f>
        <v>#N/A</v>
      </c>
      <c r="AD4" s="14">
        <f t="array" ref="AD4">INDEX('Full Data'!$H:$H,MATCH($B4,IF('Full Data'!$G:$G=AD$2,'Full Data'!$C:$C),0))</f>
        <v>4.2000000000000003E-2</v>
      </c>
      <c r="AE4" s="14" t="e">
        <f t="array" ref="AE4">INDEX('Full Data'!$H:$H,MATCH($B4,IF('Full Data'!$G:$G=AE$2,'Full Data'!$C:$C),0))</f>
        <v>#N/A</v>
      </c>
      <c r="AF4" s="38" t="e">
        <f t="array" ref="AF4">INDEX('Full Data'!$H:$H,MATCH($B4,IF('Full Data'!$G:$G=AF$2,'Full Data'!$C:$C),0))</f>
        <v>#N/A</v>
      </c>
      <c r="AG4" s="43" t="e">
        <f t="array" ref="AG4">INDEX('Full Data'!$H:$H,MATCH($B4,IF('Full Data'!$G:$G=AG$2,'Full Data'!$C:$C),0))</f>
        <v>#N/A</v>
      </c>
      <c r="AH4" s="45">
        <f t="array" ref="AH4">INDEX('Full Data'!$H:$H,MATCH($B4,IF('Full Data'!$G:$G=AH$2,'Full Data'!$C:$C),0))</f>
        <v>4</v>
      </c>
      <c r="AI4" s="48">
        <f t="array" ref="AI4">INDEX('Full Data'!$H:$H,MATCH($B4,IF('Full Data'!$G:$G=AI$2,'Full Data'!$C:$C),0))</f>
        <v>7.31</v>
      </c>
      <c r="AJ4" s="48">
        <f t="array" ref="AJ4">INDEX('Full Data'!$H:$H,MATCH($B4,IF('Full Data'!$G:$G=AJ$2,'Full Data'!$C:$C),0))</f>
        <v>0.25</v>
      </c>
      <c r="AK4" s="48">
        <f t="array" ref="AK4">INDEX('Full Data'!$H:$H,MATCH($B4,IF('Full Data'!$G:$G=AK$2,'Full Data'!$C:$C),0))</f>
        <v>6.42</v>
      </c>
      <c r="AL4" s="48">
        <f t="array" ref="AL4">INDEX('Full Data'!$H:$H,MATCH($B4,IF('Full Data'!$G:$G=AL$2,'Full Data'!$C:$C),0))</f>
        <v>30</v>
      </c>
      <c r="AM4" s="48">
        <f t="array" ref="AM4">INDEX('Full Data'!$H:$H,MATCH($B4,IF('Full Data'!$G:$G=AM$2,'Full Data'!$C:$C),0))</f>
        <v>1</v>
      </c>
      <c r="AN4" s="48">
        <f t="array" ref="AN4">INDEX('Full Data'!$H:$H,MATCH($B4,IF('Full Data'!$G:$G=AN$2,'Full Data'!$C:$C),0))</f>
        <v>39.9</v>
      </c>
      <c r="AO4" s="48">
        <f t="array" ref="AO4">INDEX('Full Data'!$H:$H,MATCH($B4,IF('Full Data'!$G:$G=AO$2,'Full Data'!$C:$C),0))</f>
        <v>5</v>
      </c>
      <c r="AP4" s="48">
        <f t="array" ref="AP4">INDEX('Full Data'!$H:$H,MATCH($B4,IF('Full Data'!$G:$G=AP$2,'Full Data'!$C:$C),0))</f>
        <v>5</v>
      </c>
    </row>
    <row r="5" spans="2:42">
      <c r="B5" s="48" t="s">
        <v>116</v>
      </c>
      <c r="C5" s="48">
        <f>IF(((COUNTIF('Full Data'!$C:$C,Summary!$B5))=(COUNT(E5:AP5))),(COUNTIF('Full Data'!$C:$C,Summary!$B5)), "check")</f>
        <v>30</v>
      </c>
      <c r="D5" s="31">
        <f t="array" ref="D5">INDEX('Full Data'!$E:$E,MATCH($B5,'Full Data'!$C:$C,0))</f>
        <v>40658.59375</v>
      </c>
      <c r="E5">
        <f t="array" ref="E5">INDEX('Full Data'!$H:$H,MATCH($B5,IF('Full Data'!$G:$G=E$2,'Full Data'!$C:$C),0))</f>
        <v>7.6</v>
      </c>
      <c r="F5">
        <f t="array" ref="F5">INDEX('Full Data'!$H:$H,MATCH($B5,IF('Full Data'!$G:$G=F$2,'Full Data'!$C:$C),0))</f>
        <v>7.04</v>
      </c>
      <c r="G5" t="e">
        <f t="array" ref="G5">INDEX('Full Data'!$H:$H,MATCH($B5,IF('Full Data'!$G:$G=G$2,'Full Data'!$C:$C),0))</f>
        <v>#N/A</v>
      </c>
      <c r="H5">
        <f t="array" ref="H5">INDEX('Full Data'!$H:$H,MATCH($B5,IF('Full Data'!$G:$G=H$2,'Full Data'!$C:$C),0))</f>
        <v>20.2</v>
      </c>
      <c r="I5">
        <f t="array" ref="I5">INDEX('Full Data'!$H:$H,MATCH($B5,IF('Full Data'!$G:$G=I$2,'Full Data'!$C:$C),0))</f>
        <v>258</v>
      </c>
      <c r="J5" t="e">
        <f t="array" ref="J5">INDEX('Full Data'!$H:$H,MATCH($B5,IF('Full Data'!$G:$G=J$2,'Full Data'!$C:$C),0))</f>
        <v>#N/A</v>
      </c>
      <c r="K5" t="e">
        <f t="array" ref="K5">INDEX('Full Data'!$H:$H,MATCH($B5,IF('Full Data'!$G:$G=K$2,'Full Data'!$C:$C),0))</f>
        <v>#N/A</v>
      </c>
      <c r="L5" t="e">
        <f t="array" ref="L5">INDEX('Full Data'!$H:$H,MATCH($B5,IF('Full Data'!$G:$G=L$2,'Full Data'!$C:$C),0))</f>
        <v>#N/A</v>
      </c>
      <c r="M5">
        <f t="array" ref="M5">INDEX('Full Data'!$H:$H,MATCH($B5,IF('Full Data'!$G:$G=M$2,'Full Data'!$C:$C),0))</f>
        <v>5</v>
      </c>
      <c r="N5">
        <f t="array" ref="N5">INDEX('Full Data'!$H:$H,MATCH($B5,IF('Full Data'!$G:$G=N$2,'Full Data'!$C:$C),0))</f>
        <v>117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0.08</v>
      </c>
      <c r="Q5">
        <f t="array" ref="Q5">INDEX('Full Data'!$H:$H,MATCH($B5,IF('Full Data'!$G:$G=Q$2,'Full Data'!$C:$C),0))</f>
        <v>3.5</v>
      </c>
      <c r="R5">
        <f t="array" ref="R5">INDEX('Full Data'!$H:$H,MATCH($B5,IF('Full Data'!$G:$G=R$2,'Full Data'!$C:$C),0))</f>
        <v>0.02</v>
      </c>
      <c r="S5">
        <f t="array" ref="S5">INDEX('Full Data'!$H:$H,MATCH($B5,IF('Full Data'!$G:$G=S$2,'Full Data'!$C:$C),0))</f>
        <v>2.1000000000000001E-2</v>
      </c>
      <c r="T5">
        <f t="array" ref="T5">INDEX('Full Data'!$H:$H,MATCH($B5,IF('Full Data'!$G:$G=T$2,'Full Data'!$C:$C),0))</f>
        <v>1</v>
      </c>
      <c r="U5">
        <f t="array" ref="U5">INDEX('Full Data'!$H:$H,MATCH($B5,IF('Full Data'!$G:$G=U$2,'Full Data'!$C:$C),0))</f>
        <v>49.8</v>
      </c>
      <c r="V5">
        <f t="array" ref="V5">INDEX('Full Data'!$H:$H,MATCH($B5,IF('Full Data'!$G:$G=V$2,'Full Data'!$C:$C),0))</f>
        <v>2.25</v>
      </c>
      <c r="W5">
        <f t="array" ref="W5">INDEX('Full Data'!$H:$H,MATCH($B5,IF('Full Data'!$G:$G=W$2,'Full Data'!$C:$C),0))</f>
        <v>1.8</v>
      </c>
      <c r="X5">
        <f t="array" ref="X5">INDEX('Full Data'!$H:$H,MATCH($B5,IF('Full Data'!$G:$G=X$2,'Full Data'!$C:$C),0))</f>
        <v>0.34</v>
      </c>
      <c r="Y5">
        <f t="array" ref="Y5">INDEX('Full Data'!$H:$H,MATCH($B5,IF('Full Data'!$G:$G=Y$2,'Full Data'!$C:$C),0))</f>
        <v>4.5999999999999996</v>
      </c>
      <c r="Z5">
        <f t="array" ref="Z5">INDEX('Full Data'!$H:$H,MATCH($B5,IF('Full Data'!$G:$G=Z$2,'Full Data'!$C:$C),0))</f>
        <v>1.3</v>
      </c>
      <c r="AA5">
        <f t="array" ref="AA5">INDEX('Full Data'!$H:$H,MATCH($B5,IF('Full Data'!$G:$G=AA$2,'Full Data'!$C:$C),0))</f>
        <v>15</v>
      </c>
      <c r="AB5">
        <f t="array" ref="AB5">INDEX('Full Data'!$H:$H,MATCH($B5,IF('Full Data'!$G:$G=AB$2,'Full Data'!$C:$C),0))</f>
        <v>161</v>
      </c>
      <c r="AC5" t="e">
        <f t="array" ref="AC5">INDEX('Full Data'!$H:$H,MATCH($B5,IF('Full Data'!$G:$G=AC$2,'Full Data'!$C:$C),0))</f>
        <v>#N/A</v>
      </c>
      <c r="AD5" s="14">
        <f t="array" ref="AD5">INDEX('Full Data'!$H:$H,MATCH($B5,IF('Full Data'!$G:$G=AD$2,'Full Data'!$C:$C),0))</f>
        <v>3.9E-2</v>
      </c>
      <c r="AE5" s="14" t="e">
        <f t="array" ref="AE5">INDEX('Full Data'!$H:$H,MATCH($B5,IF('Full Data'!$G:$G=AE$2,'Full Data'!$C:$C),0))</f>
        <v>#N/A</v>
      </c>
      <c r="AF5" s="38" t="e">
        <f t="array" ref="AF5">INDEX('Full Data'!$H:$H,MATCH($B5,IF('Full Data'!$G:$G=AF$2,'Full Data'!$C:$C),0))</f>
        <v>#N/A</v>
      </c>
      <c r="AG5" s="43" t="e">
        <f t="array" ref="AG5">INDEX('Full Data'!$H:$H,MATCH($B5,IF('Full Data'!$G:$G=AG$2,'Full Data'!$C:$C),0))</f>
        <v>#N/A</v>
      </c>
      <c r="AH5" s="45">
        <f t="array" ref="AH5">INDEX('Full Data'!$H:$H,MATCH($B5,IF('Full Data'!$G:$G=AH$2,'Full Data'!$C:$C),0))</f>
        <v>4</v>
      </c>
      <c r="AI5" s="48">
        <f t="array" ref="AI5">INDEX('Full Data'!$H:$H,MATCH($B5,IF('Full Data'!$G:$G=AI$2,'Full Data'!$C:$C),0))</f>
        <v>7.19</v>
      </c>
      <c r="AJ5" s="48">
        <f t="array" ref="AJ5">INDEX('Full Data'!$H:$H,MATCH($B5,IF('Full Data'!$G:$G=AJ$2,'Full Data'!$C:$C),0))</f>
        <v>0.25</v>
      </c>
      <c r="AK5" s="48">
        <f t="array" ref="AK5">INDEX('Full Data'!$H:$H,MATCH($B5,IF('Full Data'!$G:$G=AK$2,'Full Data'!$C:$C),0))</f>
        <v>5.98</v>
      </c>
      <c r="AL5" s="48">
        <f t="array" ref="AL5">INDEX('Full Data'!$H:$H,MATCH($B5,IF('Full Data'!$G:$G=AL$2,'Full Data'!$C:$C),0))</f>
        <v>30</v>
      </c>
      <c r="AM5" s="48">
        <f t="array" ref="AM5">INDEX('Full Data'!$H:$H,MATCH($B5,IF('Full Data'!$G:$G=AM$2,'Full Data'!$C:$C),0))</f>
        <v>1</v>
      </c>
      <c r="AN5" s="48">
        <f t="array" ref="AN5">INDEX('Full Data'!$H:$H,MATCH($B5,IF('Full Data'!$G:$G=AN$2,'Full Data'!$C:$C),0))</f>
        <v>39</v>
      </c>
      <c r="AO5" s="48">
        <f t="array" ref="AO5">INDEX('Full Data'!$H:$H,MATCH($B5,IF('Full Data'!$G:$G=AO$2,'Full Data'!$C:$C),0))</f>
        <v>5</v>
      </c>
      <c r="AP5" s="48">
        <f t="array" ref="AP5">INDEX('Full Data'!$H:$H,MATCH($B5,IF('Full Data'!$G:$G=AP$2,'Full Data'!$C:$C),0))</f>
        <v>5</v>
      </c>
    </row>
    <row r="6" spans="2:42">
      <c r="B6" s="48" t="s">
        <v>119</v>
      </c>
      <c r="C6" s="48">
        <f>IF(((COUNTIF('Full Data'!$C:$C,Summary!$B6))=(COUNT(E6:AP6))),(COUNTIF('Full Data'!$C:$C,Summary!$B6)), "check")</f>
        <v>30</v>
      </c>
      <c r="D6" s="31">
        <f t="array" ref="D6">INDEX('Full Data'!$E:$E,MATCH($B6,'Full Data'!$C:$C,0))</f>
        <v>40659.49722222222</v>
      </c>
      <c r="E6">
        <f t="array" ref="E6">INDEX('Full Data'!$H:$H,MATCH($B6,IF('Full Data'!$G:$G=E$2,'Full Data'!$C:$C),0))</f>
        <v>7.4</v>
      </c>
      <c r="F6">
        <f t="array" ref="F6">INDEX('Full Data'!$H:$H,MATCH($B6,IF('Full Data'!$G:$G=F$2,'Full Data'!$C:$C),0))</f>
        <v>6.21</v>
      </c>
      <c r="G6" t="e">
        <f t="array" ref="G6">INDEX('Full Data'!$H:$H,MATCH($B6,IF('Full Data'!$G:$G=G$2,'Full Data'!$C:$C),0))</f>
        <v>#N/A</v>
      </c>
      <c r="H6">
        <f t="array" ref="H6">INDEX('Full Data'!$H:$H,MATCH($B6,IF('Full Data'!$G:$G=H$2,'Full Data'!$C:$C),0))</f>
        <v>19.899999999999999</v>
      </c>
      <c r="I6">
        <f t="array" ref="I6">INDEX('Full Data'!$H:$H,MATCH($B6,IF('Full Data'!$G:$G=I$2,'Full Data'!$C:$C),0))</f>
        <v>316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 t="e">
        <f t="array" ref="L6">INDEX('Full Data'!$H:$H,MATCH($B6,IF('Full Data'!$G:$G=L$2,'Full Data'!$C:$C),0))</f>
        <v>#N/A</v>
      </c>
      <c r="M6">
        <f t="array" ref="M6">INDEX('Full Data'!$H:$H,MATCH($B6,IF('Full Data'!$G:$G=M$2,'Full Data'!$C:$C),0))</f>
        <v>5</v>
      </c>
      <c r="N6">
        <f t="array" ref="N6">INDEX('Full Data'!$H:$H,MATCH($B6,IF('Full Data'!$G:$G=N$2,'Full Data'!$C:$C),0))</f>
        <v>161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8.8999999999999996E-2</v>
      </c>
      <c r="Q6">
        <f t="array" ref="Q6">INDEX('Full Data'!$H:$H,MATCH($B6,IF('Full Data'!$G:$G=Q$2,'Full Data'!$C:$C),0))</f>
        <v>1.5</v>
      </c>
      <c r="R6">
        <f t="array" ref="R6">INDEX('Full Data'!$H:$H,MATCH($B6,IF('Full Data'!$G:$G=R$2,'Full Data'!$C:$C),0))</f>
        <v>1.4999999999999999E-2</v>
      </c>
      <c r="S6">
        <f t="array" ref="S6">INDEX('Full Data'!$H:$H,MATCH($B6,IF('Full Data'!$G:$G=S$2,'Full Data'!$C:$C),0))</f>
        <v>1.4999999999999999E-2</v>
      </c>
      <c r="T6">
        <f t="array" ref="T6">INDEX('Full Data'!$H:$H,MATCH($B6,IF('Full Data'!$G:$G=T$2,'Full Data'!$C:$C),0))</f>
        <v>1</v>
      </c>
      <c r="U6">
        <f t="array" ref="U6">INDEX('Full Data'!$H:$H,MATCH($B6,IF('Full Data'!$G:$G=U$2,'Full Data'!$C:$C),0))</f>
        <v>55.5</v>
      </c>
      <c r="V6">
        <f t="array" ref="V6">INDEX('Full Data'!$H:$H,MATCH($B6,IF('Full Data'!$G:$G=V$2,'Full Data'!$C:$C),0))</f>
        <v>7.35</v>
      </c>
      <c r="W6">
        <f t="array" ref="W6">INDEX('Full Data'!$H:$H,MATCH($B6,IF('Full Data'!$G:$G=W$2,'Full Data'!$C:$C),0))</f>
        <v>2.6</v>
      </c>
      <c r="X6">
        <f t="array" ref="X6">INDEX('Full Data'!$H:$H,MATCH($B6,IF('Full Data'!$G:$G=X$2,'Full Data'!$C:$C),0))</f>
        <v>0.3</v>
      </c>
      <c r="Y6">
        <f t="array" ref="Y6">INDEX('Full Data'!$H:$H,MATCH($B6,IF('Full Data'!$G:$G=Y$2,'Full Data'!$C:$C),0))</f>
        <v>5</v>
      </c>
      <c r="Z6">
        <f t="array" ref="Z6">INDEX('Full Data'!$H:$H,MATCH($B6,IF('Full Data'!$G:$G=Z$2,'Full Data'!$C:$C),0))</f>
        <v>2.9</v>
      </c>
      <c r="AA6">
        <f t="array" ref="AA6">INDEX('Full Data'!$H:$H,MATCH($B6,IF('Full Data'!$G:$G=AA$2,'Full Data'!$C:$C),0))</f>
        <v>17</v>
      </c>
      <c r="AB6">
        <f t="array" ref="AB6">INDEX('Full Data'!$H:$H,MATCH($B6,IF('Full Data'!$G:$G=AB$2,'Full Data'!$C:$C),0))</f>
        <v>174</v>
      </c>
      <c r="AC6" t="e">
        <f t="array" ref="AC6">INDEX('Full Data'!$H:$H,MATCH($B6,IF('Full Data'!$G:$G=AC$2,'Full Data'!$C:$C),0))</f>
        <v>#N/A</v>
      </c>
      <c r="AD6" s="14">
        <f t="array" ref="AD6">INDEX('Full Data'!$H:$H,MATCH($B6,IF('Full Data'!$G:$G=AD$2,'Full Data'!$C:$C),0))</f>
        <v>8.3000000000000004E-2</v>
      </c>
      <c r="AE6" s="14" t="e">
        <f t="array" ref="AE6">INDEX('Full Data'!$H:$H,MATCH($B6,IF('Full Data'!$G:$G=AE$2,'Full Data'!$C:$C),0))</f>
        <v>#N/A</v>
      </c>
      <c r="AF6" s="38" t="e">
        <f t="array" ref="AF6">INDEX('Full Data'!$H:$H,MATCH($B6,IF('Full Data'!$G:$G=AF$2,'Full Data'!$C:$C),0))</f>
        <v>#N/A</v>
      </c>
      <c r="AG6" s="43" t="e">
        <f t="array" ref="AG6">INDEX('Full Data'!$H:$H,MATCH($B6,IF('Full Data'!$G:$G=AG$2,'Full Data'!$C:$C),0))</f>
        <v>#N/A</v>
      </c>
      <c r="AH6" s="45">
        <f t="array" ref="AH6">INDEX('Full Data'!$H:$H,MATCH($B6,IF('Full Data'!$G:$G=AH$2,'Full Data'!$C:$C),0))</f>
        <v>4</v>
      </c>
      <c r="AI6" s="48">
        <f t="array" ref="AI6">INDEX('Full Data'!$H:$H,MATCH($B6,IF('Full Data'!$G:$G=AI$2,'Full Data'!$C:$C),0))</f>
        <v>8.25</v>
      </c>
      <c r="AJ6" s="48">
        <f t="array" ref="AJ6">INDEX('Full Data'!$H:$H,MATCH($B6,IF('Full Data'!$G:$G=AJ$2,'Full Data'!$C:$C),0))</f>
        <v>0.46</v>
      </c>
      <c r="AK6" s="48">
        <f t="array" ref="AK6">INDEX('Full Data'!$H:$H,MATCH($B6,IF('Full Data'!$G:$G=AK$2,'Full Data'!$C:$C),0))</f>
        <v>12.2</v>
      </c>
      <c r="AL6" s="48">
        <f t="array" ref="AL6">INDEX('Full Data'!$H:$H,MATCH($B6,IF('Full Data'!$G:$G=AL$2,'Full Data'!$C:$C),0))</f>
        <v>30</v>
      </c>
      <c r="AM6" s="48">
        <f t="array" ref="AM6">INDEX('Full Data'!$H:$H,MATCH($B6,IF('Full Data'!$G:$G=AM$2,'Full Data'!$C:$C),0))</f>
        <v>1</v>
      </c>
      <c r="AN6" s="48">
        <f t="array" ref="AN6">INDEX('Full Data'!$H:$H,MATCH($B6,IF('Full Data'!$G:$G=AN$2,'Full Data'!$C:$C),0))</f>
        <v>74.8</v>
      </c>
      <c r="AO6" s="48">
        <f t="array" ref="AO6">INDEX('Full Data'!$H:$H,MATCH($B6,IF('Full Data'!$G:$G=AO$2,'Full Data'!$C:$C),0))</f>
        <v>5</v>
      </c>
      <c r="AP6" s="48">
        <f t="array" ref="AP6">INDEX('Full Data'!$H:$H,MATCH($B6,IF('Full Data'!$G:$G=AP$2,'Full Data'!$C:$C),0))</f>
        <v>5</v>
      </c>
    </row>
    <row r="7" spans="2:42">
      <c r="B7" s="48" t="s">
        <v>62</v>
      </c>
      <c r="C7" s="48">
        <f>IF(((COUNTIF('Full Data'!$C:$C,Summary!$B7))=(COUNT(E7:AP7))),(COUNTIF('Full Data'!$C:$C,Summary!$B7)), "check")</f>
        <v>30</v>
      </c>
      <c r="D7" s="31">
        <f t="array" ref="D7">INDEX('Full Data'!$E:$E,MATCH($B7,'Full Data'!$C:$C,0))</f>
        <v>40658.638888888891</v>
      </c>
      <c r="E7">
        <f t="array" ref="E7">INDEX('Full Data'!$H:$H,MATCH($B7,IF('Full Data'!$G:$G=E$2,'Full Data'!$C:$C),0))</f>
        <v>7.5</v>
      </c>
      <c r="F7">
        <f t="array" ref="F7">INDEX('Full Data'!$H:$H,MATCH($B7,IF('Full Data'!$G:$G=F$2,'Full Data'!$C:$C),0))</f>
        <v>6.57</v>
      </c>
      <c r="G7" t="e">
        <f t="array" ref="G7">INDEX('Full Data'!$H:$H,MATCH($B7,IF('Full Data'!$G:$G=G$2,'Full Data'!$C:$C),0))</f>
        <v>#N/A</v>
      </c>
      <c r="H7">
        <f t="array" ref="H7">INDEX('Full Data'!$H:$H,MATCH($B7,IF('Full Data'!$G:$G=H$2,'Full Data'!$C:$C),0))</f>
        <v>19.5</v>
      </c>
      <c r="I7">
        <f t="array" ref="I7">INDEX('Full Data'!$H:$H,MATCH($B7,IF('Full Data'!$G:$G=I$2,'Full Data'!$C:$C),0))</f>
        <v>319</v>
      </c>
      <c r="J7" t="e">
        <f t="array" ref="J7">INDEX('Full Data'!$H:$H,MATCH($B7,IF('Full Data'!$G:$G=J$2,'Full Data'!$C:$C),0))</f>
        <v>#N/A</v>
      </c>
      <c r="K7" t="e">
        <f t="array" ref="K7">INDEX('Full Data'!$H:$H,MATCH($B7,IF('Full Data'!$G:$G=K$2,'Full Data'!$C:$C),0))</f>
        <v>#N/A</v>
      </c>
      <c r="L7" t="e">
        <f t="array" ref="L7">INDEX('Full Data'!$H:$H,MATCH($B7,IF('Full Data'!$G:$G=L$2,'Full Data'!$C:$C),0))</f>
        <v>#N/A</v>
      </c>
      <c r="M7">
        <f t="array" ref="M7">INDEX('Full Data'!$H:$H,MATCH($B7,IF('Full Data'!$G:$G=M$2,'Full Data'!$C:$C),0))</f>
        <v>5</v>
      </c>
      <c r="N7">
        <f t="array" ref="N7">INDEX('Full Data'!$H:$H,MATCH($B7,IF('Full Data'!$G:$G=N$2,'Full Data'!$C:$C),0))</f>
        <v>155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0.12</v>
      </c>
      <c r="Q7">
        <f t="array" ref="Q7">INDEX('Full Data'!$H:$H,MATCH($B7,IF('Full Data'!$G:$G=Q$2,'Full Data'!$C:$C),0))</f>
        <v>2.2999999999999998</v>
      </c>
      <c r="R7">
        <f t="array" ref="R7">INDEX('Full Data'!$H:$H,MATCH($B7,IF('Full Data'!$G:$G=R$2,'Full Data'!$C:$C),0))</f>
        <v>2.3E-2</v>
      </c>
      <c r="S7">
        <f t="array" ref="S7">INDEX('Full Data'!$H:$H,MATCH($B7,IF('Full Data'!$G:$G=S$2,'Full Data'!$C:$C),0))</f>
        <v>2.4E-2</v>
      </c>
      <c r="T7">
        <f t="array" ref="T7">INDEX('Full Data'!$H:$H,MATCH($B7,IF('Full Data'!$G:$G=T$2,'Full Data'!$C:$C),0))</f>
        <v>1</v>
      </c>
      <c r="U7">
        <f t="array" ref="U7">INDEX('Full Data'!$H:$H,MATCH($B7,IF('Full Data'!$G:$G=U$2,'Full Data'!$C:$C),0))</f>
        <v>56.8</v>
      </c>
      <c r="V7">
        <f t="array" ref="V7">INDEX('Full Data'!$H:$H,MATCH($B7,IF('Full Data'!$G:$G=V$2,'Full Data'!$C:$C),0))</f>
        <v>6.31</v>
      </c>
      <c r="W7">
        <f t="array" ref="W7">INDEX('Full Data'!$H:$H,MATCH($B7,IF('Full Data'!$G:$G=W$2,'Full Data'!$C:$C),0))</f>
        <v>4</v>
      </c>
      <c r="X7">
        <f t="array" ref="X7">INDEX('Full Data'!$H:$H,MATCH($B7,IF('Full Data'!$G:$G=X$2,'Full Data'!$C:$C),0))</f>
        <v>0.42</v>
      </c>
      <c r="Y7">
        <f t="array" ref="Y7">INDEX('Full Data'!$H:$H,MATCH($B7,IF('Full Data'!$G:$G=Y$2,'Full Data'!$C:$C),0))</f>
        <v>9.1</v>
      </c>
      <c r="Z7">
        <f t="array" ref="Z7">INDEX('Full Data'!$H:$H,MATCH($B7,IF('Full Data'!$G:$G=Z$2,'Full Data'!$C:$C),0))</f>
        <v>2.2000000000000002</v>
      </c>
      <c r="AA7">
        <f t="array" ref="AA7">INDEX('Full Data'!$H:$H,MATCH($B7,IF('Full Data'!$G:$G=AA$2,'Full Data'!$C:$C),0))</f>
        <v>20</v>
      </c>
      <c r="AB7">
        <f t="array" ref="AB7">INDEX('Full Data'!$H:$H,MATCH($B7,IF('Full Data'!$G:$G=AB$2,'Full Data'!$C:$C),0))</f>
        <v>182</v>
      </c>
      <c r="AC7" t="e">
        <f t="array" ref="AC7">INDEX('Full Data'!$H:$H,MATCH($B7,IF('Full Data'!$G:$G=AC$2,'Full Data'!$C:$C),0))</f>
        <v>#N/A</v>
      </c>
      <c r="AD7" s="14">
        <f t="array" ref="AD7">INDEX('Full Data'!$H:$H,MATCH($B7,IF('Full Data'!$G:$G=AD$2,'Full Data'!$C:$C),0))</f>
        <v>7.1999999999999995E-2</v>
      </c>
      <c r="AE7" s="14" t="e">
        <f t="array" ref="AE7">INDEX('Full Data'!$H:$H,MATCH($B7,IF('Full Data'!$G:$G=AE$2,'Full Data'!$C:$C),0))</f>
        <v>#N/A</v>
      </c>
      <c r="AF7" s="38" t="e">
        <f t="array" ref="AF7">INDEX('Full Data'!$H:$H,MATCH($B7,IF('Full Data'!$G:$G=AF$2,'Full Data'!$C:$C),0))</f>
        <v>#N/A</v>
      </c>
      <c r="AG7" s="43" t="e">
        <f t="array" ref="AG7">INDEX('Full Data'!$H:$H,MATCH($B7,IF('Full Data'!$G:$G=AG$2,'Full Data'!$C:$C),0))</f>
        <v>#N/A</v>
      </c>
      <c r="AH7" s="45">
        <f t="array" ref="AH7">INDEX('Full Data'!$H:$H,MATCH($B7,IF('Full Data'!$G:$G=AH$2,'Full Data'!$C:$C),0))</f>
        <v>4</v>
      </c>
      <c r="AI7" s="48">
        <f t="array" ref="AI7">INDEX('Full Data'!$H:$H,MATCH($B7,IF('Full Data'!$G:$G=AI$2,'Full Data'!$C:$C),0))</f>
        <v>8.7899999999999991</v>
      </c>
      <c r="AJ7" s="48">
        <f t="array" ref="AJ7">INDEX('Full Data'!$H:$H,MATCH($B7,IF('Full Data'!$G:$G=AJ$2,'Full Data'!$C:$C),0))</f>
        <v>0.28000000000000003</v>
      </c>
      <c r="AK7" s="48">
        <f t="array" ref="AK7">INDEX('Full Data'!$H:$H,MATCH($B7,IF('Full Data'!$G:$G=AK$2,'Full Data'!$C:$C),0))</f>
        <v>11.5</v>
      </c>
      <c r="AL7" s="48">
        <f t="array" ref="AL7">INDEX('Full Data'!$H:$H,MATCH($B7,IF('Full Data'!$G:$G=AL$2,'Full Data'!$C:$C),0))</f>
        <v>30</v>
      </c>
      <c r="AM7" s="48">
        <f t="array" ref="AM7">INDEX('Full Data'!$H:$H,MATCH($B7,IF('Full Data'!$G:$G=AM$2,'Full Data'!$C:$C),0))</f>
        <v>1</v>
      </c>
      <c r="AN7" s="48">
        <f t="array" ref="AN7">INDEX('Full Data'!$H:$H,MATCH($B7,IF('Full Data'!$G:$G=AN$2,'Full Data'!$C:$C),0))</f>
        <v>72.7</v>
      </c>
      <c r="AO7" s="48">
        <f t="array" ref="AO7">INDEX('Full Data'!$H:$H,MATCH($B7,IF('Full Data'!$G:$G=AO$2,'Full Data'!$C:$C),0))</f>
        <v>5</v>
      </c>
      <c r="AP7" s="48">
        <f t="array" ref="AP7">INDEX('Full Data'!$H:$H,MATCH($B7,IF('Full Data'!$G:$G=AP$2,'Full Data'!$C:$C),0))</f>
        <v>5</v>
      </c>
    </row>
    <row r="8" spans="2:42">
      <c r="B8" s="48" t="s">
        <v>111</v>
      </c>
      <c r="C8" s="48">
        <f>IF(((COUNTIF('Full Data'!$C:$C,Summary!$B8))=(COUNT(E8:AP8))),(COUNTIF('Full Data'!$C:$C,Summary!$B8)), "check")</f>
        <v>30</v>
      </c>
      <c r="D8" s="31">
        <f t="array" ref="D8">INDEX('Full Data'!$E:$E,MATCH($B8,'Full Data'!$C:$C,0))</f>
        <v>40659.601388888892</v>
      </c>
      <c r="E8">
        <f t="array" ref="E8">INDEX('Full Data'!$H:$H,MATCH($B8,IF('Full Data'!$G:$G=E$2,'Full Data'!$C:$C),0))</f>
        <v>7.3</v>
      </c>
      <c r="F8">
        <f t="array" ref="F8">INDEX('Full Data'!$H:$H,MATCH($B8,IF('Full Data'!$G:$G=F$2,'Full Data'!$C:$C),0))</f>
        <v>4.9800000000000004</v>
      </c>
      <c r="G8" t="e">
        <f t="array" ref="G8">INDEX('Full Data'!$H:$H,MATCH($B8,IF('Full Data'!$G:$G=G$2,'Full Data'!$C:$C),0))</f>
        <v>#N/A</v>
      </c>
      <c r="H8">
        <f t="array" ref="H8">INDEX('Full Data'!$H:$H,MATCH($B8,IF('Full Data'!$G:$G=H$2,'Full Data'!$C:$C),0))</f>
        <v>19.600000000000001</v>
      </c>
      <c r="I8">
        <f t="array" ref="I8">INDEX('Full Data'!$H:$H,MATCH($B8,IF('Full Data'!$G:$G=I$2,'Full Data'!$C:$C),0))</f>
        <v>293</v>
      </c>
      <c r="J8" t="e">
        <f t="array" ref="J8">INDEX('Full Data'!$H:$H,MATCH($B8,IF('Full Data'!$G:$G=J$2,'Full Data'!$C:$C),0))</f>
        <v>#N/A</v>
      </c>
      <c r="K8" t="e">
        <f t="array" ref="K8">INDEX('Full Data'!$H:$H,MATCH($B8,IF('Full Data'!$G:$G=K$2,'Full Data'!$C:$C),0))</f>
        <v>#N/A</v>
      </c>
      <c r="L8" t="e">
        <f t="array" ref="L8">INDEX('Full Data'!$H:$H,MATCH($B8,IF('Full Data'!$G:$G=L$2,'Full Data'!$C:$C),0))</f>
        <v>#N/A</v>
      </c>
      <c r="M8">
        <f t="array" ref="M8">INDEX('Full Data'!$H:$H,MATCH($B8,IF('Full Data'!$G:$G=M$2,'Full Data'!$C:$C),0))</f>
        <v>5</v>
      </c>
      <c r="N8">
        <f t="array" ref="N8">INDEX('Full Data'!$H:$H,MATCH($B8,IF('Full Data'!$G:$G=N$2,'Full Data'!$C:$C),0))</f>
        <v>143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0.11</v>
      </c>
      <c r="Q8">
        <f t="array" ref="Q8">INDEX('Full Data'!$H:$H,MATCH($B8,IF('Full Data'!$G:$G=Q$2,'Full Data'!$C:$C),0))</f>
        <v>1.6</v>
      </c>
      <c r="R8">
        <f t="array" ref="R8">INDEX('Full Data'!$H:$H,MATCH($B8,IF('Full Data'!$G:$G=R$2,'Full Data'!$C:$C),0))</f>
        <v>0.02</v>
      </c>
      <c r="S8">
        <f t="array" ref="S8">INDEX('Full Data'!$H:$H,MATCH($B8,IF('Full Data'!$G:$G=S$2,'Full Data'!$C:$C),0))</f>
        <v>2.3E-2</v>
      </c>
      <c r="T8">
        <f t="array" ref="T8">INDEX('Full Data'!$H:$H,MATCH($B8,IF('Full Data'!$G:$G=T$2,'Full Data'!$C:$C),0))</f>
        <v>1</v>
      </c>
      <c r="U8">
        <f t="array" ref="U8">INDEX('Full Data'!$H:$H,MATCH($B8,IF('Full Data'!$G:$G=U$2,'Full Data'!$C:$C),0))</f>
        <v>50.8</v>
      </c>
      <c r="V8">
        <f t="array" ref="V8">INDEX('Full Data'!$H:$H,MATCH($B8,IF('Full Data'!$G:$G=V$2,'Full Data'!$C:$C),0))</f>
        <v>5.86</v>
      </c>
      <c r="W8">
        <f t="array" ref="W8">INDEX('Full Data'!$H:$H,MATCH($B8,IF('Full Data'!$G:$G=W$2,'Full Data'!$C:$C),0))</f>
        <v>3.3</v>
      </c>
      <c r="X8">
        <f t="array" ref="X8">INDEX('Full Data'!$H:$H,MATCH($B8,IF('Full Data'!$G:$G=X$2,'Full Data'!$C:$C),0))</f>
        <v>0.37</v>
      </c>
      <c r="Y8">
        <f t="array" ref="Y8">INDEX('Full Data'!$H:$H,MATCH($B8,IF('Full Data'!$G:$G=Y$2,'Full Data'!$C:$C),0))</f>
        <v>6</v>
      </c>
      <c r="Z8">
        <f t="array" ref="Z8">INDEX('Full Data'!$H:$H,MATCH($B8,IF('Full Data'!$G:$G=Z$2,'Full Data'!$C:$C),0))</f>
        <v>2.4</v>
      </c>
      <c r="AA8">
        <f t="array" ref="AA8">INDEX('Full Data'!$H:$H,MATCH($B8,IF('Full Data'!$G:$G=AA$2,'Full Data'!$C:$C),0))</f>
        <v>17</v>
      </c>
      <c r="AB8">
        <f t="array" ref="AB8">INDEX('Full Data'!$H:$H,MATCH($B8,IF('Full Data'!$G:$G=AB$2,'Full Data'!$C:$C),0))</f>
        <v>161</v>
      </c>
      <c r="AC8" t="e">
        <f t="array" ref="AC8">INDEX('Full Data'!$H:$H,MATCH($B8,IF('Full Data'!$G:$G=AC$2,'Full Data'!$C:$C),0))</f>
        <v>#N/A</v>
      </c>
      <c r="AD8" s="14">
        <f t="array" ref="AD8">INDEX('Full Data'!$H:$H,MATCH($B8,IF('Full Data'!$G:$G=AD$2,'Full Data'!$C:$C),0))</f>
        <v>6.7000000000000004E-2</v>
      </c>
      <c r="AE8" s="14" t="e">
        <f t="array" ref="AE8">INDEX('Full Data'!$H:$H,MATCH($B8,IF('Full Data'!$G:$G=AE$2,'Full Data'!$C:$C),0))</f>
        <v>#N/A</v>
      </c>
      <c r="AF8" s="38" t="e">
        <f t="array" ref="AF8">INDEX('Full Data'!$H:$H,MATCH($B8,IF('Full Data'!$G:$G=AF$2,'Full Data'!$C:$C),0))</f>
        <v>#N/A</v>
      </c>
      <c r="AG8" s="43" t="e">
        <f t="array" ref="AG8">INDEX('Full Data'!$H:$H,MATCH($B8,IF('Full Data'!$G:$G=AG$2,'Full Data'!$C:$C),0))</f>
        <v>#N/A</v>
      </c>
      <c r="AH8" s="45">
        <f t="array" ref="AH8">INDEX('Full Data'!$H:$H,MATCH($B8,IF('Full Data'!$G:$G=AH$2,'Full Data'!$C:$C),0))</f>
        <v>4</v>
      </c>
      <c r="AI8" s="48">
        <f t="array" ref="AI8">INDEX('Full Data'!$H:$H,MATCH($B8,IF('Full Data'!$G:$G=AI$2,'Full Data'!$C:$C),0))</f>
        <v>7.91</v>
      </c>
      <c r="AJ8" s="48">
        <f t="array" ref="AJ8">INDEX('Full Data'!$H:$H,MATCH($B8,IF('Full Data'!$G:$G=AJ$2,'Full Data'!$C:$C),0))</f>
        <v>0.38</v>
      </c>
      <c r="AK8" s="48">
        <f t="array" ref="AK8">INDEX('Full Data'!$H:$H,MATCH($B8,IF('Full Data'!$G:$G=AK$2,'Full Data'!$C:$C),0))</f>
        <v>10.3</v>
      </c>
      <c r="AL8" s="48">
        <f t="array" ref="AL8">INDEX('Full Data'!$H:$H,MATCH($B8,IF('Full Data'!$G:$G=AL$2,'Full Data'!$C:$C),0))</f>
        <v>30</v>
      </c>
      <c r="AM8" s="48">
        <f t="array" ref="AM8">INDEX('Full Data'!$H:$H,MATCH($B8,IF('Full Data'!$G:$G=AM$2,'Full Data'!$C:$C),0))</f>
        <v>1.7</v>
      </c>
      <c r="AN8" s="48">
        <f t="array" ref="AN8">INDEX('Full Data'!$H:$H,MATCH($B8,IF('Full Data'!$G:$G=AN$2,'Full Data'!$C:$C),0))</f>
        <v>60.3</v>
      </c>
      <c r="AO8" s="48">
        <f t="array" ref="AO8">INDEX('Full Data'!$H:$H,MATCH($B8,IF('Full Data'!$G:$G=AO$2,'Full Data'!$C:$C),0))</f>
        <v>5</v>
      </c>
      <c r="AP8" s="48">
        <f t="array" ref="AP8">INDEX('Full Data'!$H:$H,MATCH($B8,IF('Full Data'!$G:$G=AP$2,'Full Data'!$C:$C),0))</f>
        <v>5</v>
      </c>
    </row>
    <row r="9" spans="2:42">
      <c r="B9" s="48" t="s">
        <v>108</v>
      </c>
      <c r="C9" s="48">
        <f>IF(((COUNTIF('Full Data'!$C:$C,Summary!$B9))=(COUNT(E9:AP9))),(COUNTIF('Full Data'!$C:$C,Summary!$B9)), "check")</f>
        <v>30</v>
      </c>
      <c r="D9" s="31">
        <f t="array" ref="D9">INDEX('Full Data'!$E:$E,MATCH($B9,'Full Data'!$C:$C,0))</f>
        <v>40659.531944444447</v>
      </c>
      <c r="E9">
        <f t="array" ref="E9">INDEX('Full Data'!$H:$H,MATCH($B9,IF('Full Data'!$G:$G=E$2,'Full Data'!$C:$C),0))</f>
        <v>7.3</v>
      </c>
      <c r="F9">
        <f t="array" ref="F9">INDEX('Full Data'!$H:$H,MATCH($B9,IF('Full Data'!$G:$G=F$2,'Full Data'!$C:$C),0))</f>
        <v>6.68</v>
      </c>
      <c r="G9" t="e">
        <f t="array" ref="G9">INDEX('Full Data'!$H:$H,MATCH($B9,IF('Full Data'!$G:$G=G$2,'Full Data'!$C:$C),0))</f>
        <v>#N/A</v>
      </c>
      <c r="H9">
        <f t="array" ref="H9">INDEX('Full Data'!$H:$H,MATCH($B9,IF('Full Data'!$G:$G=H$2,'Full Data'!$C:$C),0))</f>
        <v>20.399999999999999</v>
      </c>
      <c r="I9">
        <f t="array" ref="I9">INDEX('Full Data'!$H:$H,MATCH($B9,IF('Full Data'!$G:$G=I$2,'Full Data'!$C:$C),0))</f>
        <v>342</v>
      </c>
      <c r="J9" t="e">
        <f t="array" ref="J9">INDEX('Full Data'!$H:$H,MATCH($B9,IF('Full Data'!$G:$G=J$2,'Full Data'!$C:$C),0))</f>
        <v>#N/A</v>
      </c>
      <c r="K9" t="e">
        <f t="array" ref="K9">INDEX('Full Data'!$H:$H,MATCH($B9,IF('Full Data'!$G:$G=K$2,'Full Data'!$C:$C),0))</f>
        <v>#N/A</v>
      </c>
      <c r="L9" t="e">
        <f t="array" ref="L9">INDEX('Full Data'!$H:$H,MATCH($B9,IF('Full Data'!$G:$G=L$2,'Full Data'!$C:$C),0))</f>
        <v>#N/A</v>
      </c>
      <c r="M9">
        <f t="array" ref="M9">INDEX('Full Data'!$H:$H,MATCH($B9,IF('Full Data'!$G:$G=M$2,'Full Data'!$C:$C),0))</f>
        <v>5</v>
      </c>
      <c r="N9">
        <f t="array" ref="N9">INDEX('Full Data'!$H:$H,MATCH($B9,IF('Full Data'!$G:$G=N$2,'Full Data'!$C:$C),0))</f>
        <v>165</v>
      </c>
      <c r="O9">
        <f t="array" ref="O9">INDEX('Full Data'!$H:$H,MATCH($B9,IF('Full Data'!$G:$G=O$2,'Full Data'!$C:$C),0))</f>
        <v>0.01</v>
      </c>
      <c r="P9">
        <f t="array" ref="P9">INDEX('Full Data'!$H:$H,MATCH($B9,IF('Full Data'!$G:$G=P$2,'Full Data'!$C:$C),0))</f>
        <v>0.16</v>
      </c>
      <c r="Q9">
        <f t="array" ref="Q9">INDEX('Full Data'!$H:$H,MATCH($B9,IF('Full Data'!$G:$G=Q$2,'Full Data'!$C:$C),0))</f>
        <v>2.6</v>
      </c>
      <c r="R9">
        <f t="array" ref="R9">INDEX('Full Data'!$H:$H,MATCH($B9,IF('Full Data'!$G:$G=R$2,'Full Data'!$C:$C),0))</f>
        <v>0.03</v>
      </c>
      <c r="S9">
        <f t="array" ref="S9">INDEX('Full Data'!$H:$H,MATCH($B9,IF('Full Data'!$G:$G=S$2,'Full Data'!$C:$C),0))</f>
        <v>3.5000000000000003E-2</v>
      </c>
      <c r="T9">
        <f t="array" ref="T9">INDEX('Full Data'!$H:$H,MATCH($B9,IF('Full Data'!$G:$G=T$2,'Full Data'!$C:$C),0))</f>
        <v>1</v>
      </c>
      <c r="U9">
        <f t="array" ref="U9">INDEX('Full Data'!$H:$H,MATCH($B9,IF('Full Data'!$G:$G=U$2,'Full Data'!$C:$C),0))</f>
        <v>64.2</v>
      </c>
      <c r="V9">
        <f t="array" ref="V9">INDEX('Full Data'!$H:$H,MATCH($B9,IF('Full Data'!$G:$G=V$2,'Full Data'!$C:$C),0))</f>
        <v>5.22</v>
      </c>
      <c r="W9">
        <f t="array" ref="W9">INDEX('Full Data'!$H:$H,MATCH($B9,IF('Full Data'!$G:$G=W$2,'Full Data'!$C:$C),0))</f>
        <v>3.1</v>
      </c>
      <c r="X9">
        <f t="array" ref="X9">INDEX('Full Data'!$H:$H,MATCH($B9,IF('Full Data'!$G:$G=X$2,'Full Data'!$C:$C),0))</f>
        <v>0.37</v>
      </c>
      <c r="Y9">
        <f t="array" ref="Y9">INDEX('Full Data'!$H:$H,MATCH($B9,IF('Full Data'!$G:$G=Y$2,'Full Data'!$C:$C),0))</f>
        <v>6.2</v>
      </c>
      <c r="Z9">
        <f t="array" ref="Z9">INDEX('Full Data'!$H:$H,MATCH($B9,IF('Full Data'!$G:$G=Z$2,'Full Data'!$C:$C),0))</f>
        <v>2.2000000000000002</v>
      </c>
      <c r="AA9">
        <f t="array" ref="AA9">INDEX('Full Data'!$H:$H,MATCH($B9,IF('Full Data'!$G:$G=AA$2,'Full Data'!$C:$C),0))</f>
        <v>19</v>
      </c>
      <c r="AB9">
        <f t="array" ref="AB9">INDEX('Full Data'!$H:$H,MATCH($B9,IF('Full Data'!$G:$G=AB$2,'Full Data'!$C:$C),0))</f>
        <v>187</v>
      </c>
      <c r="AC9" t="e">
        <f t="array" ref="AC9">INDEX('Full Data'!$H:$H,MATCH($B9,IF('Full Data'!$G:$G=AC$2,'Full Data'!$C:$C),0))</f>
        <v>#N/A</v>
      </c>
      <c r="AD9" s="14">
        <f t="array" ref="AD9">INDEX('Full Data'!$H:$H,MATCH($B9,IF('Full Data'!$G:$G=AD$2,'Full Data'!$C:$C),0))</f>
        <v>9.9000000000000005E-2</v>
      </c>
      <c r="AE9" s="14" t="e">
        <f t="array" ref="AE9">INDEX('Full Data'!$H:$H,MATCH($B9,IF('Full Data'!$G:$G=AE$2,'Full Data'!$C:$C),0))</f>
        <v>#N/A</v>
      </c>
      <c r="AF9" s="38" t="e">
        <f t="array" ref="AF9">INDEX('Full Data'!$H:$H,MATCH($B9,IF('Full Data'!$G:$G=AF$2,'Full Data'!$C:$C),0))</f>
        <v>#N/A</v>
      </c>
      <c r="AG9" s="43" t="e">
        <f t="array" ref="AG9">INDEX('Full Data'!$H:$H,MATCH($B9,IF('Full Data'!$G:$G=AG$2,'Full Data'!$C:$C),0))</f>
        <v>#N/A</v>
      </c>
      <c r="AH9" s="45">
        <f t="array" ref="AH9">INDEX('Full Data'!$H:$H,MATCH($B9,IF('Full Data'!$G:$G=AH$2,'Full Data'!$C:$C),0))</f>
        <v>5</v>
      </c>
      <c r="AI9" s="48">
        <f t="array" ref="AI9">INDEX('Full Data'!$H:$H,MATCH($B9,IF('Full Data'!$G:$G=AI$2,'Full Data'!$C:$C),0))</f>
        <v>9.02</v>
      </c>
      <c r="AJ9" s="48">
        <f t="array" ref="AJ9">INDEX('Full Data'!$H:$H,MATCH($B9,IF('Full Data'!$G:$G=AJ$2,'Full Data'!$C:$C),0))</f>
        <v>0.42</v>
      </c>
      <c r="AK9" s="48">
        <f t="array" ref="AK9">INDEX('Full Data'!$H:$H,MATCH($B9,IF('Full Data'!$G:$G=AK$2,'Full Data'!$C:$C),0))</f>
        <v>11.9</v>
      </c>
      <c r="AL9" s="48">
        <f t="array" ref="AL9">INDEX('Full Data'!$H:$H,MATCH($B9,IF('Full Data'!$G:$G=AL$2,'Full Data'!$C:$C),0))</f>
        <v>30</v>
      </c>
      <c r="AM9" s="48">
        <f t="array" ref="AM9">INDEX('Full Data'!$H:$H,MATCH($B9,IF('Full Data'!$G:$G=AM$2,'Full Data'!$C:$C),0))</f>
        <v>1</v>
      </c>
      <c r="AN9" s="48">
        <f t="array" ref="AN9">INDEX('Full Data'!$H:$H,MATCH($B9,IF('Full Data'!$G:$G=AN$2,'Full Data'!$C:$C),0))</f>
        <v>87.6</v>
      </c>
      <c r="AO9" s="48">
        <f t="array" ref="AO9">INDEX('Full Data'!$H:$H,MATCH($B9,IF('Full Data'!$G:$G=AO$2,'Full Data'!$C:$C),0))</f>
        <v>5</v>
      </c>
      <c r="AP9" s="48">
        <f t="array" ref="AP9">INDEX('Full Data'!$H:$H,MATCH($B9,IF('Full Data'!$G:$G=AP$2,'Full Data'!$C:$C),0))</f>
        <v>13</v>
      </c>
    </row>
    <row r="10" spans="2:42">
      <c r="B10" s="30"/>
      <c r="C10" s="45"/>
      <c r="D10" s="31"/>
      <c r="AD10" s="14"/>
      <c r="AE10" s="14"/>
      <c r="AF10" s="38"/>
      <c r="AG10" s="43"/>
      <c r="AH10" s="45"/>
    </row>
    <row r="11" spans="2:42">
      <c r="B11" s="38"/>
      <c r="C11" s="45"/>
      <c r="D11" s="31"/>
      <c r="AD11" s="14"/>
      <c r="AE11" s="14"/>
      <c r="AF11" s="38"/>
      <c r="AG11" s="43"/>
      <c r="AH11" s="45"/>
    </row>
    <row r="12" spans="2:42">
      <c r="B12" s="30"/>
      <c r="C12" s="45"/>
      <c r="D12" s="31"/>
      <c r="AD12" s="14"/>
      <c r="AE12" s="14"/>
      <c r="AF12" s="38"/>
      <c r="AG12" s="43"/>
      <c r="AH12" s="45"/>
    </row>
    <row r="13" spans="2:42">
      <c r="B13" s="30"/>
      <c r="C13" s="45"/>
      <c r="D13" s="31"/>
      <c r="AD13" s="14"/>
      <c r="AE13" s="14"/>
      <c r="AF13" s="38"/>
      <c r="AG13" s="43"/>
      <c r="AH13" s="45"/>
    </row>
    <row r="14" spans="2:42">
      <c r="B14" s="30"/>
      <c r="C14" s="45"/>
      <c r="D14" s="31"/>
      <c r="AD14" s="14"/>
      <c r="AE14" s="14"/>
      <c r="AF14" s="38"/>
      <c r="AG14" s="43"/>
      <c r="AH14" s="45"/>
    </row>
    <row r="15" spans="2:42">
      <c r="B15" s="30"/>
      <c r="C15" s="45"/>
      <c r="D15" s="31"/>
      <c r="AD15" s="14"/>
      <c r="AE15" s="14"/>
      <c r="AF15" s="38"/>
      <c r="AG15" s="43"/>
      <c r="AH15" s="45"/>
    </row>
    <row r="16" spans="2:42">
      <c r="B16" s="30"/>
      <c r="C16" s="45"/>
      <c r="D16" s="31"/>
      <c r="AD16" s="14"/>
      <c r="AE16" s="14"/>
      <c r="AF16" s="38"/>
      <c r="AG16" s="43"/>
      <c r="AH16" s="45"/>
    </row>
    <row r="17" spans="2:34">
      <c r="B17" s="30"/>
      <c r="C17" s="45"/>
      <c r="D17" s="31"/>
      <c r="AD17" s="14"/>
      <c r="AE17" s="14"/>
      <c r="AF17" s="38"/>
      <c r="AG17" s="43"/>
      <c r="AH17" s="45"/>
    </row>
    <row r="18" spans="2:34">
      <c r="B18" s="33"/>
      <c r="C18" s="45"/>
      <c r="D18" s="31"/>
      <c r="AD18" s="14"/>
      <c r="AE18" s="14"/>
      <c r="AF18" s="38"/>
      <c r="AG18" s="43"/>
      <c r="AH18" s="45"/>
    </row>
    <row r="19" spans="2:34">
      <c r="B19" s="30"/>
      <c r="C19" s="45"/>
      <c r="D19" s="31"/>
      <c r="AD19" s="14"/>
      <c r="AE19" s="14"/>
      <c r="AF19" s="38"/>
      <c r="AG19" s="43"/>
      <c r="AH19" s="45"/>
    </row>
    <row r="20" spans="2:34">
      <c r="B20" s="30"/>
      <c r="C20" s="45"/>
      <c r="D20" s="31"/>
      <c r="AD20" s="14"/>
      <c r="AE20" s="14"/>
      <c r="AF20" s="38"/>
      <c r="AG20" s="43"/>
      <c r="AH20" s="45"/>
    </row>
    <row r="21" spans="2:34">
      <c r="B21" s="30"/>
      <c r="C21" s="45"/>
      <c r="D21" s="31"/>
      <c r="AD21" s="14"/>
      <c r="AE21" s="14"/>
      <c r="AF21" s="38"/>
      <c r="AG21" s="43"/>
      <c r="AH21" s="45"/>
    </row>
    <row r="22" spans="2:34">
      <c r="B22" s="30"/>
      <c r="C22" s="45"/>
      <c r="D22" s="31"/>
      <c r="AD22" s="14"/>
      <c r="AE22" s="14"/>
      <c r="AF22" s="38"/>
      <c r="AG22" s="43"/>
      <c r="AH22" s="45"/>
    </row>
    <row r="23" spans="2:34">
      <c r="B23" s="30"/>
      <c r="C23" s="45"/>
      <c r="D23" s="31"/>
      <c r="AD23" s="14"/>
      <c r="AE23" s="14"/>
      <c r="AF23" s="38"/>
      <c r="AG23" s="43"/>
      <c r="AH23" s="45"/>
    </row>
    <row r="24" spans="2:34">
      <c r="B24" s="30"/>
      <c r="C24" s="45"/>
      <c r="D24" s="31"/>
      <c r="AD24" s="14"/>
      <c r="AE24" s="14"/>
      <c r="AF24" s="38"/>
      <c r="AG24" s="43"/>
      <c r="AH24" s="45"/>
    </row>
    <row r="25" spans="2:34">
      <c r="B25" s="30"/>
      <c r="C25" s="45"/>
      <c r="D25" s="31"/>
      <c r="AD25" s="14"/>
      <c r="AE25" s="14"/>
      <c r="AF25" s="38"/>
      <c r="AG25" s="43"/>
      <c r="AH25" s="45"/>
    </row>
    <row r="26" spans="2:34">
      <c r="B26" s="30"/>
      <c r="C26" s="45"/>
      <c r="D26" s="31"/>
      <c r="AD26" s="14"/>
      <c r="AE26" s="14"/>
      <c r="AF26" s="38"/>
      <c r="AG26" s="43"/>
      <c r="AH26" s="45"/>
    </row>
    <row r="27" spans="2:34">
      <c r="B27" s="30"/>
      <c r="C27" s="45"/>
      <c r="D27" s="31"/>
      <c r="AD27" s="14"/>
      <c r="AE27" s="14"/>
      <c r="AF27" s="38"/>
      <c r="AG27" s="43"/>
      <c r="AH27" s="45"/>
    </row>
    <row r="28" spans="2:34">
      <c r="B28" s="30"/>
      <c r="C28" s="45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3"/>
      <c r="AH28" s="45"/>
    </row>
    <row r="29" spans="2:34">
      <c r="B29" s="30"/>
      <c r="C29" s="45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3"/>
      <c r="AH29" s="45"/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82"/>
  <sheetViews>
    <sheetView workbookViewId="0">
      <selection activeCell="G33" sqref="G33"/>
    </sheetView>
  </sheetViews>
  <sheetFormatPr defaultRowHeight="15"/>
  <cols>
    <col min="1" max="1" width="11" style="48" bestFit="1" customWidth="1"/>
    <col min="2" max="2" width="25.85546875" style="48" bestFit="1" customWidth="1"/>
    <col min="3" max="3" width="26" style="48" bestFit="1" customWidth="1"/>
    <col min="4" max="4" width="11.85546875" style="48" bestFit="1" customWidth="1"/>
    <col min="5" max="5" width="14.85546875" style="48" bestFit="1" customWidth="1"/>
    <col min="6" max="6" width="11.5703125" style="48" bestFit="1" customWidth="1"/>
    <col min="7" max="7" width="37.42578125" style="48" bestFit="1" customWidth="1"/>
    <col min="8" max="8" width="10" style="48" bestFit="1" customWidth="1"/>
    <col min="9" max="9" width="14.140625" style="48" bestFit="1" customWidth="1"/>
    <col min="10" max="10" width="9.7109375" style="48" bestFit="1" customWidth="1"/>
    <col min="11" max="11" width="28.28515625" style="48" bestFit="1" customWidth="1"/>
    <col min="12" max="12" width="12.7109375" style="48" bestFit="1" customWidth="1"/>
    <col min="13" max="13" width="14.85546875" style="48" bestFit="1" customWidth="1"/>
    <col min="14" max="14" width="16.85546875" style="48" bestFit="1" customWidth="1"/>
    <col min="15" max="16" width="5" style="48" bestFit="1" customWidth="1"/>
    <col min="17" max="17" width="187.28515625" style="48" bestFit="1" customWidth="1"/>
    <col min="18" max="18" width="28.28515625" style="48" bestFit="1" customWidth="1"/>
    <col min="19" max="19" width="14.140625" style="48" bestFit="1" customWidth="1"/>
    <col min="20" max="21" width="9.85546875" style="48" bestFit="1" customWidth="1"/>
    <col min="22" max="22" width="29.85546875" style="48" bestFit="1" customWidth="1"/>
    <col min="23" max="16384" width="9.140625" style="48"/>
  </cols>
  <sheetData>
    <row r="1" spans="1:22">
      <c r="A1" s="48" t="s">
        <v>40</v>
      </c>
      <c r="B1" s="48" t="s">
        <v>41</v>
      </c>
      <c r="C1" s="48" t="s">
        <v>0</v>
      </c>
      <c r="D1" s="48" t="s">
        <v>42</v>
      </c>
      <c r="E1" s="48" t="s">
        <v>1</v>
      </c>
      <c r="F1" s="48" t="s">
        <v>43</v>
      </c>
      <c r="G1" s="48" t="s">
        <v>44</v>
      </c>
      <c r="H1" s="48" t="s">
        <v>45</v>
      </c>
      <c r="I1" s="48" t="s">
        <v>46</v>
      </c>
      <c r="J1" s="48" t="s">
        <v>47</v>
      </c>
      <c r="K1" s="48" t="s">
        <v>48</v>
      </c>
      <c r="L1" s="48" t="s">
        <v>49</v>
      </c>
      <c r="M1" s="48" t="s">
        <v>50</v>
      </c>
      <c r="N1" s="48" t="s">
        <v>51</v>
      </c>
      <c r="O1" s="48" t="s">
        <v>52</v>
      </c>
      <c r="P1" s="48" t="s">
        <v>53</v>
      </c>
      <c r="Q1" s="48" t="s">
        <v>54</v>
      </c>
      <c r="R1" s="48" t="s">
        <v>55</v>
      </c>
      <c r="S1" s="48" t="s">
        <v>56</v>
      </c>
      <c r="T1" s="48" t="s">
        <v>57</v>
      </c>
      <c r="U1" s="48" t="s">
        <v>58</v>
      </c>
      <c r="V1" s="48" t="s">
        <v>59</v>
      </c>
    </row>
    <row r="2" spans="1:22">
      <c r="A2" s="48" t="s">
        <v>60</v>
      </c>
    </row>
    <row r="3" spans="1:22">
      <c r="A3" s="48" t="s">
        <v>61</v>
      </c>
      <c r="C3" s="48" t="s">
        <v>62</v>
      </c>
      <c r="D3" s="48" t="s">
        <v>63</v>
      </c>
      <c r="E3" s="46">
        <v>40658.638888888891</v>
      </c>
      <c r="F3" s="48">
        <v>10</v>
      </c>
      <c r="G3" s="48" t="s">
        <v>2</v>
      </c>
      <c r="H3" s="48">
        <v>19.5</v>
      </c>
      <c r="J3" s="48" t="s">
        <v>64</v>
      </c>
      <c r="K3" s="48" t="s">
        <v>65</v>
      </c>
      <c r="M3" s="46">
        <v>40658.638888888891</v>
      </c>
      <c r="N3" s="48" t="s">
        <v>66</v>
      </c>
      <c r="R3" s="48" t="s">
        <v>65</v>
      </c>
      <c r="S3" s="48" t="s">
        <v>67</v>
      </c>
      <c r="T3" s="48" t="s">
        <v>68</v>
      </c>
      <c r="U3" s="48">
        <v>30642</v>
      </c>
      <c r="V3" s="48" t="s">
        <v>69</v>
      </c>
    </row>
    <row r="4" spans="1:22">
      <c r="A4" s="48" t="s">
        <v>61</v>
      </c>
      <c r="C4" s="48" t="s">
        <v>62</v>
      </c>
      <c r="D4" s="48" t="s">
        <v>63</v>
      </c>
      <c r="E4" s="46">
        <v>40658.638888888891</v>
      </c>
      <c r="F4" s="48">
        <v>81</v>
      </c>
      <c r="G4" s="48" t="s">
        <v>70</v>
      </c>
      <c r="H4" s="48">
        <v>5</v>
      </c>
      <c r="I4" s="48" t="s">
        <v>71</v>
      </c>
      <c r="J4" s="48" t="s">
        <v>72</v>
      </c>
      <c r="K4" s="48" t="s">
        <v>73</v>
      </c>
      <c r="L4" s="48">
        <v>1346473</v>
      </c>
      <c r="M4" s="46">
        <v>40660.482638888891</v>
      </c>
      <c r="N4" s="48" t="s">
        <v>74</v>
      </c>
      <c r="O4" s="48">
        <v>5</v>
      </c>
      <c r="P4" s="48">
        <v>5</v>
      </c>
      <c r="Q4" s="48" t="s">
        <v>75</v>
      </c>
      <c r="R4" s="48" t="s">
        <v>65</v>
      </c>
      <c r="S4" s="48" t="s">
        <v>67</v>
      </c>
      <c r="T4" s="48" t="s">
        <v>68</v>
      </c>
      <c r="U4" s="48">
        <v>30642</v>
      </c>
      <c r="V4" s="48" t="s">
        <v>69</v>
      </c>
    </row>
    <row r="5" spans="1:22">
      <c r="A5" s="48" t="s">
        <v>61</v>
      </c>
      <c r="C5" s="48" t="s">
        <v>62</v>
      </c>
      <c r="D5" s="48" t="s">
        <v>63</v>
      </c>
      <c r="E5" s="46">
        <v>40658.638888888891</v>
      </c>
      <c r="F5" s="48">
        <v>94</v>
      </c>
      <c r="G5" s="48" t="s">
        <v>5</v>
      </c>
      <c r="H5" s="48">
        <v>319</v>
      </c>
      <c r="J5" s="48" t="s">
        <v>76</v>
      </c>
      <c r="K5" s="48" t="s">
        <v>65</v>
      </c>
      <c r="M5" s="46">
        <v>40658.638888888891</v>
      </c>
      <c r="N5" s="48" t="s">
        <v>77</v>
      </c>
      <c r="R5" s="48" t="s">
        <v>65</v>
      </c>
      <c r="S5" s="48" t="s">
        <v>67</v>
      </c>
      <c r="T5" s="48" t="s">
        <v>68</v>
      </c>
      <c r="U5" s="48">
        <v>30642</v>
      </c>
      <c r="V5" s="48" t="s">
        <v>69</v>
      </c>
    </row>
    <row r="6" spans="1:22">
      <c r="A6" s="48" t="s">
        <v>61</v>
      </c>
      <c r="C6" s="48" t="s">
        <v>62</v>
      </c>
      <c r="D6" s="48" t="s">
        <v>63</v>
      </c>
      <c r="E6" s="46">
        <v>40658.638888888891</v>
      </c>
      <c r="F6" s="48">
        <v>299</v>
      </c>
      <c r="G6" s="48" t="s">
        <v>6</v>
      </c>
      <c r="H6" s="48">
        <v>6.57</v>
      </c>
      <c r="J6" s="48" t="s">
        <v>78</v>
      </c>
      <c r="K6" s="48" t="s">
        <v>65</v>
      </c>
      <c r="M6" s="46">
        <v>40658.638888888891</v>
      </c>
      <c r="N6" s="48" t="s">
        <v>79</v>
      </c>
      <c r="R6" s="48" t="s">
        <v>65</v>
      </c>
      <c r="S6" s="48" t="s">
        <v>67</v>
      </c>
      <c r="T6" s="48" t="s">
        <v>68</v>
      </c>
      <c r="U6" s="48">
        <v>30642</v>
      </c>
      <c r="V6" s="48" t="s">
        <v>69</v>
      </c>
    </row>
    <row r="7" spans="1:22">
      <c r="A7" s="48" t="s">
        <v>61</v>
      </c>
      <c r="C7" s="48" t="s">
        <v>62</v>
      </c>
      <c r="D7" s="48" t="s">
        <v>63</v>
      </c>
      <c r="E7" s="46">
        <v>40658.638888888891</v>
      </c>
      <c r="F7" s="48">
        <v>406</v>
      </c>
      <c r="G7" s="48" t="s">
        <v>8</v>
      </c>
      <c r="H7" s="48">
        <v>7.5</v>
      </c>
      <c r="J7" s="48" t="s">
        <v>80</v>
      </c>
      <c r="K7" s="48" t="s">
        <v>65</v>
      </c>
      <c r="M7" s="46">
        <v>40658.638888888891</v>
      </c>
      <c r="N7" s="48" t="s">
        <v>81</v>
      </c>
      <c r="R7" s="48" t="s">
        <v>65</v>
      </c>
      <c r="S7" s="48" t="s">
        <v>67</v>
      </c>
      <c r="T7" s="48" t="s">
        <v>68</v>
      </c>
      <c r="U7" s="48">
        <v>30642</v>
      </c>
      <c r="V7" s="48" t="s">
        <v>69</v>
      </c>
    </row>
    <row r="8" spans="1:22">
      <c r="A8" s="48" t="s">
        <v>61</v>
      </c>
      <c r="C8" s="48" t="s">
        <v>62</v>
      </c>
      <c r="D8" s="48" t="s">
        <v>63</v>
      </c>
      <c r="E8" s="46">
        <v>40658.638888888891</v>
      </c>
      <c r="F8" s="48">
        <v>410</v>
      </c>
      <c r="G8" s="48" t="s">
        <v>9</v>
      </c>
      <c r="H8" s="48">
        <v>155</v>
      </c>
      <c r="I8" s="48" t="s">
        <v>82</v>
      </c>
      <c r="J8" s="48" t="s">
        <v>78</v>
      </c>
      <c r="K8" s="48" t="s">
        <v>73</v>
      </c>
      <c r="L8" s="48">
        <v>1346473</v>
      </c>
      <c r="M8" s="46">
        <v>40669.871527777781</v>
      </c>
      <c r="N8" s="48" t="s">
        <v>83</v>
      </c>
      <c r="O8" s="48">
        <v>0.65</v>
      </c>
      <c r="P8" s="48">
        <v>2.5</v>
      </c>
      <c r="R8" s="48" t="s">
        <v>65</v>
      </c>
      <c r="S8" s="48" t="s">
        <v>67</v>
      </c>
      <c r="T8" s="48" t="s">
        <v>68</v>
      </c>
      <c r="U8" s="48">
        <v>30642</v>
      </c>
      <c r="V8" s="48" t="s">
        <v>69</v>
      </c>
    </row>
    <row r="9" spans="1:22">
      <c r="A9" s="48" t="s">
        <v>61</v>
      </c>
      <c r="C9" s="48" t="s">
        <v>62</v>
      </c>
      <c r="D9" s="48" t="s">
        <v>63</v>
      </c>
      <c r="E9" s="46">
        <v>40658.638888888891</v>
      </c>
      <c r="F9" s="48">
        <v>530</v>
      </c>
      <c r="G9" s="48" t="s">
        <v>39</v>
      </c>
      <c r="H9" s="48">
        <v>4</v>
      </c>
      <c r="I9" s="48" t="s">
        <v>71</v>
      </c>
      <c r="J9" s="48" t="s">
        <v>78</v>
      </c>
      <c r="K9" s="48" t="s">
        <v>73</v>
      </c>
      <c r="L9" s="48">
        <v>1346473</v>
      </c>
      <c r="M9" s="46">
        <v>40665.593055555553</v>
      </c>
      <c r="N9" s="48" t="s">
        <v>84</v>
      </c>
      <c r="O9" s="48">
        <v>4</v>
      </c>
      <c r="P9" s="48">
        <v>16</v>
      </c>
      <c r="Q9" s="48" t="s">
        <v>85</v>
      </c>
      <c r="R9" s="48" t="s">
        <v>65</v>
      </c>
      <c r="S9" s="48" t="s">
        <v>67</v>
      </c>
      <c r="T9" s="48" t="s">
        <v>68</v>
      </c>
      <c r="U9" s="48">
        <v>30642</v>
      </c>
      <c r="V9" s="48" t="s">
        <v>69</v>
      </c>
    </row>
    <row r="10" spans="1:22">
      <c r="A10" s="48" t="s">
        <v>61</v>
      </c>
      <c r="C10" s="48" t="s">
        <v>62</v>
      </c>
      <c r="D10" s="48" t="s">
        <v>63</v>
      </c>
      <c r="E10" s="46">
        <v>40658.638888888891</v>
      </c>
      <c r="F10" s="48">
        <v>610</v>
      </c>
      <c r="G10" s="48" t="s">
        <v>10</v>
      </c>
      <c r="H10" s="48">
        <v>0.01</v>
      </c>
      <c r="I10" s="48" t="s">
        <v>71</v>
      </c>
      <c r="J10" s="48" t="s">
        <v>78</v>
      </c>
      <c r="K10" s="48" t="s">
        <v>73</v>
      </c>
      <c r="L10" s="48">
        <v>1346476</v>
      </c>
      <c r="M10" s="46">
        <v>40661.504861111112</v>
      </c>
      <c r="N10" s="48" t="s">
        <v>86</v>
      </c>
      <c r="O10" s="48">
        <v>0.01</v>
      </c>
      <c r="P10" s="48">
        <v>0.02</v>
      </c>
      <c r="R10" s="48" t="s">
        <v>65</v>
      </c>
      <c r="S10" s="48" t="s">
        <v>67</v>
      </c>
      <c r="T10" s="48" t="s">
        <v>68</v>
      </c>
      <c r="U10" s="48">
        <v>30642</v>
      </c>
      <c r="V10" s="48" t="s">
        <v>69</v>
      </c>
    </row>
    <row r="11" spans="1:22">
      <c r="A11" s="48" t="s">
        <v>61</v>
      </c>
      <c r="C11" s="48" t="s">
        <v>62</v>
      </c>
      <c r="D11" s="48" t="s">
        <v>63</v>
      </c>
      <c r="E11" s="46">
        <v>40658.638888888891</v>
      </c>
      <c r="F11" s="48">
        <v>625</v>
      </c>
      <c r="G11" s="48" t="s">
        <v>11</v>
      </c>
      <c r="H11" s="48">
        <v>0.12</v>
      </c>
      <c r="I11" s="48" t="s">
        <v>87</v>
      </c>
      <c r="J11" s="48" t="s">
        <v>78</v>
      </c>
      <c r="K11" s="48" t="s">
        <v>73</v>
      </c>
      <c r="L11" s="48">
        <v>1346476</v>
      </c>
      <c r="M11" s="46">
        <v>40667.572916666664</v>
      </c>
      <c r="N11" s="48" t="s">
        <v>88</v>
      </c>
      <c r="O11" s="48">
        <v>0.08</v>
      </c>
      <c r="P11" s="48">
        <v>0.2</v>
      </c>
      <c r="R11" s="48" t="s">
        <v>65</v>
      </c>
      <c r="S11" s="48" t="s">
        <v>67</v>
      </c>
      <c r="T11" s="48" t="s">
        <v>68</v>
      </c>
      <c r="U11" s="48">
        <v>30642</v>
      </c>
      <c r="V11" s="48" t="s">
        <v>69</v>
      </c>
    </row>
    <row r="12" spans="1:22">
      <c r="A12" s="48" t="s">
        <v>61</v>
      </c>
      <c r="C12" s="48" t="s">
        <v>62</v>
      </c>
      <c r="D12" s="48" t="s">
        <v>63</v>
      </c>
      <c r="E12" s="46">
        <v>40658.638888888891</v>
      </c>
      <c r="F12" s="48">
        <v>630</v>
      </c>
      <c r="G12" s="48" t="s">
        <v>12</v>
      </c>
      <c r="H12" s="48">
        <v>2.2999999999999998</v>
      </c>
      <c r="J12" s="48" t="s">
        <v>78</v>
      </c>
      <c r="K12" s="48" t="s">
        <v>73</v>
      </c>
      <c r="L12" s="48">
        <v>1346476</v>
      </c>
      <c r="M12" s="46">
        <v>40660.636805555558</v>
      </c>
      <c r="N12" s="48" t="s">
        <v>89</v>
      </c>
      <c r="O12" s="48">
        <v>0.04</v>
      </c>
      <c r="P12" s="48">
        <v>0.1</v>
      </c>
      <c r="R12" s="48" t="s">
        <v>65</v>
      </c>
      <c r="S12" s="48" t="s">
        <v>67</v>
      </c>
      <c r="T12" s="48" t="s">
        <v>68</v>
      </c>
      <c r="U12" s="48">
        <v>30642</v>
      </c>
      <c r="V12" s="48" t="s">
        <v>69</v>
      </c>
    </row>
    <row r="13" spans="1:22">
      <c r="A13" s="48" t="s">
        <v>61</v>
      </c>
      <c r="C13" s="48" t="s">
        <v>62</v>
      </c>
      <c r="D13" s="48" t="s">
        <v>63</v>
      </c>
      <c r="E13" s="46">
        <v>40658.638888888891</v>
      </c>
      <c r="F13" s="48">
        <v>665</v>
      </c>
      <c r="G13" s="48" t="s">
        <v>13</v>
      </c>
      <c r="H13" s="48">
        <v>2.3E-2</v>
      </c>
      <c r="J13" s="48" t="s">
        <v>78</v>
      </c>
      <c r="K13" s="48" t="s">
        <v>73</v>
      </c>
      <c r="L13" s="48">
        <v>1346476</v>
      </c>
      <c r="M13" s="46">
        <v>40665.532638888886</v>
      </c>
      <c r="N13" s="48" t="s">
        <v>90</v>
      </c>
      <c r="O13" s="48">
        <v>0</v>
      </c>
      <c r="P13" s="48">
        <v>0.01</v>
      </c>
      <c r="Q13" s="48" t="s">
        <v>91</v>
      </c>
      <c r="R13" s="48" t="s">
        <v>65</v>
      </c>
      <c r="S13" s="48" t="s">
        <v>67</v>
      </c>
      <c r="T13" s="48" t="s">
        <v>68</v>
      </c>
      <c r="U13" s="48">
        <v>30642</v>
      </c>
      <c r="V13" s="48" t="s">
        <v>69</v>
      </c>
    </row>
    <row r="14" spans="1:22">
      <c r="A14" s="48" t="s">
        <v>61</v>
      </c>
      <c r="C14" s="48" t="s">
        <v>62</v>
      </c>
      <c r="D14" s="48" t="s">
        <v>63</v>
      </c>
      <c r="E14" s="46">
        <v>40658.638888888891</v>
      </c>
      <c r="F14" s="48">
        <v>671</v>
      </c>
      <c r="G14" s="48" t="s">
        <v>14</v>
      </c>
      <c r="H14" s="48">
        <v>2.4E-2</v>
      </c>
      <c r="J14" s="48" t="s">
        <v>78</v>
      </c>
      <c r="K14" s="48" t="s">
        <v>73</v>
      </c>
      <c r="L14" s="48">
        <v>1346479</v>
      </c>
      <c r="M14" s="46">
        <v>40659.646527777775</v>
      </c>
      <c r="N14" s="48" t="s">
        <v>90</v>
      </c>
      <c r="O14" s="48">
        <v>0</v>
      </c>
      <c r="P14" s="48">
        <v>0.01</v>
      </c>
      <c r="R14" s="48" t="s">
        <v>65</v>
      </c>
      <c r="S14" s="48" t="s">
        <v>67</v>
      </c>
      <c r="T14" s="48" t="s">
        <v>68</v>
      </c>
      <c r="U14" s="48">
        <v>30642</v>
      </c>
      <c r="V14" s="48" t="s">
        <v>69</v>
      </c>
    </row>
    <row r="15" spans="1:22">
      <c r="A15" s="48" t="s">
        <v>61</v>
      </c>
      <c r="C15" s="48" t="s">
        <v>62</v>
      </c>
      <c r="D15" s="48" t="s">
        <v>63</v>
      </c>
      <c r="E15" s="46">
        <v>40658.638888888891</v>
      </c>
      <c r="F15" s="48">
        <v>680</v>
      </c>
      <c r="G15" s="48" t="s">
        <v>15</v>
      </c>
      <c r="H15" s="48">
        <v>1</v>
      </c>
      <c r="I15" s="48" t="s">
        <v>71</v>
      </c>
      <c r="J15" s="48" t="s">
        <v>78</v>
      </c>
      <c r="K15" s="48" t="s">
        <v>73</v>
      </c>
      <c r="L15" s="48">
        <v>1346476</v>
      </c>
      <c r="M15" s="46">
        <v>40672.939583333333</v>
      </c>
      <c r="N15" s="48" t="s">
        <v>92</v>
      </c>
      <c r="O15" s="48">
        <v>1</v>
      </c>
      <c r="P15" s="48">
        <v>5</v>
      </c>
      <c r="R15" s="48" t="s">
        <v>65</v>
      </c>
      <c r="S15" s="48" t="s">
        <v>67</v>
      </c>
      <c r="T15" s="48" t="s">
        <v>68</v>
      </c>
      <c r="U15" s="48">
        <v>30642</v>
      </c>
      <c r="V15" s="48" t="s">
        <v>69</v>
      </c>
    </row>
    <row r="16" spans="1:22">
      <c r="A16" s="48" t="s">
        <v>61</v>
      </c>
      <c r="C16" s="48" t="s">
        <v>62</v>
      </c>
      <c r="D16" s="48" t="s">
        <v>63</v>
      </c>
      <c r="E16" s="46">
        <v>40658.638888888891</v>
      </c>
      <c r="F16" s="48">
        <v>916</v>
      </c>
      <c r="G16" s="48" t="s">
        <v>16</v>
      </c>
      <c r="H16" s="48">
        <v>56.8</v>
      </c>
      <c r="J16" s="48" t="s">
        <v>78</v>
      </c>
      <c r="K16" s="48" t="s">
        <v>73</v>
      </c>
      <c r="L16" s="48">
        <v>1346482</v>
      </c>
      <c r="M16" s="46">
        <v>40668.745833333334</v>
      </c>
      <c r="N16" s="48" t="s">
        <v>93</v>
      </c>
      <c r="O16" s="48">
        <v>0.08</v>
      </c>
      <c r="P16" s="48">
        <v>0.3</v>
      </c>
      <c r="R16" s="48" t="s">
        <v>65</v>
      </c>
      <c r="S16" s="48" t="s">
        <v>67</v>
      </c>
      <c r="T16" s="48" t="s">
        <v>68</v>
      </c>
      <c r="U16" s="48">
        <v>30642</v>
      </c>
      <c r="V16" s="48" t="s">
        <v>69</v>
      </c>
    </row>
    <row r="17" spans="1:22">
      <c r="A17" s="48" t="s">
        <v>61</v>
      </c>
      <c r="C17" s="48" t="s">
        <v>62</v>
      </c>
      <c r="D17" s="48" t="s">
        <v>63</v>
      </c>
      <c r="E17" s="46">
        <v>40658.638888888891</v>
      </c>
      <c r="F17" s="48">
        <v>927</v>
      </c>
      <c r="G17" s="48" t="s">
        <v>17</v>
      </c>
      <c r="H17" s="48">
        <v>6.31</v>
      </c>
      <c r="J17" s="48" t="s">
        <v>78</v>
      </c>
      <c r="K17" s="48" t="s">
        <v>73</v>
      </c>
      <c r="L17" s="48">
        <v>1346482</v>
      </c>
      <c r="M17" s="46">
        <v>40668.745833333334</v>
      </c>
      <c r="N17" s="48" t="s">
        <v>93</v>
      </c>
      <c r="O17" s="48">
        <v>0.04</v>
      </c>
      <c r="P17" s="48">
        <v>0.16</v>
      </c>
      <c r="R17" s="48" t="s">
        <v>65</v>
      </c>
      <c r="S17" s="48" t="s">
        <v>67</v>
      </c>
      <c r="T17" s="48" t="s">
        <v>68</v>
      </c>
      <c r="U17" s="48">
        <v>30642</v>
      </c>
      <c r="V17" s="48" t="s">
        <v>69</v>
      </c>
    </row>
    <row r="18" spans="1:22">
      <c r="A18" s="48" t="s">
        <v>61</v>
      </c>
      <c r="C18" s="48" t="s">
        <v>62</v>
      </c>
      <c r="D18" s="48" t="s">
        <v>63</v>
      </c>
      <c r="E18" s="46">
        <v>40658.638888888891</v>
      </c>
      <c r="F18" s="48">
        <v>929</v>
      </c>
      <c r="G18" s="48" t="s">
        <v>18</v>
      </c>
      <c r="H18" s="48">
        <v>4</v>
      </c>
      <c r="J18" s="48" t="s">
        <v>78</v>
      </c>
      <c r="K18" s="48" t="s">
        <v>73</v>
      </c>
      <c r="L18" s="48">
        <v>1346482</v>
      </c>
      <c r="M18" s="46">
        <v>40668.745833333334</v>
      </c>
      <c r="N18" s="48" t="s">
        <v>93</v>
      </c>
      <c r="O18" s="48">
        <v>0.5</v>
      </c>
      <c r="P18" s="48">
        <v>2</v>
      </c>
      <c r="R18" s="48" t="s">
        <v>65</v>
      </c>
      <c r="S18" s="48" t="s">
        <v>67</v>
      </c>
      <c r="T18" s="48" t="s">
        <v>68</v>
      </c>
      <c r="U18" s="48">
        <v>30642</v>
      </c>
      <c r="V18" s="48" t="s">
        <v>69</v>
      </c>
    </row>
    <row r="19" spans="1:22">
      <c r="A19" s="48" t="s">
        <v>61</v>
      </c>
      <c r="C19" s="48" t="s">
        <v>62</v>
      </c>
      <c r="D19" s="48" t="s">
        <v>63</v>
      </c>
      <c r="E19" s="46">
        <v>40658.638888888891</v>
      </c>
      <c r="F19" s="48">
        <v>937</v>
      </c>
      <c r="G19" s="48" t="s">
        <v>19</v>
      </c>
      <c r="H19" s="48">
        <v>0.42</v>
      </c>
      <c r="I19" s="48" t="s">
        <v>87</v>
      </c>
      <c r="J19" s="48" t="s">
        <v>78</v>
      </c>
      <c r="K19" s="48" t="s">
        <v>73</v>
      </c>
      <c r="L19" s="48">
        <v>1346482</v>
      </c>
      <c r="M19" s="46">
        <v>40668.745833333334</v>
      </c>
      <c r="N19" s="48" t="s">
        <v>93</v>
      </c>
      <c r="O19" s="48">
        <v>0.3</v>
      </c>
      <c r="P19" s="48">
        <v>1.2</v>
      </c>
      <c r="R19" s="48" t="s">
        <v>65</v>
      </c>
      <c r="S19" s="48" t="s">
        <v>67</v>
      </c>
      <c r="T19" s="48" t="s">
        <v>68</v>
      </c>
      <c r="U19" s="48">
        <v>30642</v>
      </c>
      <c r="V19" s="48" t="s">
        <v>69</v>
      </c>
    </row>
    <row r="20" spans="1:22">
      <c r="A20" s="48" t="s">
        <v>61</v>
      </c>
      <c r="C20" s="48" t="s">
        <v>62</v>
      </c>
      <c r="D20" s="48" t="s">
        <v>63</v>
      </c>
      <c r="E20" s="46">
        <v>40658.638888888891</v>
      </c>
      <c r="F20" s="48">
        <v>940</v>
      </c>
      <c r="G20" s="48" t="s">
        <v>20</v>
      </c>
      <c r="H20" s="48">
        <v>9.1</v>
      </c>
      <c r="J20" s="48" t="s">
        <v>78</v>
      </c>
      <c r="K20" s="48" t="s">
        <v>73</v>
      </c>
      <c r="L20" s="48">
        <v>1346473</v>
      </c>
      <c r="M20" s="46">
        <v>40668.636805555558</v>
      </c>
      <c r="N20" s="48" t="s">
        <v>94</v>
      </c>
      <c r="O20" s="48">
        <v>0.2</v>
      </c>
      <c r="P20" s="48">
        <v>0.5</v>
      </c>
      <c r="R20" s="48" t="s">
        <v>65</v>
      </c>
      <c r="S20" s="48" t="s">
        <v>67</v>
      </c>
      <c r="T20" s="48" t="s">
        <v>68</v>
      </c>
      <c r="U20" s="48">
        <v>30642</v>
      </c>
      <c r="V20" s="48" t="s">
        <v>69</v>
      </c>
    </row>
    <row r="21" spans="1:22">
      <c r="A21" s="48" t="s">
        <v>61</v>
      </c>
      <c r="C21" s="48" t="s">
        <v>62</v>
      </c>
      <c r="D21" s="48" t="s">
        <v>63</v>
      </c>
      <c r="E21" s="46">
        <v>40658.638888888891</v>
      </c>
      <c r="F21" s="48">
        <v>945</v>
      </c>
      <c r="G21" s="48" t="s">
        <v>21</v>
      </c>
      <c r="H21" s="48">
        <v>2.2000000000000002</v>
      </c>
      <c r="J21" s="48" t="s">
        <v>78</v>
      </c>
      <c r="K21" s="48" t="s">
        <v>73</v>
      </c>
      <c r="L21" s="48">
        <v>1346473</v>
      </c>
      <c r="M21" s="46">
        <v>40668.636805555558</v>
      </c>
      <c r="N21" s="48" t="s">
        <v>94</v>
      </c>
      <c r="O21" s="48">
        <v>0.2</v>
      </c>
      <c r="P21" s="48">
        <v>0.5</v>
      </c>
      <c r="R21" s="48" t="s">
        <v>65</v>
      </c>
      <c r="S21" s="48" t="s">
        <v>67</v>
      </c>
      <c r="T21" s="48" t="s">
        <v>68</v>
      </c>
      <c r="U21" s="48">
        <v>30642</v>
      </c>
      <c r="V21" s="48" t="s">
        <v>69</v>
      </c>
    </row>
    <row r="22" spans="1:22">
      <c r="A22" s="48" t="s">
        <v>61</v>
      </c>
      <c r="C22" s="48" t="s">
        <v>62</v>
      </c>
      <c r="D22" s="48" t="s">
        <v>63</v>
      </c>
      <c r="E22" s="46">
        <v>40658.638888888891</v>
      </c>
      <c r="F22" s="48">
        <v>951</v>
      </c>
      <c r="G22" s="48" t="s">
        <v>35</v>
      </c>
      <c r="H22" s="48">
        <v>7.1999999999999995E-2</v>
      </c>
      <c r="I22" s="48" t="s">
        <v>87</v>
      </c>
      <c r="J22" s="48" t="s">
        <v>78</v>
      </c>
      <c r="K22" s="48" t="s">
        <v>73</v>
      </c>
      <c r="L22" s="48">
        <v>1346473</v>
      </c>
      <c r="M22" s="46">
        <v>40669.865972222222</v>
      </c>
      <c r="N22" s="48" t="s">
        <v>95</v>
      </c>
      <c r="O22" s="48">
        <v>0.04</v>
      </c>
      <c r="P22" s="48">
        <v>0.1</v>
      </c>
      <c r="R22" s="48" t="s">
        <v>65</v>
      </c>
      <c r="S22" s="48" t="s">
        <v>67</v>
      </c>
      <c r="T22" s="48" t="s">
        <v>68</v>
      </c>
      <c r="U22" s="48">
        <v>30642</v>
      </c>
      <c r="V22" s="48" t="s">
        <v>69</v>
      </c>
    </row>
    <row r="23" spans="1:22">
      <c r="A23" s="48" t="s">
        <v>61</v>
      </c>
      <c r="C23" s="48" t="s">
        <v>62</v>
      </c>
      <c r="D23" s="48" t="s">
        <v>63</v>
      </c>
      <c r="E23" s="46">
        <v>40658.638888888891</v>
      </c>
      <c r="F23" s="48">
        <v>955</v>
      </c>
      <c r="G23" s="48" t="s">
        <v>96</v>
      </c>
      <c r="H23" s="48">
        <v>8.7899999999999991</v>
      </c>
      <c r="J23" s="48" t="s">
        <v>78</v>
      </c>
      <c r="K23" s="48" t="s">
        <v>73</v>
      </c>
      <c r="L23" s="48">
        <v>1346485</v>
      </c>
      <c r="M23" s="46">
        <v>40660.720833333333</v>
      </c>
      <c r="N23" s="48" t="s">
        <v>93</v>
      </c>
      <c r="O23" s="48">
        <v>0.1</v>
      </c>
      <c r="P23" s="48">
        <v>0.4</v>
      </c>
      <c r="R23" s="48" t="s">
        <v>65</v>
      </c>
      <c r="S23" s="48" t="s">
        <v>67</v>
      </c>
      <c r="T23" s="48" t="s">
        <v>68</v>
      </c>
      <c r="U23" s="48">
        <v>30642</v>
      </c>
      <c r="V23" s="48" t="s">
        <v>69</v>
      </c>
    </row>
    <row r="24" spans="1:22">
      <c r="A24" s="48" t="s">
        <v>61</v>
      </c>
      <c r="C24" s="48" t="s">
        <v>62</v>
      </c>
      <c r="D24" s="48" t="s">
        <v>63</v>
      </c>
      <c r="E24" s="46">
        <v>40658.638888888891</v>
      </c>
      <c r="F24" s="48">
        <v>1002</v>
      </c>
      <c r="G24" s="48" t="s">
        <v>97</v>
      </c>
      <c r="H24" s="48">
        <v>0.28000000000000003</v>
      </c>
      <c r="I24" s="48" t="s">
        <v>87</v>
      </c>
      <c r="J24" s="48" t="s">
        <v>98</v>
      </c>
      <c r="K24" s="48" t="s">
        <v>73</v>
      </c>
      <c r="L24" s="48">
        <v>1346482</v>
      </c>
      <c r="M24" s="46">
        <v>40665.793749999997</v>
      </c>
      <c r="N24" s="48" t="s">
        <v>99</v>
      </c>
      <c r="O24" s="48">
        <v>0.25</v>
      </c>
      <c r="P24" s="48">
        <v>1</v>
      </c>
      <c r="R24" s="48" t="s">
        <v>65</v>
      </c>
      <c r="S24" s="48" t="s">
        <v>67</v>
      </c>
      <c r="T24" s="48" t="s">
        <v>68</v>
      </c>
      <c r="U24" s="48">
        <v>30642</v>
      </c>
      <c r="V24" s="48" t="s">
        <v>69</v>
      </c>
    </row>
    <row r="25" spans="1:22">
      <c r="A25" s="48" t="s">
        <v>61</v>
      </c>
      <c r="C25" s="48" t="s">
        <v>62</v>
      </c>
      <c r="D25" s="48" t="s">
        <v>63</v>
      </c>
      <c r="E25" s="46">
        <v>40658.638888888891</v>
      </c>
      <c r="F25" s="48">
        <v>1007</v>
      </c>
      <c r="G25" s="48" t="s">
        <v>100</v>
      </c>
      <c r="H25" s="48">
        <v>11.5</v>
      </c>
      <c r="J25" s="48" t="s">
        <v>98</v>
      </c>
      <c r="K25" s="48" t="s">
        <v>73</v>
      </c>
      <c r="L25" s="48">
        <v>1346482</v>
      </c>
      <c r="M25" s="46">
        <v>40665.793749999997</v>
      </c>
      <c r="N25" s="48" t="s">
        <v>99</v>
      </c>
      <c r="O25" s="48">
        <v>0.2</v>
      </c>
      <c r="P25" s="48">
        <v>0.8</v>
      </c>
      <c r="R25" s="48" t="s">
        <v>65</v>
      </c>
      <c r="S25" s="48" t="s">
        <v>67</v>
      </c>
      <c r="T25" s="48" t="s">
        <v>68</v>
      </c>
      <c r="U25" s="48">
        <v>30642</v>
      </c>
      <c r="V25" s="48" t="s">
        <v>69</v>
      </c>
    </row>
    <row r="26" spans="1:22">
      <c r="A26" s="48" t="s">
        <v>61</v>
      </c>
      <c r="C26" s="48" t="s">
        <v>62</v>
      </c>
      <c r="D26" s="48" t="s">
        <v>63</v>
      </c>
      <c r="E26" s="46">
        <v>40658.638888888891</v>
      </c>
      <c r="F26" s="48">
        <v>1022</v>
      </c>
      <c r="G26" s="48" t="s">
        <v>22</v>
      </c>
      <c r="H26" s="48">
        <v>20</v>
      </c>
      <c r="I26" s="48" t="s">
        <v>87</v>
      </c>
      <c r="J26" s="48" t="s">
        <v>98</v>
      </c>
      <c r="K26" s="48" t="s">
        <v>73</v>
      </c>
      <c r="L26" s="48">
        <v>1346482</v>
      </c>
      <c r="M26" s="46">
        <v>40668.745833333334</v>
      </c>
      <c r="N26" s="48" t="s">
        <v>93</v>
      </c>
      <c r="O26" s="48">
        <v>15</v>
      </c>
      <c r="P26" s="48">
        <v>60</v>
      </c>
      <c r="R26" s="48" t="s">
        <v>65</v>
      </c>
      <c r="S26" s="48" t="s">
        <v>67</v>
      </c>
      <c r="T26" s="48" t="s">
        <v>68</v>
      </c>
      <c r="U26" s="48">
        <v>30642</v>
      </c>
      <c r="V26" s="48" t="s">
        <v>69</v>
      </c>
    </row>
    <row r="27" spans="1:22">
      <c r="A27" s="48" t="s">
        <v>61</v>
      </c>
      <c r="C27" s="48" t="s">
        <v>62</v>
      </c>
      <c r="D27" s="48" t="s">
        <v>63</v>
      </c>
      <c r="E27" s="46">
        <v>40658.638888888891</v>
      </c>
      <c r="F27" s="48">
        <v>1045</v>
      </c>
      <c r="G27" s="48" t="s">
        <v>101</v>
      </c>
      <c r="H27" s="48">
        <v>30</v>
      </c>
      <c r="I27" s="48" t="s">
        <v>71</v>
      </c>
      <c r="J27" s="48" t="s">
        <v>98</v>
      </c>
      <c r="K27" s="48" t="s">
        <v>73</v>
      </c>
      <c r="L27" s="48">
        <v>1346482</v>
      </c>
      <c r="M27" s="46">
        <v>40668.745833333334</v>
      </c>
      <c r="N27" s="48" t="s">
        <v>93</v>
      </c>
      <c r="O27" s="48">
        <v>30</v>
      </c>
      <c r="P27" s="48">
        <v>120</v>
      </c>
      <c r="R27" s="48" t="s">
        <v>65</v>
      </c>
      <c r="S27" s="48" t="s">
        <v>67</v>
      </c>
      <c r="T27" s="48" t="s">
        <v>68</v>
      </c>
      <c r="U27" s="48">
        <v>30642</v>
      </c>
      <c r="V27" s="48" t="s">
        <v>69</v>
      </c>
    </row>
    <row r="28" spans="1:22">
      <c r="A28" s="48" t="s">
        <v>61</v>
      </c>
      <c r="C28" s="48" t="s">
        <v>62</v>
      </c>
      <c r="D28" s="48" t="s">
        <v>63</v>
      </c>
      <c r="E28" s="46">
        <v>40658.638888888891</v>
      </c>
      <c r="F28" s="48">
        <v>1055</v>
      </c>
      <c r="G28" s="48" t="s">
        <v>102</v>
      </c>
      <c r="H28" s="48">
        <v>1</v>
      </c>
      <c r="I28" s="48" t="s">
        <v>71</v>
      </c>
      <c r="J28" s="48" t="s">
        <v>98</v>
      </c>
      <c r="K28" s="48" t="s">
        <v>73</v>
      </c>
      <c r="L28" s="48">
        <v>1346482</v>
      </c>
      <c r="M28" s="46">
        <v>40668.745833333334</v>
      </c>
      <c r="N28" s="48" t="s">
        <v>93</v>
      </c>
      <c r="O28" s="48">
        <v>1</v>
      </c>
      <c r="P28" s="48">
        <v>4</v>
      </c>
      <c r="R28" s="48" t="s">
        <v>65</v>
      </c>
      <c r="S28" s="48" t="s">
        <v>67</v>
      </c>
      <c r="T28" s="48" t="s">
        <v>68</v>
      </c>
      <c r="U28" s="48">
        <v>30642</v>
      </c>
      <c r="V28" s="48" t="s">
        <v>69</v>
      </c>
    </row>
    <row r="29" spans="1:22">
      <c r="A29" s="48" t="s">
        <v>61</v>
      </c>
      <c r="C29" s="48" t="s">
        <v>62</v>
      </c>
      <c r="D29" s="48" t="s">
        <v>63</v>
      </c>
      <c r="E29" s="46">
        <v>40658.638888888891</v>
      </c>
      <c r="F29" s="48">
        <v>1082</v>
      </c>
      <c r="G29" s="48" t="s">
        <v>103</v>
      </c>
      <c r="H29" s="48">
        <v>72.7</v>
      </c>
      <c r="J29" s="48" t="s">
        <v>98</v>
      </c>
      <c r="K29" s="48" t="s">
        <v>73</v>
      </c>
      <c r="L29" s="48">
        <v>1346482</v>
      </c>
      <c r="M29" s="46">
        <v>40668.745833333334</v>
      </c>
      <c r="N29" s="48" t="s">
        <v>93</v>
      </c>
      <c r="O29" s="48">
        <v>2</v>
      </c>
      <c r="P29" s="48">
        <v>8</v>
      </c>
      <c r="R29" s="48" t="s">
        <v>65</v>
      </c>
      <c r="S29" s="48" t="s">
        <v>67</v>
      </c>
      <c r="T29" s="48" t="s">
        <v>68</v>
      </c>
      <c r="U29" s="48">
        <v>30642</v>
      </c>
      <c r="V29" s="48" t="s">
        <v>69</v>
      </c>
    </row>
    <row r="30" spans="1:22">
      <c r="A30" s="48" t="s">
        <v>61</v>
      </c>
      <c r="C30" s="48" t="s">
        <v>62</v>
      </c>
      <c r="D30" s="48" t="s">
        <v>63</v>
      </c>
      <c r="E30" s="46">
        <v>40658.638888888891</v>
      </c>
      <c r="F30" s="48">
        <v>1092</v>
      </c>
      <c r="G30" s="48" t="s">
        <v>104</v>
      </c>
      <c r="H30" s="48">
        <v>5</v>
      </c>
      <c r="I30" s="48" t="s">
        <v>71</v>
      </c>
      <c r="J30" s="48" t="s">
        <v>98</v>
      </c>
      <c r="K30" s="48" t="s">
        <v>73</v>
      </c>
      <c r="L30" s="48">
        <v>1346482</v>
      </c>
      <c r="M30" s="46">
        <v>40668.745833333334</v>
      </c>
      <c r="N30" s="48" t="s">
        <v>93</v>
      </c>
      <c r="O30" s="48">
        <v>5</v>
      </c>
      <c r="P30" s="48">
        <v>20</v>
      </c>
      <c r="R30" s="48" t="s">
        <v>65</v>
      </c>
      <c r="S30" s="48" t="s">
        <v>67</v>
      </c>
      <c r="T30" s="48" t="s">
        <v>68</v>
      </c>
      <c r="U30" s="48">
        <v>30642</v>
      </c>
      <c r="V30" s="48" t="s">
        <v>69</v>
      </c>
    </row>
    <row r="31" spans="1:22">
      <c r="A31" s="48" t="s">
        <v>61</v>
      </c>
      <c r="C31" s="48" t="s">
        <v>62</v>
      </c>
      <c r="D31" s="48" t="s">
        <v>63</v>
      </c>
      <c r="E31" s="46">
        <v>40658.638888888891</v>
      </c>
      <c r="F31" s="48">
        <v>1105</v>
      </c>
      <c r="G31" s="48" t="s">
        <v>105</v>
      </c>
      <c r="H31" s="48">
        <v>5</v>
      </c>
      <c r="I31" s="48" t="s">
        <v>71</v>
      </c>
      <c r="J31" s="48" t="s">
        <v>98</v>
      </c>
      <c r="K31" s="48" t="s">
        <v>73</v>
      </c>
      <c r="L31" s="48">
        <v>1346482</v>
      </c>
      <c r="M31" s="46">
        <v>40665.793749999997</v>
      </c>
      <c r="N31" s="48" t="s">
        <v>99</v>
      </c>
      <c r="O31" s="48">
        <v>5</v>
      </c>
      <c r="P31" s="48">
        <v>20</v>
      </c>
      <c r="R31" s="48" t="s">
        <v>65</v>
      </c>
      <c r="S31" s="48" t="s">
        <v>67</v>
      </c>
      <c r="T31" s="48" t="s">
        <v>68</v>
      </c>
      <c r="U31" s="48">
        <v>30642</v>
      </c>
      <c r="V31" s="48" t="s">
        <v>69</v>
      </c>
    </row>
    <row r="32" spans="1:22">
      <c r="A32" s="48" t="s">
        <v>61</v>
      </c>
      <c r="C32" s="48" t="s">
        <v>62</v>
      </c>
      <c r="D32" s="48" t="s">
        <v>63</v>
      </c>
      <c r="E32" s="46">
        <v>40658.638888888891</v>
      </c>
      <c r="F32" s="48">
        <v>70300</v>
      </c>
      <c r="G32" s="48" t="s">
        <v>23</v>
      </c>
      <c r="H32" s="48">
        <v>182</v>
      </c>
      <c r="J32" s="48" t="s">
        <v>78</v>
      </c>
      <c r="K32" s="48" t="s">
        <v>73</v>
      </c>
      <c r="L32" s="48">
        <v>1346473</v>
      </c>
      <c r="M32" s="46">
        <v>40665.593055555553</v>
      </c>
      <c r="N32" s="48" t="s">
        <v>106</v>
      </c>
      <c r="O32" s="48">
        <v>15</v>
      </c>
      <c r="P32" s="48">
        <v>60</v>
      </c>
      <c r="R32" s="48" t="s">
        <v>65</v>
      </c>
      <c r="S32" s="48" t="s">
        <v>67</v>
      </c>
      <c r="T32" s="48" t="s">
        <v>68</v>
      </c>
      <c r="U32" s="48">
        <v>30642</v>
      </c>
      <c r="V32" s="48" t="s">
        <v>69</v>
      </c>
    </row>
    <row r="33" spans="1:22">
      <c r="A33" s="48" t="s">
        <v>107</v>
      </c>
      <c r="C33" s="48" t="s">
        <v>108</v>
      </c>
      <c r="D33" s="48" t="s">
        <v>63</v>
      </c>
      <c r="E33" s="46">
        <v>40659.531944444447</v>
      </c>
      <c r="F33" s="48">
        <v>10</v>
      </c>
      <c r="G33" s="48" t="s">
        <v>2</v>
      </c>
      <c r="H33" s="48">
        <v>20.399999999999999</v>
      </c>
      <c r="J33" s="48" t="s">
        <v>64</v>
      </c>
      <c r="K33" s="48" t="s">
        <v>65</v>
      </c>
      <c r="M33" s="46">
        <v>40659.531944444447</v>
      </c>
      <c r="N33" s="48" t="s">
        <v>66</v>
      </c>
      <c r="R33" s="48" t="s">
        <v>65</v>
      </c>
      <c r="S33" s="48" t="s">
        <v>67</v>
      </c>
      <c r="T33" s="48" t="s">
        <v>68</v>
      </c>
      <c r="U33" s="48">
        <v>30643</v>
      </c>
      <c r="V33" s="48" t="s">
        <v>109</v>
      </c>
    </row>
    <row r="34" spans="1:22">
      <c r="A34" s="48" t="s">
        <v>107</v>
      </c>
      <c r="C34" s="48" t="s">
        <v>108</v>
      </c>
      <c r="D34" s="48" t="s">
        <v>63</v>
      </c>
      <c r="E34" s="46">
        <v>40659.531944444447</v>
      </c>
      <c r="F34" s="48">
        <v>81</v>
      </c>
      <c r="G34" s="48" t="s">
        <v>70</v>
      </c>
      <c r="H34" s="48">
        <v>5</v>
      </c>
      <c r="I34" s="48" t="s">
        <v>71</v>
      </c>
      <c r="J34" s="48" t="s">
        <v>72</v>
      </c>
      <c r="K34" s="48" t="s">
        <v>73</v>
      </c>
      <c r="L34" s="48">
        <v>1346987</v>
      </c>
      <c r="M34" s="46">
        <v>40660.604166666664</v>
      </c>
      <c r="N34" s="48" t="s">
        <v>74</v>
      </c>
      <c r="O34" s="48">
        <v>5</v>
      </c>
      <c r="P34" s="48">
        <v>5</v>
      </c>
      <c r="Q34" s="48" t="s">
        <v>75</v>
      </c>
      <c r="R34" s="48" t="s">
        <v>65</v>
      </c>
      <c r="S34" s="48" t="s">
        <v>67</v>
      </c>
      <c r="T34" s="48" t="s">
        <v>68</v>
      </c>
      <c r="U34" s="48">
        <v>30643</v>
      </c>
      <c r="V34" s="48" t="s">
        <v>109</v>
      </c>
    </row>
    <row r="35" spans="1:22">
      <c r="A35" s="48" t="s">
        <v>107</v>
      </c>
      <c r="C35" s="48" t="s">
        <v>108</v>
      </c>
      <c r="D35" s="48" t="s">
        <v>63</v>
      </c>
      <c r="E35" s="46">
        <v>40659.531944444447</v>
      </c>
      <c r="F35" s="48">
        <v>94</v>
      </c>
      <c r="G35" s="48" t="s">
        <v>5</v>
      </c>
      <c r="H35" s="48">
        <v>342</v>
      </c>
      <c r="J35" s="48" t="s">
        <v>76</v>
      </c>
      <c r="K35" s="48" t="s">
        <v>65</v>
      </c>
      <c r="M35" s="46">
        <v>40659.531944444447</v>
      </c>
      <c r="N35" s="48" t="s">
        <v>77</v>
      </c>
      <c r="R35" s="48" t="s">
        <v>65</v>
      </c>
      <c r="S35" s="48" t="s">
        <v>67</v>
      </c>
      <c r="T35" s="48" t="s">
        <v>68</v>
      </c>
      <c r="U35" s="48">
        <v>30643</v>
      </c>
      <c r="V35" s="48" t="s">
        <v>109</v>
      </c>
    </row>
    <row r="36" spans="1:22">
      <c r="A36" s="48" t="s">
        <v>107</v>
      </c>
      <c r="C36" s="48" t="s">
        <v>108</v>
      </c>
      <c r="D36" s="48" t="s">
        <v>63</v>
      </c>
      <c r="E36" s="46">
        <v>40659.531944444447</v>
      </c>
      <c r="F36" s="48">
        <v>299</v>
      </c>
      <c r="G36" s="48" t="s">
        <v>6</v>
      </c>
      <c r="H36" s="48">
        <v>6.68</v>
      </c>
      <c r="J36" s="48" t="s">
        <v>78</v>
      </c>
      <c r="K36" s="48" t="s">
        <v>65</v>
      </c>
      <c r="M36" s="46">
        <v>40659.531944444447</v>
      </c>
      <c r="N36" s="48" t="s">
        <v>79</v>
      </c>
      <c r="R36" s="48" t="s">
        <v>65</v>
      </c>
      <c r="S36" s="48" t="s">
        <v>67</v>
      </c>
      <c r="T36" s="48" t="s">
        <v>68</v>
      </c>
      <c r="U36" s="48">
        <v>30643</v>
      </c>
      <c r="V36" s="48" t="s">
        <v>109</v>
      </c>
    </row>
    <row r="37" spans="1:22">
      <c r="A37" s="48" t="s">
        <v>107</v>
      </c>
      <c r="C37" s="48" t="s">
        <v>108</v>
      </c>
      <c r="D37" s="48" t="s">
        <v>63</v>
      </c>
      <c r="E37" s="46">
        <v>40659.531944444447</v>
      </c>
      <c r="F37" s="48">
        <v>406</v>
      </c>
      <c r="G37" s="48" t="s">
        <v>8</v>
      </c>
      <c r="H37" s="48">
        <v>7.3</v>
      </c>
      <c r="J37" s="48" t="s">
        <v>80</v>
      </c>
      <c r="K37" s="48" t="s">
        <v>65</v>
      </c>
      <c r="M37" s="46">
        <v>40659.531944444447</v>
      </c>
      <c r="N37" s="48" t="s">
        <v>81</v>
      </c>
      <c r="R37" s="48" t="s">
        <v>65</v>
      </c>
      <c r="S37" s="48" t="s">
        <v>67</v>
      </c>
      <c r="T37" s="48" t="s">
        <v>68</v>
      </c>
      <c r="U37" s="48">
        <v>30643</v>
      </c>
      <c r="V37" s="48" t="s">
        <v>109</v>
      </c>
    </row>
    <row r="38" spans="1:22">
      <c r="A38" s="48" t="s">
        <v>107</v>
      </c>
      <c r="C38" s="48" t="s">
        <v>108</v>
      </c>
      <c r="D38" s="48" t="s">
        <v>63</v>
      </c>
      <c r="E38" s="46">
        <v>40659.531944444447</v>
      </c>
      <c r="F38" s="48">
        <v>410</v>
      </c>
      <c r="G38" s="48" t="s">
        <v>9</v>
      </c>
      <c r="H38" s="48">
        <v>165</v>
      </c>
      <c r="J38" s="48" t="s">
        <v>78</v>
      </c>
      <c r="K38" s="48" t="s">
        <v>73</v>
      </c>
      <c r="L38" s="48">
        <v>1346987</v>
      </c>
      <c r="M38" s="46">
        <v>40672.981944444444</v>
      </c>
      <c r="N38" s="48" t="s">
        <v>83</v>
      </c>
      <c r="O38" s="48">
        <v>0.65</v>
      </c>
      <c r="P38" s="48">
        <v>2.5</v>
      </c>
      <c r="R38" s="48" t="s">
        <v>65</v>
      </c>
      <c r="S38" s="48" t="s">
        <v>67</v>
      </c>
      <c r="T38" s="48" t="s">
        <v>68</v>
      </c>
      <c r="U38" s="48">
        <v>30643</v>
      </c>
      <c r="V38" s="48" t="s">
        <v>109</v>
      </c>
    </row>
    <row r="39" spans="1:22">
      <c r="A39" s="48" t="s">
        <v>107</v>
      </c>
      <c r="C39" s="48" t="s">
        <v>108</v>
      </c>
      <c r="D39" s="48" t="s">
        <v>63</v>
      </c>
      <c r="E39" s="46">
        <v>40659.531944444447</v>
      </c>
      <c r="F39" s="48">
        <v>530</v>
      </c>
      <c r="G39" s="48" t="s">
        <v>39</v>
      </c>
      <c r="H39" s="48">
        <v>5</v>
      </c>
      <c r="I39" s="48" t="s">
        <v>87</v>
      </c>
      <c r="J39" s="48" t="s">
        <v>78</v>
      </c>
      <c r="K39" s="48" t="s">
        <v>73</v>
      </c>
      <c r="L39" s="48">
        <v>1346987</v>
      </c>
      <c r="M39" s="46">
        <v>40665.593055555553</v>
      </c>
      <c r="N39" s="48" t="s">
        <v>84</v>
      </c>
      <c r="O39" s="48">
        <v>4</v>
      </c>
      <c r="P39" s="48">
        <v>16</v>
      </c>
      <c r="Q39" s="48" t="s">
        <v>85</v>
      </c>
      <c r="R39" s="48" t="s">
        <v>65</v>
      </c>
      <c r="S39" s="48" t="s">
        <v>67</v>
      </c>
      <c r="T39" s="48" t="s">
        <v>68</v>
      </c>
      <c r="U39" s="48">
        <v>30643</v>
      </c>
      <c r="V39" s="48" t="s">
        <v>109</v>
      </c>
    </row>
    <row r="40" spans="1:22">
      <c r="A40" s="48" t="s">
        <v>107</v>
      </c>
      <c r="C40" s="48" t="s">
        <v>108</v>
      </c>
      <c r="D40" s="48" t="s">
        <v>63</v>
      </c>
      <c r="E40" s="46">
        <v>40659.531944444447</v>
      </c>
      <c r="F40" s="48">
        <v>610</v>
      </c>
      <c r="G40" s="48" t="s">
        <v>10</v>
      </c>
      <c r="H40" s="48">
        <v>0.01</v>
      </c>
      <c r="I40" s="48" t="s">
        <v>71</v>
      </c>
      <c r="J40" s="48" t="s">
        <v>78</v>
      </c>
      <c r="K40" s="48" t="s">
        <v>73</v>
      </c>
      <c r="L40" s="48">
        <v>1346991</v>
      </c>
      <c r="M40" s="46">
        <v>40661.553472222222</v>
      </c>
      <c r="N40" s="48" t="s">
        <v>86</v>
      </c>
      <c r="O40" s="48">
        <v>0.01</v>
      </c>
      <c r="P40" s="48">
        <v>0.02</v>
      </c>
      <c r="R40" s="48" t="s">
        <v>65</v>
      </c>
      <c r="S40" s="48" t="s">
        <v>67</v>
      </c>
      <c r="T40" s="48" t="s">
        <v>68</v>
      </c>
      <c r="U40" s="48">
        <v>30643</v>
      </c>
      <c r="V40" s="48" t="s">
        <v>109</v>
      </c>
    </row>
    <row r="41" spans="1:22">
      <c r="A41" s="48" t="s">
        <v>107</v>
      </c>
      <c r="C41" s="48" t="s">
        <v>108</v>
      </c>
      <c r="D41" s="48" t="s">
        <v>63</v>
      </c>
      <c r="E41" s="46">
        <v>40659.531944444447</v>
      </c>
      <c r="F41" s="48">
        <v>625</v>
      </c>
      <c r="G41" s="48" t="s">
        <v>11</v>
      </c>
      <c r="H41" s="48">
        <v>0.16</v>
      </c>
      <c r="I41" s="48" t="s">
        <v>87</v>
      </c>
      <c r="J41" s="48" t="s">
        <v>78</v>
      </c>
      <c r="K41" s="48" t="s">
        <v>73</v>
      </c>
      <c r="L41" s="48">
        <v>1346991</v>
      </c>
      <c r="M41" s="46">
        <v>40668.406944444447</v>
      </c>
      <c r="N41" s="48" t="s">
        <v>88</v>
      </c>
      <c r="O41" s="48">
        <v>0.08</v>
      </c>
      <c r="P41" s="48">
        <v>0.2</v>
      </c>
      <c r="R41" s="48" t="s">
        <v>65</v>
      </c>
      <c r="S41" s="48" t="s">
        <v>67</v>
      </c>
      <c r="T41" s="48" t="s">
        <v>68</v>
      </c>
      <c r="U41" s="48">
        <v>30643</v>
      </c>
      <c r="V41" s="48" t="s">
        <v>109</v>
      </c>
    </row>
    <row r="42" spans="1:22">
      <c r="A42" s="48" t="s">
        <v>107</v>
      </c>
      <c r="C42" s="48" t="s">
        <v>108</v>
      </c>
      <c r="D42" s="48" t="s">
        <v>63</v>
      </c>
      <c r="E42" s="46">
        <v>40659.531944444447</v>
      </c>
      <c r="F42" s="48">
        <v>630</v>
      </c>
      <c r="G42" s="48" t="s">
        <v>12</v>
      </c>
      <c r="H42" s="48">
        <v>2.6</v>
      </c>
      <c r="J42" s="48" t="s">
        <v>78</v>
      </c>
      <c r="K42" s="48" t="s">
        <v>73</v>
      </c>
      <c r="L42" s="48">
        <v>1346991</v>
      </c>
      <c r="M42" s="46">
        <v>40665.511805555558</v>
      </c>
      <c r="N42" s="48" t="s">
        <v>89</v>
      </c>
      <c r="O42" s="48">
        <v>0.04</v>
      </c>
      <c r="P42" s="48">
        <v>0.1</v>
      </c>
      <c r="R42" s="48" t="s">
        <v>65</v>
      </c>
      <c r="S42" s="48" t="s">
        <v>67</v>
      </c>
      <c r="T42" s="48" t="s">
        <v>68</v>
      </c>
      <c r="U42" s="48">
        <v>30643</v>
      </c>
      <c r="V42" s="48" t="s">
        <v>109</v>
      </c>
    </row>
    <row r="43" spans="1:22">
      <c r="A43" s="48" t="s">
        <v>107</v>
      </c>
      <c r="C43" s="48" t="s">
        <v>108</v>
      </c>
      <c r="D43" s="48" t="s">
        <v>63</v>
      </c>
      <c r="E43" s="46">
        <v>40659.531944444447</v>
      </c>
      <c r="F43" s="48">
        <v>665</v>
      </c>
      <c r="G43" s="48" t="s">
        <v>13</v>
      </c>
      <c r="H43" s="48">
        <v>0.03</v>
      </c>
      <c r="J43" s="48" t="s">
        <v>78</v>
      </c>
      <c r="K43" s="48" t="s">
        <v>73</v>
      </c>
      <c r="L43" s="48">
        <v>1346991</v>
      </c>
      <c r="M43" s="46">
        <v>40665.572916666664</v>
      </c>
      <c r="N43" s="48" t="s">
        <v>90</v>
      </c>
      <c r="O43" s="48">
        <v>0</v>
      </c>
      <c r="P43" s="48">
        <v>0.01</v>
      </c>
      <c r="Q43" s="48" t="s">
        <v>91</v>
      </c>
      <c r="R43" s="48" t="s">
        <v>65</v>
      </c>
      <c r="S43" s="48" t="s">
        <v>67</v>
      </c>
      <c r="T43" s="48" t="s">
        <v>68</v>
      </c>
      <c r="U43" s="48">
        <v>30643</v>
      </c>
      <c r="V43" s="48" t="s">
        <v>109</v>
      </c>
    </row>
    <row r="44" spans="1:22">
      <c r="A44" s="48" t="s">
        <v>107</v>
      </c>
      <c r="C44" s="48" t="s">
        <v>108</v>
      </c>
      <c r="D44" s="48" t="s">
        <v>63</v>
      </c>
      <c r="E44" s="46">
        <v>40659.531944444447</v>
      </c>
      <c r="F44" s="48">
        <v>671</v>
      </c>
      <c r="G44" s="48" t="s">
        <v>14</v>
      </c>
      <c r="H44" s="48">
        <v>3.5000000000000003E-2</v>
      </c>
      <c r="J44" s="48" t="s">
        <v>78</v>
      </c>
      <c r="K44" s="48" t="s">
        <v>73</v>
      </c>
      <c r="L44" s="48">
        <v>1346995</v>
      </c>
      <c r="M44" s="46">
        <v>40660.661111111112</v>
      </c>
      <c r="N44" s="48" t="s">
        <v>90</v>
      </c>
      <c r="O44" s="48">
        <v>0</v>
      </c>
      <c r="P44" s="48">
        <v>0.01</v>
      </c>
      <c r="R44" s="48" t="s">
        <v>65</v>
      </c>
      <c r="S44" s="48" t="s">
        <v>67</v>
      </c>
      <c r="T44" s="48" t="s">
        <v>68</v>
      </c>
      <c r="U44" s="48">
        <v>30643</v>
      </c>
      <c r="V44" s="48" t="s">
        <v>109</v>
      </c>
    </row>
    <row r="45" spans="1:22">
      <c r="A45" s="48" t="s">
        <v>107</v>
      </c>
      <c r="C45" s="48" t="s">
        <v>108</v>
      </c>
      <c r="D45" s="48" t="s">
        <v>63</v>
      </c>
      <c r="E45" s="46">
        <v>40659.531944444447</v>
      </c>
      <c r="F45" s="48">
        <v>680</v>
      </c>
      <c r="G45" s="48" t="s">
        <v>15</v>
      </c>
      <c r="H45" s="48">
        <v>1</v>
      </c>
      <c r="I45" s="48" t="s">
        <v>71</v>
      </c>
      <c r="J45" s="48" t="s">
        <v>78</v>
      </c>
      <c r="K45" s="48" t="s">
        <v>73</v>
      </c>
      <c r="L45" s="48">
        <v>1346991</v>
      </c>
      <c r="M45" s="46">
        <v>40673.135416666664</v>
      </c>
      <c r="N45" s="48" t="s">
        <v>92</v>
      </c>
      <c r="O45" s="48">
        <v>1</v>
      </c>
      <c r="P45" s="48">
        <v>5</v>
      </c>
      <c r="R45" s="48" t="s">
        <v>65</v>
      </c>
      <c r="S45" s="48" t="s">
        <v>67</v>
      </c>
      <c r="T45" s="48" t="s">
        <v>68</v>
      </c>
      <c r="U45" s="48">
        <v>30643</v>
      </c>
      <c r="V45" s="48" t="s">
        <v>109</v>
      </c>
    </row>
    <row r="46" spans="1:22">
      <c r="A46" s="48" t="s">
        <v>107</v>
      </c>
      <c r="C46" s="48" t="s">
        <v>108</v>
      </c>
      <c r="D46" s="48" t="s">
        <v>63</v>
      </c>
      <c r="E46" s="46">
        <v>40659.531944444447</v>
      </c>
      <c r="F46" s="48">
        <v>916</v>
      </c>
      <c r="G46" s="48" t="s">
        <v>16</v>
      </c>
      <c r="H46" s="48">
        <v>64.2</v>
      </c>
      <c r="J46" s="48" t="s">
        <v>78</v>
      </c>
      <c r="K46" s="48" t="s">
        <v>73</v>
      </c>
      <c r="L46" s="48">
        <v>1346999</v>
      </c>
      <c r="M46" s="46">
        <v>40675.731249999997</v>
      </c>
      <c r="N46" s="48" t="s">
        <v>93</v>
      </c>
      <c r="O46" s="48">
        <v>0.08</v>
      </c>
      <c r="P46" s="48">
        <v>0.3</v>
      </c>
      <c r="R46" s="48" t="s">
        <v>65</v>
      </c>
      <c r="S46" s="48" t="s">
        <v>67</v>
      </c>
      <c r="T46" s="48" t="s">
        <v>68</v>
      </c>
      <c r="U46" s="48">
        <v>30643</v>
      </c>
      <c r="V46" s="48" t="s">
        <v>109</v>
      </c>
    </row>
    <row r="47" spans="1:22">
      <c r="A47" s="48" t="s">
        <v>107</v>
      </c>
      <c r="C47" s="48" t="s">
        <v>108</v>
      </c>
      <c r="D47" s="48" t="s">
        <v>63</v>
      </c>
      <c r="E47" s="46">
        <v>40659.531944444447</v>
      </c>
      <c r="F47" s="48">
        <v>927</v>
      </c>
      <c r="G47" s="48" t="s">
        <v>17</v>
      </c>
      <c r="H47" s="48">
        <v>5.22</v>
      </c>
      <c r="J47" s="48" t="s">
        <v>78</v>
      </c>
      <c r="K47" s="48" t="s">
        <v>73</v>
      </c>
      <c r="L47" s="48">
        <v>1346999</v>
      </c>
      <c r="M47" s="46">
        <v>40675.731249999997</v>
      </c>
      <c r="N47" s="48" t="s">
        <v>93</v>
      </c>
      <c r="O47" s="48">
        <v>0.04</v>
      </c>
      <c r="P47" s="48">
        <v>0.16</v>
      </c>
      <c r="R47" s="48" t="s">
        <v>65</v>
      </c>
      <c r="S47" s="48" t="s">
        <v>67</v>
      </c>
      <c r="T47" s="48" t="s">
        <v>68</v>
      </c>
      <c r="U47" s="48">
        <v>30643</v>
      </c>
      <c r="V47" s="48" t="s">
        <v>109</v>
      </c>
    </row>
    <row r="48" spans="1:22">
      <c r="A48" s="48" t="s">
        <v>107</v>
      </c>
      <c r="C48" s="48" t="s">
        <v>108</v>
      </c>
      <c r="D48" s="48" t="s">
        <v>63</v>
      </c>
      <c r="E48" s="46">
        <v>40659.531944444447</v>
      </c>
      <c r="F48" s="48">
        <v>929</v>
      </c>
      <c r="G48" s="48" t="s">
        <v>18</v>
      </c>
      <c r="H48" s="48">
        <v>3.1</v>
      </c>
      <c r="J48" s="48" t="s">
        <v>78</v>
      </c>
      <c r="K48" s="48" t="s">
        <v>73</v>
      </c>
      <c r="L48" s="48">
        <v>1346999</v>
      </c>
      <c r="M48" s="46">
        <v>40675.731249999997</v>
      </c>
      <c r="N48" s="48" t="s">
        <v>93</v>
      </c>
      <c r="O48" s="48">
        <v>0.5</v>
      </c>
      <c r="P48" s="48">
        <v>2</v>
      </c>
      <c r="R48" s="48" t="s">
        <v>65</v>
      </c>
      <c r="S48" s="48" t="s">
        <v>67</v>
      </c>
      <c r="T48" s="48" t="s">
        <v>68</v>
      </c>
      <c r="U48" s="48">
        <v>30643</v>
      </c>
      <c r="V48" s="48" t="s">
        <v>109</v>
      </c>
    </row>
    <row r="49" spans="1:22">
      <c r="A49" s="48" t="s">
        <v>107</v>
      </c>
      <c r="C49" s="48" t="s">
        <v>108</v>
      </c>
      <c r="D49" s="48" t="s">
        <v>63</v>
      </c>
      <c r="E49" s="46">
        <v>40659.531944444447</v>
      </c>
      <c r="F49" s="48">
        <v>937</v>
      </c>
      <c r="G49" s="48" t="s">
        <v>19</v>
      </c>
      <c r="H49" s="48">
        <v>0.37</v>
      </c>
      <c r="I49" s="48" t="s">
        <v>87</v>
      </c>
      <c r="J49" s="48" t="s">
        <v>78</v>
      </c>
      <c r="K49" s="48" t="s">
        <v>73</v>
      </c>
      <c r="L49" s="48">
        <v>1346999</v>
      </c>
      <c r="M49" s="46">
        <v>40675.731249999997</v>
      </c>
      <c r="N49" s="48" t="s">
        <v>93</v>
      </c>
      <c r="O49" s="48">
        <v>0.3</v>
      </c>
      <c r="P49" s="48">
        <v>1.2</v>
      </c>
      <c r="R49" s="48" t="s">
        <v>65</v>
      </c>
      <c r="S49" s="48" t="s">
        <v>67</v>
      </c>
      <c r="T49" s="48" t="s">
        <v>68</v>
      </c>
      <c r="U49" s="48">
        <v>30643</v>
      </c>
      <c r="V49" s="48" t="s">
        <v>109</v>
      </c>
    </row>
    <row r="50" spans="1:22">
      <c r="A50" s="48" t="s">
        <v>107</v>
      </c>
      <c r="C50" s="48" t="s">
        <v>108</v>
      </c>
      <c r="D50" s="48" t="s">
        <v>63</v>
      </c>
      <c r="E50" s="46">
        <v>40659.531944444447</v>
      </c>
      <c r="F50" s="48">
        <v>940</v>
      </c>
      <c r="G50" s="48" t="s">
        <v>20</v>
      </c>
      <c r="H50" s="48">
        <v>6.2</v>
      </c>
      <c r="J50" s="48" t="s">
        <v>78</v>
      </c>
      <c r="K50" s="48" t="s">
        <v>73</v>
      </c>
      <c r="L50" s="48">
        <v>1346987</v>
      </c>
      <c r="M50" s="46">
        <v>40669.056944444441</v>
      </c>
      <c r="N50" s="48" t="s">
        <v>94</v>
      </c>
      <c r="O50" s="48">
        <v>0.2</v>
      </c>
      <c r="P50" s="48">
        <v>0.5</v>
      </c>
      <c r="R50" s="48" t="s">
        <v>65</v>
      </c>
      <c r="S50" s="48" t="s">
        <v>67</v>
      </c>
      <c r="T50" s="48" t="s">
        <v>68</v>
      </c>
      <c r="U50" s="48">
        <v>30643</v>
      </c>
      <c r="V50" s="48" t="s">
        <v>109</v>
      </c>
    </row>
    <row r="51" spans="1:22">
      <c r="A51" s="48" t="s">
        <v>107</v>
      </c>
      <c r="C51" s="48" t="s">
        <v>108</v>
      </c>
      <c r="D51" s="48" t="s">
        <v>63</v>
      </c>
      <c r="E51" s="46">
        <v>40659.531944444447</v>
      </c>
      <c r="F51" s="48">
        <v>945</v>
      </c>
      <c r="G51" s="48" t="s">
        <v>21</v>
      </c>
      <c r="H51" s="48">
        <v>2.2000000000000002</v>
      </c>
      <c r="J51" s="48" t="s">
        <v>78</v>
      </c>
      <c r="K51" s="48" t="s">
        <v>73</v>
      </c>
      <c r="L51" s="48">
        <v>1346987</v>
      </c>
      <c r="M51" s="46">
        <v>40669.056944444441</v>
      </c>
      <c r="N51" s="48" t="s">
        <v>94</v>
      </c>
      <c r="O51" s="48">
        <v>0.2</v>
      </c>
      <c r="P51" s="48">
        <v>0.5</v>
      </c>
      <c r="R51" s="48" t="s">
        <v>65</v>
      </c>
      <c r="S51" s="48" t="s">
        <v>67</v>
      </c>
      <c r="T51" s="48" t="s">
        <v>68</v>
      </c>
      <c r="U51" s="48">
        <v>30643</v>
      </c>
      <c r="V51" s="48" t="s">
        <v>109</v>
      </c>
    </row>
    <row r="52" spans="1:22">
      <c r="A52" s="48" t="s">
        <v>107</v>
      </c>
      <c r="C52" s="48" t="s">
        <v>108</v>
      </c>
      <c r="D52" s="48" t="s">
        <v>63</v>
      </c>
      <c r="E52" s="46">
        <v>40659.531944444447</v>
      </c>
      <c r="F52" s="48">
        <v>951</v>
      </c>
      <c r="G52" s="48" t="s">
        <v>35</v>
      </c>
      <c r="H52" s="48">
        <v>9.9000000000000005E-2</v>
      </c>
      <c r="I52" s="48" t="s">
        <v>87</v>
      </c>
      <c r="J52" s="48" t="s">
        <v>78</v>
      </c>
      <c r="K52" s="48" t="s">
        <v>73</v>
      </c>
      <c r="L52" s="48">
        <v>1346987</v>
      </c>
      <c r="M52" s="46">
        <v>40670.026388888888</v>
      </c>
      <c r="N52" s="48" t="s">
        <v>95</v>
      </c>
      <c r="O52" s="48">
        <v>0.04</v>
      </c>
      <c r="P52" s="48">
        <v>0.1</v>
      </c>
      <c r="R52" s="48" t="s">
        <v>65</v>
      </c>
      <c r="S52" s="48" t="s">
        <v>67</v>
      </c>
      <c r="T52" s="48" t="s">
        <v>68</v>
      </c>
      <c r="U52" s="48">
        <v>30643</v>
      </c>
      <c r="V52" s="48" t="s">
        <v>109</v>
      </c>
    </row>
    <row r="53" spans="1:22">
      <c r="A53" s="48" t="s">
        <v>107</v>
      </c>
      <c r="C53" s="48" t="s">
        <v>108</v>
      </c>
      <c r="D53" s="48" t="s">
        <v>63</v>
      </c>
      <c r="E53" s="46">
        <v>40659.531944444447</v>
      </c>
      <c r="F53" s="48">
        <v>955</v>
      </c>
      <c r="G53" s="48" t="s">
        <v>96</v>
      </c>
      <c r="H53" s="48">
        <v>9.02</v>
      </c>
      <c r="J53" s="48" t="s">
        <v>78</v>
      </c>
      <c r="K53" s="48" t="s">
        <v>73</v>
      </c>
      <c r="L53" s="48">
        <v>1347003</v>
      </c>
      <c r="M53" s="46">
        <v>40660.731944444444</v>
      </c>
      <c r="N53" s="48" t="s">
        <v>93</v>
      </c>
      <c r="O53" s="48">
        <v>0.1</v>
      </c>
      <c r="P53" s="48">
        <v>0.4</v>
      </c>
      <c r="R53" s="48" t="s">
        <v>65</v>
      </c>
      <c r="S53" s="48" t="s">
        <v>67</v>
      </c>
      <c r="T53" s="48" t="s">
        <v>68</v>
      </c>
      <c r="U53" s="48">
        <v>30643</v>
      </c>
      <c r="V53" s="48" t="s">
        <v>109</v>
      </c>
    </row>
    <row r="54" spans="1:22">
      <c r="A54" s="48" t="s">
        <v>107</v>
      </c>
      <c r="C54" s="48" t="s">
        <v>108</v>
      </c>
      <c r="D54" s="48" t="s">
        <v>63</v>
      </c>
      <c r="E54" s="46">
        <v>40659.531944444447</v>
      </c>
      <c r="F54" s="48">
        <v>1002</v>
      </c>
      <c r="G54" s="48" t="s">
        <v>97</v>
      </c>
      <c r="H54" s="48">
        <v>0.42</v>
      </c>
      <c r="I54" s="48" t="s">
        <v>87</v>
      </c>
      <c r="J54" s="48" t="s">
        <v>98</v>
      </c>
      <c r="K54" s="48" t="s">
        <v>73</v>
      </c>
      <c r="L54" s="48">
        <v>1346999</v>
      </c>
      <c r="M54" s="46">
        <v>40674.822916666664</v>
      </c>
      <c r="N54" s="48" t="s">
        <v>99</v>
      </c>
      <c r="O54" s="48">
        <v>0.25</v>
      </c>
      <c r="P54" s="48">
        <v>1</v>
      </c>
      <c r="R54" s="48" t="s">
        <v>65</v>
      </c>
      <c r="S54" s="48" t="s">
        <v>67</v>
      </c>
      <c r="T54" s="48" t="s">
        <v>68</v>
      </c>
      <c r="U54" s="48">
        <v>30643</v>
      </c>
      <c r="V54" s="48" t="s">
        <v>109</v>
      </c>
    </row>
    <row r="55" spans="1:22">
      <c r="A55" s="48" t="s">
        <v>107</v>
      </c>
      <c r="C55" s="48" t="s">
        <v>108</v>
      </c>
      <c r="D55" s="48" t="s">
        <v>63</v>
      </c>
      <c r="E55" s="46">
        <v>40659.531944444447</v>
      </c>
      <c r="F55" s="48">
        <v>1007</v>
      </c>
      <c r="G55" s="48" t="s">
        <v>100</v>
      </c>
      <c r="H55" s="48">
        <v>11.9</v>
      </c>
      <c r="J55" s="48" t="s">
        <v>98</v>
      </c>
      <c r="K55" s="48" t="s">
        <v>73</v>
      </c>
      <c r="L55" s="48">
        <v>1346999</v>
      </c>
      <c r="M55" s="46">
        <v>40674.822916666664</v>
      </c>
      <c r="N55" s="48" t="s">
        <v>99</v>
      </c>
      <c r="O55" s="48">
        <v>0.2</v>
      </c>
      <c r="P55" s="48">
        <v>0.8</v>
      </c>
      <c r="R55" s="48" t="s">
        <v>65</v>
      </c>
      <c r="S55" s="48" t="s">
        <v>67</v>
      </c>
      <c r="T55" s="48" t="s">
        <v>68</v>
      </c>
      <c r="U55" s="48">
        <v>30643</v>
      </c>
      <c r="V55" s="48" t="s">
        <v>109</v>
      </c>
    </row>
    <row r="56" spans="1:22">
      <c r="A56" s="48" t="s">
        <v>107</v>
      </c>
      <c r="C56" s="48" t="s">
        <v>108</v>
      </c>
      <c r="D56" s="48" t="s">
        <v>63</v>
      </c>
      <c r="E56" s="46">
        <v>40659.531944444447</v>
      </c>
      <c r="F56" s="48">
        <v>1022</v>
      </c>
      <c r="G56" s="48" t="s">
        <v>22</v>
      </c>
      <c r="H56" s="48">
        <v>19</v>
      </c>
      <c r="I56" s="48" t="s">
        <v>87</v>
      </c>
      <c r="J56" s="48" t="s">
        <v>98</v>
      </c>
      <c r="K56" s="48" t="s">
        <v>73</v>
      </c>
      <c r="L56" s="48">
        <v>1346999</v>
      </c>
      <c r="M56" s="46">
        <v>40675.731249999997</v>
      </c>
      <c r="N56" s="48" t="s">
        <v>93</v>
      </c>
      <c r="O56" s="48">
        <v>15</v>
      </c>
      <c r="P56" s="48">
        <v>60</v>
      </c>
      <c r="R56" s="48" t="s">
        <v>65</v>
      </c>
      <c r="S56" s="48" t="s">
        <v>67</v>
      </c>
      <c r="T56" s="48" t="s">
        <v>68</v>
      </c>
      <c r="U56" s="48">
        <v>30643</v>
      </c>
      <c r="V56" s="48" t="s">
        <v>109</v>
      </c>
    </row>
    <row r="57" spans="1:22">
      <c r="A57" s="48" t="s">
        <v>107</v>
      </c>
      <c r="C57" s="48" t="s">
        <v>108</v>
      </c>
      <c r="D57" s="48" t="s">
        <v>63</v>
      </c>
      <c r="E57" s="46">
        <v>40659.531944444447</v>
      </c>
      <c r="F57" s="48">
        <v>1045</v>
      </c>
      <c r="G57" s="48" t="s">
        <v>101</v>
      </c>
      <c r="H57" s="48">
        <v>30</v>
      </c>
      <c r="I57" s="48" t="s">
        <v>71</v>
      </c>
      <c r="J57" s="48" t="s">
        <v>98</v>
      </c>
      <c r="K57" s="48" t="s">
        <v>73</v>
      </c>
      <c r="L57" s="48">
        <v>1346999</v>
      </c>
      <c r="M57" s="46">
        <v>40675.731249999997</v>
      </c>
      <c r="N57" s="48" t="s">
        <v>93</v>
      </c>
      <c r="O57" s="48">
        <v>30</v>
      </c>
      <c r="P57" s="48">
        <v>120</v>
      </c>
      <c r="R57" s="48" t="s">
        <v>65</v>
      </c>
      <c r="S57" s="48" t="s">
        <v>67</v>
      </c>
      <c r="T57" s="48" t="s">
        <v>68</v>
      </c>
      <c r="U57" s="48">
        <v>30643</v>
      </c>
      <c r="V57" s="48" t="s">
        <v>109</v>
      </c>
    </row>
    <row r="58" spans="1:22">
      <c r="A58" s="48" t="s">
        <v>107</v>
      </c>
      <c r="C58" s="48" t="s">
        <v>108</v>
      </c>
      <c r="D58" s="48" t="s">
        <v>63</v>
      </c>
      <c r="E58" s="46">
        <v>40659.531944444447</v>
      </c>
      <c r="F58" s="48">
        <v>1055</v>
      </c>
      <c r="G58" s="48" t="s">
        <v>102</v>
      </c>
      <c r="H58" s="48">
        <v>1</v>
      </c>
      <c r="I58" s="48" t="s">
        <v>71</v>
      </c>
      <c r="J58" s="48" t="s">
        <v>98</v>
      </c>
      <c r="K58" s="48" t="s">
        <v>73</v>
      </c>
      <c r="L58" s="48">
        <v>1346999</v>
      </c>
      <c r="M58" s="46">
        <v>40675.731249999997</v>
      </c>
      <c r="N58" s="48" t="s">
        <v>93</v>
      </c>
      <c r="O58" s="48">
        <v>1</v>
      </c>
      <c r="P58" s="48">
        <v>4</v>
      </c>
      <c r="R58" s="48" t="s">
        <v>65</v>
      </c>
      <c r="S58" s="48" t="s">
        <v>67</v>
      </c>
      <c r="T58" s="48" t="s">
        <v>68</v>
      </c>
      <c r="U58" s="48">
        <v>30643</v>
      </c>
      <c r="V58" s="48" t="s">
        <v>109</v>
      </c>
    </row>
    <row r="59" spans="1:22">
      <c r="A59" s="48" t="s">
        <v>107</v>
      </c>
      <c r="C59" s="48" t="s">
        <v>108</v>
      </c>
      <c r="D59" s="48" t="s">
        <v>63</v>
      </c>
      <c r="E59" s="46">
        <v>40659.531944444447</v>
      </c>
      <c r="F59" s="48">
        <v>1082</v>
      </c>
      <c r="G59" s="48" t="s">
        <v>103</v>
      </c>
      <c r="H59" s="48">
        <v>87.6</v>
      </c>
      <c r="J59" s="48" t="s">
        <v>98</v>
      </c>
      <c r="K59" s="48" t="s">
        <v>73</v>
      </c>
      <c r="L59" s="48">
        <v>1346999</v>
      </c>
      <c r="M59" s="46">
        <v>40675.731249999997</v>
      </c>
      <c r="N59" s="48" t="s">
        <v>93</v>
      </c>
      <c r="O59" s="48">
        <v>2</v>
      </c>
      <c r="P59" s="48">
        <v>8</v>
      </c>
      <c r="R59" s="48" t="s">
        <v>65</v>
      </c>
      <c r="S59" s="48" t="s">
        <v>67</v>
      </c>
      <c r="T59" s="48" t="s">
        <v>68</v>
      </c>
      <c r="U59" s="48">
        <v>30643</v>
      </c>
      <c r="V59" s="48" t="s">
        <v>109</v>
      </c>
    </row>
    <row r="60" spans="1:22">
      <c r="A60" s="48" t="s">
        <v>107</v>
      </c>
      <c r="C60" s="48" t="s">
        <v>108</v>
      </c>
      <c r="D60" s="48" t="s">
        <v>63</v>
      </c>
      <c r="E60" s="46">
        <v>40659.531944444447</v>
      </c>
      <c r="F60" s="48">
        <v>1092</v>
      </c>
      <c r="G60" s="48" t="s">
        <v>104</v>
      </c>
      <c r="H60" s="48">
        <v>5</v>
      </c>
      <c r="I60" s="48" t="s">
        <v>71</v>
      </c>
      <c r="J60" s="48" t="s">
        <v>98</v>
      </c>
      <c r="K60" s="48" t="s">
        <v>73</v>
      </c>
      <c r="L60" s="48">
        <v>1346999</v>
      </c>
      <c r="M60" s="46">
        <v>40675.731249999997</v>
      </c>
      <c r="N60" s="48" t="s">
        <v>93</v>
      </c>
      <c r="O60" s="48">
        <v>5</v>
      </c>
      <c r="P60" s="48">
        <v>20</v>
      </c>
      <c r="R60" s="48" t="s">
        <v>65</v>
      </c>
      <c r="S60" s="48" t="s">
        <v>67</v>
      </c>
      <c r="T60" s="48" t="s">
        <v>68</v>
      </c>
      <c r="U60" s="48">
        <v>30643</v>
      </c>
      <c r="V60" s="48" t="s">
        <v>109</v>
      </c>
    </row>
    <row r="61" spans="1:22">
      <c r="A61" s="48" t="s">
        <v>107</v>
      </c>
      <c r="C61" s="48" t="s">
        <v>108</v>
      </c>
      <c r="D61" s="48" t="s">
        <v>63</v>
      </c>
      <c r="E61" s="46">
        <v>40659.531944444447</v>
      </c>
      <c r="F61" s="48">
        <v>1105</v>
      </c>
      <c r="G61" s="48" t="s">
        <v>105</v>
      </c>
      <c r="H61" s="48">
        <v>13</v>
      </c>
      <c r="I61" s="48" t="s">
        <v>87</v>
      </c>
      <c r="J61" s="48" t="s">
        <v>98</v>
      </c>
      <c r="K61" s="48" t="s">
        <v>73</v>
      </c>
      <c r="L61" s="48">
        <v>1346999</v>
      </c>
      <c r="M61" s="46">
        <v>40674.822916666664</v>
      </c>
      <c r="N61" s="48" t="s">
        <v>99</v>
      </c>
      <c r="O61" s="48">
        <v>5</v>
      </c>
      <c r="P61" s="48">
        <v>20</v>
      </c>
      <c r="R61" s="48" t="s">
        <v>65</v>
      </c>
      <c r="S61" s="48" t="s">
        <v>67</v>
      </c>
      <c r="T61" s="48" t="s">
        <v>68</v>
      </c>
      <c r="U61" s="48">
        <v>30643</v>
      </c>
      <c r="V61" s="48" t="s">
        <v>109</v>
      </c>
    </row>
    <row r="62" spans="1:22">
      <c r="A62" s="48" t="s">
        <v>107</v>
      </c>
      <c r="C62" s="48" t="s">
        <v>108</v>
      </c>
      <c r="D62" s="48" t="s">
        <v>63</v>
      </c>
      <c r="E62" s="46">
        <v>40659.531944444447</v>
      </c>
      <c r="F62" s="48">
        <v>70300</v>
      </c>
      <c r="G62" s="48" t="s">
        <v>23</v>
      </c>
      <c r="H62" s="48">
        <v>187</v>
      </c>
      <c r="J62" s="48" t="s">
        <v>78</v>
      </c>
      <c r="K62" s="48" t="s">
        <v>73</v>
      </c>
      <c r="L62" s="48">
        <v>1346987</v>
      </c>
      <c r="M62" s="46">
        <v>40665.593055555553</v>
      </c>
      <c r="N62" s="48" t="s">
        <v>106</v>
      </c>
      <c r="O62" s="48">
        <v>15</v>
      </c>
      <c r="P62" s="48">
        <v>60</v>
      </c>
      <c r="R62" s="48" t="s">
        <v>65</v>
      </c>
      <c r="S62" s="48" t="s">
        <v>67</v>
      </c>
      <c r="T62" s="48" t="s">
        <v>68</v>
      </c>
      <c r="U62" s="48">
        <v>30643</v>
      </c>
      <c r="V62" s="48" t="s">
        <v>109</v>
      </c>
    </row>
    <row r="63" spans="1:22">
      <c r="A63" s="48" t="s">
        <v>110</v>
      </c>
      <c r="C63" s="48" t="s">
        <v>111</v>
      </c>
      <c r="D63" s="48" t="s">
        <v>63</v>
      </c>
      <c r="E63" s="46">
        <v>40659.601388888892</v>
      </c>
      <c r="F63" s="48">
        <v>10</v>
      </c>
      <c r="G63" s="48" t="s">
        <v>2</v>
      </c>
      <c r="H63" s="48">
        <v>19.600000000000001</v>
      </c>
      <c r="J63" s="48" t="s">
        <v>64</v>
      </c>
      <c r="K63" s="48" t="s">
        <v>65</v>
      </c>
      <c r="M63" s="46">
        <v>40659.601388888892</v>
      </c>
      <c r="N63" s="48" t="s">
        <v>66</v>
      </c>
      <c r="R63" s="48" t="s">
        <v>65</v>
      </c>
      <c r="S63" s="48" t="s">
        <v>67</v>
      </c>
      <c r="T63" s="48" t="s">
        <v>68</v>
      </c>
      <c r="U63" s="48">
        <v>30644</v>
      </c>
      <c r="V63" s="48" t="s">
        <v>111</v>
      </c>
    </row>
    <row r="64" spans="1:22">
      <c r="A64" s="48" t="s">
        <v>110</v>
      </c>
      <c r="C64" s="48" t="s">
        <v>111</v>
      </c>
      <c r="D64" s="48" t="s">
        <v>63</v>
      </c>
      <c r="E64" s="46">
        <v>40659.601388888892</v>
      </c>
      <c r="F64" s="48">
        <v>81</v>
      </c>
      <c r="G64" s="48" t="s">
        <v>70</v>
      </c>
      <c r="H64" s="48">
        <v>5</v>
      </c>
      <c r="I64" s="48" t="s">
        <v>71</v>
      </c>
      <c r="J64" s="48" t="s">
        <v>72</v>
      </c>
      <c r="K64" s="48" t="s">
        <v>73</v>
      </c>
      <c r="L64" s="48">
        <v>1346988</v>
      </c>
      <c r="M64" s="46">
        <v>40660.604166666664</v>
      </c>
      <c r="N64" s="48" t="s">
        <v>74</v>
      </c>
      <c r="O64" s="48">
        <v>5</v>
      </c>
      <c r="P64" s="48">
        <v>5</v>
      </c>
      <c r="Q64" s="48" t="s">
        <v>75</v>
      </c>
      <c r="R64" s="48" t="s">
        <v>65</v>
      </c>
      <c r="S64" s="48" t="s">
        <v>67</v>
      </c>
      <c r="T64" s="48" t="s">
        <v>68</v>
      </c>
      <c r="U64" s="48">
        <v>30644</v>
      </c>
      <c r="V64" s="48" t="s">
        <v>111</v>
      </c>
    </row>
    <row r="65" spans="1:22">
      <c r="A65" s="48" t="s">
        <v>110</v>
      </c>
      <c r="C65" s="48" t="s">
        <v>111</v>
      </c>
      <c r="D65" s="48" t="s">
        <v>63</v>
      </c>
      <c r="E65" s="46">
        <v>40659.601388888892</v>
      </c>
      <c r="F65" s="48">
        <v>94</v>
      </c>
      <c r="G65" s="48" t="s">
        <v>5</v>
      </c>
      <c r="H65" s="48">
        <v>293</v>
      </c>
      <c r="J65" s="48" t="s">
        <v>76</v>
      </c>
      <c r="K65" s="48" t="s">
        <v>65</v>
      </c>
      <c r="M65" s="46">
        <v>40659.601388888892</v>
      </c>
      <c r="N65" s="48" t="s">
        <v>77</v>
      </c>
      <c r="R65" s="48" t="s">
        <v>65</v>
      </c>
      <c r="S65" s="48" t="s">
        <v>67</v>
      </c>
      <c r="T65" s="48" t="s">
        <v>68</v>
      </c>
      <c r="U65" s="48">
        <v>30644</v>
      </c>
      <c r="V65" s="48" t="s">
        <v>111</v>
      </c>
    </row>
    <row r="66" spans="1:22">
      <c r="A66" s="48" t="s">
        <v>110</v>
      </c>
      <c r="C66" s="48" t="s">
        <v>111</v>
      </c>
      <c r="D66" s="48" t="s">
        <v>63</v>
      </c>
      <c r="E66" s="46">
        <v>40659.601388888892</v>
      </c>
      <c r="F66" s="48">
        <v>299</v>
      </c>
      <c r="G66" s="48" t="s">
        <v>6</v>
      </c>
      <c r="H66" s="48">
        <v>4.9800000000000004</v>
      </c>
      <c r="J66" s="48" t="s">
        <v>78</v>
      </c>
      <c r="K66" s="48" t="s">
        <v>65</v>
      </c>
      <c r="M66" s="46">
        <v>40659.601388888892</v>
      </c>
      <c r="N66" s="48" t="s">
        <v>79</v>
      </c>
      <c r="R66" s="48" t="s">
        <v>65</v>
      </c>
      <c r="S66" s="48" t="s">
        <v>67</v>
      </c>
      <c r="T66" s="48" t="s">
        <v>68</v>
      </c>
      <c r="U66" s="48">
        <v>30644</v>
      </c>
      <c r="V66" s="48" t="s">
        <v>111</v>
      </c>
    </row>
    <row r="67" spans="1:22">
      <c r="A67" s="48" t="s">
        <v>110</v>
      </c>
      <c r="C67" s="48" t="s">
        <v>111</v>
      </c>
      <c r="D67" s="48" t="s">
        <v>63</v>
      </c>
      <c r="E67" s="46">
        <v>40659.601388888892</v>
      </c>
      <c r="F67" s="48">
        <v>406</v>
      </c>
      <c r="G67" s="48" t="s">
        <v>8</v>
      </c>
      <c r="H67" s="48">
        <v>7.3</v>
      </c>
      <c r="J67" s="48" t="s">
        <v>80</v>
      </c>
      <c r="K67" s="48" t="s">
        <v>65</v>
      </c>
      <c r="M67" s="46">
        <v>40659.601388888892</v>
      </c>
      <c r="N67" s="48" t="s">
        <v>81</v>
      </c>
      <c r="R67" s="48" t="s">
        <v>65</v>
      </c>
      <c r="S67" s="48" t="s">
        <v>67</v>
      </c>
      <c r="T67" s="48" t="s">
        <v>68</v>
      </c>
      <c r="U67" s="48">
        <v>30644</v>
      </c>
      <c r="V67" s="48" t="s">
        <v>111</v>
      </c>
    </row>
    <row r="68" spans="1:22">
      <c r="A68" s="48" t="s">
        <v>110</v>
      </c>
      <c r="C68" s="48" t="s">
        <v>111</v>
      </c>
      <c r="D68" s="48" t="s">
        <v>63</v>
      </c>
      <c r="E68" s="46">
        <v>40659.601388888892</v>
      </c>
      <c r="F68" s="48">
        <v>410</v>
      </c>
      <c r="G68" s="48" t="s">
        <v>9</v>
      </c>
      <c r="H68" s="48">
        <v>143</v>
      </c>
      <c r="I68" s="48" t="s">
        <v>82</v>
      </c>
      <c r="J68" s="48" t="s">
        <v>78</v>
      </c>
      <c r="K68" s="48" t="s">
        <v>73</v>
      </c>
      <c r="L68" s="48">
        <v>1346988</v>
      </c>
      <c r="M68" s="46">
        <v>40669.885416666664</v>
      </c>
      <c r="N68" s="48" t="s">
        <v>83</v>
      </c>
      <c r="O68" s="48">
        <v>0.65</v>
      </c>
      <c r="P68" s="48">
        <v>2.5</v>
      </c>
      <c r="R68" s="48" t="s">
        <v>65</v>
      </c>
      <c r="S68" s="48" t="s">
        <v>67</v>
      </c>
      <c r="T68" s="48" t="s">
        <v>68</v>
      </c>
      <c r="U68" s="48">
        <v>30644</v>
      </c>
      <c r="V68" s="48" t="s">
        <v>111</v>
      </c>
    </row>
    <row r="69" spans="1:22">
      <c r="A69" s="48" t="s">
        <v>110</v>
      </c>
      <c r="C69" s="48" t="s">
        <v>111</v>
      </c>
      <c r="D69" s="48" t="s">
        <v>63</v>
      </c>
      <c r="E69" s="46">
        <v>40659.601388888892</v>
      </c>
      <c r="F69" s="48">
        <v>530</v>
      </c>
      <c r="G69" s="48" t="s">
        <v>39</v>
      </c>
      <c r="H69" s="48">
        <v>4</v>
      </c>
      <c r="I69" s="48" t="s">
        <v>71</v>
      </c>
      <c r="J69" s="48" t="s">
        <v>78</v>
      </c>
      <c r="K69" s="48" t="s">
        <v>73</v>
      </c>
      <c r="L69" s="48">
        <v>1346988</v>
      </c>
      <c r="M69" s="46">
        <v>40666.59375</v>
      </c>
      <c r="N69" s="48" t="s">
        <v>84</v>
      </c>
      <c r="O69" s="48">
        <v>4</v>
      </c>
      <c r="P69" s="48">
        <v>16</v>
      </c>
      <c r="Q69" s="48" t="s">
        <v>85</v>
      </c>
      <c r="R69" s="48" t="s">
        <v>65</v>
      </c>
      <c r="S69" s="48" t="s">
        <v>67</v>
      </c>
      <c r="T69" s="48" t="s">
        <v>68</v>
      </c>
      <c r="U69" s="48">
        <v>30644</v>
      </c>
      <c r="V69" s="48" t="s">
        <v>111</v>
      </c>
    </row>
    <row r="70" spans="1:22">
      <c r="A70" s="48" t="s">
        <v>110</v>
      </c>
      <c r="C70" s="48" t="s">
        <v>111</v>
      </c>
      <c r="D70" s="48" t="s">
        <v>63</v>
      </c>
      <c r="E70" s="46">
        <v>40659.601388888892</v>
      </c>
      <c r="F70" s="48">
        <v>610</v>
      </c>
      <c r="G70" s="48" t="s">
        <v>10</v>
      </c>
      <c r="H70" s="48">
        <v>0.01</v>
      </c>
      <c r="I70" s="48" t="s">
        <v>71</v>
      </c>
      <c r="J70" s="48" t="s">
        <v>78</v>
      </c>
      <c r="K70" s="48" t="s">
        <v>73</v>
      </c>
      <c r="L70" s="48">
        <v>1346992</v>
      </c>
      <c r="M70" s="46">
        <v>40661.561111111114</v>
      </c>
      <c r="N70" s="48" t="s">
        <v>86</v>
      </c>
      <c r="O70" s="48">
        <v>0.01</v>
      </c>
      <c r="P70" s="48">
        <v>0.02</v>
      </c>
      <c r="R70" s="48" t="s">
        <v>65</v>
      </c>
      <c r="S70" s="48" t="s">
        <v>67</v>
      </c>
      <c r="T70" s="48" t="s">
        <v>68</v>
      </c>
      <c r="U70" s="48">
        <v>30644</v>
      </c>
      <c r="V70" s="48" t="s">
        <v>111</v>
      </c>
    </row>
    <row r="71" spans="1:22">
      <c r="A71" s="48" t="s">
        <v>110</v>
      </c>
      <c r="C71" s="48" t="s">
        <v>111</v>
      </c>
      <c r="D71" s="48" t="s">
        <v>63</v>
      </c>
      <c r="E71" s="46">
        <v>40659.601388888892</v>
      </c>
      <c r="F71" s="48">
        <v>625</v>
      </c>
      <c r="G71" s="48" t="s">
        <v>11</v>
      </c>
      <c r="H71" s="48">
        <v>0.11</v>
      </c>
      <c r="I71" s="48" t="s">
        <v>87</v>
      </c>
      <c r="J71" s="48" t="s">
        <v>78</v>
      </c>
      <c r="K71" s="48" t="s">
        <v>73</v>
      </c>
      <c r="L71" s="48">
        <v>1346992</v>
      </c>
      <c r="M71" s="46">
        <v>40668.454861111109</v>
      </c>
      <c r="N71" s="48" t="s">
        <v>88</v>
      </c>
      <c r="O71" s="48">
        <v>0.08</v>
      </c>
      <c r="P71" s="48">
        <v>0.2</v>
      </c>
      <c r="R71" s="48" t="s">
        <v>65</v>
      </c>
      <c r="S71" s="48" t="s">
        <v>67</v>
      </c>
      <c r="T71" s="48" t="s">
        <v>68</v>
      </c>
      <c r="U71" s="48">
        <v>30644</v>
      </c>
      <c r="V71" s="48" t="s">
        <v>111</v>
      </c>
    </row>
    <row r="72" spans="1:22">
      <c r="A72" s="48" t="s">
        <v>110</v>
      </c>
      <c r="C72" s="48" t="s">
        <v>111</v>
      </c>
      <c r="D72" s="48" t="s">
        <v>63</v>
      </c>
      <c r="E72" s="46">
        <v>40659.601388888892</v>
      </c>
      <c r="F72" s="48">
        <v>630</v>
      </c>
      <c r="G72" s="48" t="s">
        <v>12</v>
      </c>
      <c r="H72" s="48">
        <v>1.6</v>
      </c>
      <c r="J72" s="48" t="s">
        <v>78</v>
      </c>
      <c r="K72" s="48" t="s">
        <v>73</v>
      </c>
      <c r="L72" s="48">
        <v>1346992</v>
      </c>
      <c r="M72" s="46">
        <v>40665.513194444444</v>
      </c>
      <c r="N72" s="48" t="s">
        <v>89</v>
      </c>
      <c r="O72" s="48">
        <v>0.04</v>
      </c>
      <c r="P72" s="48">
        <v>0.1</v>
      </c>
      <c r="R72" s="48" t="s">
        <v>65</v>
      </c>
      <c r="S72" s="48" t="s">
        <v>67</v>
      </c>
      <c r="T72" s="48" t="s">
        <v>68</v>
      </c>
      <c r="U72" s="48">
        <v>30644</v>
      </c>
      <c r="V72" s="48" t="s">
        <v>111</v>
      </c>
    </row>
    <row r="73" spans="1:22">
      <c r="A73" s="48" t="s">
        <v>110</v>
      </c>
      <c r="C73" s="48" t="s">
        <v>111</v>
      </c>
      <c r="D73" s="48" t="s">
        <v>63</v>
      </c>
      <c r="E73" s="46">
        <v>40659.601388888892</v>
      </c>
      <c r="F73" s="48">
        <v>665</v>
      </c>
      <c r="G73" s="48" t="s">
        <v>13</v>
      </c>
      <c r="H73" s="48">
        <v>0.02</v>
      </c>
      <c r="J73" s="48" t="s">
        <v>78</v>
      </c>
      <c r="K73" s="48" t="s">
        <v>73</v>
      </c>
      <c r="L73" s="48">
        <v>1346992</v>
      </c>
      <c r="M73" s="46">
        <v>40665.57708333333</v>
      </c>
      <c r="N73" s="48" t="s">
        <v>90</v>
      </c>
      <c r="O73" s="48">
        <v>0</v>
      </c>
      <c r="P73" s="48">
        <v>0.01</v>
      </c>
      <c r="Q73" s="48" t="s">
        <v>91</v>
      </c>
      <c r="R73" s="48" t="s">
        <v>65</v>
      </c>
      <c r="S73" s="48" t="s">
        <v>67</v>
      </c>
      <c r="T73" s="48" t="s">
        <v>68</v>
      </c>
      <c r="U73" s="48">
        <v>30644</v>
      </c>
      <c r="V73" s="48" t="s">
        <v>111</v>
      </c>
    </row>
    <row r="74" spans="1:22">
      <c r="A74" s="48" t="s">
        <v>110</v>
      </c>
      <c r="C74" s="48" t="s">
        <v>111</v>
      </c>
      <c r="D74" s="48" t="s">
        <v>63</v>
      </c>
      <c r="E74" s="46">
        <v>40659.601388888892</v>
      </c>
      <c r="F74" s="48">
        <v>671</v>
      </c>
      <c r="G74" s="48" t="s">
        <v>14</v>
      </c>
      <c r="H74" s="48">
        <v>2.3E-2</v>
      </c>
      <c r="J74" s="48" t="s">
        <v>78</v>
      </c>
      <c r="K74" s="48" t="s">
        <v>73</v>
      </c>
      <c r="L74" s="48">
        <v>1346996</v>
      </c>
      <c r="M74" s="46">
        <v>40660.661805555559</v>
      </c>
      <c r="N74" s="48" t="s">
        <v>90</v>
      </c>
      <c r="O74" s="48">
        <v>0</v>
      </c>
      <c r="P74" s="48">
        <v>0.01</v>
      </c>
      <c r="R74" s="48" t="s">
        <v>65</v>
      </c>
      <c r="S74" s="48" t="s">
        <v>67</v>
      </c>
      <c r="T74" s="48" t="s">
        <v>68</v>
      </c>
      <c r="U74" s="48">
        <v>30644</v>
      </c>
      <c r="V74" s="48" t="s">
        <v>111</v>
      </c>
    </row>
    <row r="75" spans="1:22">
      <c r="A75" s="48" t="s">
        <v>110</v>
      </c>
      <c r="C75" s="48" t="s">
        <v>111</v>
      </c>
      <c r="D75" s="48" t="s">
        <v>63</v>
      </c>
      <c r="E75" s="46">
        <v>40659.601388888892</v>
      </c>
      <c r="F75" s="48">
        <v>680</v>
      </c>
      <c r="G75" s="48" t="s">
        <v>15</v>
      </c>
      <c r="H75" s="48">
        <v>1</v>
      </c>
      <c r="I75" s="48" t="s">
        <v>71</v>
      </c>
      <c r="J75" s="48" t="s">
        <v>78</v>
      </c>
      <c r="K75" s="48" t="s">
        <v>73</v>
      </c>
      <c r="L75" s="48">
        <v>1346992</v>
      </c>
      <c r="M75" s="46">
        <v>40673.146527777775</v>
      </c>
      <c r="N75" s="48" t="s">
        <v>92</v>
      </c>
      <c r="O75" s="48">
        <v>1</v>
      </c>
      <c r="P75" s="48">
        <v>5</v>
      </c>
      <c r="R75" s="48" t="s">
        <v>65</v>
      </c>
      <c r="S75" s="48" t="s">
        <v>67</v>
      </c>
      <c r="T75" s="48" t="s">
        <v>68</v>
      </c>
      <c r="U75" s="48">
        <v>30644</v>
      </c>
      <c r="V75" s="48" t="s">
        <v>111</v>
      </c>
    </row>
    <row r="76" spans="1:22">
      <c r="A76" s="48" t="s">
        <v>110</v>
      </c>
      <c r="C76" s="48" t="s">
        <v>111</v>
      </c>
      <c r="D76" s="48" t="s">
        <v>63</v>
      </c>
      <c r="E76" s="46">
        <v>40659.601388888892</v>
      </c>
      <c r="F76" s="48">
        <v>916</v>
      </c>
      <c r="G76" s="48" t="s">
        <v>16</v>
      </c>
      <c r="H76" s="48">
        <v>50.8</v>
      </c>
      <c r="J76" s="48" t="s">
        <v>78</v>
      </c>
      <c r="K76" s="48" t="s">
        <v>73</v>
      </c>
      <c r="L76" s="48">
        <v>1347000</v>
      </c>
      <c r="M76" s="46">
        <v>40675.743750000001</v>
      </c>
      <c r="N76" s="48" t="s">
        <v>93</v>
      </c>
      <c r="O76" s="48">
        <v>0.08</v>
      </c>
      <c r="P76" s="48">
        <v>0.3</v>
      </c>
      <c r="R76" s="48" t="s">
        <v>65</v>
      </c>
      <c r="S76" s="48" t="s">
        <v>67</v>
      </c>
      <c r="T76" s="48" t="s">
        <v>68</v>
      </c>
      <c r="U76" s="48">
        <v>30644</v>
      </c>
      <c r="V76" s="48" t="s">
        <v>111</v>
      </c>
    </row>
    <row r="77" spans="1:22">
      <c r="A77" s="48" t="s">
        <v>110</v>
      </c>
      <c r="C77" s="48" t="s">
        <v>111</v>
      </c>
      <c r="D77" s="48" t="s">
        <v>63</v>
      </c>
      <c r="E77" s="46">
        <v>40659.601388888892</v>
      </c>
      <c r="F77" s="48">
        <v>927</v>
      </c>
      <c r="G77" s="48" t="s">
        <v>17</v>
      </c>
      <c r="H77" s="48">
        <v>5.86</v>
      </c>
      <c r="J77" s="48" t="s">
        <v>78</v>
      </c>
      <c r="K77" s="48" t="s">
        <v>73</v>
      </c>
      <c r="L77" s="48">
        <v>1347000</v>
      </c>
      <c r="M77" s="46">
        <v>40675.743750000001</v>
      </c>
      <c r="N77" s="48" t="s">
        <v>93</v>
      </c>
      <c r="O77" s="48">
        <v>0.04</v>
      </c>
      <c r="P77" s="48">
        <v>0.16</v>
      </c>
      <c r="R77" s="48" t="s">
        <v>65</v>
      </c>
      <c r="S77" s="48" t="s">
        <v>67</v>
      </c>
      <c r="T77" s="48" t="s">
        <v>68</v>
      </c>
      <c r="U77" s="48">
        <v>30644</v>
      </c>
      <c r="V77" s="48" t="s">
        <v>111</v>
      </c>
    </row>
    <row r="78" spans="1:22">
      <c r="A78" s="48" t="s">
        <v>110</v>
      </c>
      <c r="C78" s="48" t="s">
        <v>111</v>
      </c>
      <c r="D78" s="48" t="s">
        <v>63</v>
      </c>
      <c r="E78" s="46">
        <v>40659.601388888892</v>
      </c>
      <c r="F78" s="48">
        <v>929</v>
      </c>
      <c r="G78" s="48" t="s">
        <v>18</v>
      </c>
      <c r="H78" s="48">
        <v>3.3</v>
      </c>
      <c r="J78" s="48" t="s">
        <v>78</v>
      </c>
      <c r="K78" s="48" t="s">
        <v>73</v>
      </c>
      <c r="L78" s="48">
        <v>1347000</v>
      </c>
      <c r="M78" s="46">
        <v>40675.743750000001</v>
      </c>
      <c r="N78" s="48" t="s">
        <v>93</v>
      </c>
      <c r="O78" s="48">
        <v>0.5</v>
      </c>
      <c r="P78" s="48">
        <v>2</v>
      </c>
      <c r="R78" s="48" t="s">
        <v>65</v>
      </c>
      <c r="S78" s="48" t="s">
        <v>67</v>
      </c>
      <c r="T78" s="48" t="s">
        <v>68</v>
      </c>
      <c r="U78" s="48">
        <v>30644</v>
      </c>
      <c r="V78" s="48" t="s">
        <v>111</v>
      </c>
    </row>
    <row r="79" spans="1:22">
      <c r="A79" s="48" t="s">
        <v>110</v>
      </c>
      <c r="C79" s="48" t="s">
        <v>111</v>
      </c>
      <c r="D79" s="48" t="s">
        <v>63</v>
      </c>
      <c r="E79" s="46">
        <v>40659.601388888892</v>
      </c>
      <c r="F79" s="48">
        <v>937</v>
      </c>
      <c r="G79" s="48" t="s">
        <v>19</v>
      </c>
      <c r="H79" s="48">
        <v>0.37</v>
      </c>
      <c r="I79" s="48" t="s">
        <v>87</v>
      </c>
      <c r="J79" s="48" t="s">
        <v>78</v>
      </c>
      <c r="K79" s="48" t="s">
        <v>73</v>
      </c>
      <c r="L79" s="48">
        <v>1347000</v>
      </c>
      <c r="M79" s="46">
        <v>40675.743750000001</v>
      </c>
      <c r="N79" s="48" t="s">
        <v>93</v>
      </c>
      <c r="O79" s="48">
        <v>0.3</v>
      </c>
      <c r="P79" s="48">
        <v>1.2</v>
      </c>
      <c r="R79" s="48" t="s">
        <v>65</v>
      </c>
      <c r="S79" s="48" t="s">
        <v>67</v>
      </c>
      <c r="T79" s="48" t="s">
        <v>68</v>
      </c>
      <c r="U79" s="48">
        <v>30644</v>
      </c>
      <c r="V79" s="48" t="s">
        <v>111</v>
      </c>
    </row>
    <row r="80" spans="1:22">
      <c r="A80" s="48" t="s">
        <v>110</v>
      </c>
      <c r="C80" s="48" t="s">
        <v>111</v>
      </c>
      <c r="D80" s="48" t="s">
        <v>63</v>
      </c>
      <c r="E80" s="46">
        <v>40659.601388888892</v>
      </c>
      <c r="F80" s="48">
        <v>940</v>
      </c>
      <c r="G80" s="48" t="s">
        <v>20</v>
      </c>
      <c r="H80" s="48">
        <v>6</v>
      </c>
      <c r="J80" s="48" t="s">
        <v>78</v>
      </c>
      <c r="K80" s="48" t="s">
        <v>73</v>
      </c>
      <c r="L80" s="48">
        <v>1346988</v>
      </c>
      <c r="M80" s="46">
        <v>40668.815972222219</v>
      </c>
      <c r="N80" s="48" t="s">
        <v>94</v>
      </c>
      <c r="O80" s="48">
        <v>0.2</v>
      </c>
      <c r="P80" s="48">
        <v>0.5</v>
      </c>
      <c r="R80" s="48" t="s">
        <v>65</v>
      </c>
      <c r="S80" s="48" t="s">
        <v>67</v>
      </c>
      <c r="T80" s="48" t="s">
        <v>68</v>
      </c>
      <c r="U80" s="48">
        <v>30644</v>
      </c>
      <c r="V80" s="48" t="s">
        <v>111</v>
      </c>
    </row>
    <row r="81" spans="1:22">
      <c r="A81" s="48" t="s">
        <v>110</v>
      </c>
      <c r="C81" s="48" t="s">
        <v>111</v>
      </c>
      <c r="D81" s="48" t="s">
        <v>63</v>
      </c>
      <c r="E81" s="46">
        <v>40659.601388888892</v>
      </c>
      <c r="F81" s="48">
        <v>945</v>
      </c>
      <c r="G81" s="48" t="s">
        <v>21</v>
      </c>
      <c r="H81" s="48">
        <v>2.4</v>
      </c>
      <c r="J81" s="48" t="s">
        <v>78</v>
      </c>
      <c r="K81" s="48" t="s">
        <v>73</v>
      </c>
      <c r="L81" s="48">
        <v>1346988</v>
      </c>
      <c r="M81" s="46">
        <v>40668.815972222219</v>
      </c>
      <c r="N81" s="48" t="s">
        <v>94</v>
      </c>
      <c r="O81" s="48">
        <v>0.2</v>
      </c>
      <c r="P81" s="48">
        <v>0.5</v>
      </c>
      <c r="R81" s="48" t="s">
        <v>65</v>
      </c>
      <c r="S81" s="48" t="s">
        <v>67</v>
      </c>
      <c r="T81" s="48" t="s">
        <v>68</v>
      </c>
      <c r="U81" s="48">
        <v>30644</v>
      </c>
      <c r="V81" s="48" t="s">
        <v>111</v>
      </c>
    </row>
    <row r="82" spans="1:22">
      <c r="A82" s="48" t="s">
        <v>110</v>
      </c>
      <c r="C82" s="48" t="s">
        <v>111</v>
      </c>
      <c r="D82" s="48" t="s">
        <v>63</v>
      </c>
      <c r="E82" s="46">
        <v>40659.601388888892</v>
      </c>
      <c r="F82" s="48">
        <v>951</v>
      </c>
      <c r="G82" s="48" t="s">
        <v>35</v>
      </c>
      <c r="H82" s="48">
        <v>6.7000000000000004E-2</v>
      </c>
      <c r="I82" s="48" t="s">
        <v>87</v>
      </c>
      <c r="J82" s="48" t="s">
        <v>78</v>
      </c>
      <c r="K82" s="48" t="s">
        <v>73</v>
      </c>
      <c r="L82" s="48">
        <v>1346988</v>
      </c>
      <c r="M82" s="46">
        <v>40669.880555555559</v>
      </c>
      <c r="N82" s="48" t="s">
        <v>95</v>
      </c>
      <c r="O82" s="48">
        <v>0.04</v>
      </c>
      <c r="P82" s="48">
        <v>0.1</v>
      </c>
      <c r="R82" s="48" t="s">
        <v>65</v>
      </c>
      <c r="S82" s="48" t="s">
        <v>67</v>
      </c>
      <c r="T82" s="48" t="s">
        <v>68</v>
      </c>
      <c r="U82" s="48">
        <v>30644</v>
      </c>
      <c r="V82" s="48" t="s">
        <v>111</v>
      </c>
    </row>
    <row r="83" spans="1:22">
      <c r="A83" s="48" t="s">
        <v>110</v>
      </c>
      <c r="C83" s="48" t="s">
        <v>111</v>
      </c>
      <c r="D83" s="48" t="s">
        <v>63</v>
      </c>
      <c r="E83" s="46">
        <v>40659.601388888892</v>
      </c>
      <c r="F83" s="48">
        <v>955</v>
      </c>
      <c r="G83" s="48" t="s">
        <v>96</v>
      </c>
      <c r="H83" s="48">
        <v>7.91</v>
      </c>
      <c r="J83" s="48" t="s">
        <v>78</v>
      </c>
      <c r="K83" s="48" t="s">
        <v>73</v>
      </c>
      <c r="L83" s="48">
        <v>1347004</v>
      </c>
      <c r="M83" s="46">
        <v>40660.734027777777</v>
      </c>
      <c r="N83" s="48" t="s">
        <v>93</v>
      </c>
      <c r="O83" s="48">
        <v>0.1</v>
      </c>
      <c r="P83" s="48">
        <v>0.4</v>
      </c>
      <c r="R83" s="48" t="s">
        <v>65</v>
      </c>
      <c r="S83" s="48" t="s">
        <v>67</v>
      </c>
      <c r="T83" s="48" t="s">
        <v>68</v>
      </c>
      <c r="U83" s="48">
        <v>30644</v>
      </c>
      <c r="V83" s="48" t="s">
        <v>111</v>
      </c>
    </row>
    <row r="84" spans="1:22">
      <c r="A84" s="48" t="s">
        <v>110</v>
      </c>
      <c r="C84" s="48" t="s">
        <v>111</v>
      </c>
      <c r="D84" s="48" t="s">
        <v>63</v>
      </c>
      <c r="E84" s="46">
        <v>40659.601388888892</v>
      </c>
      <c r="F84" s="48">
        <v>1002</v>
      </c>
      <c r="G84" s="48" t="s">
        <v>97</v>
      </c>
      <c r="H84" s="48">
        <v>0.38</v>
      </c>
      <c r="I84" s="48" t="s">
        <v>87</v>
      </c>
      <c r="J84" s="48" t="s">
        <v>98</v>
      </c>
      <c r="K84" s="48" t="s">
        <v>73</v>
      </c>
      <c r="L84" s="48">
        <v>1347000</v>
      </c>
      <c r="M84" s="46">
        <v>40674.831250000003</v>
      </c>
      <c r="N84" s="48" t="s">
        <v>99</v>
      </c>
      <c r="O84" s="48">
        <v>0.25</v>
      </c>
      <c r="P84" s="48">
        <v>1</v>
      </c>
      <c r="R84" s="48" t="s">
        <v>65</v>
      </c>
      <c r="S84" s="48" t="s">
        <v>67</v>
      </c>
      <c r="T84" s="48" t="s">
        <v>68</v>
      </c>
      <c r="U84" s="48">
        <v>30644</v>
      </c>
      <c r="V84" s="48" t="s">
        <v>111</v>
      </c>
    </row>
    <row r="85" spans="1:22">
      <c r="A85" s="48" t="s">
        <v>110</v>
      </c>
      <c r="C85" s="48" t="s">
        <v>111</v>
      </c>
      <c r="D85" s="48" t="s">
        <v>63</v>
      </c>
      <c r="E85" s="46">
        <v>40659.601388888892</v>
      </c>
      <c r="F85" s="48">
        <v>1007</v>
      </c>
      <c r="G85" s="48" t="s">
        <v>100</v>
      </c>
      <c r="H85" s="48">
        <v>10.3</v>
      </c>
      <c r="J85" s="48" t="s">
        <v>98</v>
      </c>
      <c r="K85" s="48" t="s">
        <v>73</v>
      </c>
      <c r="L85" s="48">
        <v>1347000</v>
      </c>
      <c r="M85" s="46">
        <v>40674.831250000003</v>
      </c>
      <c r="N85" s="48" t="s">
        <v>99</v>
      </c>
      <c r="O85" s="48">
        <v>0.2</v>
      </c>
      <c r="P85" s="48">
        <v>0.8</v>
      </c>
      <c r="R85" s="48" t="s">
        <v>65</v>
      </c>
      <c r="S85" s="48" t="s">
        <v>67</v>
      </c>
      <c r="T85" s="48" t="s">
        <v>68</v>
      </c>
      <c r="U85" s="48">
        <v>30644</v>
      </c>
      <c r="V85" s="48" t="s">
        <v>111</v>
      </c>
    </row>
    <row r="86" spans="1:22">
      <c r="A86" s="48" t="s">
        <v>110</v>
      </c>
      <c r="C86" s="48" t="s">
        <v>111</v>
      </c>
      <c r="D86" s="48" t="s">
        <v>63</v>
      </c>
      <c r="E86" s="46">
        <v>40659.601388888892</v>
      </c>
      <c r="F86" s="48">
        <v>1022</v>
      </c>
      <c r="G86" s="48" t="s">
        <v>22</v>
      </c>
      <c r="H86" s="48">
        <v>17</v>
      </c>
      <c r="I86" s="48" t="s">
        <v>87</v>
      </c>
      <c r="J86" s="48" t="s">
        <v>98</v>
      </c>
      <c r="K86" s="48" t="s">
        <v>73</v>
      </c>
      <c r="L86" s="48">
        <v>1347000</v>
      </c>
      <c r="M86" s="46">
        <v>40675.743750000001</v>
      </c>
      <c r="N86" s="48" t="s">
        <v>93</v>
      </c>
      <c r="O86" s="48">
        <v>15</v>
      </c>
      <c r="P86" s="48">
        <v>60</v>
      </c>
      <c r="R86" s="48" t="s">
        <v>65</v>
      </c>
      <c r="S86" s="48" t="s">
        <v>67</v>
      </c>
      <c r="T86" s="48" t="s">
        <v>68</v>
      </c>
      <c r="U86" s="48">
        <v>30644</v>
      </c>
      <c r="V86" s="48" t="s">
        <v>111</v>
      </c>
    </row>
    <row r="87" spans="1:22">
      <c r="A87" s="48" t="s">
        <v>110</v>
      </c>
      <c r="C87" s="48" t="s">
        <v>111</v>
      </c>
      <c r="D87" s="48" t="s">
        <v>63</v>
      </c>
      <c r="E87" s="46">
        <v>40659.601388888892</v>
      </c>
      <c r="F87" s="48">
        <v>1045</v>
      </c>
      <c r="G87" s="48" t="s">
        <v>101</v>
      </c>
      <c r="H87" s="48">
        <v>30</v>
      </c>
      <c r="I87" s="48" t="s">
        <v>71</v>
      </c>
      <c r="J87" s="48" t="s">
        <v>98</v>
      </c>
      <c r="K87" s="48" t="s">
        <v>73</v>
      </c>
      <c r="L87" s="48">
        <v>1347000</v>
      </c>
      <c r="M87" s="46">
        <v>40675.743750000001</v>
      </c>
      <c r="N87" s="48" t="s">
        <v>93</v>
      </c>
      <c r="O87" s="48">
        <v>30</v>
      </c>
      <c r="P87" s="48">
        <v>120</v>
      </c>
      <c r="R87" s="48" t="s">
        <v>65</v>
      </c>
      <c r="S87" s="48" t="s">
        <v>67</v>
      </c>
      <c r="T87" s="48" t="s">
        <v>68</v>
      </c>
      <c r="U87" s="48">
        <v>30644</v>
      </c>
      <c r="V87" s="48" t="s">
        <v>111</v>
      </c>
    </row>
    <row r="88" spans="1:22">
      <c r="A88" s="48" t="s">
        <v>110</v>
      </c>
      <c r="C88" s="48" t="s">
        <v>111</v>
      </c>
      <c r="D88" s="48" t="s">
        <v>63</v>
      </c>
      <c r="E88" s="46">
        <v>40659.601388888892</v>
      </c>
      <c r="F88" s="48">
        <v>1055</v>
      </c>
      <c r="G88" s="48" t="s">
        <v>102</v>
      </c>
      <c r="H88" s="48">
        <v>1.7</v>
      </c>
      <c r="I88" s="48" t="s">
        <v>87</v>
      </c>
      <c r="J88" s="48" t="s">
        <v>98</v>
      </c>
      <c r="K88" s="48" t="s">
        <v>73</v>
      </c>
      <c r="L88" s="48">
        <v>1347000</v>
      </c>
      <c r="M88" s="46">
        <v>40675.743750000001</v>
      </c>
      <c r="N88" s="48" t="s">
        <v>93</v>
      </c>
      <c r="O88" s="48">
        <v>1</v>
      </c>
      <c r="P88" s="48">
        <v>4</v>
      </c>
      <c r="R88" s="48" t="s">
        <v>65</v>
      </c>
      <c r="S88" s="48" t="s">
        <v>67</v>
      </c>
      <c r="T88" s="48" t="s">
        <v>68</v>
      </c>
      <c r="U88" s="48">
        <v>30644</v>
      </c>
      <c r="V88" s="48" t="s">
        <v>111</v>
      </c>
    </row>
    <row r="89" spans="1:22">
      <c r="A89" s="48" t="s">
        <v>110</v>
      </c>
      <c r="C89" s="48" t="s">
        <v>111</v>
      </c>
      <c r="D89" s="48" t="s">
        <v>63</v>
      </c>
      <c r="E89" s="46">
        <v>40659.601388888892</v>
      </c>
      <c r="F89" s="48">
        <v>1082</v>
      </c>
      <c r="G89" s="48" t="s">
        <v>103</v>
      </c>
      <c r="H89" s="48">
        <v>60.3</v>
      </c>
      <c r="J89" s="48" t="s">
        <v>98</v>
      </c>
      <c r="K89" s="48" t="s">
        <v>73</v>
      </c>
      <c r="L89" s="48">
        <v>1347000</v>
      </c>
      <c r="M89" s="46">
        <v>40675.743750000001</v>
      </c>
      <c r="N89" s="48" t="s">
        <v>93</v>
      </c>
      <c r="O89" s="48">
        <v>2</v>
      </c>
      <c r="P89" s="48">
        <v>8</v>
      </c>
      <c r="R89" s="48" t="s">
        <v>65</v>
      </c>
      <c r="S89" s="48" t="s">
        <v>67</v>
      </c>
      <c r="T89" s="48" t="s">
        <v>68</v>
      </c>
      <c r="U89" s="48">
        <v>30644</v>
      </c>
      <c r="V89" s="48" t="s">
        <v>111</v>
      </c>
    </row>
    <row r="90" spans="1:22">
      <c r="A90" s="48" t="s">
        <v>110</v>
      </c>
      <c r="C90" s="48" t="s">
        <v>111</v>
      </c>
      <c r="D90" s="48" t="s">
        <v>63</v>
      </c>
      <c r="E90" s="46">
        <v>40659.601388888892</v>
      </c>
      <c r="F90" s="48">
        <v>1092</v>
      </c>
      <c r="G90" s="48" t="s">
        <v>104</v>
      </c>
      <c r="H90" s="48">
        <v>5</v>
      </c>
      <c r="I90" s="48" t="s">
        <v>71</v>
      </c>
      <c r="J90" s="48" t="s">
        <v>98</v>
      </c>
      <c r="K90" s="48" t="s">
        <v>73</v>
      </c>
      <c r="L90" s="48">
        <v>1347000</v>
      </c>
      <c r="M90" s="46">
        <v>40675.743750000001</v>
      </c>
      <c r="N90" s="48" t="s">
        <v>93</v>
      </c>
      <c r="O90" s="48">
        <v>5</v>
      </c>
      <c r="P90" s="48">
        <v>20</v>
      </c>
      <c r="R90" s="48" t="s">
        <v>65</v>
      </c>
      <c r="S90" s="48" t="s">
        <v>67</v>
      </c>
      <c r="T90" s="48" t="s">
        <v>68</v>
      </c>
      <c r="U90" s="48">
        <v>30644</v>
      </c>
      <c r="V90" s="48" t="s">
        <v>111</v>
      </c>
    </row>
    <row r="91" spans="1:22">
      <c r="A91" s="48" t="s">
        <v>110</v>
      </c>
      <c r="C91" s="48" t="s">
        <v>111</v>
      </c>
      <c r="D91" s="48" t="s">
        <v>63</v>
      </c>
      <c r="E91" s="46">
        <v>40659.601388888892</v>
      </c>
      <c r="F91" s="48">
        <v>1105</v>
      </c>
      <c r="G91" s="48" t="s">
        <v>105</v>
      </c>
      <c r="H91" s="48">
        <v>5</v>
      </c>
      <c r="I91" s="48" t="s">
        <v>71</v>
      </c>
      <c r="J91" s="48" t="s">
        <v>98</v>
      </c>
      <c r="K91" s="48" t="s">
        <v>73</v>
      </c>
      <c r="L91" s="48">
        <v>1347000</v>
      </c>
      <c r="M91" s="46">
        <v>40674.831250000003</v>
      </c>
      <c r="N91" s="48" t="s">
        <v>99</v>
      </c>
      <c r="O91" s="48">
        <v>5</v>
      </c>
      <c r="P91" s="48">
        <v>20</v>
      </c>
      <c r="R91" s="48" t="s">
        <v>65</v>
      </c>
      <c r="S91" s="48" t="s">
        <v>67</v>
      </c>
      <c r="T91" s="48" t="s">
        <v>68</v>
      </c>
      <c r="U91" s="48">
        <v>30644</v>
      </c>
      <c r="V91" s="48" t="s">
        <v>111</v>
      </c>
    </row>
    <row r="92" spans="1:22">
      <c r="A92" s="48" t="s">
        <v>110</v>
      </c>
      <c r="C92" s="48" t="s">
        <v>111</v>
      </c>
      <c r="D92" s="48" t="s">
        <v>63</v>
      </c>
      <c r="E92" s="46">
        <v>40659.601388888892</v>
      </c>
      <c r="F92" s="48">
        <v>70300</v>
      </c>
      <c r="G92" s="48" t="s">
        <v>23</v>
      </c>
      <c r="H92" s="48">
        <v>161</v>
      </c>
      <c r="I92" s="48" t="s">
        <v>82</v>
      </c>
      <c r="J92" s="48" t="s">
        <v>78</v>
      </c>
      <c r="K92" s="48" t="s">
        <v>73</v>
      </c>
      <c r="L92" s="48">
        <v>1346988</v>
      </c>
      <c r="M92" s="46">
        <v>40666.59375</v>
      </c>
      <c r="N92" s="48" t="s">
        <v>106</v>
      </c>
      <c r="O92" s="48">
        <v>15</v>
      </c>
      <c r="P92" s="48">
        <v>60</v>
      </c>
      <c r="R92" s="48" t="s">
        <v>65</v>
      </c>
      <c r="S92" s="48" t="s">
        <v>67</v>
      </c>
      <c r="T92" s="48" t="s">
        <v>68</v>
      </c>
      <c r="U92" s="48">
        <v>30644</v>
      </c>
      <c r="V92" s="48" t="s">
        <v>111</v>
      </c>
    </row>
    <row r="93" spans="1:22">
      <c r="A93" s="48" t="s">
        <v>112</v>
      </c>
      <c r="C93" s="48" t="s">
        <v>113</v>
      </c>
      <c r="D93" s="48" t="s">
        <v>63</v>
      </c>
      <c r="E93" s="46">
        <v>40658.518055555556</v>
      </c>
      <c r="F93" s="48">
        <v>10</v>
      </c>
      <c r="G93" s="48" t="s">
        <v>2</v>
      </c>
      <c r="H93" s="48">
        <v>20.2</v>
      </c>
      <c r="J93" s="48" t="s">
        <v>64</v>
      </c>
      <c r="K93" s="48" t="s">
        <v>65</v>
      </c>
      <c r="M93" s="46">
        <v>40658.518055555556</v>
      </c>
      <c r="N93" s="48" t="s">
        <v>66</v>
      </c>
      <c r="R93" s="48" t="s">
        <v>65</v>
      </c>
      <c r="S93" s="48" t="s">
        <v>67</v>
      </c>
      <c r="T93" s="48" t="s">
        <v>68</v>
      </c>
      <c r="U93" s="48">
        <v>9674</v>
      </c>
      <c r="V93" s="48" t="s">
        <v>114</v>
      </c>
    </row>
    <row r="94" spans="1:22">
      <c r="A94" s="48" t="s">
        <v>112</v>
      </c>
      <c r="C94" s="48" t="s">
        <v>113</v>
      </c>
      <c r="D94" s="48" t="s">
        <v>63</v>
      </c>
      <c r="E94" s="46">
        <v>40658.518055555556</v>
      </c>
      <c r="F94" s="48">
        <v>81</v>
      </c>
      <c r="G94" s="48" t="s">
        <v>70</v>
      </c>
      <c r="H94" s="48">
        <v>5</v>
      </c>
      <c r="I94" s="48" t="s">
        <v>71</v>
      </c>
      <c r="J94" s="48" t="s">
        <v>72</v>
      </c>
      <c r="K94" s="48" t="s">
        <v>73</v>
      </c>
      <c r="L94" s="48">
        <v>1346471</v>
      </c>
      <c r="M94" s="46">
        <v>40660.482638888891</v>
      </c>
      <c r="N94" s="48" t="s">
        <v>74</v>
      </c>
      <c r="O94" s="48">
        <v>5</v>
      </c>
      <c r="P94" s="48">
        <v>5</v>
      </c>
      <c r="Q94" s="48" t="s">
        <v>75</v>
      </c>
      <c r="R94" s="48" t="s">
        <v>65</v>
      </c>
      <c r="S94" s="48" t="s">
        <v>67</v>
      </c>
      <c r="T94" s="48" t="s">
        <v>68</v>
      </c>
      <c r="U94" s="48">
        <v>9674</v>
      </c>
      <c r="V94" s="48" t="s">
        <v>114</v>
      </c>
    </row>
    <row r="95" spans="1:22">
      <c r="A95" s="48" t="s">
        <v>112</v>
      </c>
      <c r="C95" s="48" t="s">
        <v>113</v>
      </c>
      <c r="D95" s="48" t="s">
        <v>63</v>
      </c>
      <c r="E95" s="46">
        <v>40658.518055555556</v>
      </c>
      <c r="F95" s="48">
        <v>94</v>
      </c>
      <c r="G95" s="48" t="s">
        <v>5</v>
      </c>
      <c r="H95" s="48">
        <v>257</v>
      </c>
      <c r="J95" s="48" t="s">
        <v>76</v>
      </c>
      <c r="K95" s="48" t="s">
        <v>65</v>
      </c>
      <c r="M95" s="46">
        <v>40658.518055555556</v>
      </c>
      <c r="N95" s="48" t="s">
        <v>77</v>
      </c>
      <c r="R95" s="48" t="s">
        <v>65</v>
      </c>
      <c r="S95" s="48" t="s">
        <v>67</v>
      </c>
      <c r="T95" s="48" t="s">
        <v>68</v>
      </c>
      <c r="U95" s="48">
        <v>9674</v>
      </c>
      <c r="V95" s="48" t="s">
        <v>114</v>
      </c>
    </row>
    <row r="96" spans="1:22">
      <c r="A96" s="48" t="s">
        <v>112</v>
      </c>
      <c r="C96" s="48" t="s">
        <v>113</v>
      </c>
      <c r="D96" s="48" t="s">
        <v>63</v>
      </c>
      <c r="E96" s="46">
        <v>40658.518055555556</v>
      </c>
      <c r="F96" s="48">
        <v>299</v>
      </c>
      <c r="G96" s="48" t="s">
        <v>6</v>
      </c>
      <c r="H96" s="48">
        <v>7.5</v>
      </c>
      <c r="J96" s="48" t="s">
        <v>78</v>
      </c>
      <c r="K96" s="48" t="s">
        <v>65</v>
      </c>
      <c r="M96" s="46">
        <v>40658.518055555556</v>
      </c>
      <c r="N96" s="48" t="s">
        <v>79</v>
      </c>
      <c r="R96" s="48" t="s">
        <v>65</v>
      </c>
      <c r="S96" s="48" t="s">
        <v>67</v>
      </c>
      <c r="T96" s="48" t="s">
        <v>68</v>
      </c>
      <c r="U96" s="48">
        <v>9674</v>
      </c>
      <c r="V96" s="48" t="s">
        <v>114</v>
      </c>
    </row>
    <row r="97" spans="1:22">
      <c r="A97" s="48" t="s">
        <v>112</v>
      </c>
      <c r="C97" s="48" t="s">
        <v>113</v>
      </c>
      <c r="D97" s="48" t="s">
        <v>63</v>
      </c>
      <c r="E97" s="46">
        <v>40658.518055555556</v>
      </c>
      <c r="F97" s="48">
        <v>406</v>
      </c>
      <c r="G97" s="48" t="s">
        <v>8</v>
      </c>
      <c r="H97" s="48">
        <v>7.6</v>
      </c>
      <c r="J97" s="48" t="s">
        <v>80</v>
      </c>
      <c r="K97" s="48" t="s">
        <v>65</v>
      </c>
      <c r="M97" s="46">
        <v>40658.518055555556</v>
      </c>
      <c r="N97" s="48" t="s">
        <v>81</v>
      </c>
      <c r="R97" s="48" t="s">
        <v>65</v>
      </c>
      <c r="S97" s="48" t="s">
        <v>67</v>
      </c>
      <c r="T97" s="48" t="s">
        <v>68</v>
      </c>
      <c r="U97" s="48">
        <v>9674</v>
      </c>
      <c r="V97" s="48" t="s">
        <v>114</v>
      </c>
    </row>
    <row r="98" spans="1:22">
      <c r="A98" s="48" t="s">
        <v>112</v>
      </c>
      <c r="C98" s="48" t="s">
        <v>113</v>
      </c>
      <c r="D98" s="48" t="s">
        <v>63</v>
      </c>
      <c r="E98" s="46">
        <v>40658.518055555556</v>
      </c>
      <c r="F98" s="48">
        <v>410</v>
      </c>
      <c r="G98" s="48" t="s">
        <v>9</v>
      </c>
      <c r="H98" s="48">
        <v>118</v>
      </c>
      <c r="J98" s="48" t="s">
        <v>78</v>
      </c>
      <c r="K98" s="48" t="s">
        <v>73</v>
      </c>
      <c r="L98" s="48">
        <v>1346471</v>
      </c>
      <c r="M98" s="46">
        <v>40669.848611111112</v>
      </c>
      <c r="N98" s="48" t="s">
        <v>83</v>
      </c>
      <c r="O98" s="48">
        <v>0.65</v>
      </c>
      <c r="P98" s="48">
        <v>2.5</v>
      </c>
      <c r="R98" s="48" t="s">
        <v>65</v>
      </c>
      <c r="S98" s="48" t="s">
        <v>67</v>
      </c>
      <c r="T98" s="48" t="s">
        <v>68</v>
      </c>
      <c r="U98" s="48">
        <v>9674</v>
      </c>
      <c r="V98" s="48" t="s">
        <v>114</v>
      </c>
    </row>
    <row r="99" spans="1:22">
      <c r="A99" s="48" t="s">
        <v>112</v>
      </c>
      <c r="C99" s="48" t="s">
        <v>113</v>
      </c>
      <c r="D99" s="48" t="s">
        <v>63</v>
      </c>
      <c r="E99" s="46">
        <v>40658.518055555556</v>
      </c>
      <c r="F99" s="48">
        <v>530</v>
      </c>
      <c r="G99" s="48" t="s">
        <v>39</v>
      </c>
      <c r="H99" s="48">
        <v>4</v>
      </c>
      <c r="I99" s="48" t="s">
        <v>87</v>
      </c>
      <c r="J99" s="48" t="s">
        <v>78</v>
      </c>
      <c r="K99" s="48" t="s">
        <v>73</v>
      </c>
      <c r="L99" s="48">
        <v>1346471</v>
      </c>
      <c r="M99" s="46">
        <v>40665.593055555553</v>
      </c>
      <c r="N99" s="48" t="s">
        <v>84</v>
      </c>
      <c r="O99" s="48">
        <v>4</v>
      </c>
      <c r="P99" s="48">
        <v>16</v>
      </c>
      <c r="Q99" s="48" t="s">
        <v>85</v>
      </c>
      <c r="R99" s="48" t="s">
        <v>65</v>
      </c>
      <c r="S99" s="48" t="s">
        <v>67</v>
      </c>
      <c r="T99" s="48" t="s">
        <v>68</v>
      </c>
      <c r="U99" s="48">
        <v>9674</v>
      </c>
      <c r="V99" s="48" t="s">
        <v>114</v>
      </c>
    </row>
    <row r="100" spans="1:22">
      <c r="A100" s="48" t="s">
        <v>112</v>
      </c>
      <c r="C100" s="48" t="s">
        <v>113</v>
      </c>
      <c r="D100" s="48" t="s">
        <v>63</v>
      </c>
      <c r="E100" s="46">
        <v>40658.518055555556</v>
      </c>
      <c r="F100" s="48">
        <v>610</v>
      </c>
      <c r="G100" s="48" t="s">
        <v>10</v>
      </c>
      <c r="H100" s="48">
        <v>0.01</v>
      </c>
      <c r="I100" s="48" t="s">
        <v>71</v>
      </c>
      <c r="J100" s="48" t="s">
        <v>78</v>
      </c>
      <c r="K100" s="48" t="s">
        <v>73</v>
      </c>
      <c r="L100" s="48">
        <v>1346474</v>
      </c>
      <c r="M100" s="46">
        <v>40661.49722222222</v>
      </c>
      <c r="N100" s="48" t="s">
        <v>86</v>
      </c>
      <c r="O100" s="48">
        <v>0.01</v>
      </c>
      <c r="P100" s="48">
        <v>0.02</v>
      </c>
      <c r="R100" s="48" t="s">
        <v>65</v>
      </c>
      <c r="S100" s="48" t="s">
        <v>67</v>
      </c>
      <c r="T100" s="48" t="s">
        <v>68</v>
      </c>
      <c r="U100" s="48">
        <v>9674</v>
      </c>
      <c r="V100" s="48" t="s">
        <v>114</v>
      </c>
    </row>
    <row r="101" spans="1:22">
      <c r="A101" s="48" t="s">
        <v>112</v>
      </c>
      <c r="C101" s="48" t="s">
        <v>113</v>
      </c>
      <c r="D101" s="48" t="s">
        <v>63</v>
      </c>
      <c r="E101" s="46">
        <v>40658.518055555556</v>
      </c>
      <c r="F101" s="48">
        <v>625</v>
      </c>
      <c r="G101" s="48" t="s">
        <v>11</v>
      </c>
      <c r="H101" s="48">
        <v>0.08</v>
      </c>
      <c r="I101" s="48" t="s">
        <v>71</v>
      </c>
      <c r="J101" s="48" t="s">
        <v>78</v>
      </c>
      <c r="K101" s="48" t="s">
        <v>73</v>
      </c>
      <c r="L101" s="48">
        <v>1346474</v>
      </c>
      <c r="M101" s="46">
        <v>40667.572222222225</v>
      </c>
      <c r="N101" s="48" t="s">
        <v>88</v>
      </c>
      <c r="O101" s="48">
        <v>0.08</v>
      </c>
      <c r="P101" s="48">
        <v>0.2</v>
      </c>
      <c r="R101" s="48" t="s">
        <v>65</v>
      </c>
      <c r="S101" s="48" t="s">
        <v>67</v>
      </c>
      <c r="T101" s="48" t="s">
        <v>68</v>
      </c>
      <c r="U101" s="48">
        <v>9674</v>
      </c>
      <c r="V101" s="48" t="s">
        <v>114</v>
      </c>
    </row>
    <row r="102" spans="1:22">
      <c r="A102" s="48" t="s">
        <v>112</v>
      </c>
      <c r="C102" s="48" t="s">
        <v>113</v>
      </c>
      <c r="D102" s="48" t="s">
        <v>63</v>
      </c>
      <c r="E102" s="46">
        <v>40658.518055555556</v>
      </c>
      <c r="F102" s="48">
        <v>630</v>
      </c>
      <c r="G102" s="48" t="s">
        <v>12</v>
      </c>
      <c r="H102" s="48">
        <v>3.2</v>
      </c>
      <c r="J102" s="48" t="s">
        <v>78</v>
      </c>
      <c r="K102" s="48" t="s">
        <v>73</v>
      </c>
      <c r="L102" s="48">
        <v>1346474</v>
      </c>
      <c r="M102" s="46">
        <v>40660.635416666664</v>
      </c>
      <c r="N102" s="48" t="s">
        <v>89</v>
      </c>
      <c r="O102" s="48">
        <v>0.04</v>
      </c>
      <c r="P102" s="48">
        <v>0.1</v>
      </c>
      <c r="R102" s="48" t="s">
        <v>65</v>
      </c>
      <c r="S102" s="48" t="s">
        <v>67</v>
      </c>
      <c r="T102" s="48" t="s">
        <v>68</v>
      </c>
      <c r="U102" s="48">
        <v>9674</v>
      </c>
      <c r="V102" s="48" t="s">
        <v>114</v>
      </c>
    </row>
    <row r="103" spans="1:22">
      <c r="A103" s="48" t="s">
        <v>112</v>
      </c>
      <c r="C103" s="48" t="s">
        <v>113</v>
      </c>
      <c r="D103" s="48" t="s">
        <v>63</v>
      </c>
      <c r="E103" s="46">
        <v>40658.518055555556</v>
      </c>
      <c r="F103" s="48">
        <v>665</v>
      </c>
      <c r="G103" s="48" t="s">
        <v>13</v>
      </c>
      <c r="H103" s="48">
        <v>2.1999999999999999E-2</v>
      </c>
      <c r="J103" s="48" t="s">
        <v>78</v>
      </c>
      <c r="K103" s="48" t="s">
        <v>73</v>
      </c>
      <c r="L103" s="48">
        <v>1346474</v>
      </c>
      <c r="M103" s="46">
        <v>40665.531944444447</v>
      </c>
      <c r="N103" s="48" t="s">
        <v>90</v>
      </c>
      <c r="O103" s="48">
        <v>0</v>
      </c>
      <c r="P103" s="48">
        <v>0.01</v>
      </c>
      <c r="Q103" s="48" t="s">
        <v>91</v>
      </c>
      <c r="R103" s="48" t="s">
        <v>65</v>
      </c>
      <c r="S103" s="48" t="s">
        <v>67</v>
      </c>
      <c r="T103" s="48" t="s">
        <v>68</v>
      </c>
      <c r="U103" s="48">
        <v>9674</v>
      </c>
      <c r="V103" s="48" t="s">
        <v>114</v>
      </c>
    </row>
    <row r="104" spans="1:22">
      <c r="A104" s="48" t="s">
        <v>112</v>
      </c>
      <c r="C104" s="48" t="s">
        <v>113</v>
      </c>
      <c r="D104" s="48" t="s">
        <v>63</v>
      </c>
      <c r="E104" s="46">
        <v>40658.518055555556</v>
      </c>
      <c r="F104" s="48">
        <v>671</v>
      </c>
      <c r="G104" s="48" t="s">
        <v>14</v>
      </c>
      <c r="H104" s="48">
        <v>0.02</v>
      </c>
      <c r="J104" s="48" t="s">
        <v>78</v>
      </c>
      <c r="K104" s="48" t="s">
        <v>73</v>
      </c>
      <c r="L104" s="48">
        <v>1346477</v>
      </c>
      <c r="M104" s="46">
        <v>40659.645833333336</v>
      </c>
      <c r="N104" s="48" t="s">
        <v>90</v>
      </c>
      <c r="O104" s="48">
        <v>0</v>
      </c>
      <c r="P104" s="48">
        <v>0.01</v>
      </c>
      <c r="R104" s="48" t="s">
        <v>65</v>
      </c>
      <c r="S104" s="48" t="s">
        <v>67</v>
      </c>
      <c r="T104" s="48" t="s">
        <v>68</v>
      </c>
      <c r="U104" s="48">
        <v>9674</v>
      </c>
      <c r="V104" s="48" t="s">
        <v>114</v>
      </c>
    </row>
    <row r="105" spans="1:22">
      <c r="A105" s="48" t="s">
        <v>112</v>
      </c>
      <c r="C105" s="48" t="s">
        <v>113</v>
      </c>
      <c r="D105" s="48" t="s">
        <v>63</v>
      </c>
      <c r="E105" s="46">
        <v>40658.518055555556</v>
      </c>
      <c r="F105" s="48">
        <v>680</v>
      </c>
      <c r="G105" s="48" t="s">
        <v>15</v>
      </c>
      <c r="H105" s="48">
        <v>1</v>
      </c>
      <c r="I105" s="48" t="s">
        <v>71</v>
      </c>
      <c r="J105" s="48" t="s">
        <v>78</v>
      </c>
      <c r="K105" s="48" t="s">
        <v>73</v>
      </c>
      <c r="L105" s="48">
        <v>1346474</v>
      </c>
      <c r="M105" s="46">
        <v>40672.86041666667</v>
      </c>
      <c r="N105" s="48" t="s">
        <v>92</v>
      </c>
      <c r="O105" s="48">
        <v>1</v>
      </c>
      <c r="P105" s="48">
        <v>5</v>
      </c>
      <c r="R105" s="48" t="s">
        <v>65</v>
      </c>
      <c r="S105" s="48" t="s">
        <v>67</v>
      </c>
      <c r="T105" s="48" t="s">
        <v>68</v>
      </c>
      <c r="U105" s="48">
        <v>9674</v>
      </c>
      <c r="V105" s="48" t="s">
        <v>114</v>
      </c>
    </row>
    <row r="106" spans="1:22">
      <c r="A106" s="48" t="s">
        <v>112</v>
      </c>
      <c r="C106" s="48" t="s">
        <v>113</v>
      </c>
      <c r="D106" s="48" t="s">
        <v>63</v>
      </c>
      <c r="E106" s="46">
        <v>40658.518055555556</v>
      </c>
      <c r="F106" s="48">
        <v>916</v>
      </c>
      <c r="G106" s="48" t="s">
        <v>16</v>
      </c>
      <c r="H106" s="48">
        <v>48.8</v>
      </c>
      <c r="I106" s="48" t="s">
        <v>82</v>
      </c>
      <c r="J106" s="48" t="s">
        <v>78</v>
      </c>
      <c r="K106" s="48" t="s">
        <v>73</v>
      </c>
      <c r="L106" s="48">
        <v>1346480</v>
      </c>
      <c r="M106" s="46">
        <v>40668.70208333333</v>
      </c>
      <c r="N106" s="48" t="s">
        <v>93</v>
      </c>
      <c r="O106" s="48">
        <v>0.08</v>
      </c>
      <c r="P106" s="48">
        <v>0.3</v>
      </c>
      <c r="R106" s="48" t="s">
        <v>65</v>
      </c>
      <c r="S106" s="48" t="s">
        <v>67</v>
      </c>
      <c r="T106" s="48" t="s">
        <v>68</v>
      </c>
      <c r="U106" s="48">
        <v>9674</v>
      </c>
      <c r="V106" s="48" t="s">
        <v>114</v>
      </c>
    </row>
    <row r="107" spans="1:22">
      <c r="A107" s="48" t="s">
        <v>112</v>
      </c>
      <c r="C107" s="48" t="s">
        <v>113</v>
      </c>
      <c r="D107" s="48" t="s">
        <v>63</v>
      </c>
      <c r="E107" s="46">
        <v>40658.518055555556</v>
      </c>
      <c r="F107" s="48">
        <v>927</v>
      </c>
      <c r="G107" s="48" t="s">
        <v>17</v>
      </c>
      <c r="H107" s="48">
        <v>2.74</v>
      </c>
      <c r="I107" s="48" t="s">
        <v>82</v>
      </c>
      <c r="J107" s="48" t="s">
        <v>78</v>
      </c>
      <c r="K107" s="48" t="s">
        <v>73</v>
      </c>
      <c r="L107" s="48">
        <v>1346480</v>
      </c>
      <c r="M107" s="46">
        <v>40668.70208333333</v>
      </c>
      <c r="N107" s="48" t="s">
        <v>93</v>
      </c>
      <c r="O107" s="48">
        <v>0.04</v>
      </c>
      <c r="P107" s="48">
        <v>0.16</v>
      </c>
      <c r="R107" s="48" t="s">
        <v>65</v>
      </c>
      <c r="S107" s="48" t="s">
        <v>67</v>
      </c>
      <c r="T107" s="48" t="s">
        <v>68</v>
      </c>
      <c r="U107" s="48">
        <v>9674</v>
      </c>
      <c r="V107" s="48" t="s">
        <v>114</v>
      </c>
    </row>
    <row r="108" spans="1:22">
      <c r="A108" s="48" t="s">
        <v>112</v>
      </c>
      <c r="C108" s="48" t="s">
        <v>113</v>
      </c>
      <c r="D108" s="48" t="s">
        <v>63</v>
      </c>
      <c r="E108" s="46">
        <v>40658.518055555556</v>
      </c>
      <c r="F108" s="48">
        <v>929</v>
      </c>
      <c r="G108" s="48" t="s">
        <v>18</v>
      </c>
      <c r="H108" s="48">
        <v>1.8</v>
      </c>
      <c r="I108" s="48" t="s">
        <v>87</v>
      </c>
      <c r="J108" s="48" t="s">
        <v>78</v>
      </c>
      <c r="K108" s="48" t="s">
        <v>73</v>
      </c>
      <c r="L108" s="48">
        <v>1346480</v>
      </c>
      <c r="M108" s="46">
        <v>40668.70208333333</v>
      </c>
      <c r="N108" s="48" t="s">
        <v>93</v>
      </c>
      <c r="O108" s="48">
        <v>0.5</v>
      </c>
      <c r="P108" s="48">
        <v>2</v>
      </c>
      <c r="R108" s="48" t="s">
        <v>65</v>
      </c>
      <c r="S108" s="48" t="s">
        <v>67</v>
      </c>
      <c r="T108" s="48" t="s">
        <v>68</v>
      </c>
      <c r="U108" s="48">
        <v>9674</v>
      </c>
      <c r="V108" s="48" t="s">
        <v>114</v>
      </c>
    </row>
    <row r="109" spans="1:22">
      <c r="A109" s="48" t="s">
        <v>112</v>
      </c>
      <c r="C109" s="48" t="s">
        <v>113</v>
      </c>
      <c r="D109" s="48" t="s">
        <v>63</v>
      </c>
      <c r="E109" s="46">
        <v>40658.518055555556</v>
      </c>
      <c r="F109" s="48">
        <v>937</v>
      </c>
      <c r="G109" s="48" t="s">
        <v>19</v>
      </c>
      <c r="H109" s="48">
        <v>0.35</v>
      </c>
      <c r="I109" s="48" t="s">
        <v>87</v>
      </c>
      <c r="J109" s="48" t="s">
        <v>78</v>
      </c>
      <c r="K109" s="48" t="s">
        <v>73</v>
      </c>
      <c r="L109" s="48">
        <v>1346480</v>
      </c>
      <c r="M109" s="46">
        <v>40668.70208333333</v>
      </c>
      <c r="N109" s="48" t="s">
        <v>93</v>
      </c>
      <c r="O109" s="48">
        <v>0.3</v>
      </c>
      <c r="P109" s="48">
        <v>1.2</v>
      </c>
      <c r="R109" s="48" t="s">
        <v>65</v>
      </c>
      <c r="S109" s="48" t="s">
        <v>67</v>
      </c>
      <c r="T109" s="48" t="s">
        <v>68</v>
      </c>
      <c r="U109" s="48">
        <v>9674</v>
      </c>
      <c r="V109" s="48" t="s">
        <v>114</v>
      </c>
    </row>
    <row r="110" spans="1:22">
      <c r="A110" s="48" t="s">
        <v>112</v>
      </c>
      <c r="C110" s="48" t="s">
        <v>113</v>
      </c>
      <c r="D110" s="48" t="s">
        <v>63</v>
      </c>
      <c r="E110" s="46">
        <v>40658.518055555556</v>
      </c>
      <c r="F110" s="48">
        <v>940</v>
      </c>
      <c r="G110" s="48" t="s">
        <v>20</v>
      </c>
      <c r="H110" s="48">
        <v>4.4000000000000004</v>
      </c>
      <c r="J110" s="48" t="s">
        <v>78</v>
      </c>
      <c r="K110" s="48" t="s">
        <v>73</v>
      </c>
      <c r="L110" s="48">
        <v>1346471</v>
      </c>
      <c r="M110" s="46">
        <v>40668.574305555558</v>
      </c>
      <c r="N110" s="48" t="s">
        <v>94</v>
      </c>
      <c r="O110" s="48">
        <v>0.2</v>
      </c>
      <c r="P110" s="48">
        <v>0.5</v>
      </c>
      <c r="R110" s="48" t="s">
        <v>65</v>
      </c>
      <c r="S110" s="48" t="s">
        <v>67</v>
      </c>
      <c r="T110" s="48" t="s">
        <v>68</v>
      </c>
      <c r="U110" s="48">
        <v>9674</v>
      </c>
      <c r="V110" s="48" t="s">
        <v>114</v>
      </c>
    </row>
    <row r="111" spans="1:22">
      <c r="A111" s="48" t="s">
        <v>112</v>
      </c>
      <c r="C111" s="48" t="s">
        <v>113</v>
      </c>
      <c r="D111" s="48" t="s">
        <v>63</v>
      </c>
      <c r="E111" s="46">
        <v>40658.518055555556</v>
      </c>
      <c r="F111" s="48">
        <v>945</v>
      </c>
      <c r="G111" s="48" t="s">
        <v>21</v>
      </c>
      <c r="H111" s="48">
        <v>1.6</v>
      </c>
      <c r="J111" s="48" t="s">
        <v>78</v>
      </c>
      <c r="K111" s="48" t="s">
        <v>73</v>
      </c>
      <c r="L111" s="48">
        <v>1346471</v>
      </c>
      <c r="M111" s="46">
        <v>40668.574305555558</v>
      </c>
      <c r="N111" s="48" t="s">
        <v>94</v>
      </c>
      <c r="O111" s="48">
        <v>0.2</v>
      </c>
      <c r="P111" s="48">
        <v>0.5</v>
      </c>
      <c r="R111" s="48" t="s">
        <v>65</v>
      </c>
      <c r="S111" s="48" t="s">
        <v>67</v>
      </c>
      <c r="T111" s="48" t="s">
        <v>68</v>
      </c>
      <c r="U111" s="48">
        <v>9674</v>
      </c>
      <c r="V111" s="48" t="s">
        <v>114</v>
      </c>
    </row>
    <row r="112" spans="1:22">
      <c r="A112" s="48" t="s">
        <v>112</v>
      </c>
      <c r="C112" s="48" t="s">
        <v>113</v>
      </c>
      <c r="D112" s="48" t="s">
        <v>63</v>
      </c>
      <c r="E112" s="46">
        <v>40658.518055555556</v>
      </c>
      <c r="F112" s="48">
        <v>951</v>
      </c>
      <c r="G112" s="48" t="s">
        <v>35</v>
      </c>
      <c r="H112" s="48">
        <v>4.2000000000000003E-2</v>
      </c>
      <c r="I112" s="48" t="s">
        <v>87</v>
      </c>
      <c r="J112" s="48" t="s">
        <v>78</v>
      </c>
      <c r="K112" s="48" t="s">
        <v>73</v>
      </c>
      <c r="L112" s="48">
        <v>1346471</v>
      </c>
      <c r="M112" s="46">
        <v>40669.848611111112</v>
      </c>
      <c r="N112" s="48" t="s">
        <v>95</v>
      </c>
      <c r="O112" s="48">
        <v>0.04</v>
      </c>
      <c r="P112" s="48">
        <v>0.1</v>
      </c>
      <c r="R112" s="48" t="s">
        <v>65</v>
      </c>
      <c r="S112" s="48" t="s">
        <v>67</v>
      </c>
      <c r="T112" s="48" t="s">
        <v>68</v>
      </c>
      <c r="U112" s="48">
        <v>9674</v>
      </c>
      <c r="V112" s="48" t="s">
        <v>114</v>
      </c>
    </row>
    <row r="113" spans="1:22">
      <c r="A113" s="48" t="s">
        <v>112</v>
      </c>
      <c r="C113" s="48" t="s">
        <v>113</v>
      </c>
      <c r="D113" s="48" t="s">
        <v>63</v>
      </c>
      <c r="E113" s="46">
        <v>40658.518055555556</v>
      </c>
      <c r="F113" s="48">
        <v>955</v>
      </c>
      <c r="G113" s="48" t="s">
        <v>96</v>
      </c>
      <c r="H113" s="48">
        <v>7.31</v>
      </c>
      <c r="I113" s="48" t="s">
        <v>82</v>
      </c>
      <c r="J113" s="48" t="s">
        <v>78</v>
      </c>
      <c r="K113" s="48" t="s">
        <v>73</v>
      </c>
      <c r="L113" s="48">
        <v>1346483</v>
      </c>
      <c r="M113" s="46">
        <v>40660.71597222222</v>
      </c>
      <c r="N113" s="48" t="s">
        <v>93</v>
      </c>
      <c r="O113" s="48">
        <v>0.1</v>
      </c>
      <c r="P113" s="48">
        <v>0.4</v>
      </c>
      <c r="R113" s="48" t="s">
        <v>65</v>
      </c>
      <c r="S113" s="48" t="s">
        <v>67</v>
      </c>
      <c r="T113" s="48" t="s">
        <v>68</v>
      </c>
      <c r="U113" s="48">
        <v>9674</v>
      </c>
      <c r="V113" s="48" t="s">
        <v>114</v>
      </c>
    </row>
    <row r="114" spans="1:22">
      <c r="A114" s="48" t="s">
        <v>112</v>
      </c>
      <c r="C114" s="48" t="s">
        <v>113</v>
      </c>
      <c r="D114" s="48" t="s">
        <v>63</v>
      </c>
      <c r="E114" s="46">
        <v>40658.518055555556</v>
      </c>
      <c r="F114" s="48">
        <v>1002</v>
      </c>
      <c r="G114" s="48" t="s">
        <v>97</v>
      </c>
      <c r="H114" s="48">
        <v>0.25</v>
      </c>
      <c r="I114" s="48" t="s">
        <v>87</v>
      </c>
      <c r="J114" s="48" t="s">
        <v>98</v>
      </c>
      <c r="K114" s="48" t="s">
        <v>73</v>
      </c>
      <c r="L114" s="48">
        <v>1346480</v>
      </c>
      <c r="M114" s="46">
        <v>40665.777083333334</v>
      </c>
      <c r="N114" s="48" t="s">
        <v>99</v>
      </c>
      <c r="O114" s="48">
        <v>0.25</v>
      </c>
      <c r="P114" s="48">
        <v>1</v>
      </c>
      <c r="R114" s="48" t="s">
        <v>65</v>
      </c>
      <c r="S114" s="48" t="s">
        <v>67</v>
      </c>
      <c r="T114" s="48" t="s">
        <v>68</v>
      </c>
      <c r="U114" s="48">
        <v>9674</v>
      </c>
      <c r="V114" s="48" t="s">
        <v>114</v>
      </c>
    </row>
    <row r="115" spans="1:22">
      <c r="A115" s="48" t="s">
        <v>112</v>
      </c>
      <c r="C115" s="48" t="s">
        <v>113</v>
      </c>
      <c r="D115" s="48" t="s">
        <v>63</v>
      </c>
      <c r="E115" s="46">
        <v>40658.518055555556</v>
      </c>
      <c r="F115" s="48">
        <v>1007</v>
      </c>
      <c r="G115" s="48" t="s">
        <v>100</v>
      </c>
      <c r="H115" s="48">
        <v>6.42</v>
      </c>
      <c r="I115" s="48" t="s">
        <v>82</v>
      </c>
      <c r="J115" s="48" t="s">
        <v>98</v>
      </c>
      <c r="K115" s="48" t="s">
        <v>73</v>
      </c>
      <c r="L115" s="48">
        <v>1346480</v>
      </c>
      <c r="M115" s="46">
        <v>40665.777083333334</v>
      </c>
      <c r="N115" s="48" t="s">
        <v>99</v>
      </c>
      <c r="O115" s="48">
        <v>0.2</v>
      </c>
      <c r="P115" s="48">
        <v>0.8</v>
      </c>
      <c r="R115" s="48" t="s">
        <v>65</v>
      </c>
      <c r="S115" s="48" t="s">
        <v>67</v>
      </c>
      <c r="T115" s="48" t="s">
        <v>68</v>
      </c>
      <c r="U115" s="48">
        <v>9674</v>
      </c>
      <c r="V115" s="48" t="s">
        <v>114</v>
      </c>
    </row>
    <row r="116" spans="1:22">
      <c r="A116" s="48" t="s">
        <v>112</v>
      </c>
      <c r="C116" s="48" t="s">
        <v>113</v>
      </c>
      <c r="D116" s="48" t="s">
        <v>63</v>
      </c>
      <c r="E116" s="46">
        <v>40658.518055555556</v>
      </c>
      <c r="F116" s="48">
        <v>1022</v>
      </c>
      <c r="G116" s="48" t="s">
        <v>22</v>
      </c>
      <c r="H116" s="48">
        <v>15</v>
      </c>
      <c r="I116" s="48" t="s">
        <v>71</v>
      </c>
      <c r="J116" s="48" t="s">
        <v>98</v>
      </c>
      <c r="K116" s="48" t="s">
        <v>73</v>
      </c>
      <c r="L116" s="48">
        <v>1346480</v>
      </c>
      <c r="M116" s="46">
        <v>40668.70208333333</v>
      </c>
      <c r="N116" s="48" t="s">
        <v>93</v>
      </c>
      <c r="O116" s="48">
        <v>15</v>
      </c>
      <c r="P116" s="48">
        <v>60</v>
      </c>
      <c r="R116" s="48" t="s">
        <v>65</v>
      </c>
      <c r="S116" s="48" t="s">
        <v>67</v>
      </c>
      <c r="T116" s="48" t="s">
        <v>68</v>
      </c>
      <c r="U116" s="48">
        <v>9674</v>
      </c>
      <c r="V116" s="48" t="s">
        <v>114</v>
      </c>
    </row>
    <row r="117" spans="1:22">
      <c r="A117" s="48" t="s">
        <v>112</v>
      </c>
      <c r="C117" s="48" t="s">
        <v>113</v>
      </c>
      <c r="D117" s="48" t="s">
        <v>63</v>
      </c>
      <c r="E117" s="46">
        <v>40658.518055555556</v>
      </c>
      <c r="F117" s="48">
        <v>1045</v>
      </c>
      <c r="G117" s="48" t="s">
        <v>101</v>
      </c>
      <c r="H117" s="48">
        <v>30</v>
      </c>
      <c r="I117" s="48" t="s">
        <v>71</v>
      </c>
      <c r="J117" s="48" t="s">
        <v>98</v>
      </c>
      <c r="K117" s="48" t="s">
        <v>73</v>
      </c>
      <c r="L117" s="48">
        <v>1346480</v>
      </c>
      <c r="M117" s="46">
        <v>40668.70208333333</v>
      </c>
      <c r="N117" s="48" t="s">
        <v>93</v>
      </c>
      <c r="O117" s="48">
        <v>30</v>
      </c>
      <c r="P117" s="48">
        <v>120</v>
      </c>
      <c r="R117" s="48" t="s">
        <v>65</v>
      </c>
      <c r="S117" s="48" t="s">
        <v>67</v>
      </c>
      <c r="T117" s="48" t="s">
        <v>68</v>
      </c>
      <c r="U117" s="48">
        <v>9674</v>
      </c>
      <c r="V117" s="48" t="s">
        <v>114</v>
      </c>
    </row>
    <row r="118" spans="1:22">
      <c r="A118" s="48" t="s">
        <v>112</v>
      </c>
      <c r="C118" s="48" t="s">
        <v>113</v>
      </c>
      <c r="D118" s="48" t="s">
        <v>63</v>
      </c>
      <c r="E118" s="46">
        <v>40658.518055555556</v>
      </c>
      <c r="F118" s="48">
        <v>1055</v>
      </c>
      <c r="G118" s="48" t="s">
        <v>102</v>
      </c>
      <c r="H118" s="48">
        <v>1</v>
      </c>
      <c r="I118" s="48" t="s">
        <v>71</v>
      </c>
      <c r="J118" s="48" t="s">
        <v>98</v>
      </c>
      <c r="K118" s="48" t="s">
        <v>73</v>
      </c>
      <c r="L118" s="48">
        <v>1346480</v>
      </c>
      <c r="M118" s="46">
        <v>40668.70208333333</v>
      </c>
      <c r="N118" s="48" t="s">
        <v>93</v>
      </c>
      <c r="O118" s="48">
        <v>1</v>
      </c>
      <c r="P118" s="48">
        <v>4</v>
      </c>
      <c r="R118" s="48" t="s">
        <v>65</v>
      </c>
      <c r="S118" s="48" t="s">
        <v>67</v>
      </c>
      <c r="T118" s="48" t="s">
        <v>68</v>
      </c>
      <c r="U118" s="48">
        <v>9674</v>
      </c>
      <c r="V118" s="48" t="s">
        <v>114</v>
      </c>
    </row>
    <row r="119" spans="1:22">
      <c r="A119" s="48" t="s">
        <v>112</v>
      </c>
      <c r="C119" s="48" t="s">
        <v>113</v>
      </c>
      <c r="D119" s="48" t="s">
        <v>63</v>
      </c>
      <c r="E119" s="46">
        <v>40658.518055555556</v>
      </c>
      <c r="F119" s="48">
        <v>1082</v>
      </c>
      <c r="G119" s="48" t="s">
        <v>103</v>
      </c>
      <c r="H119" s="48">
        <v>39.9</v>
      </c>
      <c r="I119" s="48" t="s">
        <v>82</v>
      </c>
      <c r="J119" s="48" t="s">
        <v>98</v>
      </c>
      <c r="K119" s="48" t="s">
        <v>73</v>
      </c>
      <c r="L119" s="48">
        <v>1346480</v>
      </c>
      <c r="M119" s="46">
        <v>40668.70208333333</v>
      </c>
      <c r="N119" s="48" t="s">
        <v>93</v>
      </c>
      <c r="O119" s="48">
        <v>2</v>
      </c>
      <c r="P119" s="48">
        <v>8</v>
      </c>
      <c r="R119" s="48" t="s">
        <v>65</v>
      </c>
      <c r="S119" s="48" t="s">
        <v>67</v>
      </c>
      <c r="T119" s="48" t="s">
        <v>68</v>
      </c>
      <c r="U119" s="48">
        <v>9674</v>
      </c>
      <c r="V119" s="48" t="s">
        <v>114</v>
      </c>
    </row>
    <row r="120" spans="1:22">
      <c r="A120" s="48" t="s">
        <v>112</v>
      </c>
      <c r="C120" s="48" t="s">
        <v>113</v>
      </c>
      <c r="D120" s="48" t="s">
        <v>63</v>
      </c>
      <c r="E120" s="46">
        <v>40658.518055555556</v>
      </c>
      <c r="F120" s="48">
        <v>1092</v>
      </c>
      <c r="G120" s="48" t="s">
        <v>104</v>
      </c>
      <c r="H120" s="48">
        <v>5</v>
      </c>
      <c r="I120" s="48" t="s">
        <v>71</v>
      </c>
      <c r="J120" s="48" t="s">
        <v>98</v>
      </c>
      <c r="K120" s="48" t="s">
        <v>73</v>
      </c>
      <c r="L120" s="48">
        <v>1346480</v>
      </c>
      <c r="M120" s="46">
        <v>40668.70208333333</v>
      </c>
      <c r="N120" s="48" t="s">
        <v>93</v>
      </c>
      <c r="O120" s="48">
        <v>5</v>
      </c>
      <c r="P120" s="48">
        <v>20</v>
      </c>
      <c r="R120" s="48" t="s">
        <v>65</v>
      </c>
      <c r="S120" s="48" t="s">
        <v>67</v>
      </c>
      <c r="T120" s="48" t="s">
        <v>68</v>
      </c>
      <c r="U120" s="48">
        <v>9674</v>
      </c>
      <c r="V120" s="48" t="s">
        <v>114</v>
      </c>
    </row>
    <row r="121" spans="1:22">
      <c r="A121" s="48" t="s">
        <v>112</v>
      </c>
      <c r="C121" s="48" t="s">
        <v>113</v>
      </c>
      <c r="D121" s="48" t="s">
        <v>63</v>
      </c>
      <c r="E121" s="46">
        <v>40658.518055555556</v>
      </c>
      <c r="F121" s="48">
        <v>1105</v>
      </c>
      <c r="G121" s="48" t="s">
        <v>105</v>
      </c>
      <c r="H121" s="48">
        <v>5</v>
      </c>
      <c r="I121" s="48" t="s">
        <v>71</v>
      </c>
      <c r="J121" s="48" t="s">
        <v>98</v>
      </c>
      <c r="K121" s="48" t="s">
        <v>73</v>
      </c>
      <c r="L121" s="48">
        <v>1346480</v>
      </c>
      <c r="M121" s="46">
        <v>40665.777083333334</v>
      </c>
      <c r="N121" s="48" t="s">
        <v>99</v>
      </c>
      <c r="O121" s="48">
        <v>5</v>
      </c>
      <c r="P121" s="48">
        <v>20</v>
      </c>
      <c r="R121" s="48" t="s">
        <v>65</v>
      </c>
      <c r="S121" s="48" t="s">
        <v>67</v>
      </c>
      <c r="T121" s="48" t="s">
        <v>68</v>
      </c>
      <c r="U121" s="48">
        <v>9674</v>
      </c>
      <c r="V121" s="48" t="s">
        <v>114</v>
      </c>
    </row>
    <row r="122" spans="1:22">
      <c r="A122" s="48" t="s">
        <v>112</v>
      </c>
      <c r="C122" s="48" t="s">
        <v>113</v>
      </c>
      <c r="D122" s="48" t="s">
        <v>63</v>
      </c>
      <c r="E122" s="46">
        <v>40658.518055555556</v>
      </c>
      <c r="F122" s="48">
        <v>70300</v>
      </c>
      <c r="G122" s="48" t="s">
        <v>23</v>
      </c>
      <c r="H122" s="48">
        <v>151</v>
      </c>
      <c r="J122" s="48" t="s">
        <v>78</v>
      </c>
      <c r="K122" s="48" t="s">
        <v>73</v>
      </c>
      <c r="L122" s="48">
        <v>1346471</v>
      </c>
      <c r="M122" s="46">
        <v>40665.593055555553</v>
      </c>
      <c r="N122" s="48" t="s">
        <v>106</v>
      </c>
      <c r="O122" s="48">
        <v>15</v>
      </c>
      <c r="P122" s="48">
        <v>60</v>
      </c>
      <c r="R122" s="48" t="s">
        <v>65</v>
      </c>
      <c r="S122" s="48" t="s">
        <v>67</v>
      </c>
      <c r="T122" s="48" t="s">
        <v>68</v>
      </c>
      <c r="U122" s="48">
        <v>9674</v>
      </c>
      <c r="V122" s="48" t="s">
        <v>114</v>
      </c>
    </row>
    <row r="123" spans="1:22">
      <c r="A123" s="48" t="s">
        <v>115</v>
      </c>
      <c r="C123" s="48" t="s">
        <v>116</v>
      </c>
      <c r="D123" s="48" t="s">
        <v>63</v>
      </c>
      <c r="E123" s="46">
        <v>40658.59375</v>
      </c>
      <c r="F123" s="48">
        <v>10</v>
      </c>
      <c r="G123" s="48" t="s">
        <v>2</v>
      </c>
      <c r="H123" s="48">
        <v>20.2</v>
      </c>
      <c r="J123" s="48" t="s">
        <v>64</v>
      </c>
      <c r="K123" s="48" t="s">
        <v>65</v>
      </c>
      <c r="M123" s="46">
        <v>40658.59375</v>
      </c>
      <c r="N123" s="48" t="s">
        <v>66</v>
      </c>
      <c r="R123" s="48" t="s">
        <v>65</v>
      </c>
      <c r="S123" s="48" t="s">
        <v>67</v>
      </c>
      <c r="T123" s="48" t="s">
        <v>68</v>
      </c>
      <c r="U123" s="48">
        <v>19510</v>
      </c>
      <c r="V123" s="48" t="s">
        <v>117</v>
      </c>
    </row>
    <row r="124" spans="1:22">
      <c r="A124" s="48" t="s">
        <v>115</v>
      </c>
      <c r="C124" s="48" t="s">
        <v>116</v>
      </c>
      <c r="D124" s="48" t="s">
        <v>63</v>
      </c>
      <c r="E124" s="46">
        <v>40658.59375</v>
      </c>
      <c r="F124" s="48">
        <v>81</v>
      </c>
      <c r="G124" s="48" t="s">
        <v>70</v>
      </c>
      <c r="H124" s="48">
        <v>5</v>
      </c>
      <c r="I124" s="48" t="s">
        <v>71</v>
      </c>
      <c r="J124" s="48" t="s">
        <v>72</v>
      </c>
      <c r="K124" s="48" t="s">
        <v>73</v>
      </c>
      <c r="L124" s="48">
        <v>1346472</v>
      </c>
      <c r="M124" s="46">
        <v>40660.482638888891</v>
      </c>
      <c r="N124" s="48" t="s">
        <v>74</v>
      </c>
      <c r="O124" s="48">
        <v>5</v>
      </c>
      <c r="P124" s="48">
        <v>5</v>
      </c>
      <c r="Q124" s="48" t="s">
        <v>75</v>
      </c>
      <c r="R124" s="48" t="s">
        <v>65</v>
      </c>
      <c r="S124" s="48" t="s">
        <v>67</v>
      </c>
      <c r="T124" s="48" t="s">
        <v>68</v>
      </c>
      <c r="U124" s="48">
        <v>19510</v>
      </c>
      <c r="V124" s="48" t="s">
        <v>117</v>
      </c>
    </row>
    <row r="125" spans="1:22">
      <c r="A125" s="48" t="s">
        <v>115</v>
      </c>
      <c r="C125" s="48" t="s">
        <v>116</v>
      </c>
      <c r="D125" s="48" t="s">
        <v>63</v>
      </c>
      <c r="E125" s="46">
        <v>40658.59375</v>
      </c>
      <c r="F125" s="48">
        <v>94</v>
      </c>
      <c r="G125" s="48" t="s">
        <v>5</v>
      </c>
      <c r="H125" s="48">
        <v>258</v>
      </c>
      <c r="J125" s="48" t="s">
        <v>76</v>
      </c>
      <c r="K125" s="48" t="s">
        <v>65</v>
      </c>
      <c r="M125" s="46">
        <v>40658.59375</v>
      </c>
      <c r="N125" s="48" t="s">
        <v>77</v>
      </c>
      <c r="R125" s="48" t="s">
        <v>65</v>
      </c>
      <c r="S125" s="48" t="s">
        <v>67</v>
      </c>
      <c r="T125" s="48" t="s">
        <v>68</v>
      </c>
      <c r="U125" s="48">
        <v>19510</v>
      </c>
      <c r="V125" s="48" t="s">
        <v>117</v>
      </c>
    </row>
    <row r="126" spans="1:22">
      <c r="A126" s="48" t="s">
        <v>115</v>
      </c>
      <c r="C126" s="48" t="s">
        <v>116</v>
      </c>
      <c r="D126" s="48" t="s">
        <v>63</v>
      </c>
      <c r="E126" s="46">
        <v>40658.59375</v>
      </c>
      <c r="F126" s="48">
        <v>299</v>
      </c>
      <c r="G126" s="48" t="s">
        <v>6</v>
      </c>
      <c r="H126" s="48">
        <v>7.04</v>
      </c>
      <c r="J126" s="48" t="s">
        <v>78</v>
      </c>
      <c r="K126" s="48" t="s">
        <v>65</v>
      </c>
      <c r="M126" s="46">
        <v>40658.59375</v>
      </c>
      <c r="N126" s="48" t="s">
        <v>79</v>
      </c>
      <c r="R126" s="48" t="s">
        <v>65</v>
      </c>
      <c r="S126" s="48" t="s">
        <v>67</v>
      </c>
      <c r="T126" s="48" t="s">
        <v>68</v>
      </c>
      <c r="U126" s="48">
        <v>19510</v>
      </c>
      <c r="V126" s="48" t="s">
        <v>117</v>
      </c>
    </row>
    <row r="127" spans="1:22">
      <c r="A127" s="48" t="s">
        <v>115</v>
      </c>
      <c r="C127" s="48" t="s">
        <v>116</v>
      </c>
      <c r="D127" s="48" t="s">
        <v>63</v>
      </c>
      <c r="E127" s="46">
        <v>40658.59375</v>
      </c>
      <c r="F127" s="48">
        <v>406</v>
      </c>
      <c r="G127" s="48" t="s">
        <v>8</v>
      </c>
      <c r="H127" s="48">
        <v>7.6</v>
      </c>
      <c r="J127" s="48" t="s">
        <v>80</v>
      </c>
      <c r="K127" s="48" t="s">
        <v>65</v>
      </c>
      <c r="M127" s="46">
        <v>40658.59375</v>
      </c>
      <c r="N127" s="48" t="s">
        <v>81</v>
      </c>
      <c r="R127" s="48" t="s">
        <v>65</v>
      </c>
      <c r="S127" s="48" t="s">
        <v>67</v>
      </c>
      <c r="T127" s="48" t="s">
        <v>68</v>
      </c>
      <c r="U127" s="48">
        <v>19510</v>
      </c>
      <c r="V127" s="48" t="s">
        <v>117</v>
      </c>
    </row>
    <row r="128" spans="1:22">
      <c r="A128" s="48" t="s">
        <v>115</v>
      </c>
      <c r="C128" s="48" t="s">
        <v>116</v>
      </c>
      <c r="D128" s="48" t="s">
        <v>63</v>
      </c>
      <c r="E128" s="46">
        <v>40658.59375</v>
      </c>
      <c r="F128" s="48">
        <v>410</v>
      </c>
      <c r="G128" s="48" t="s">
        <v>9</v>
      </c>
      <c r="H128" s="48">
        <v>117</v>
      </c>
      <c r="J128" s="48" t="s">
        <v>78</v>
      </c>
      <c r="K128" s="48" t="s">
        <v>73</v>
      </c>
      <c r="L128" s="48">
        <v>1346472</v>
      </c>
      <c r="M128" s="46">
        <v>40669.853472222225</v>
      </c>
      <c r="N128" s="48" t="s">
        <v>83</v>
      </c>
      <c r="O128" s="48">
        <v>0.65</v>
      </c>
      <c r="P128" s="48">
        <v>2.5</v>
      </c>
      <c r="R128" s="48" t="s">
        <v>65</v>
      </c>
      <c r="S128" s="48" t="s">
        <v>67</v>
      </c>
      <c r="T128" s="48" t="s">
        <v>68</v>
      </c>
      <c r="U128" s="48">
        <v>19510</v>
      </c>
      <c r="V128" s="48" t="s">
        <v>117</v>
      </c>
    </row>
    <row r="129" spans="1:22">
      <c r="A129" s="48" t="s">
        <v>115</v>
      </c>
      <c r="C129" s="48" t="s">
        <v>116</v>
      </c>
      <c r="D129" s="48" t="s">
        <v>63</v>
      </c>
      <c r="E129" s="46">
        <v>40658.59375</v>
      </c>
      <c r="F129" s="48">
        <v>530</v>
      </c>
      <c r="G129" s="48" t="s">
        <v>39</v>
      </c>
      <c r="H129" s="48">
        <v>4</v>
      </c>
      <c r="I129" s="48" t="s">
        <v>71</v>
      </c>
      <c r="J129" s="48" t="s">
        <v>78</v>
      </c>
      <c r="K129" s="48" t="s">
        <v>73</v>
      </c>
      <c r="L129" s="48">
        <v>1346472</v>
      </c>
      <c r="M129" s="46">
        <v>40665.593055555553</v>
      </c>
      <c r="N129" s="48" t="s">
        <v>84</v>
      </c>
      <c r="O129" s="48">
        <v>4</v>
      </c>
      <c r="P129" s="48">
        <v>16</v>
      </c>
      <c r="Q129" s="48" t="s">
        <v>85</v>
      </c>
      <c r="R129" s="48" t="s">
        <v>65</v>
      </c>
      <c r="S129" s="48" t="s">
        <v>67</v>
      </c>
      <c r="T129" s="48" t="s">
        <v>68</v>
      </c>
      <c r="U129" s="48">
        <v>19510</v>
      </c>
      <c r="V129" s="48" t="s">
        <v>117</v>
      </c>
    </row>
    <row r="130" spans="1:22">
      <c r="A130" s="48" t="s">
        <v>115</v>
      </c>
      <c r="C130" s="48" t="s">
        <v>116</v>
      </c>
      <c r="D130" s="48" t="s">
        <v>63</v>
      </c>
      <c r="E130" s="46">
        <v>40658.59375</v>
      </c>
      <c r="F130" s="48">
        <v>610</v>
      </c>
      <c r="G130" s="48" t="s">
        <v>10</v>
      </c>
      <c r="H130" s="48">
        <v>0.01</v>
      </c>
      <c r="I130" s="48" t="s">
        <v>71</v>
      </c>
      <c r="J130" s="48" t="s">
        <v>78</v>
      </c>
      <c r="K130" s="48" t="s">
        <v>73</v>
      </c>
      <c r="L130" s="48">
        <v>1346475</v>
      </c>
      <c r="M130" s="46">
        <v>40661.503472222219</v>
      </c>
      <c r="N130" s="48" t="s">
        <v>86</v>
      </c>
      <c r="O130" s="48">
        <v>0.01</v>
      </c>
      <c r="P130" s="48">
        <v>0.02</v>
      </c>
      <c r="R130" s="48" t="s">
        <v>65</v>
      </c>
      <c r="S130" s="48" t="s">
        <v>67</v>
      </c>
      <c r="T130" s="48" t="s">
        <v>68</v>
      </c>
      <c r="U130" s="48">
        <v>19510</v>
      </c>
      <c r="V130" s="48" t="s">
        <v>117</v>
      </c>
    </row>
    <row r="131" spans="1:22">
      <c r="A131" s="48" t="s">
        <v>115</v>
      </c>
      <c r="C131" s="48" t="s">
        <v>116</v>
      </c>
      <c r="D131" s="48" t="s">
        <v>63</v>
      </c>
      <c r="E131" s="46">
        <v>40658.59375</v>
      </c>
      <c r="F131" s="48">
        <v>625</v>
      </c>
      <c r="G131" s="48" t="s">
        <v>11</v>
      </c>
      <c r="H131" s="48">
        <v>0.08</v>
      </c>
      <c r="I131" s="48" t="s">
        <v>71</v>
      </c>
      <c r="J131" s="48" t="s">
        <v>78</v>
      </c>
      <c r="K131" s="48" t="s">
        <v>73</v>
      </c>
      <c r="L131" s="48">
        <v>1346475</v>
      </c>
      <c r="M131" s="46">
        <v>40667.552777777775</v>
      </c>
      <c r="N131" s="48" t="s">
        <v>88</v>
      </c>
      <c r="O131" s="48">
        <v>0.08</v>
      </c>
      <c r="P131" s="48">
        <v>0.2</v>
      </c>
      <c r="R131" s="48" t="s">
        <v>65</v>
      </c>
      <c r="S131" s="48" t="s">
        <v>67</v>
      </c>
      <c r="T131" s="48" t="s">
        <v>68</v>
      </c>
      <c r="U131" s="48">
        <v>19510</v>
      </c>
      <c r="V131" s="48" t="s">
        <v>117</v>
      </c>
    </row>
    <row r="132" spans="1:22">
      <c r="A132" s="48" t="s">
        <v>115</v>
      </c>
      <c r="C132" s="48" t="s">
        <v>116</v>
      </c>
      <c r="D132" s="48" t="s">
        <v>63</v>
      </c>
      <c r="E132" s="46">
        <v>40658.59375</v>
      </c>
      <c r="F132" s="48">
        <v>630</v>
      </c>
      <c r="G132" s="48" t="s">
        <v>12</v>
      </c>
      <c r="H132" s="48">
        <v>3.5</v>
      </c>
      <c r="J132" s="48" t="s">
        <v>78</v>
      </c>
      <c r="K132" s="48" t="s">
        <v>73</v>
      </c>
      <c r="L132" s="48">
        <v>1346475</v>
      </c>
      <c r="M132" s="46">
        <v>40660.636111111111</v>
      </c>
      <c r="N132" s="48" t="s">
        <v>89</v>
      </c>
      <c r="O132" s="48">
        <v>0.04</v>
      </c>
      <c r="P132" s="48">
        <v>0.1</v>
      </c>
      <c r="R132" s="48" t="s">
        <v>65</v>
      </c>
      <c r="S132" s="48" t="s">
        <v>67</v>
      </c>
      <c r="T132" s="48" t="s">
        <v>68</v>
      </c>
      <c r="U132" s="48">
        <v>19510</v>
      </c>
      <c r="V132" s="48" t="s">
        <v>117</v>
      </c>
    </row>
    <row r="133" spans="1:22">
      <c r="A133" s="48" t="s">
        <v>115</v>
      </c>
      <c r="C133" s="48" t="s">
        <v>116</v>
      </c>
      <c r="D133" s="48" t="s">
        <v>63</v>
      </c>
      <c r="E133" s="46">
        <v>40658.59375</v>
      </c>
      <c r="F133" s="48">
        <v>665</v>
      </c>
      <c r="G133" s="48" t="s">
        <v>13</v>
      </c>
      <c r="H133" s="48">
        <v>0.02</v>
      </c>
      <c r="J133" s="48" t="s">
        <v>78</v>
      </c>
      <c r="K133" s="48" t="s">
        <v>73</v>
      </c>
      <c r="L133" s="48">
        <v>1346475</v>
      </c>
      <c r="M133" s="46">
        <v>40665.532638888886</v>
      </c>
      <c r="N133" s="48" t="s">
        <v>90</v>
      </c>
      <c r="O133" s="48">
        <v>0</v>
      </c>
      <c r="P133" s="48">
        <v>0.01</v>
      </c>
      <c r="Q133" s="48" t="s">
        <v>91</v>
      </c>
      <c r="R133" s="48" t="s">
        <v>65</v>
      </c>
      <c r="S133" s="48" t="s">
        <v>67</v>
      </c>
      <c r="T133" s="48" t="s">
        <v>68</v>
      </c>
      <c r="U133" s="48">
        <v>19510</v>
      </c>
      <c r="V133" s="48" t="s">
        <v>117</v>
      </c>
    </row>
    <row r="134" spans="1:22">
      <c r="A134" s="48" t="s">
        <v>115</v>
      </c>
      <c r="C134" s="48" t="s">
        <v>116</v>
      </c>
      <c r="D134" s="48" t="s">
        <v>63</v>
      </c>
      <c r="E134" s="46">
        <v>40658.59375</v>
      </c>
      <c r="F134" s="48">
        <v>671</v>
      </c>
      <c r="G134" s="48" t="s">
        <v>14</v>
      </c>
      <c r="H134" s="48">
        <v>2.1000000000000001E-2</v>
      </c>
      <c r="J134" s="48" t="s">
        <v>78</v>
      </c>
      <c r="K134" s="48" t="s">
        <v>73</v>
      </c>
      <c r="L134" s="48">
        <v>1346478</v>
      </c>
      <c r="M134" s="46">
        <v>40659.646527777775</v>
      </c>
      <c r="N134" s="48" t="s">
        <v>90</v>
      </c>
      <c r="O134" s="48">
        <v>0</v>
      </c>
      <c r="P134" s="48">
        <v>0.01</v>
      </c>
      <c r="R134" s="48" t="s">
        <v>65</v>
      </c>
      <c r="S134" s="48" t="s">
        <v>67</v>
      </c>
      <c r="T134" s="48" t="s">
        <v>68</v>
      </c>
      <c r="U134" s="48">
        <v>19510</v>
      </c>
      <c r="V134" s="48" t="s">
        <v>117</v>
      </c>
    </row>
    <row r="135" spans="1:22">
      <c r="A135" s="48" t="s">
        <v>115</v>
      </c>
      <c r="C135" s="48" t="s">
        <v>116</v>
      </c>
      <c r="D135" s="48" t="s">
        <v>63</v>
      </c>
      <c r="E135" s="46">
        <v>40658.59375</v>
      </c>
      <c r="F135" s="48">
        <v>680</v>
      </c>
      <c r="G135" s="48" t="s">
        <v>15</v>
      </c>
      <c r="H135" s="48">
        <v>1</v>
      </c>
      <c r="I135" s="48" t="s">
        <v>71</v>
      </c>
      <c r="J135" s="48" t="s">
        <v>78</v>
      </c>
      <c r="K135" s="48" t="s">
        <v>73</v>
      </c>
      <c r="L135" s="48">
        <v>1346475</v>
      </c>
      <c r="M135" s="46">
        <v>40672.899305555555</v>
      </c>
      <c r="N135" s="48" t="s">
        <v>92</v>
      </c>
      <c r="O135" s="48">
        <v>1</v>
      </c>
      <c r="P135" s="48">
        <v>5</v>
      </c>
      <c r="R135" s="48" t="s">
        <v>65</v>
      </c>
      <c r="S135" s="48" t="s">
        <v>67</v>
      </c>
      <c r="T135" s="48" t="s">
        <v>68</v>
      </c>
      <c r="U135" s="48">
        <v>19510</v>
      </c>
      <c r="V135" s="48" t="s">
        <v>117</v>
      </c>
    </row>
    <row r="136" spans="1:22">
      <c r="A136" s="48" t="s">
        <v>115</v>
      </c>
      <c r="C136" s="48" t="s">
        <v>116</v>
      </c>
      <c r="D136" s="48" t="s">
        <v>63</v>
      </c>
      <c r="E136" s="46">
        <v>40658.59375</v>
      </c>
      <c r="F136" s="48">
        <v>916</v>
      </c>
      <c r="G136" s="48" t="s">
        <v>16</v>
      </c>
      <c r="H136" s="48">
        <v>49.8</v>
      </c>
      <c r="J136" s="48" t="s">
        <v>78</v>
      </c>
      <c r="K136" s="48" t="s">
        <v>73</v>
      </c>
      <c r="L136" s="48">
        <v>1346481</v>
      </c>
      <c r="M136" s="46">
        <v>40668.741666666669</v>
      </c>
      <c r="N136" s="48" t="s">
        <v>93</v>
      </c>
      <c r="O136" s="48">
        <v>0.08</v>
      </c>
      <c r="P136" s="48">
        <v>0.3</v>
      </c>
      <c r="R136" s="48" t="s">
        <v>65</v>
      </c>
      <c r="S136" s="48" t="s">
        <v>67</v>
      </c>
      <c r="T136" s="48" t="s">
        <v>68</v>
      </c>
      <c r="U136" s="48">
        <v>19510</v>
      </c>
      <c r="V136" s="48" t="s">
        <v>117</v>
      </c>
    </row>
    <row r="137" spans="1:22">
      <c r="A137" s="48" t="s">
        <v>115</v>
      </c>
      <c r="C137" s="48" t="s">
        <v>116</v>
      </c>
      <c r="D137" s="48" t="s">
        <v>63</v>
      </c>
      <c r="E137" s="46">
        <v>40658.59375</v>
      </c>
      <c r="F137" s="48">
        <v>927</v>
      </c>
      <c r="G137" s="48" t="s">
        <v>17</v>
      </c>
      <c r="H137" s="48">
        <v>2.25</v>
      </c>
      <c r="J137" s="48" t="s">
        <v>78</v>
      </c>
      <c r="K137" s="48" t="s">
        <v>73</v>
      </c>
      <c r="L137" s="48">
        <v>1346481</v>
      </c>
      <c r="M137" s="46">
        <v>40668.741666666669</v>
      </c>
      <c r="N137" s="48" t="s">
        <v>93</v>
      </c>
      <c r="O137" s="48">
        <v>0.04</v>
      </c>
      <c r="P137" s="48">
        <v>0.16</v>
      </c>
      <c r="R137" s="48" t="s">
        <v>65</v>
      </c>
      <c r="S137" s="48" t="s">
        <v>67</v>
      </c>
      <c r="T137" s="48" t="s">
        <v>68</v>
      </c>
      <c r="U137" s="48">
        <v>19510</v>
      </c>
      <c r="V137" s="48" t="s">
        <v>117</v>
      </c>
    </row>
    <row r="138" spans="1:22">
      <c r="A138" s="48" t="s">
        <v>115</v>
      </c>
      <c r="C138" s="48" t="s">
        <v>116</v>
      </c>
      <c r="D138" s="48" t="s">
        <v>63</v>
      </c>
      <c r="E138" s="46">
        <v>40658.59375</v>
      </c>
      <c r="F138" s="48">
        <v>929</v>
      </c>
      <c r="G138" s="48" t="s">
        <v>18</v>
      </c>
      <c r="H138" s="48">
        <v>1.8</v>
      </c>
      <c r="I138" s="48" t="s">
        <v>87</v>
      </c>
      <c r="J138" s="48" t="s">
        <v>78</v>
      </c>
      <c r="K138" s="48" t="s">
        <v>73</v>
      </c>
      <c r="L138" s="48">
        <v>1346481</v>
      </c>
      <c r="M138" s="46">
        <v>40668.741666666669</v>
      </c>
      <c r="N138" s="48" t="s">
        <v>93</v>
      </c>
      <c r="O138" s="48">
        <v>0.5</v>
      </c>
      <c r="P138" s="48">
        <v>2</v>
      </c>
      <c r="R138" s="48" t="s">
        <v>65</v>
      </c>
      <c r="S138" s="48" t="s">
        <v>67</v>
      </c>
      <c r="T138" s="48" t="s">
        <v>68</v>
      </c>
      <c r="U138" s="48">
        <v>19510</v>
      </c>
      <c r="V138" s="48" t="s">
        <v>117</v>
      </c>
    </row>
    <row r="139" spans="1:22">
      <c r="A139" s="48" t="s">
        <v>115</v>
      </c>
      <c r="C139" s="48" t="s">
        <v>116</v>
      </c>
      <c r="D139" s="48" t="s">
        <v>63</v>
      </c>
      <c r="E139" s="46">
        <v>40658.59375</v>
      </c>
      <c r="F139" s="48">
        <v>937</v>
      </c>
      <c r="G139" s="48" t="s">
        <v>19</v>
      </c>
      <c r="H139" s="48">
        <v>0.34</v>
      </c>
      <c r="I139" s="48" t="s">
        <v>87</v>
      </c>
      <c r="J139" s="48" t="s">
        <v>78</v>
      </c>
      <c r="K139" s="48" t="s">
        <v>73</v>
      </c>
      <c r="L139" s="48">
        <v>1346481</v>
      </c>
      <c r="M139" s="46">
        <v>40668.741666666669</v>
      </c>
      <c r="N139" s="48" t="s">
        <v>93</v>
      </c>
      <c r="O139" s="48">
        <v>0.3</v>
      </c>
      <c r="P139" s="48">
        <v>1.2</v>
      </c>
      <c r="R139" s="48" t="s">
        <v>65</v>
      </c>
      <c r="S139" s="48" t="s">
        <v>67</v>
      </c>
      <c r="T139" s="48" t="s">
        <v>68</v>
      </c>
      <c r="U139" s="48">
        <v>19510</v>
      </c>
      <c r="V139" s="48" t="s">
        <v>117</v>
      </c>
    </row>
    <row r="140" spans="1:22">
      <c r="A140" s="48" t="s">
        <v>115</v>
      </c>
      <c r="C140" s="48" t="s">
        <v>116</v>
      </c>
      <c r="D140" s="48" t="s">
        <v>63</v>
      </c>
      <c r="E140" s="46">
        <v>40658.59375</v>
      </c>
      <c r="F140" s="48">
        <v>940</v>
      </c>
      <c r="G140" s="48" t="s">
        <v>20</v>
      </c>
      <c r="H140" s="48">
        <v>4.5999999999999996</v>
      </c>
      <c r="J140" s="48" t="s">
        <v>78</v>
      </c>
      <c r="K140" s="48" t="s">
        <v>73</v>
      </c>
      <c r="L140" s="48">
        <v>1346472</v>
      </c>
      <c r="M140" s="46">
        <v>40668.62777777778</v>
      </c>
      <c r="N140" s="48" t="s">
        <v>94</v>
      </c>
      <c r="O140" s="48">
        <v>0.2</v>
      </c>
      <c r="P140" s="48">
        <v>0.5</v>
      </c>
      <c r="R140" s="48" t="s">
        <v>65</v>
      </c>
      <c r="S140" s="48" t="s">
        <v>67</v>
      </c>
      <c r="T140" s="48" t="s">
        <v>68</v>
      </c>
      <c r="U140" s="48">
        <v>19510</v>
      </c>
      <c r="V140" s="48" t="s">
        <v>117</v>
      </c>
    </row>
    <row r="141" spans="1:22">
      <c r="A141" s="48" t="s">
        <v>115</v>
      </c>
      <c r="C141" s="48" t="s">
        <v>116</v>
      </c>
      <c r="D141" s="48" t="s">
        <v>63</v>
      </c>
      <c r="E141" s="46">
        <v>40658.59375</v>
      </c>
      <c r="F141" s="48">
        <v>945</v>
      </c>
      <c r="G141" s="48" t="s">
        <v>21</v>
      </c>
      <c r="H141" s="48">
        <v>1.3</v>
      </c>
      <c r="J141" s="48" t="s">
        <v>78</v>
      </c>
      <c r="K141" s="48" t="s">
        <v>73</v>
      </c>
      <c r="L141" s="48">
        <v>1346472</v>
      </c>
      <c r="M141" s="46">
        <v>40668.62777777778</v>
      </c>
      <c r="N141" s="48" t="s">
        <v>94</v>
      </c>
      <c r="O141" s="48">
        <v>0.2</v>
      </c>
      <c r="P141" s="48">
        <v>0.5</v>
      </c>
      <c r="R141" s="48" t="s">
        <v>65</v>
      </c>
      <c r="S141" s="48" t="s">
        <v>67</v>
      </c>
      <c r="T141" s="48" t="s">
        <v>68</v>
      </c>
      <c r="U141" s="48">
        <v>19510</v>
      </c>
      <c r="V141" s="48" t="s">
        <v>117</v>
      </c>
    </row>
    <row r="142" spans="1:22">
      <c r="A142" s="48" t="s">
        <v>115</v>
      </c>
      <c r="C142" s="48" t="s">
        <v>116</v>
      </c>
      <c r="D142" s="48" t="s">
        <v>63</v>
      </c>
      <c r="E142" s="46">
        <v>40658.59375</v>
      </c>
      <c r="F142" s="48">
        <v>951</v>
      </c>
      <c r="G142" s="48" t="s">
        <v>35</v>
      </c>
      <c r="H142" s="48">
        <v>3.9E-2</v>
      </c>
      <c r="I142" s="48" t="s">
        <v>87</v>
      </c>
      <c r="J142" s="48" t="s">
        <v>78</v>
      </c>
      <c r="K142" s="48" t="s">
        <v>73</v>
      </c>
      <c r="L142" s="48">
        <v>1346472</v>
      </c>
      <c r="M142" s="46">
        <v>40669.853472222225</v>
      </c>
      <c r="N142" s="48" t="s">
        <v>95</v>
      </c>
      <c r="O142" s="48">
        <v>0.04</v>
      </c>
      <c r="P142" s="48">
        <v>0.1</v>
      </c>
      <c r="R142" s="48" t="s">
        <v>65</v>
      </c>
      <c r="S142" s="48" t="s">
        <v>67</v>
      </c>
      <c r="T142" s="48" t="s">
        <v>68</v>
      </c>
      <c r="U142" s="48">
        <v>19510</v>
      </c>
      <c r="V142" s="48" t="s">
        <v>117</v>
      </c>
    </row>
    <row r="143" spans="1:22">
      <c r="A143" s="48" t="s">
        <v>115</v>
      </c>
      <c r="C143" s="48" t="s">
        <v>116</v>
      </c>
      <c r="D143" s="48" t="s">
        <v>63</v>
      </c>
      <c r="E143" s="46">
        <v>40658.59375</v>
      </c>
      <c r="F143" s="48">
        <v>955</v>
      </c>
      <c r="G143" s="48" t="s">
        <v>96</v>
      </c>
      <c r="H143" s="48">
        <v>7.19</v>
      </c>
      <c r="J143" s="48" t="s">
        <v>78</v>
      </c>
      <c r="K143" s="48" t="s">
        <v>73</v>
      </c>
      <c r="L143" s="48">
        <v>1346484</v>
      </c>
      <c r="M143" s="46">
        <v>40660.71875</v>
      </c>
      <c r="N143" s="48" t="s">
        <v>93</v>
      </c>
      <c r="O143" s="48">
        <v>0.1</v>
      </c>
      <c r="P143" s="48">
        <v>0.4</v>
      </c>
      <c r="R143" s="48" t="s">
        <v>65</v>
      </c>
      <c r="S143" s="48" t="s">
        <v>67</v>
      </c>
      <c r="T143" s="48" t="s">
        <v>68</v>
      </c>
      <c r="U143" s="48">
        <v>19510</v>
      </c>
      <c r="V143" s="48" t="s">
        <v>117</v>
      </c>
    </row>
    <row r="144" spans="1:22">
      <c r="A144" s="48" t="s">
        <v>115</v>
      </c>
      <c r="C144" s="48" t="s">
        <v>116</v>
      </c>
      <c r="D144" s="48" t="s">
        <v>63</v>
      </c>
      <c r="E144" s="46">
        <v>40658.59375</v>
      </c>
      <c r="F144" s="48">
        <v>1002</v>
      </c>
      <c r="G144" s="48" t="s">
        <v>97</v>
      </c>
      <c r="H144" s="48">
        <v>0.25</v>
      </c>
      <c r="I144" s="48" t="s">
        <v>87</v>
      </c>
      <c r="J144" s="48" t="s">
        <v>98</v>
      </c>
      <c r="K144" s="48" t="s">
        <v>73</v>
      </c>
      <c r="L144" s="48">
        <v>1346481</v>
      </c>
      <c r="M144" s="46">
        <v>40665.789583333331</v>
      </c>
      <c r="N144" s="48" t="s">
        <v>99</v>
      </c>
      <c r="O144" s="48">
        <v>0.25</v>
      </c>
      <c r="P144" s="48">
        <v>1</v>
      </c>
      <c r="R144" s="48" t="s">
        <v>65</v>
      </c>
      <c r="S144" s="48" t="s">
        <v>67</v>
      </c>
      <c r="T144" s="48" t="s">
        <v>68</v>
      </c>
      <c r="U144" s="48">
        <v>19510</v>
      </c>
      <c r="V144" s="48" t="s">
        <v>117</v>
      </c>
    </row>
    <row r="145" spans="1:22">
      <c r="A145" s="48" t="s">
        <v>115</v>
      </c>
      <c r="C145" s="48" t="s">
        <v>116</v>
      </c>
      <c r="D145" s="48" t="s">
        <v>63</v>
      </c>
      <c r="E145" s="46">
        <v>40658.59375</v>
      </c>
      <c r="F145" s="48">
        <v>1007</v>
      </c>
      <c r="G145" s="48" t="s">
        <v>100</v>
      </c>
      <c r="H145" s="48">
        <v>5.98</v>
      </c>
      <c r="J145" s="48" t="s">
        <v>98</v>
      </c>
      <c r="K145" s="48" t="s">
        <v>73</v>
      </c>
      <c r="L145" s="48">
        <v>1346481</v>
      </c>
      <c r="M145" s="46">
        <v>40665.789583333331</v>
      </c>
      <c r="N145" s="48" t="s">
        <v>99</v>
      </c>
      <c r="O145" s="48">
        <v>0.2</v>
      </c>
      <c r="P145" s="48">
        <v>0.8</v>
      </c>
      <c r="R145" s="48" t="s">
        <v>65</v>
      </c>
      <c r="S145" s="48" t="s">
        <v>67</v>
      </c>
      <c r="T145" s="48" t="s">
        <v>68</v>
      </c>
      <c r="U145" s="48">
        <v>19510</v>
      </c>
      <c r="V145" s="48" t="s">
        <v>117</v>
      </c>
    </row>
    <row r="146" spans="1:22">
      <c r="A146" s="48" t="s">
        <v>115</v>
      </c>
      <c r="C146" s="48" t="s">
        <v>116</v>
      </c>
      <c r="D146" s="48" t="s">
        <v>63</v>
      </c>
      <c r="E146" s="46">
        <v>40658.59375</v>
      </c>
      <c r="F146" s="48">
        <v>1022</v>
      </c>
      <c r="G146" s="48" t="s">
        <v>22</v>
      </c>
      <c r="H146" s="48">
        <v>15</v>
      </c>
      <c r="I146" s="48" t="s">
        <v>71</v>
      </c>
      <c r="J146" s="48" t="s">
        <v>98</v>
      </c>
      <c r="K146" s="48" t="s">
        <v>73</v>
      </c>
      <c r="L146" s="48">
        <v>1346481</v>
      </c>
      <c r="M146" s="46">
        <v>40668.741666666669</v>
      </c>
      <c r="N146" s="48" t="s">
        <v>93</v>
      </c>
      <c r="O146" s="48">
        <v>15</v>
      </c>
      <c r="P146" s="48">
        <v>60</v>
      </c>
      <c r="R146" s="48" t="s">
        <v>65</v>
      </c>
      <c r="S146" s="48" t="s">
        <v>67</v>
      </c>
      <c r="T146" s="48" t="s">
        <v>68</v>
      </c>
      <c r="U146" s="48">
        <v>19510</v>
      </c>
      <c r="V146" s="48" t="s">
        <v>117</v>
      </c>
    </row>
    <row r="147" spans="1:22">
      <c r="A147" s="48" t="s">
        <v>115</v>
      </c>
      <c r="C147" s="48" t="s">
        <v>116</v>
      </c>
      <c r="D147" s="48" t="s">
        <v>63</v>
      </c>
      <c r="E147" s="46">
        <v>40658.59375</v>
      </c>
      <c r="F147" s="48">
        <v>1045</v>
      </c>
      <c r="G147" s="48" t="s">
        <v>101</v>
      </c>
      <c r="H147" s="48">
        <v>30</v>
      </c>
      <c r="I147" s="48" t="s">
        <v>71</v>
      </c>
      <c r="J147" s="48" t="s">
        <v>98</v>
      </c>
      <c r="K147" s="48" t="s">
        <v>73</v>
      </c>
      <c r="L147" s="48">
        <v>1346481</v>
      </c>
      <c r="M147" s="46">
        <v>40668.741666666669</v>
      </c>
      <c r="N147" s="48" t="s">
        <v>93</v>
      </c>
      <c r="O147" s="48">
        <v>30</v>
      </c>
      <c r="P147" s="48">
        <v>120</v>
      </c>
      <c r="R147" s="48" t="s">
        <v>65</v>
      </c>
      <c r="S147" s="48" t="s">
        <v>67</v>
      </c>
      <c r="T147" s="48" t="s">
        <v>68</v>
      </c>
      <c r="U147" s="48">
        <v>19510</v>
      </c>
      <c r="V147" s="48" t="s">
        <v>117</v>
      </c>
    </row>
    <row r="148" spans="1:22">
      <c r="A148" s="48" t="s">
        <v>115</v>
      </c>
      <c r="C148" s="48" t="s">
        <v>116</v>
      </c>
      <c r="D148" s="48" t="s">
        <v>63</v>
      </c>
      <c r="E148" s="46">
        <v>40658.59375</v>
      </c>
      <c r="F148" s="48">
        <v>1055</v>
      </c>
      <c r="G148" s="48" t="s">
        <v>102</v>
      </c>
      <c r="H148" s="48">
        <v>1</v>
      </c>
      <c r="I148" s="48" t="s">
        <v>71</v>
      </c>
      <c r="J148" s="48" t="s">
        <v>98</v>
      </c>
      <c r="K148" s="48" t="s">
        <v>73</v>
      </c>
      <c r="L148" s="48">
        <v>1346481</v>
      </c>
      <c r="M148" s="46">
        <v>40668.741666666669</v>
      </c>
      <c r="N148" s="48" t="s">
        <v>93</v>
      </c>
      <c r="O148" s="48">
        <v>1</v>
      </c>
      <c r="P148" s="48">
        <v>4</v>
      </c>
      <c r="R148" s="48" t="s">
        <v>65</v>
      </c>
      <c r="S148" s="48" t="s">
        <v>67</v>
      </c>
      <c r="T148" s="48" t="s">
        <v>68</v>
      </c>
      <c r="U148" s="48">
        <v>19510</v>
      </c>
      <c r="V148" s="48" t="s">
        <v>117</v>
      </c>
    </row>
    <row r="149" spans="1:22">
      <c r="A149" s="48" t="s">
        <v>115</v>
      </c>
      <c r="C149" s="48" t="s">
        <v>116</v>
      </c>
      <c r="D149" s="48" t="s">
        <v>63</v>
      </c>
      <c r="E149" s="46">
        <v>40658.59375</v>
      </c>
      <c r="F149" s="48">
        <v>1082</v>
      </c>
      <c r="G149" s="48" t="s">
        <v>103</v>
      </c>
      <c r="H149" s="48">
        <v>39</v>
      </c>
      <c r="J149" s="48" t="s">
        <v>98</v>
      </c>
      <c r="K149" s="48" t="s">
        <v>73</v>
      </c>
      <c r="L149" s="48">
        <v>1346481</v>
      </c>
      <c r="M149" s="46">
        <v>40668.741666666669</v>
      </c>
      <c r="N149" s="48" t="s">
        <v>93</v>
      </c>
      <c r="O149" s="48">
        <v>2</v>
      </c>
      <c r="P149" s="48">
        <v>8</v>
      </c>
      <c r="R149" s="48" t="s">
        <v>65</v>
      </c>
      <c r="S149" s="48" t="s">
        <v>67</v>
      </c>
      <c r="T149" s="48" t="s">
        <v>68</v>
      </c>
      <c r="U149" s="48">
        <v>19510</v>
      </c>
      <c r="V149" s="48" t="s">
        <v>117</v>
      </c>
    </row>
    <row r="150" spans="1:22">
      <c r="A150" s="48" t="s">
        <v>115</v>
      </c>
      <c r="C150" s="48" t="s">
        <v>116</v>
      </c>
      <c r="D150" s="48" t="s">
        <v>63</v>
      </c>
      <c r="E150" s="46">
        <v>40658.59375</v>
      </c>
      <c r="F150" s="48">
        <v>1092</v>
      </c>
      <c r="G150" s="48" t="s">
        <v>104</v>
      </c>
      <c r="H150" s="48">
        <v>5</v>
      </c>
      <c r="I150" s="48" t="s">
        <v>71</v>
      </c>
      <c r="J150" s="48" t="s">
        <v>98</v>
      </c>
      <c r="K150" s="48" t="s">
        <v>73</v>
      </c>
      <c r="L150" s="48">
        <v>1346481</v>
      </c>
      <c r="M150" s="46">
        <v>40668.741666666669</v>
      </c>
      <c r="N150" s="48" t="s">
        <v>93</v>
      </c>
      <c r="O150" s="48">
        <v>5</v>
      </c>
      <c r="P150" s="48">
        <v>20</v>
      </c>
      <c r="R150" s="48" t="s">
        <v>65</v>
      </c>
      <c r="S150" s="48" t="s">
        <v>67</v>
      </c>
      <c r="T150" s="48" t="s">
        <v>68</v>
      </c>
      <c r="U150" s="48">
        <v>19510</v>
      </c>
      <c r="V150" s="48" t="s">
        <v>117</v>
      </c>
    </row>
    <row r="151" spans="1:22">
      <c r="A151" s="48" t="s">
        <v>115</v>
      </c>
      <c r="C151" s="48" t="s">
        <v>116</v>
      </c>
      <c r="D151" s="48" t="s">
        <v>63</v>
      </c>
      <c r="E151" s="46">
        <v>40658.59375</v>
      </c>
      <c r="F151" s="48">
        <v>1105</v>
      </c>
      <c r="G151" s="48" t="s">
        <v>105</v>
      </c>
      <c r="H151" s="48">
        <v>5</v>
      </c>
      <c r="I151" s="48" t="s">
        <v>71</v>
      </c>
      <c r="J151" s="48" t="s">
        <v>98</v>
      </c>
      <c r="K151" s="48" t="s">
        <v>73</v>
      </c>
      <c r="L151" s="48">
        <v>1346481</v>
      </c>
      <c r="M151" s="46">
        <v>40665.789583333331</v>
      </c>
      <c r="N151" s="48" t="s">
        <v>99</v>
      </c>
      <c r="O151" s="48">
        <v>5</v>
      </c>
      <c r="P151" s="48">
        <v>20</v>
      </c>
      <c r="R151" s="48" t="s">
        <v>65</v>
      </c>
      <c r="S151" s="48" t="s">
        <v>67</v>
      </c>
      <c r="T151" s="48" t="s">
        <v>68</v>
      </c>
      <c r="U151" s="48">
        <v>19510</v>
      </c>
      <c r="V151" s="48" t="s">
        <v>117</v>
      </c>
    </row>
    <row r="152" spans="1:22">
      <c r="A152" s="48" t="s">
        <v>115</v>
      </c>
      <c r="C152" s="48" t="s">
        <v>116</v>
      </c>
      <c r="D152" s="48" t="s">
        <v>63</v>
      </c>
      <c r="E152" s="46">
        <v>40658.59375</v>
      </c>
      <c r="F152" s="48">
        <v>70300</v>
      </c>
      <c r="G152" s="48" t="s">
        <v>23</v>
      </c>
      <c r="H152" s="48">
        <v>161</v>
      </c>
      <c r="I152" s="48" t="s">
        <v>82</v>
      </c>
      <c r="J152" s="48" t="s">
        <v>78</v>
      </c>
      <c r="K152" s="48" t="s">
        <v>73</v>
      </c>
      <c r="L152" s="48">
        <v>1346472</v>
      </c>
      <c r="M152" s="46">
        <v>40665.593055555553</v>
      </c>
      <c r="N152" s="48" t="s">
        <v>106</v>
      </c>
      <c r="O152" s="48">
        <v>15</v>
      </c>
      <c r="P152" s="48">
        <v>60</v>
      </c>
      <c r="R152" s="48" t="s">
        <v>65</v>
      </c>
      <c r="S152" s="48" t="s">
        <v>67</v>
      </c>
      <c r="T152" s="48" t="s">
        <v>68</v>
      </c>
      <c r="U152" s="48">
        <v>19510</v>
      </c>
      <c r="V152" s="48" t="s">
        <v>117</v>
      </c>
    </row>
    <row r="153" spans="1:22">
      <c r="A153" s="48" t="s">
        <v>118</v>
      </c>
      <c r="C153" s="48" t="s">
        <v>119</v>
      </c>
      <c r="D153" s="48" t="s">
        <v>63</v>
      </c>
      <c r="E153" s="46">
        <v>40659.49722222222</v>
      </c>
      <c r="F153" s="48">
        <v>10</v>
      </c>
      <c r="G153" s="48" t="s">
        <v>2</v>
      </c>
      <c r="H153" s="48">
        <v>19.899999999999999</v>
      </c>
      <c r="J153" s="48" t="s">
        <v>64</v>
      </c>
      <c r="K153" s="48" t="s">
        <v>65</v>
      </c>
      <c r="M153" s="46">
        <v>40659.49722222222</v>
      </c>
      <c r="N153" s="48" t="s">
        <v>66</v>
      </c>
      <c r="R153" s="48" t="s">
        <v>65</v>
      </c>
      <c r="S153" s="48" t="s">
        <v>67</v>
      </c>
      <c r="T153" s="48" t="s">
        <v>68</v>
      </c>
      <c r="U153" s="48">
        <v>30646</v>
      </c>
      <c r="V153" s="48" t="s">
        <v>119</v>
      </c>
    </row>
    <row r="154" spans="1:22">
      <c r="A154" s="48" t="s">
        <v>118</v>
      </c>
      <c r="C154" s="48" t="s">
        <v>119</v>
      </c>
      <c r="D154" s="48" t="s">
        <v>63</v>
      </c>
      <c r="E154" s="46">
        <v>40659.49722222222</v>
      </c>
      <c r="F154" s="48">
        <v>81</v>
      </c>
      <c r="G154" s="48" t="s">
        <v>70</v>
      </c>
      <c r="H154" s="48">
        <v>5</v>
      </c>
      <c r="I154" s="48" t="s">
        <v>71</v>
      </c>
      <c r="J154" s="48" t="s">
        <v>72</v>
      </c>
      <c r="K154" s="48" t="s">
        <v>73</v>
      </c>
      <c r="L154" s="48">
        <v>1346986</v>
      </c>
      <c r="M154" s="46">
        <v>40660.604166666664</v>
      </c>
      <c r="N154" s="48" t="s">
        <v>74</v>
      </c>
      <c r="O154" s="48">
        <v>5</v>
      </c>
      <c r="P154" s="48">
        <v>5</v>
      </c>
      <c r="Q154" s="48" t="s">
        <v>75</v>
      </c>
      <c r="R154" s="48" t="s">
        <v>65</v>
      </c>
      <c r="S154" s="48" t="s">
        <v>67</v>
      </c>
      <c r="T154" s="48" t="s">
        <v>68</v>
      </c>
      <c r="U154" s="48">
        <v>30646</v>
      </c>
      <c r="V154" s="48" t="s">
        <v>119</v>
      </c>
    </row>
    <row r="155" spans="1:22">
      <c r="A155" s="48" t="s">
        <v>118</v>
      </c>
      <c r="C155" s="48" t="s">
        <v>119</v>
      </c>
      <c r="D155" s="48" t="s">
        <v>63</v>
      </c>
      <c r="E155" s="46">
        <v>40659.49722222222</v>
      </c>
      <c r="F155" s="48">
        <v>94</v>
      </c>
      <c r="G155" s="48" t="s">
        <v>5</v>
      </c>
      <c r="H155" s="48">
        <v>316</v>
      </c>
      <c r="J155" s="48" t="s">
        <v>76</v>
      </c>
      <c r="K155" s="48" t="s">
        <v>65</v>
      </c>
      <c r="M155" s="46">
        <v>40659.49722222222</v>
      </c>
      <c r="N155" s="48" t="s">
        <v>77</v>
      </c>
      <c r="R155" s="48" t="s">
        <v>65</v>
      </c>
      <c r="S155" s="48" t="s">
        <v>67</v>
      </c>
      <c r="T155" s="48" t="s">
        <v>68</v>
      </c>
      <c r="U155" s="48">
        <v>30646</v>
      </c>
      <c r="V155" s="48" t="s">
        <v>119</v>
      </c>
    </row>
    <row r="156" spans="1:22">
      <c r="A156" s="48" t="s">
        <v>118</v>
      </c>
      <c r="C156" s="48" t="s">
        <v>119</v>
      </c>
      <c r="D156" s="48" t="s">
        <v>63</v>
      </c>
      <c r="E156" s="46">
        <v>40659.49722222222</v>
      </c>
      <c r="F156" s="48">
        <v>299</v>
      </c>
      <c r="G156" s="48" t="s">
        <v>6</v>
      </c>
      <c r="H156" s="48">
        <v>6.21</v>
      </c>
      <c r="J156" s="48" t="s">
        <v>78</v>
      </c>
      <c r="K156" s="48" t="s">
        <v>65</v>
      </c>
      <c r="M156" s="46">
        <v>40659.49722222222</v>
      </c>
      <c r="N156" s="48" t="s">
        <v>79</v>
      </c>
      <c r="R156" s="48" t="s">
        <v>65</v>
      </c>
      <c r="S156" s="48" t="s">
        <v>67</v>
      </c>
      <c r="T156" s="48" t="s">
        <v>68</v>
      </c>
      <c r="U156" s="48">
        <v>30646</v>
      </c>
      <c r="V156" s="48" t="s">
        <v>119</v>
      </c>
    </row>
    <row r="157" spans="1:22">
      <c r="A157" s="48" t="s">
        <v>118</v>
      </c>
      <c r="C157" s="48" t="s">
        <v>119</v>
      </c>
      <c r="D157" s="48" t="s">
        <v>63</v>
      </c>
      <c r="E157" s="46">
        <v>40659.49722222222</v>
      </c>
      <c r="F157" s="48">
        <v>406</v>
      </c>
      <c r="G157" s="48" t="s">
        <v>8</v>
      </c>
      <c r="H157" s="48">
        <v>7.4</v>
      </c>
      <c r="J157" s="48" t="s">
        <v>80</v>
      </c>
      <c r="K157" s="48" t="s">
        <v>65</v>
      </c>
      <c r="M157" s="46">
        <v>40659.49722222222</v>
      </c>
      <c r="N157" s="48" t="s">
        <v>81</v>
      </c>
      <c r="R157" s="48" t="s">
        <v>65</v>
      </c>
      <c r="S157" s="48" t="s">
        <v>67</v>
      </c>
      <c r="T157" s="48" t="s">
        <v>68</v>
      </c>
      <c r="U157" s="48">
        <v>30646</v>
      </c>
      <c r="V157" s="48" t="s">
        <v>119</v>
      </c>
    </row>
    <row r="158" spans="1:22">
      <c r="A158" s="48" t="s">
        <v>118</v>
      </c>
      <c r="C158" s="48" t="s">
        <v>119</v>
      </c>
      <c r="D158" s="48" t="s">
        <v>63</v>
      </c>
      <c r="E158" s="46">
        <v>40659.49722222222</v>
      </c>
      <c r="F158" s="48">
        <v>410</v>
      </c>
      <c r="G158" s="48" t="s">
        <v>9</v>
      </c>
      <c r="H158" s="48">
        <v>161</v>
      </c>
      <c r="J158" s="48" t="s">
        <v>78</v>
      </c>
      <c r="K158" s="48" t="s">
        <v>73</v>
      </c>
      <c r="L158" s="48">
        <v>1346986</v>
      </c>
      <c r="M158" s="46">
        <v>40672.977083333331</v>
      </c>
      <c r="N158" s="48" t="s">
        <v>83</v>
      </c>
      <c r="O158" s="48">
        <v>0.65</v>
      </c>
      <c r="P158" s="48">
        <v>2.5</v>
      </c>
      <c r="R158" s="48" t="s">
        <v>65</v>
      </c>
      <c r="S158" s="48" t="s">
        <v>67</v>
      </c>
      <c r="T158" s="48" t="s">
        <v>68</v>
      </c>
      <c r="U158" s="48">
        <v>30646</v>
      </c>
      <c r="V158" s="48" t="s">
        <v>119</v>
      </c>
    </row>
    <row r="159" spans="1:22">
      <c r="A159" s="48" t="s">
        <v>118</v>
      </c>
      <c r="C159" s="48" t="s">
        <v>119</v>
      </c>
      <c r="D159" s="48" t="s">
        <v>63</v>
      </c>
      <c r="E159" s="46">
        <v>40659.49722222222</v>
      </c>
      <c r="F159" s="48">
        <v>530</v>
      </c>
      <c r="G159" s="48" t="s">
        <v>39</v>
      </c>
      <c r="H159" s="48">
        <v>4</v>
      </c>
      <c r="I159" s="48" t="s">
        <v>71</v>
      </c>
      <c r="J159" s="48" t="s">
        <v>78</v>
      </c>
      <c r="K159" s="48" t="s">
        <v>73</v>
      </c>
      <c r="L159" s="48">
        <v>1346986</v>
      </c>
      <c r="M159" s="46">
        <v>40665.593055555553</v>
      </c>
      <c r="N159" s="48" t="s">
        <v>84</v>
      </c>
      <c r="O159" s="48">
        <v>4</v>
      </c>
      <c r="P159" s="48">
        <v>16</v>
      </c>
      <c r="Q159" s="48" t="s">
        <v>85</v>
      </c>
      <c r="R159" s="48" t="s">
        <v>65</v>
      </c>
      <c r="S159" s="48" t="s">
        <v>67</v>
      </c>
      <c r="T159" s="48" t="s">
        <v>68</v>
      </c>
      <c r="U159" s="48">
        <v>30646</v>
      </c>
      <c r="V159" s="48" t="s">
        <v>119</v>
      </c>
    </row>
    <row r="160" spans="1:22">
      <c r="A160" s="48" t="s">
        <v>118</v>
      </c>
      <c r="C160" s="48" t="s">
        <v>119</v>
      </c>
      <c r="D160" s="48" t="s">
        <v>63</v>
      </c>
      <c r="E160" s="46">
        <v>40659.49722222222</v>
      </c>
      <c r="F160" s="48">
        <v>610</v>
      </c>
      <c r="G160" s="48" t="s">
        <v>10</v>
      </c>
      <c r="H160" s="48">
        <v>0.01</v>
      </c>
      <c r="I160" s="48" t="s">
        <v>71</v>
      </c>
      <c r="J160" s="48" t="s">
        <v>78</v>
      </c>
      <c r="K160" s="48" t="s">
        <v>73</v>
      </c>
      <c r="L160" s="48">
        <v>1346990</v>
      </c>
      <c r="M160" s="46">
        <v>40661.559027777781</v>
      </c>
      <c r="N160" s="48" t="s">
        <v>86</v>
      </c>
      <c r="O160" s="48">
        <v>0.01</v>
      </c>
      <c r="P160" s="48">
        <v>0.02</v>
      </c>
      <c r="R160" s="48" t="s">
        <v>65</v>
      </c>
      <c r="S160" s="48" t="s">
        <v>67</v>
      </c>
      <c r="T160" s="48" t="s">
        <v>68</v>
      </c>
      <c r="U160" s="48">
        <v>30646</v>
      </c>
      <c r="V160" s="48" t="s">
        <v>119</v>
      </c>
    </row>
    <row r="161" spans="1:22">
      <c r="A161" s="48" t="s">
        <v>118</v>
      </c>
      <c r="C161" s="48" t="s">
        <v>119</v>
      </c>
      <c r="D161" s="48" t="s">
        <v>63</v>
      </c>
      <c r="E161" s="46">
        <v>40659.49722222222</v>
      </c>
      <c r="F161" s="48">
        <v>625</v>
      </c>
      <c r="G161" s="48" t="s">
        <v>11</v>
      </c>
      <c r="H161" s="48">
        <v>8.8999999999999996E-2</v>
      </c>
      <c r="I161" s="48" t="s">
        <v>87</v>
      </c>
      <c r="J161" s="48" t="s">
        <v>78</v>
      </c>
      <c r="K161" s="48" t="s">
        <v>73</v>
      </c>
      <c r="L161" s="48">
        <v>1346990</v>
      </c>
      <c r="M161" s="46">
        <v>40668.453472222223</v>
      </c>
      <c r="N161" s="48" t="s">
        <v>88</v>
      </c>
      <c r="O161" s="48">
        <v>0.08</v>
      </c>
      <c r="P161" s="48">
        <v>0.2</v>
      </c>
      <c r="R161" s="48" t="s">
        <v>65</v>
      </c>
      <c r="S161" s="48" t="s">
        <v>67</v>
      </c>
      <c r="T161" s="48" t="s">
        <v>68</v>
      </c>
      <c r="U161" s="48">
        <v>30646</v>
      </c>
      <c r="V161" s="48" t="s">
        <v>119</v>
      </c>
    </row>
    <row r="162" spans="1:22">
      <c r="A162" s="48" t="s">
        <v>118</v>
      </c>
      <c r="C162" s="48" t="s">
        <v>119</v>
      </c>
      <c r="D162" s="48" t="s">
        <v>63</v>
      </c>
      <c r="E162" s="46">
        <v>40659.49722222222</v>
      </c>
      <c r="F162" s="48">
        <v>630</v>
      </c>
      <c r="G162" s="48" t="s">
        <v>12</v>
      </c>
      <c r="H162" s="48">
        <v>1.5</v>
      </c>
      <c r="J162" s="48" t="s">
        <v>78</v>
      </c>
      <c r="K162" s="48" t="s">
        <v>73</v>
      </c>
      <c r="L162" s="48">
        <v>1346990</v>
      </c>
      <c r="M162" s="46">
        <v>40665.511111111111</v>
      </c>
      <c r="N162" s="48" t="s">
        <v>89</v>
      </c>
      <c r="O162" s="48">
        <v>0.04</v>
      </c>
      <c r="P162" s="48">
        <v>0.1</v>
      </c>
      <c r="R162" s="48" t="s">
        <v>65</v>
      </c>
      <c r="S162" s="48" t="s">
        <v>67</v>
      </c>
      <c r="T162" s="48" t="s">
        <v>68</v>
      </c>
      <c r="U162" s="48">
        <v>30646</v>
      </c>
      <c r="V162" s="48" t="s">
        <v>119</v>
      </c>
    </row>
    <row r="163" spans="1:22">
      <c r="A163" s="48" t="s">
        <v>118</v>
      </c>
      <c r="C163" s="48" t="s">
        <v>119</v>
      </c>
      <c r="D163" s="48" t="s">
        <v>63</v>
      </c>
      <c r="E163" s="46">
        <v>40659.49722222222</v>
      </c>
      <c r="F163" s="48">
        <v>665</v>
      </c>
      <c r="G163" s="48" t="s">
        <v>13</v>
      </c>
      <c r="H163" s="48">
        <v>1.4999999999999999E-2</v>
      </c>
      <c r="J163" s="48" t="s">
        <v>78</v>
      </c>
      <c r="K163" s="48" t="s">
        <v>73</v>
      </c>
      <c r="L163" s="48">
        <v>1346990</v>
      </c>
      <c r="M163" s="46">
        <v>40665.572222222225</v>
      </c>
      <c r="N163" s="48" t="s">
        <v>90</v>
      </c>
      <c r="O163" s="48">
        <v>0</v>
      </c>
      <c r="P163" s="48">
        <v>0.01</v>
      </c>
      <c r="Q163" s="48" t="s">
        <v>91</v>
      </c>
      <c r="R163" s="48" t="s">
        <v>65</v>
      </c>
      <c r="S163" s="48" t="s">
        <v>67</v>
      </c>
      <c r="T163" s="48" t="s">
        <v>68</v>
      </c>
      <c r="U163" s="48">
        <v>30646</v>
      </c>
      <c r="V163" s="48" t="s">
        <v>119</v>
      </c>
    </row>
    <row r="164" spans="1:22">
      <c r="A164" s="48" t="s">
        <v>118</v>
      </c>
      <c r="C164" s="48" t="s">
        <v>119</v>
      </c>
      <c r="D164" s="48" t="s">
        <v>63</v>
      </c>
      <c r="E164" s="46">
        <v>40659.49722222222</v>
      </c>
      <c r="F164" s="48">
        <v>671</v>
      </c>
      <c r="G164" s="48" t="s">
        <v>14</v>
      </c>
      <c r="H164" s="48">
        <v>1.4999999999999999E-2</v>
      </c>
      <c r="J164" s="48" t="s">
        <v>78</v>
      </c>
      <c r="K164" s="48" t="s">
        <v>73</v>
      </c>
      <c r="L164" s="48">
        <v>1346994</v>
      </c>
      <c r="M164" s="46">
        <v>40660.65347222222</v>
      </c>
      <c r="N164" s="48" t="s">
        <v>90</v>
      </c>
      <c r="O164" s="48">
        <v>0</v>
      </c>
      <c r="P164" s="48">
        <v>0.01</v>
      </c>
      <c r="R164" s="48" t="s">
        <v>65</v>
      </c>
      <c r="S164" s="48" t="s">
        <v>67</v>
      </c>
      <c r="T164" s="48" t="s">
        <v>68</v>
      </c>
      <c r="U164" s="48">
        <v>30646</v>
      </c>
      <c r="V164" s="48" t="s">
        <v>119</v>
      </c>
    </row>
    <row r="165" spans="1:22">
      <c r="A165" s="48" t="s">
        <v>118</v>
      </c>
      <c r="C165" s="48" t="s">
        <v>119</v>
      </c>
      <c r="D165" s="48" t="s">
        <v>63</v>
      </c>
      <c r="E165" s="46">
        <v>40659.49722222222</v>
      </c>
      <c r="F165" s="48">
        <v>680</v>
      </c>
      <c r="G165" s="48" t="s">
        <v>15</v>
      </c>
      <c r="H165" s="48">
        <v>1</v>
      </c>
      <c r="I165" s="48" t="s">
        <v>71</v>
      </c>
      <c r="J165" s="48" t="s">
        <v>78</v>
      </c>
      <c r="K165" s="48" t="s">
        <v>73</v>
      </c>
      <c r="L165" s="48">
        <v>1346990</v>
      </c>
      <c r="M165" s="46">
        <v>40673.123611111114</v>
      </c>
      <c r="N165" s="48" t="s">
        <v>92</v>
      </c>
      <c r="O165" s="48">
        <v>1</v>
      </c>
      <c r="P165" s="48">
        <v>5</v>
      </c>
      <c r="R165" s="48" t="s">
        <v>65</v>
      </c>
      <c r="S165" s="48" t="s">
        <v>67</v>
      </c>
      <c r="T165" s="48" t="s">
        <v>68</v>
      </c>
      <c r="U165" s="48">
        <v>30646</v>
      </c>
      <c r="V165" s="48" t="s">
        <v>119</v>
      </c>
    </row>
    <row r="166" spans="1:22">
      <c r="A166" s="48" t="s">
        <v>118</v>
      </c>
      <c r="C166" s="48" t="s">
        <v>119</v>
      </c>
      <c r="D166" s="48" t="s">
        <v>63</v>
      </c>
      <c r="E166" s="46">
        <v>40659.49722222222</v>
      </c>
      <c r="F166" s="48">
        <v>916</v>
      </c>
      <c r="G166" s="48" t="s">
        <v>16</v>
      </c>
      <c r="H166" s="48">
        <v>55.5</v>
      </c>
      <c r="J166" s="48" t="s">
        <v>78</v>
      </c>
      <c r="K166" s="48" t="s">
        <v>73</v>
      </c>
      <c r="L166" s="48">
        <v>1346998</v>
      </c>
      <c r="M166" s="46">
        <v>40675.727083333331</v>
      </c>
      <c r="N166" s="48" t="s">
        <v>93</v>
      </c>
      <c r="O166" s="48">
        <v>0.08</v>
      </c>
      <c r="P166" s="48">
        <v>0.3</v>
      </c>
      <c r="R166" s="48" t="s">
        <v>65</v>
      </c>
      <c r="S166" s="48" t="s">
        <v>67</v>
      </c>
      <c r="T166" s="48" t="s">
        <v>68</v>
      </c>
      <c r="U166" s="48">
        <v>30646</v>
      </c>
      <c r="V166" s="48" t="s">
        <v>119</v>
      </c>
    </row>
    <row r="167" spans="1:22">
      <c r="A167" s="48" t="s">
        <v>118</v>
      </c>
      <c r="C167" s="48" t="s">
        <v>119</v>
      </c>
      <c r="D167" s="48" t="s">
        <v>63</v>
      </c>
      <c r="E167" s="46">
        <v>40659.49722222222</v>
      </c>
      <c r="F167" s="48">
        <v>927</v>
      </c>
      <c r="G167" s="48" t="s">
        <v>17</v>
      </c>
      <c r="H167" s="48">
        <v>7.35</v>
      </c>
      <c r="J167" s="48" t="s">
        <v>78</v>
      </c>
      <c r="K167" s="48" t="s">
        <v>73</v>
      </c>
      <c r="L167" s="48">
        <v>1346998</v>
      </c>
      <c r="M167" s="46">
        <v>40675.727083333331</v>
      </c>
      <c r="N167" s="48" t="s">
        <v>93</v>
      </c>
      <c r="O167" s="48">
        <v>0.04</v>
      </c>
      <c r="P167" s="48">
        <v>0.16</v>
      </c>
      <c r="R167" s="48" t="s">
        <v>65</v>
      </c>
      <c r="S167" s="48" t="s">
        <v>67</v>
      </c>
      <c r="T167" s="48" t="s">
        <v>68</v>
      </c>
      <c r="U167" s="48">
        <v>30646</v>
      </c>
      <c r="V167" s="48" t="s">
        <v>119</v>
      </c>
    </row>
    <row r="168" spans="1:22">
      <c r="A168" s="48" t="s">
        <v>118</v>
      </c>
      <c r="C168" s="48" t="s">
        <v>119</v>
      </c>
      <c r="D168" s="48" t="s">
        <v>63</v>
      </c>
      <c r="E168" s="46">
        <v>40659.49722222222</v>
      </c>
      <c r="F168" s="48">
        <v>929</v>
      </c>
      <c r="G168" s="48" t="s">
        <v>18</v>
      </c>
      <c r="H168" s="48">
        <v>2.6</v>
      </c>
      <c r="J168" s="48" t="s">
        <v>78</v>
      </c>
      <c r="K168" s="48" t="s">
        <v>73</v>
      </c>
      <c r="L168" s="48">
        <v>1346998</v>
      </c>
      <c r="M168" s="46">
        <v>40675.727083333331</v>
      </c>
      <c r="N168" s="48" t="s">
        <v>93</v>
      </c>
      <c r="O168" s="48">
        <v>0.5</v>
      </c>
      <c r="P168" s="48">
        <v>2</v>
      </c>
      <c r="R168" s="48" t="s">
        <v>65</v>
      </c>
      <c r="S168" s="48" t="s">
        <v>67</v>
      </c>
      <c r="T168" s="48" t="s">
        <v>68</v>
      </c>
      <c r="U168" s="48">
        <v>30646</v>
      </c>
      <c r="V168" s="48" t="s">
        <v>119</v>
      </c>
    </row>
    <row r="169" spans="1:22">
      <c r="A169" s="48" t="s">
        <v>118</v>
      </c>
      <c r="C169" s="48" t="s">
        <v>119</v>
      </c>
      <c r="D169" s="48" t="s">
        <v>63</v>
      </c>
      <c r="E169" s="46">
        <v>40659.49722222222</v>
      </c>
      <c r="F169" s="48">
        <v>937</v>
      </c>
      <c r="G169" s="48" t="s">
        <v>19</v>
      </c>
      <c r="H169" s="48">
        <v>0.3</v>
      </c>
      <c r="I169" s="48" t="s">
        <v>71</v>
      </c>
      <c r="J169" s="48" t="s">
        <v>78</v>
      </c>
      <c r="K169" s="48" t="s">
        <v>73</v>
      </c>
      <c r="L169" s="48">
        <v>1346998</v>
      </c>
      <c r="M169" s="46">
        <v>40675.727083333331</v>
      </c>
      <c r="N169" s="48" t="s">
        <v>93</v>
      </c>
      <c r="O169" s="48">
        <v>0.3</v>
      </c>
      <c r="P169" s="48">
        <v>1.2</v>
      </c>
      <c r="R169" s="48" t="s">
        <v>65</v>
      </c>
      <c r="S169" s="48" t="s">
        <v>67</v>
      </c>
      <c r="T169" s="48" t="s">
        <v>68</v>
      </c>
      <c r="U169" s="48">
        <v>30646</v>
      </c>
      <c r="V169" s="48" t="s">
        <v>119</v>
      </c>
    </row>
    <row r="170" spans="1:22">
      <c r="A170" s="48" t="s">
        <v>118</v>
      </c>
      <c r="C170" s="48" t="s">
        <v>119</v>
      </c>
      <c r="D170" s="48" t="s">
        <v>63</v>
      </c>
      <c r="E170" s="46">
        <v>40659.49722222222</v>
      </c>
      <c r="F170" s="48">
        <v>940</v>
      </c>
      <c r="G170" s="48" t="s">
        <v>20</v>
      </c>
      <c r="H170" s="48">
        <v>5</v>
      </c>
      <c r="J170" s="48" t="s">
        <v>78</v>
      </c>
      <c r="K170" s="48" t="s">
        <v>73</v>
      </c>
      <c r="L170" s="48">
        <v>1346986</v>
      </c>
      <c r="M170" s="46">
        <v>40669.04791666667</v>
      </c>
      <c r="N170" s="48" t="s">
        <v>94</v>
      </c>
      <c r="O170" s="48">
        <v>0.2</v>
      </c>
      <c r="P170" s="48">
        <v>0.5</v>
      </c>
      <c r="R170" s="48" t="s">
        <v>65</v>
      </c>
      <c r="S170" s="48" t="s">
        <v>67</v>
      </c>
      <c r="T170" s="48" t="s">
        <v>68</v>
      </c>
      <c r="U170" s="48">
        <v>30646</v>
      </c>
      <c r="V170" s="48" t="s">
        <v>119</v>
      </c>
    </row>
    <row r="171" spans="1:22">
      <c r="A171" s="48" t="s">
        <v>118</v>
      </c>
      <c r="C171" s="48" t="s">
        <v>119</v>
      </c>
      <c r="D171" s="48" t="s">
        <v>63</v>
      </c>
      <c r="E171" s="46">
        <v>40659.49722222222</v>
      </c>
      <c r="F171" s="48">
        <v>945</v>
      </c>
      <c r="G171" s="48" t="s">
        <v>21</v>
      </c>
      <c r="H171" s="48">
        <v>2.9</v>
      </c>
      <c r="J171" s="48" t="s">
        <v>78</v>
      </c>
      <c r="K171" s="48" t="s">
        <v>73</v>
      </c>
      <c r="L171" s="48">
        <v>1346986</v>
      </c>
      <c r="M171" s="46">
        <v>40669.04791666667</v>
      </c>
      <c r="N171" s="48" t="s">
        <v>94</v>
      </c>
      <c r="O171" s="48">
        <v>0.2</v>
      </c>
      <c r="P171" s="48">
        <v>0.5</v>
      </c>
      <c r="R171" s="48" t="s">
        <v>65</v>
      </c>
      <c r="S171" s="48" t="s">
        <v>67</v>
      </c>
      <c r="T171" s="48" t="s">
        <v>68</v>
      </c>
      <c r="U171" s="48">
        <v>30646</v>
      </c>
      <c r="V171" s="48" t="s">
        <v>119</v>
      </c>
    </row>
    <row r="172" spans="1:22">
      <c r="A172" s="48" t="s">
        <v>118</v>
      </c>
      <c r="C172" s="48" t="s">
        <v>119</v>
      </c>
      <c r="D172" s="48" t="s">
        <v>63</v>
      </c>
      <c r="E172" s="46">
        <v>40659.49722222222</v>
      </c>
      <c r="F172" s="48">
        <v>951</v>
      </c>
      <c r="G172" s="48" t="s">
        <v>35</v>
      </c>
      <c r="H172" s="48">
        <v>8.3000000000000004E-2</v>
      </c>
      <c r="I172" s="48" t="s">
        <v>87</v>
      </c>
      <c r="J172" s="48" t="s">
        <v>78</v>
      </c>
      <c r="K172" s="48" t="s">
        <v>73</v>
      </c>
      <c r="L172" s="48">
        <v>1346986</v>
      </c>
      <c r="M172" s="46">
        <v>40669.99722222222</v>
      </c>
      <c r="N172" s="48" t="s">
        <v>95</v>
      </c>
      <c r="O172" s="48">
        <v>0.04</v>
      </c>
      <c r="P172" s="48">
        <v>0.1</v>
      </c>
      <c r="R172" s="48" t="s">
        <v>65</v>
      </c>
      <c r="S172" s="48" t="s">
        <v>67</v>
      </c>
      <c r="T172" s="48" t="s">
        <v>68</v>
      </c>
      <c r="U172" s="48">
        <v>30646</v>
      </c>
      <c r="V172" s="48" t="s">
        <v>119</v>
      </c>
    </row>
    <row r="173" spans="1:22">
      <c r="A173" s="48" t="s">
        <v>118</v>
      </c>
      <c r="C173" s="48" t="s">
        <v>119</v>
      </c>
      <c r="D173" s="48" t="s">
        <v>63</v>
      </c>
      <c r="E173" s="46">
        <v>40659.49722222222</v>
      </c>
      <c r="F173" s="48">
        <v>955</v>
      </c>
      <c r="G173" s="48" t="s">
        <v>96</v>
      </c>
      <c r="H173" s="48">
        <v>8.25</v>
      </c>
      <c r="J173" s="48" t="s">
        <v>78</v>
      </c>
      <c r="K173" s="48" t="s">
        <v>73</v>
      </c>
      <c r="L173" s="48">
        <v>1347002</v>
      </c>
      <c r="M173" s="46">
        <v>40660.730555555558</v>
      </c>
      <c r="N173" s="48" t="s">
        <v>93</v>
      </c>
      <c r="O173" s="48">
        <v>0.1</v>
      </c>
      <c r="P173" s="48">
        <v>0.4</v>
      </c>
      <c r="R173" s="48" t="s">
        <v>65</v>
      </c>
      <c r="S173" s="48" t="s">
        <v>67</v>
      </c>
      <c r="T173" s="48" t="s">
        <v>68</v>
      </c>
      <c r="U173" s="48">
        <v>30646</v>
      </c>
      <c r="V173" s="48" t="s">
        <v>119</v>
      </c>
    </row>
    <row r="174" spans="1:22">
      <c r="A174" s="48" t="s">
        <v>118</v>
      </c>
      <c r="C174" s="48" t="s">
        <v>119</v>
      </c>
      <c r="D174" s="48" t="s">
        <v>63</v>
      </c>
      <c r="E174" s="46">
        <v>40659.49722222222</v>
      </c>
      <c r="F174" s="48">
        <v>1002</v>
      </c>
      <c r="G174" s="48" t="s">
        <v>97</v>
      </c>
      <c r="H174" s="48">
        <v>0.46</v>
      </c>
      <c r="I174" s="48" t="s">
        <v>87</v>
      </c>
      <c r="J174" s="48" t="s">
        <v>98</v>
      </c>
      <c r="K174" s="48" t="s">
        <v>73</v>
      </c>
      <c r="L174" s="48">
        <v>1346998</v>
      </c>
      <c r="M174" s="46">
        <v>40674.818749999999</v>
      </c>
      <c r="N174" s="48" t="s">
        <v>99</v>
      </c>
      <c r="O174" s="48">
        <v>0.25</v>
      </c>
      <c r="P174" s="48">
        <v>1</v>
      </c>
      <c r="R174" s="48" t="s">
        <v>65</v>
      </c>
      <c r="S174" s="48" t="s">
        <v>67</v>
      </c>
      <c r="T174" s="48" t="s">
        <v>68</v>
      </c>
      <c r="U174" s="48">
        <v>30646</v>
      </c>
      <c r="V174" s="48" t="s">
        <v>119</v>
      </c>
    </row>
    <row r="175" spans="1:22">
      <c r="A175" s="48" t="s">
        <v>118</v>
      </c>
      <c r="C175" s="48" t="s">
        <v>119</v>
      </c>
      <c r="D175" s="48" t="s">
        <v>63</v>
      </c>
      <c r="E175" s="46">
        <v>40659.49722222222</v>
      </c>
      <c r="F175" s="48">
        <v>1007</v>
      </c>
      <c r="G175" s="48" t="s">
        <v>100</v>
      </c>
      <c r="H175" s="48">
        <v>12.2</v>
      </c>
      <c r="J175" s="48" t="s">
        <v>98</v>
      </c>
      <c r="K175" s="48" t="s">
        <v>73</v>
      </c>
      <c r="L175" s="48">
        <v>1346998</v>
      </c>
      <c r="M175" s="46">
        <v>40674.818749999999</v>
      </c>
      <c r="N175" s="48" t="s">
        <v>99</v>
      </c>
      <c r="O175" s="48">
        <v>0.2</v>
      </c>
      <c r="P175" s="48">
        <v>0.8</v>
      </c>
      <c r="R175" s="48" t="s">
        <v>65</v>
      </c>
      <c r="S175" s="48" t="s">
        <v>67</v>
      </c>
      <c r="T175" s="48" t="s">
        <v>68</v>
      </c>
      <c r="U175" s="48">
        <v>30646</v>
      </c>
      <c r="V175" s="48" t="s">
        <v>119</v>
      </c>
    </row>
    <row r="176" spans="1:22">
      <c r="A176" s="48" t="s">
        <v>118</v>
      </c>
      <c r="C176" s="48" t="s">
        <v>119</v>
      </c>
      <c r="D176" s="48" t="s">
        <v>63</v>
      </c>
      <c r="E176" s="46">
        <v>40659.49722222222</v>
      </c>
      <c r="F176" s="48">
        <v>1022</v>
      </c>
      <c r="G176" s="48" t="s">
        <v>22</v>
      </c>
      <c r="H176" s="48">
        <v>17</v>
      </c>
      <c r="I176" s="48" t="s">
        <v>87</v>
      </c>
      <c r="J176" s="48" t="s">
        <v>98</v>
      </c>
      <c r="K176" s="48" t="s">
        <v>73</v>
      </c>
      <c r="L176" s="48">
        <v>1346998</v>
      </c>
      <c r="M176" s="46">
        <v>40675.727083333331</v>
      </c>
      <c r="N176" s="48" t="s">
        <v>93</v>
      </c>
      <c r="O176" s="48">
        <v>15</v>
      </c>
      <c r="P176" s="48">
        <v>60</v>
      </c>
      <c r="R176" s="48" t="s">
        <v>65</v>
      </c>
      <c r="S176" s="48" t="s">
        <v>67</v>
      </c>
      <c r="T176" s="48" t="s">
        <v>68</v>
      </c>
      <c r="U176" s="48">
        <v>30646</v>
      </c>
      <c r="V176" s="48" t="s">
        <v>119</v>
      </c>
    </row>
    <row r="177" spans="1:22">
      <c r="A177" s="48" t="s">
        <v>118</v>
      </c>
      <c r="C177" s="48" t="s">
        <v>119</v>
      </c>
      <c r="D177" s="48" t="s">
        <v>63</v>
      </c>
      <c r="E177" s="46">
        <v>40659.49722222222</v>
      </c>
      <c r="F177" s="48">
        <v>1045</v>
      </c>
      <c r="G177" s="48" t="s">
        <v>101</v>
      </c>
      <c r="H177" s="48">
        <v>30</v>
      </c>
      <c r="I177" s="48" t="s">
        <v>71</v>
      </c>
      <c r="J177" s="48" t="s">
        <v>98</v>
      </c>
      <c r="K177" s="48" t="s">
        <v>73</v>
      </c>
      <c r="L177" s="48">
        <v>1346998</v>
      </c>
      <c r="M177" s="46">
        <v>40675.727083333331</v>
      </c>
      <c r="N177" s="48" t="s">
        <v>93</v>
      </c>
      <c r="O177" s="48">
        <v>30</v>
      </c>
      <c r="P177" s="48">
        <v>120</v>
      </c>
      <c r="R177" s="48" t="s">
        <v>65</v>
      </c>
      <c r="S177" s="48" t="s">
        <v>67</v>
      </c>
      <c r="T177" s="48" t="s">
        <v>68</v>
      </c>
      <c r="U177" s="48">
        <v>30646</v>
      </c>
      <c r="V177" s="48" t="s">
        <v>119</v>
      </c>
    </row>
    <row r="178" spans="1:22">
      <c r="A178" s="48" t="s">
        <v>118</v>
      </c>
      <c r="C178" s="48" t="s">
        <v>119</v>
      </c>
      <c r="D178" s="48" t="s">
        <v>63</v>
      </c>
      <c r="E178" s="46">
        <v>40659.49722222222</v>
      </c>
      <c r="F178" s="48">
        <v>1055</v>
      </c>
      <c r="G178" s="48" t="s">
        <v>102</v>
      </c>
      <c r="H178" s="48">
        <v>1</v>
      </c>
      <c r="I178" s="48" t="s">
        <v>71</v>
      </c>
      <c r="J178" s="48" t="s">
        <v>98</v>
      </c>
      <c r="K178" s="48" t="s">
        <v>73</v>
      </c>
      <c r="L178" s="48">
        <v>1346998</v>
      </c>
      <c r="M178" s="46">
        <v>40675.727083333331</v>
      </c>
      <c r="N178" s="48" t="s">
        <v>93</v>
      </c>
      <c r="O178" s="48">
        <v>1</v>
      </c>
      <c r="P178" s="48">
        <v>4</v>
      </c>
      <c r="R178" s="48" t="s">
        <v>65</v>
      </c>
      <c r="S178" s="48" t="s">
        <v>67</v>
      </c>
      <c r="T178" s="48" t="s">
        <v>68</v>
      </c>
      <c r="U178" s="48">
        <v>30646</v>
      </c>
      <c r="V178" s="48" t="s">
        <v>119</v>
      </c>
    </row>
    <row r="179" spans="1:22">
      <c r="A179" s="48" t="s">
        <v>118</v>
      </c>
      <c r="C179" s="48" t="s">
        <v>119</v>
      </c>
      <c r="D179" s="48" t="s">
        <v>63</v>
      </c>
      <c r="E179" s="46">
        <v>40659.49722222222</v>
      </c>
      <c r="F179" s="48">
        <v>1082</v>
      </c>
      <c r="G179" s="48" t="s">
        <v>103</v>
      </c>
      <c r="H179" s="48">
        <v>74.8</v>
      </c>
      <c r="J179" s="48" t="s">
        <v>98</v>
      </c>
      <c r="K179" s="48" t="s">
        <v>73</v>
      </c>
      <c r="L179" s="48">
        <v>1346998</v>
      </c>
      <c r="M179" s="46">
        <v>40675.727083333331</v>
      </c>
      <c r="N179" s="48" t="s">
        <v>93</v>
      </c>
      <c r="O179" s="48">
        <v>2</v>
      </c>
      <c r="P179" s="48">
        <v>8</v>
      </c>
      <c r="R179" s="48" t="s">
        <v>65</v>
      </c>
      <c r="S179" s="48" t="s">
        <v>67</v>
      </c>
      <c r="T179" s="48" t="s">
        <v>68</v>
      </c>
      <c r="U179" s="48">
        <v>30646</v>
      </c>
      <c r="V179" s="48" t="s">
        <v>119</v>
      </c>
    </row>
    <row r="180" spans="1:22">
      <c r="A180" s="48" t="s">
        <v>118</v>
      </c>
      <c r="C180" s="48" t="s">
        <v>119</v>
      </c>
      <c r="D180" s="48" t="s">
        <v>63</v>
      </c>
      <c r="E180" s="46">
        <v>40659.49722222222</v>
      </c>
      <c r="F180" s="48">
        <v>1092</v>
      </c>
      <c r="G180" s="48" t="s">
        <v>104</v>
      </c>
      <c r="H180" s="48">
        <v>5</v>
      </c>
      <c r="I180" s="48" t="s">
        <v>71</v>
      </c>
      <c r="J180" s="48" t="s">
        <v>98</v>
      </c>
      <c r="K180" s="48" t="s">
        <v>73</v>
      </c>
      <c r="L180" s="48">
        <v>1346998</v>
      </c>
      <c r="M180" s="46">
        <v>40675.727083333331</v>
      </c>
      <c r="N180" s="48" t="s">
        <v>93</v>
      </c>
      <c r="O180" s="48">
        <v>5</v>
      </c>
      <c r="P180" s="48">
        <v>20</v>
      </c>
      <c r="R180" s="48" t="s">
        <v>65</v>
      </c>
      <c r="S180" s="48" t="s">
        <v>67</v>
      </c>
      <c r="T180" s="48" t="s">
        <v>68</v>
      </c>
      <c r="U180" s="48">
        <v>30646</v>
      </c>
      <c r="V180" s="48" t="s">
        <v>119</v>
      </c>
    </row>
    <row r="181" spans="1:22">
      <c r="A181" s="48" t="s">
        <v>118</v>
      </c>
      <c r="C181" s="48" t="s">
        <v>119</v>
      </c>
      <c r="D181" s="48" t="s">
        <v>63</v>
      </c>
      <c r="E181" s="46">
        <v>40659.49722222222</v>
      </c>
      <c r="F181" s="48">
        <v>1105</v>
      </c>
      <c r="G181" s="48" t="s">
        <v>105</v>
      </c>
      <c r="H181" s="48">
        <v>5</v>
      </c>
      <c r="I181" s="48" t="s">
        <v>71</v>
      </c>
      <c r="J181" s="48" t="s">
        <v>98</v>
      </c>
      <c r="K181" s="48" t="s">
        <v>73</v>
      </c>
      <c r="L181" s="48">
        <v>1346998</v>
      </c>
      <c r="M181" s="46">
        <v>40674.818749999999</v>
      </c>
      <c r="N181" s="48" t="s">
        <v>99</v>
      </c>
      <c r="O181" s="48">
        <v>5</v>
      </c>
      <c r="P181" s="48">
        <v>20</v>
      </c>
      <c r="R181" s="48" t="s">
        <v>65</v>
      </c>
      <c r="S181" s="48" t="s">
        <v>67</v>
      </c>
      <c r="T181" s="48" t="s">
        <v>68</v>
      </c>
      <c r="U181" s="48">
        <v>30646</v>
      </c>
      <c r="V181" s="48" t="s">
        <v>119</v>
      </c>
    </row>
    <row r="182" spans="1:22">
      <c r="A182" s="48" t="s">
        <v>118</v>
      </c>
      <c r="C182" s="48" t="s">
        <v>119</v>
      </c>
      <c r="D182" s="48" t="s">
        <v>63</v>
      </c>
      <c r="E182" s="46">
        <v>40659.49722222222</v>
      </c>
      <c r="F182" s="48">
        <v>70300</v>
      </c>
      <c r="G182" s="48" t="s">
        <v>23</v>
      </c>
      <c r="H182" s="48">
        <v>174</v>
      </c>
      <c r="J182" s="48" t="s">
        <v>78</v>
      </c>
      <c r="K182" s="48" t="s">
        <v>73</v>
      </c>
      <c r="L182" s="48">
        <v>1346986</v>
      </c>
      <c r="M182" s="46">
        <v>40665.593055555553</v>
      </c>
      <c r="N182" s="48" t="s">
        <v>106</v>
      </c>
      <c r="O182" s="48">
        <v>15</v>
      </c>
      <c r="P182" s="48">
        <v>60</v>
      </c>
      <c r="R182" s="48" t="s">
        <v>65</v>
      </c>
      <c r="S182" s="48" t="s">
        <v>67</v>
      </c>
      <c r="T182" s="48" t="s">
        <v>68</v>
      </c>
      <c r="U182" s="48">
        <v>30646</v>
      </c>
      <c r="V182" s="48" t="s">
        <v>119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G29"/>
  <sheetViews>
    <sheetView workbookViewId="0">
      <selection activeCell="B4" sqref="B4:B9"/>
    </sheetView>
  </sheetViews>
  <sheetFormatPr defaultRowHeight="15"/>
  <cols>
    <col min="1" max="1" width="2.42578125" customWidth="1"/>
    <col min="2" max="2" width="44.85546875" bestFit="1" customWidth="1"/>
  </cols>
  <sheetData>
    <row r="1" spans="2:33" s="16" customFormat="1" ht="15" customHeight="1">
      <c r="B1" s="16" t="s">
        <v>0</v>
      </c>
      <c r="C1" s="54" t="s">
        <v>28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33" s="2" customFormat="1" ht="35.25" customHeight="1">
      <c r="B2" s="3"/>
      <c r="C2" s="4" t="s">
        <v>3</v>
      </c>
      <c r="D2" s="44" t="s">
        <v>70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25</v>
      </c>
      <c r="U2" s="4" t="s">
        <v>35</v>
      </c>
      <c r="V2" s="13" t="s">
        <v>36</v>
      </c>
      <c r="W2" s="44" t="s">
        <v>38</v>
      </c>
      <c r="X2" s="39" t="s">
        <v>37</v>
      </c>
      <c r="Y2" s="44" t="s">
        <v>39</v>
      </c>
      <c r="Z2" s="39" t="s">
        <v>96</v>
      </c>
      <c r="AA2" s="39" t="s">
        <v>97</v>
      </c>
      <c r="AB2" s="39" t="s">
        <v>100</v>
      </c>
      <c r="AC2" s="39" t="s">
        <v>101</v>
      </c>
      <c r="AD2" s="39" t="s">
        <v>102</v>
      </c>
      <c r="AE2" s="39" t="s">
        <v>103</v>
      </c>
      <c r="AF2" s="39" t="s">
        <v>104</v>
      </c>
      <c r="AG2" s="39" t="s">
        <v>105</v>
      </c>
    </row>
    <row r="4" spans="2:33">
      <c r="B4" s="45" t="str">
        <f>Summary!$B4</f>
        <v>JACKSON BLUE SPRING SIPQ</v>
      </c>
      <c r="C4" s="16" t="e">
        <f t="array" ref="C4">INDEX('Full Data'!$O:$O,MATCH($B4,IF('Full Data'!$G:$G=C$2,'Full Data'!$C:$C),0))</f>
        <v>#N/A</v>
      </c>
      <c r="D4" s="16">
        <f t="array" ref="D4">INDEX('Full Data'!$O:$O,MATCH($B4,IF('Full Data'!$G:$G=D$2,'Full Data'!$C:$C),0))</f>
        <v>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0.04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1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15</v>
      </c>
      <c r="S4" s="16">
        <f t="array" ref="S4">INDEX('Full Data'!$O:$O,MATCH($B4,IF('Full Data'!$G:$G=S$2,'Full Data'!$C:$C),0))</f>
        <v>15</v>
      </c>
      <c r="T4" s="16"/>
      <c r="U4" s="16">
        <f t="array" ref="U4">INDEX('Full Data'!$O:$O,MATCH($B4,IF('Full Data'!$G:$G=U$2,'Full Data'!$C:$C),0))</f>
        <v>0.04</v>
      </c>
      <c r="V4" s="16" t="e">
        <f t="array" ref="V4">INDEX('Full Data'!$O:$O,MATCH($B4,IF('Full Data'!$G:$G=V$2,'Full Data'!$C:$C),0))</f>
        <v>#N/A</v>
      </c>
      <c r="W4" s="45" t="e">
        <f t="array" ref="W4">INDEX('Full Data'!$O:$O,MATCH($B4,IF('Full Data'!$G:$G=W$2,'Full Data'!$C:$C),0))</f>
        <v>#N/A</v>
      </c>
      <c r="X4" s="45" t="e">
        <f t="array" ref="X4">INDEX('Full Data'!$O:$O,MATCH($B4,IF('Full Data'!$G:$G=X$2,'Full Data'!$C:$C),0))</f>
        <v>#N/A</v>
      </c>
      <c r="Y4" s="45">
        <f t="array" ref="Y4">INDEX('Full Data'!$O:$O,MATCH($B4,IF('Full Data'!$G:$G=Y$2,'Full Data'!$C:$C),0))</f>
        <v>4</v>
      </c>
      <c r="Z4" s="48">
        <f t="array" ref="Z4">INDEX('Full Data'!$O:$O,MATCH($B4,IF('Full Data'!$G:$G=Z$2,'Full Data'!$C:$C),0))</f>
        <v>0.1</v>
      </c>
      <c r="AA4" s="48">
        <f t="array" ref="AA4">INDEX('Full Data'!$O:$O,MATCH($B4,IF('Full Data'!$G:$G=AA$2,'Full Data'!$C:$C),0))</f>
        <v>0.25</v>
      </c>
      <c r="AB4" s="48">
        <f t="array" ref="AB4">INDEX('Full Data'!$O:$O,MATCH($B4,IF('Full Data'!$G:$G=AB$2,'Full Data'!$C:$C),0))</f>
        <v>0.2</v>
      </c>
      <c r="AC4" s="48">
        <f t="array" ref="AC4">INDEX('Full Data'!$O:$O,MATCH($B4,IF('Full Data'!$G:$G=AC$2,'Full Data'!$C:$C),0))</f>
        <v>30</v>
      </c>
      <c r="AD4" s="48">
        <f t="array" ref="AD4">INDEX('Full Data'!$O:$O,MATCH($B4,IF('Full Data'!$G:$G=AD$2,'Full Data'!$C:$C),0))</f>
        <v>1</v>
      </c>
      <c r="AE4" s="48">
        <f t="array" ref="AE4">INDEX('Full Data'!$O:$O,MATCH($B4,IF('Full Data'!$G:$G=AE$2,'Full Data'!$C:$C),0))</f>
        <v>2</v>
      </c>
      <c r="AF4" s="48">
        <f t="array" ref="AF4">INDEX('Full Data'!$O:$O,MATCH($B4,IF('Full Data'!$G:$G=AF$2,'Full Data'!$C:$C),0))</f>
        <v>5</v>
      </c>
      <c r="AG4" s="48">
        <f t="array" ref="AG4">INDEX('Full Data'!$O:$O,MATCH($B4,IF('Full Data'!$G:$G=AG$2,'Full Data'!$C:$C),0))</f>
        <v>5</v>
      </c>
    </row>
    <row r="5" spans="2:33">
      <c r="B5" s="48" t="str">
        <f>Summary!$B5</f>
        <v>SHANGRI-LA SPRINGS SIP</v>
      </c>
      <c r="C5" s="16" t="e">
        <f t="array" ref="C5">INDEX('Full Data'!$O:$O,MATCH($B5,IF('Full Data'!$G:$G=C$2,'Full Data'!$C:$C),0))</f>
        <v>#N/A</v>
      </c>
      <c r="D5" s="16">
        <f t="array" ref="D5">INDEX('Full Data'!$O:$O,MATCH($B5,IF('Full Data'!$G:$G=D$2,'Full Data'!$C:$C),0))</f>
        <v>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1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15</v>
      </c>
      <c r="S5" s="16">
        <f t="array" ref="S5">INDEX('Full Data'!$O:$O,MATCH($B5,IF('Full Data'!$G:$G=S$2,'Full Data'!$C:$C),0))</f>
        <v>15</v>
      </c>
      <c r="T5" s="16"/>
      <c r="U5" s="16">
        <f t="array" ref="U5">INDEX('Full Data'!$O:$O,MATCH($B5,IF('Full Data'!$G:$G=U$2,'Full Data'!$C:$C),0))</f>
        <v>0.04</v>
      </c>
      <c r="V5" s="16" t="e">
        <f t="array" ref="V5">INDEX('Full Data'!$O:$O,MATCH($B5,IF('Full Data'!$G:$G=V$2,'Full Data'!$C:$C),0))</f>
        <v>#N/A</v>
      </c>
      <c r="W5" s="45" t="e">
        <f t="array" ref="W5">INDEX('Full Data'!$O:$O,MATCH($B5,IF('Full Data'!$G:$G=W$2,'Full Data'!$C:$C),0))</f>
        <v>#N/A</v>
      </c>
      <c r="X5" s="45" t="e">
        <f t="array" ref="X5">INDEX('Full Data'!$O:$O,MATCH($B5,IF('Full Data'!$G:$G=X$2,'Full Data'!$C:$C),0))</f>
        <v>#N/A</v>
      </c>
      <c r="Y5" s="45">
        <f t="array" ref="Y5">INDEX('Full Data'!$O:$O,MATCH($B5,IF('Full Data'!$G:$G=Y$2,'Full Data'!$C:$C),0))</f>
        <v>4</v>
      </c>
      <c r="Z5" s="48">
        <f t="array" ref="Z5">INDEX('Full Data'!$O:$O,MATCH($B5,IF('Full Data'!$G:$G=Z$2,'Full Data'!$C:$C),0))</f>
        <v>0.1</v>
      </c>
      <c r="AA5" s="48">
        <f t="array" ref="AA5">INDEX('Full Data'!$O:$O,MATCH($B5,IF('Full Data'!$G:$G=AA$2,'Full Data'!$C:$C),0))</f>
        <v>0.25</v>
      </c>
      <c r="AB5" s="48">
        <f t="array" ref="AB5">INDEX('Full Data'!$O:$O,MATCH($B5,IF('Full Data'!$G:$G=AB$2,'Full Data'!$C:$C),0))</f>
        <v>0.2</v>
      </c>
      <c r="AC5" s="48">
        <f t="array" ref="AC5">INDEX('Full Data'!$O:$O,MATCH($B5,IF('Full Data'!$G:$G=AC$2,'Full Data'!$C:$C),0))</f>
        <v>30</v>
      </c>
      <c r="AD5" s="48">
        <f t="array" ref="AD5">INDEX('Full Data'!$O:$O,MATCH($B5,IF('Full Data'!$G:$G=AD$2,'Full Data'!$C:$C),0))</f>
        <v>1</v>
      </c>
      <c r="AE5" s="48">
        <f t="array" ref="AE5">INDEX('Full Data'!$O:$O,MATCH($B5,IF('Full Data'!$G:$G=AE$2,'Full Data'!$C:$C),0))</f>
        <v>2</v>
      </c>
      <c r="AF5" s="48">
        <f t="array" ref="AF5">INDEX('Full Data'!$O:$O,MATCH($B5,IF('Full Data'!$G:$G=AF$2,'Full Data'!$C:$C),0))</f>
        <v>5</v>
      </c>
      <c r="AG5" s="48">
        <f t="array" ref="AG5">INDEX('Full Data'!$O:$O,MATCH($B5,IF('Full Data'!$G:$G=AG$2,'Full Data'!$C:$C),0))</f>
        <v>5</v>
      </c>
    </row>
    <row r="6" spans="2:33">
      <c r="B6" s="48" t="str">
        <f>Summary!$B6</f>
        <v>TWIN CAVES SPRING</v>
      </c>
      <c r="C6" s="16" t="e">
        <f t="array" ref="C6">INDEX('Full Data'!$O:$O,MATCH($B6,IF('Full Data'!$G:$G=C$2,'Full Data'!$C:$C),0))</f>
        <v>#N/A</v>
      </c>
      <c r="D6" s="16">
        <f t="array" ref="D6">INDEX('Full Data'!$O:$O,MATCH($B6,IF('Full Data'!$G:$G=D$2,'Full Data'!$C:$C),0))</f>
        <v>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0.04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1</v>
      </c>
      <c r="L6" s="16">
        <f t="array" ref="L6">INDEX('Full Data'!$O:$O,MATCH($B6,IF('Full Data'!$G:$G=L$2,'Full Data'!$C:$C),0))</f>
        <v>0.08</v>
      </c>
      <c r="M6" s="16">
        <f t="array" ref="M6">INDEX('Full Data'!$O:$O,MATCH($B6,IF('Full Data'!$G:$G=M$2,'Full Data'!$C:$C),0))</f>
        <v>0.04</v>
      </c>
      <c r="N6" s="16">
        <f t="array" ref="N6">INDEX('Full Data'!$O:$O,MATCH($B6,IF('Full Data'!$G:$G=N$2,'Full Data'!$C:$C),0))</f>
        <v>0.5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15</v>
      </c>
      <c r="S6" s="16">
        <f t="array" ref="S6">INDEX('Full Data'!$O:$O,MATCH($B6,IF('Full Data'!$G:$G=S$2,'Full Data'!$C:$C),0))</f>
        <v>15</v>
      </c>
      <c r="T6" s="16"/>
      <c r="U6" s="16">
        <f t="array" ref="U6">INDEX('Full Data'!$O:$O,MATCH($B6,IF('Full Data'!$G:$G=U$2,'Full Data'!$C:$C),0))</f>
        <v>0.04</v>
      </c>
      <c r="V6" s="16" t="e">
        <f t="array" ref="V6">INDEX('Full Data'!$O:$O,MATCH($B6,IF('Full Data'!$G:$G=V$2,'Full Data'!$C:$C),0))</f>
        <v>#N/A</v>
      </c>
      <c r="W6" s="45" t="e">
        <f t="array" ref="W6">INDEX('Full Data'!$O:$O,MATCH($B6,IF('Full Data'!$G:$G=W$2,'Full Data'!$C:$C),0))</f>
        <v>#N/A</v>
      </c>
      <c r="X6" s="45" t="e">
        <f t="array" ref="X6">INDEX('Full Data'!$O:$O,MATCH($B6,IF('Full Data'!$G:$G=X$2,'Full Data'!$C:$C),0))</f>
        <v>#N/A</v>
      </c>
      <c r="Y6" s="45">
        <f t="array" ref="Y6">INDEX('Full Data'!$O:$O,MATCH($B6,IF('Full Data'!$G:$G=Y$2,'Full Data'!$C:$C),0))</f>
        <v>4</v>
      </c>
      <c r="Z6" s="48">
        <f t="array" ref="Z6">INDEX('Full Data'!$O:$O,MATCH($B6,IF('Full Data'!$G:$G=Z$2,'Full Data'!$C:$C),0))</f>
        <v>0.1</v>
      </c>
      <c r="AA6" s="48">
        <f t="array" ref="AA6">INDEX('Full Data'!$O:$O,MATCH($B6,IF('Full Data'!$G:$G=AA$2,'Full Data'!$C:$C),0))</f>
        <v>0.25</v>
      </c>
      <c r="AB6" s="48">
        <f t="array" ref="AB6">INDEX('Full Data'!$O:$O,MATCH($B6,IF('Full Data'!$G:$G=AB$2,'Full Data'!$C:$C),0))</f>
        <v>0.2</v>
      </c>
      <c r="AC6" s="48">
        <f t="array" ref="AC6">INDEX('Full Data'!$O:$O,MATCH($B6,IF('Full Data'!$G:$G=AC$2,'Full Data'!$C:$C),0))</f>
        <v>30</v>
      </c>
      <c r="AD6" s="48">
        <f t="array" ref="AD6">INDEX('Full Data'!$O:$O,MATCH($B6,IF('Full Data'!$G:$G=AD$2,'Full Data'!$C:$C),0))</f>
        <v>1</v>
      </c>
      <c r="AE6" s="48">
        <f t="array" ref="AE6">INDEX('Full Data'!$O:$O,MATCH($B6,IF('Full Data'!$G:$G=AE$2,'Full Data'!$C:$C),0))</f>
        <v>2</v>
      </c>
      <c r="AF6" s="48">
        <f t="array" ref="AF6">INDEX('Full Data'!$O:$O,MATCH($B6,IF('Full Data'!$G:$G=AF$2,'Full Data'!$C:$C),0))</f>
        <v>5</v>
      </c>
      <c r="AG6" s="48">
        <f t="array" ref="AG6">INDEX('Full Data'!$O:$O,MATCH($B6,IF('Full Data'!$G:$G=AG$2,'Full Data'!$C:$C),0))</f>
        <v>5</v>
      </c>
    </row>
    <row r="7" spans="2:33">
      <c r="B7" s="48" t="str">
        <f>Summary!$B7</f>
        <v>GATOR HOLE SPRING</v>
      </c>
      <c r="C7" s="16" t="e">
        <f t="array" ref="C7">INDEX('Full Data'!$O:$O,MATCH($B7,IF('Full Data'!$G:$G=C$2,'Full Data'!$C:$C),0))</f>
        <v>#N/A</v>
      </c>
      <c r="D7" s="16">
        <f t="array" ref="D7">INDEX('Full Data'!$O:$O,MATCH($B7,IF('Full Data'!$G:$G=D$2,'Full Data'!$C:$C),0))</f>
        <v>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0.04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1</v>
      </c>
      <c r="L7" s="16">
        <f t="array" ref="L7">INDEX('Full Data'!$O:$O,MATCH($B7,IF('Full Data'!$G:$G=L$2,'Full Data'!$C:$C),0))</f>
        <v>0.08</v>
      </c>
      <c r="M7" s="16">
        <f t="array" ref="M7">INDEX('Full Data'!$O:$O,MATCH($B7,IF('Full Data'!$G:$G=M$2,'Full Data'!$C:$C),0))</f>
        <v>0.04</v>
      </c>
      <c r="N7" s="16">
        <f t="array" ref="N7">INDEX('Full Data'!$O:$O,MATCH($B7,IF('Full Data'!$G:$G=N$2,'Full Data'!$C:$C),0))</f>
        <v>0.5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15</v>
      </c>
      <c r="S7" s="16">
        <f t="array" ref="S7">INDEX('Full Data'!$O:$O,MATCH($B7,IF('Full Data'!$G:$G=S$2,'Full Data'!$C:$C),0))</f>
        <v>15</v>
      </c>
      <c r="T7" s="16"/>
      <c r="U7" s="16">
        <f t="array" ref="U7">INDEX('Full Data'!$O:$O,MATCH($B7,IF('Full Data'!$G:$G=U$2,'Full Data'!$C:$C),0))</f>
        <v>0.04</v>
      </c>
      <c r="V7" s="16" t="e">
        <f t="array" ref="V7">INDEX('Full Data'!$O:$O,MATCH($B7,IF('Full Data'!$G:$G=V$2,'Full Data'!$C:$C),0))</f>
        <v>#N/A</v>
      </c>
      <c r="W7" s="45" t="e">
        <f t="array" ref="W7">INDEX('Full Data'!$O:$O,MATCH($B7,IF('Full Data'!$G:$G=W$2,'Full Data'!$C:$C),0))</f>
        <v>#N/A</v>
      </c>
      <c r="X7" s="45" t="e">
        <f t="array" ref="X7">INDEX('Full Data'!$O:$O,MATCH($B7,IF('Full Data'!$G:$G=X$2,'Full Data'!$C:$C),0))</f>
        <v>#N/A</v>
      </c>
      <c r="Y7" s="45">
        <f t="array" ref="Y7">INDEX('Full Data'!$O:$O,MATCH($B7,IF('Full Data'!$G:$G=Y$2,'Full Data'!$C:$C),0))</f>
        <v>4</v>
      </c>
      <c r="Z7" s="48">
        <f t="array" ref="Z7">INDEX('Full Data'!$O:$O,MATCH($B7,IF('Full Data'!$G:$G=Z$2,'Full Data'!$C:$C),0))</f>
        <v>0.1</v>
      </c>
      <c r="AA7" s="48">
        <f t="array" ref="AA7">INDEX('Full Data'!$O:$O,MATCH($B7,IF('Full Data'!$G:$G=AA$2,'Full Data'!$C:$C),0))</f>
        <v>0.25</v>
      </c>
      <c r="AB7" s="48">
        <f t="array" ref="AB7">INDEX('Full Data'!$O:$O,MATCH($B7,IF('Full Data'!$G:$G=AB$2,'Full Data'!$C:$C),0))</f>
        <v>0.2</v>
      </c>
      <c r="AC7" s="48">
        <f t="array" ref="AC7">INDEX('Full Data'!$O:$O,MATCH($B7,IF('Full Data'!$G:$G=AC$2,'Full Data'!$C:$C),0))</f>
        <v>30</v>
      </c>
      <c r="AD7" s="48">
        <f t="array" ref="AD7">INDEX('Full Data'!$O:$O,MATCH($B7,IF('Full Data'!$G:$G=AD$2,'Full Data'!$C:$C),0))</f>
        <v>1</v>
      </c>
      <c r="AE7" s="48">
        <f t="array" ref="AE7">INDEX('Full Data'!$O:$O,MATCH($B7,IF('Full Data'!$G:$G=AE$2,'Full Data'!$C:$C),0))</f>
        <v>2</v>
      </c>
      <c r="AF7" s="48">
        <f t="array" ref="AF7">INDEX('Full Data'!$O:$O,MATCH($B7,IF('Full Data'!$G:$G=AF$2,'Full Data'!$C:$C),0))</f>
        <v>5</v>
      </c>
      <c r="AG7" s="48">
        <f t="array" ref="AG7">INDEX('Full Data'!$O:$O,MATCH($B7,IF('Full Data'!$G:$G=AG$2,'Full Data'!$C:$C),0))</f>
        <v>5</v>
      </c>
    </row>
    <row r="8" spans="2:33">
      <c r="B8" s="48" t="str">
        <f>Summary!$B8</f>
        <v>HOLE IN THE WALL SPRING</v>
      </c>
      <c r="C8" s="16" t="e">
        <f t="array" ref="C8">INDEX('Full Data'!$O:$O,MATCH($B8,IF('Full Data'!$G:$G=C$2,'Full Data'!$C:$C),0))</f>
        <v>#N/A</v>
      </c>
      <c r="D8" s="16">
        <f t="array" ref="D8">INDEX('Full Data'!$O:$O,MATCH($B8,IF('Full Data'!$G:$G=D$2,'Full Data'!$C:$C),0))</f>
        <v>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0.01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0.04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1</v>
      </c>
      <c r="L8" s="16">
        <f t="array" ref="L8">INDEX('Full Data'!$O:$O,MATCH($B8,IF('Full Data'!$G:$G=L$2,'Full Data'!$C:$C),0))</f>
        <v>0.08</v>
      </c>
      <c r="M8" s="16">
        <f t="array" ref="M8">INDEX('Full Data'!$O:$O,MATCH($B8,IF('Full Data'!$G:$G=M$2,'Full Data'!$C:$C),0))</f>
        <v>0.04</v>
      </c>
      <c r="N8" s="16">
        <f t="array" ref="N8">INDEX('Full Data'!$O:$O,MATCH($B8,IF('Full Data'!$G:$G=N$2,'Full Data'!$C:$C),0))</f>
        <v>0.5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15</v>
      </c>
      <c r="S8" s="16">
        <f t="array" ref="S8">INDEX('Full Data'!$O:$O,MATCH($B8,IF('Full Data'!$G:$G=S$2,'Full Data'!$C:$C),0))</f>
        <v>15</v>
      </c>
      <c r="T8" s="16"/>
      <c r="U8" s="16">
        <f t="array" ref="U8">INDEX('Full Data'!$O:$O,MATCH($B8,IF('Full Data'!$G:$G=U$2,'Full Data'!$C:$C),0))</f>
        <v>0.04</v>
      </c>
      <c r="V8" s="16" t="e">
        <f t="array" ref="V8">INDEX('Full Data'!$O:$O,MATCH($B8,IF('Full Data'!$G:$G=V$2,'Full Data'!$C:$C),0))</f>
        <v>#N/A</v>
      </c>
      <c r="W8" s="45" t="e">
        <f t="array" ref="W8">INDEX('Full Data'!$O:$O,MATCH($B8,IF('Full Data'!$G:$G=W$2,'Full Data'!$C:$C),0))</f>
        <v>#N/A</v>
      </c>
      <c r="X8" s="45" t="e">
        <f t="array" ref="X8">INDEX('Full Data'!$O:$O,MATCH($B8,IF('Full Data'!$G:$G=X$2,'Full Data'!$C:$C),0))</f>
        <v>#N/A</v>
      </c>
      <c r="Y8" s="45">
        <f t="array" ref="Y8">INDEX('Full Data'!$O:$O,MATCH($B8,IF('Full Data'!$G:$G=Y$2,'Full Data'!$C:$C),0))</f>
        <v>4</v>
      </c>
      <c r="Z8" s="48">
        <f t="array" ref="Z8">INDEX('Full Data'!$O:$O,MATCH($B8,IF('Full Data'!$G:$G=Z$2,'Full Data'!$C:$C),0))</f>
        <v>0.1</v>
      </c>
      <c r="AA8" s="48">
        <f t="array" ref="AA8">INDEX('Full Data'!$O:$O,MATCH($B8,IF('Full Data'!$G:$G=AA$2,'Full Data'!$C:$C),0))</f>
        <v>0.25</v>
      </c>
      <c r="AB8" s="48">
        <f t="array" ref="AB8">INDEX('Full Data'!$O:$O,MATCH($B8,IF('Full Data'!$G:$G=AB$2,'Full Data'!$C:$C),0))</f>
        <v>0.2</v>
      </c>
      <c r="AC8" s="48">
        <f t="array" ref="AC8">INDEX('Full Data'!$O:$O,MATCH($B8,IF('Full Data'!$G:$G=AC$2,'Full Data'!$C:$C),0))</f>
        <v>30</v>
      </c>
      <c r="AD8" s="48">
        <f t="array" ref="AD8">INDEX('Full Data'!$O:$O,MATCH($B8,IF('Full Data'!$G:$G=AD$2,'Full Data'!$C:$C),0))</f>
        <v>1</v>
      </c>
      <c r="AE8" s="48">
        <f t="array" ref="AE8">INDEX('Full Data'!$O:$O,MATCH($B8,IF('Full Data'!$G:$G=AE$2,'Full Data'!$C:$C),0))</f>
        <v>2</v>
      </c>
      <c r="AF8" s="48">
        <f t="array" ref="AF8">INDEX('Full Data'!$O:$O,MATCH($B8,IF('Full Data'!$G:$G=AF$2,'Full Data'!$C:$C),0))</f>
        <v>5</v>
      </c>
      <c r="AG8" s="48">
        <f t="array" ref="AG8">INDEX('Full Data'!$O:$O,MATCH($B8,IF('Full Data'!$G:$G=AG$2,'Full Data'!$C:$C),0))</f>
        <v>5</v>
      </c>
    </row>
    <row r="9" spans="2:33">
      <c r="B9" s="48" t="str">
        <f>Summary!$B9</f>
        <v>HEIDI HOLE SPRING</v>
      </c>
      <c r="C9" s="16" t="e">
        <f t="array" ref="C9">INDEX('Full Data'!$O:$O,MATCH($B9,IF('Full Data'!$G:$G=C$2,'Full Data'!$C:$C),0))</f>
        <v>#N/A</v>
      </c>
      <c r="D9" s="16">
        <f t="array" ref="D9">INDEX('Full Data'!$O:$O,MATCH($B9,IF('Full Data'!$G:$G=D$2,'Full Data'!$C:$C),0))</f>
        <v>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0.04</v>
      </c>
      <c r="I9" s="16">
        <f t="array" ref="I9">INDEX('Full Data'!$O:$O,MATCH($B9,IF('Full Data'!$G:$G=I$2,'Full Data'!$C:$C),0))</f>
        <v>0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1</v>
      </c>
      <c r="L9" s="16">
        <f t="array" ref="L9">INDEX('Full Data'!$O:$O,MATCH($B9,IF('Full Data'!$G:$G=L$2,'Full Data'!$C:$C),0))</f>
        <v>0.08</v>
      </c>
      <c r="M9" s="16">
        <f t="array" ref="M9">INDEX('Full Data'!$O:$O,MATCH($B9,IF('Full Data'!$G:$G=M$2,'Full Data'!$C:$C),0))</f>
        <v>0.04</v>
      </c>
      <c r="N9" s="16">
        <f t="array" ref="N9">INDEX('Full Data'!$O:$O,MATCH($B9,IF('Full Data'!$G:$G=N$2,'Full Data'!$C:$C),0))</f>
        <v>0.5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0.2</v>
      </c>
      <c r="Q9" s="16">
        <f t="array" ref="Q9">INDEX('Full Data'!$O:$O,MATCH($B9,IF('Full Data'!$G:$G=Q$2,'Full Data'!$C:$C),0))</f>
        <v>0.2</v>
      </c>
      <c r="R9" s="16">
        <f t="array" ref="R9">INDEX('Full Data'!$O:$O,MATCH($B9,IF('Full Data'!$G:$G=R$2,'Full Data'!$C:$C),0))</f>
        <v>15</v>
      </c>
      <c r="S9" s="16">
        <f t="array" ref="S9">INDEX('Full Data'!$O:$O,MATCH($B9,IF('Full Data'!$G:$G=S$2,'Full Data'!$C:$C),0))</f>
        <v>15</v>
      </c>
      <c r="T9" s="16"/>
      <c r="U9" s="16">
        <f t="array" ref="U9">INDEX('Full Data'!$O:$O,MATCH($B9,IF('Full Data'!$G:$G=U$2,'Full Data'!$C:$C),0))</f>
        <v>0.04</v>
      </c>
      <c r="V9" s="16" t="e">
        <f t="array" ref="V9">INDEX('Full Data'!$O:$O,MATCH($B9,IF('Full Data'!$G:$G=V$2,'Full Data'!$C:$C),0))</f>
        <v>#N/A</v>
      </c>
      <c r="W9" s="45" t="e">
        <f t="array" ref="W9">INDEX('Full Data'!$O:$O,MATCH($B9,IF('Full Data'!$G:$G=W$2,'Full Data'!$C:$C),0))</f>
        <v>#N/A</v>
      </c>
      <c r="X9" s="45" t="e">
        <f t="array" ref="X9">INDEX('Full Data'!$O:$O,MATCH($B9,IF('Full Data'!$G:$G=X$2,'Full Data'!$C:$C),0))</f>
        <v>#N/A</v>
      </c>
      <c r="Y9" s="45">
        <f t="array" ref="Y9">INDEX('Full Data'!$O:$O,MATCH($B9,IF('Full Data'!$G:$G=Y$2,'Full Data'!$C:$C),0))</f>
        <v>4</v>
      </c>
      <c r="Z9" s="48">
        <f t="array" ref="Z9">INDEX('Full Data'!$O:$O,MATCH($B9,IF('Full Data'!$G:$G=Z$2,'Full Data'!$C:$C),0))</f>
        <v>0.1</v>
      </c>
      <c r="AA9" s="48">
        <f t="array" ref="AA9">INDEX('Full Data'!$O:$O,MATCH($B9,IF('Full Data'!$G:$G=AA$2,'Full Data'!$C:$C),0))</f>
        <v>0.25</v>
      </c>
      <c r="AB9" s="48">
        <f t="array" ref="AB9">INDEX('Full Data'!$O:$O,MATCH($B9,IF('Full Data'!$G:$G=AB$2,'Full Data'!$C:$C),0))</f>
        <v>0.2</v>
      </c>
      <c r="AC9" s="48">
        <f t="array" ref="AC9">INDEX('Full Data'!$O:$O,MATCH($B9,IF('Full Data'!$G:$G=AC$2,'Full Data'!$C:$C),0))</f>
        <v>30</v>
      </c>
      <c r="AD9" s="48">
        <f t="array" ref="AD9">INDEX('Full Data'!$O:$O,MATCH($B9,IF('Full Data'!$G:$G=AD$2,'Full Data'!$C:$C),0))</f>
        <v>1</v>
      </c>
      <c r="AE9" s="48">
        <f t="array" ref="AE9">INDEX('Full Data'!$O:$O,MATCH($B9,IF('Full Data'!$G:$G=AE$2,'Full Data'!$C:$C),0))</f>
        <v>2</v>
      </c>
      <c r="AF9" s="48">
        <f t="array" ref="AF9">INDEX('Full Data'!$O:$O,MATCH($B9,IF('Full Data'!$G:$G=AF$2,'Full Data'!$C:$C),0))</f>
        <v>5</v>
      </c>
      <c r="AG9" s="48">
        <f t="array" ref="AG9">INDEX('Full Data'!$O:$O,MATCH($B9,IF('Full Data'!$G:$G=AG$2,'Full Data'!$C:$C),0))</f>
        <v>5</v>
      </c>
    </row>
    <row r="10" spans="2:33">
      <c r="B10" s="4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45"/>
      <c r="X10" s="45"/>
      <c r="Y10" s="45"/>
    </row>
    <row r="11" spans="2:33">
      <c r="B11" s="4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45"/>
      <c r="X11" s="45"/>
      <c r="Y11" s="45"/>
    </row>
    <row r="12" spans="2:33">
      <c r="B12" s="4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45"/>
      <c r="X12" s="45"/>
      <c r="Y12" s="45"/>
    </row>
    <row r="13" spans="2:33">
      <c r="B13" s="4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45"/>
      <c r="X13" s="45"/>
      <c r="Y13" s="45"/>
    </row>
    <row r="14" spans="2:33">
      <c r="B14" s="4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45"/>
      <c r="X14" s="45"/>
      <c r="Y14" s="45"/>
    </row>
    <row r="15" spans="2:33">
      <c r="B15" s="4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45"/>
      <c r="X15" s="45"/>
      <c r="Y15" s="45"/>
    </row>
    <row r="16" spans="2:33">
      <c r="B16" s="4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45"/>
      <c r="X16" s="45"/>
      <c r="Y16" s="45"/>
    </row>
    <row r="17" spans="2:25">
      <c r="B17" s="4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45"/>
      <c r="X17" s="45"/>
      <c r="Y17" s="45"/>
    </row>
    <row r="18" spans="2:25">
      <c r="B18" s="45"/>
      <c r="C18" s="4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45"/>
      <c r="X18" s="45"/>
      <c r="Y18" s="45"/>
    </row>
    <row r="19" spans="2:25">
      <c r="B19" s="4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45"/>
      <c r="X19" s="45"/>
      <c r="Y19" s="45"/>
    </row>
    <row r="20" spans="2:25">
      <c r="B20" s="4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45"/>
      <c r="X20" s="45"/>
      <c r="Y20" s="45"/>
    </row>
    <row r="21" spans="2:25">
      <c r="B21" s="4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45"/>
      <c r="X21" s="45"/>
      <c r="Y21" s="45"/>
    </row>
    <row r="22" spans="2:25">
      <c r="B22" s="4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45"/>
      <c r="X22" s="45"/>
      <c r="Y22" s="45"/>
    </row>
    <row r="23" spans="2:25">
      <c r="B23" s="4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45"/>
      <c r="X23" s="45"/>
      <c r="Y23" s="45"/>
    </row>
    <row r="24" spans="2:25">
      <c r="B24" s="4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45"/>
      <c r="X24" s="45"/>
      <c r="Y24" s="45"/>
    </row>
    <row r="25" spans="2:25">
      <c r="B25" s="4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45"/>
      <c r="X25" s="45"/>
      <c r="Y25" s="45"/>
    </row>
    <row r="26" spans="2:25">
      <c r="B26" s="4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45"/>
      <c r="X26" s="45"/>
      <c r="Y26" s="45"/>
    </row>
    <row r="27" spans="2:25">
      <c r="B27" s="4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5"/>
      <c r="X27" s="45"/>
      <c r="Y27" s="45"/>
    </row>
    <row r="28" spans="2:25">
      <c r="B28" s="4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5"/>
      <c r="X28" s="45"/>
      <c r="Y28" s="45"/>
    </row>
    <row r="29" spans="2:25">
      <c r="B29" s="4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5"/>
      <c r="X29" s="45"/>
      <c r="Y29" s="45"/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29"/>
  <sheetViews>
    <sheetView workbookViewId="0">
      <selection activeCell="B4" sqref="B4:B9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33" ht="15" customHeight="1">
      <c r="B1" s="16" t="s">
        <v>0</v>
      </c>
      <c r="C1" s="54" t="s">
        <v>28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33" s="2" customFormat="1" ht="35.25" customHeight="1">
      <c r="B2" s="3"/>
      <c r="C2" s="4" t="s">
        <v>3</v>
      </c>
      <c r="D2" s="44" t="s">
        <v>70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25</v>
      </c>
      <c r="U2" s="4" t="s">
        <v>35</v>
      </c>
      <c r="V2" s="13" t="s">
        <v>36</v>
      </c>
      <c r="W2" s="44" t="s">
        <v>38</v>
      </c>
      <c r="X2" s="39" t="s">
        <v>37</v>
      </c>
      <c r="Y2" s="44" t="s">
        <v>39</v>
      </c>
      <c r="Z2" s="39" t="s">
        <v>96</v>
      </c>
      <c r="AA2" s="39" t="s">
        <v>97</v>
      </c>
      <c r="AB2" s="39" t="s">
        <v>100</v>
      </c>
      <c r="AC2" s="39" t="s">
        <v>101</v>
      </c>
      <c r="AD2" s="39" t="s">
        <v>102</v>
      </c>
      <c r="AE2" s="39" t="s">
        <v>103</v>
      </c>
      <c r="AF2" s="39" t="s">
        <v>104</v>
      </c>
      <c r="AG2" s="39" t="s">
        <v>105</v>
      </c>
    </row>
    <row r="4" spans="2:33">
      <c r="B4" s="45" t="str">
        <f>Summary!$B4</f>
        <v>JACKSON BLUE SPRING SIPQ</v>
      </c>
      <c r="C4" s="16" t="e">
        <f t="array" ref="C4">INDEX('Full Data'!$P:$P,MATCH($B4,IF('Full Data'!$G:$G=C$2,'Full Data'!$C:$C),0))</f>
        <v>#N/A</v>
      </c>
      <c r="D4" s="16">
        <f t="array" ref="D4">INDEX('Full Data'!$P:$P,MATCH($B4,IF('Full Data'!$G:$G=D$2,'Full Data'!$C:$C),0))</f>
        <v>5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5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60</v>
      </c>
      <c r="S4" s="16">
        <f t="array" ref="S4">INDEX('Full Data'!$P:$P,MATCH($B4,IF('Full Data'!$G:$G=S$2,'Full Data'!$C:$C),0))</f>
        <v>60</v>
      </c>
      <c r="T4" s="16" t="e">
        <f t="array" ref="T4">INDEX('Full Data'!$P:$P,MATCH($B4,IF('Full Data'!$G:$G=T$2,'Full Data'!$C:$C),0))</f>
        <v>#N/A</v>
      </c>
      <c r="U4" s="16">
        <f t="array" ref="U4">INDEX('Full Data'!$P:$P,MATCH($B4,IF('Full Data'!$G:$G=U$2,'Full Data'!$C:$C),0))</f>
        <v>0.1</v>
      </c>
      <c r="V4" s="16" t="e">
        <f t="array" ref="V4">INDEX('Full Data'!$P:$P,MATCH($B4,IF('Full Data'!$G:$G=V$2,'Full Data'!$C:$C),0))</f>
        <v>#N/A</v>
      </c>
      <c r="W4" s="45" t="e">
        <f>INDEX('Full Data'!$P:$P,MATCH($B4,IF('Full Data'!$G:$G=W$2,'Full Data'!$C:$C),0))</f>
        <v>#N/A</v>
      </c>
      <c r="X4" s="45" t="e">
        <f t="array" ref="X4">INDEX('Full Data'!$P:$P,MATCH($B4,IF('Full Data'!$G:$G=X$2,'Full Data'!$C:$C),0))</f>
        <v>#N/A</v>
      </c>
      <c r="Y4" s="45">
        <f t="array" ref="Y4">INDEX('Full Data'!$P:$P,MATCH($B4,IF('Full Data'!$G:$G=Y$2,'Full Data'!$C:$C),0))</f>
        <v>16</v>
      </c>
      <c r="Z4" s="48">
        <f t="array" ref="Z4">INDEX('Full Data'!$P:$P,MATCH($B4,IF('Full Data'!$G:$G=Z$2,'Full Data'!$C:$C),0))</f>
        <v>0.4</v>
      </c>
      <c r="AA4" s="48">
        <f t="array" ref="AA4">INDEX('Full Data'!$P:$P,MATCH($B4,IF('Full Data'!$G:$G=AA$2,'Full Data'!$C:$C),0))</f>
        <v>1</v>
      </c>
      <c r="AB4" s="48">
        <f t="array" ref="AB4">INDEX('Full Data'!$P:$P,MATCH($B4,IF('Full Data'!$G:$G=AB$2,'Full Data'!$C:$C),0))</f>
        <v>0.8</v>
      </c>
      <c r="AC4" s="48">
        <f t="array" ref="AC4">INDEX('Full Data'!$P:$P,MATCH($B4,IF('Full Data'!$G:$G=AC$2,'Full Data'!$C:$C),0))</f>
        <v>120</v>
      </c>
      <c r="AD4" s="48">
        <f t="array" ref="AD4">INDEX('Full Data'!$P:$P,MATCH($B4,IF('Full Data'!$G:$G=AD$2,'Full Data'!$C:$C),0))</f>
        <v>4</v>
      </c>
      <c r="AE4" s="48">
        <f t="array" ref="AE4">INDEX('Full Data'!$P:$P,MATCH($B4,IF('Full Data'!$G:$G=AE$2,'Full Data'!$C:$C),0))</f>
        <v>8</v>
      </c>
      <c r="AF4" s="48">
        <f t="array" ref="AF4">INDEX('Full Data'!$P:$P,MATCH($B4,IF('Full Data'!$G:$G=AF$2,'Full Data'!$C:$C),0))</f>
        <v>20</v>
      </c>
      <c r="AG4" s="48">
        <f t="array" ref="AG4">INDEX('Full Data'!$P:$P,MATCH($B4,IF('Full Data'!$G:$G=AG$2,'Full Data'!$C:$C),0))</f>
        <v>20</v>
      </c>
    </row>
    <row r="5" spans="2:33">
      <c r="B5" s="48" t="str">
        <f>Summary!$B5</f>
        <v>SHANGRI-LA SPRINGS SIP</v>
      </c>
      <c r="C5" s="16" t="e">
        <f t="array" ref="C5">INDEX('Full Data'!$P:$P,MATCH($B5,IF('Full Data'!$G:$G=C$2,'Full Data'!$C:$C),0))</f>
        <v>#N/A</v>
      </c>
      <c r="D5" s="16">
        <f t="array" ref="D5">INDEX('Full Data'!$P:$P,MATCH($B5,IF('Full Data'!$G:$G=D$2,'Full Data'!$C:$C),0))</f>
        <v>5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5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60</v>
      </c>
      <c r="S5" s="16">
        <f t="array" ref="S5">INDEX('Full Data'!$P:$P,MATCH($B5,IF('Full Data'!$G:$G=S$2,'Full Data'!$C:$C),0))</f>
        <v>60</v>
      </c>
      <c r="T5" s="16" t="e">
        <f t="array" ref="T5">INDEX('Full Data'!$P:$P,MATCH($B5,IF('Full Data'!$G:$G=T$2,'Full Data'!$C:$C),0))</f>
        <v>#N/A</v>
      </c>
      <c r="U5" s="16">
        <f t="array" ref="U5">INDEX('Full Data'!$P:$P,MATCH($B5,IF('Full Data'!$G:$G=U$2,'Full Data'!$C:$C),0))</f>
        <v>0.1</v>
      </c>
      <c r="V5" s="16" t="e">
        <f t="array" ref="V5">INDEX('Full Data'!$P:$P,MATCH($B5,IF('Full Data'!$G:$G=V$2,'Full Data'!$C:$C),0))</f>
        <v>#N/A</v>
      </c>
      <c r="W5" s="45" t="e">
        <f>INDEX('Full Data'!$P:$P,MATCH($B5,IF('Full Data'!$G:$G=W$2,'Full Data'!$C:$C),0))</f>
        <v>#N/A</v>
      </c>
      <c r="X5" s="45" t="e">
        <f t="array" ref="X5">INDEX('Full Data'!$P:$P,MATCH($B5,IF('Full Data'!$G:$G=X$2,'Full Data'!$C:$C),0))</f>
        <v>#N/A</v>
      </c>
      <c r="Y5" s="45">
        <f t="array" ref="Y5">INDEX('Full Data'!$P:$P,MATCH($B5,IF('Full Data'!$G:$G=Y$2,'Full Data'!$C:$C),0))</f>
        <v>16</v>
      </c>
      <c r="Z5" s="48">
        <f t="array" ref="Z5">INDEX('Full Data'!$P:$P,MATCH($B5,IF('Full Data'!$G:$G=Z$2,'Full Data'!$C:$C),0))</f>
        <v>0.4</v>
      </c>
      <c r="AA5" s="48">
        <f t="array" ref="AA5">INDEX('Full Data'!$P:$P,MATCH($B5,IF('Full Data'!$G:$G=AA$2,'Full Data'!$C:$C),0))</f>
        <v>1</v>
      </c>
      <c r="AB5" s="48">
        <f t="array" ref="AB5">INDEX('Full Data'!$P:$P,MATCH($B5,IF('Full Data'!$G:$G=AB$2,'Full Data'!$C:$C),0))</f>
        <v>0.8</v>
      </c>
      <c r="AC5" s="48">
        <f t="array" ref="AC5">INDEX('Full Data'!$P:$P,MATCH($B5,IF('Full Data'!$G:$G=AC$2,'Full Data'!$C:$C),0))</f>
        <v>120</v>
      </c>
      <c r="AD5" s="48">
        <f t="array" ref="AD5">INDEX('Full Data'!$P:$P,MATCH($B5,IF('Full Data'!$G:$G=AD$2,'Full Data'!$C:$C),0))</f>
        <v>4</v>
      </c>
      <c r="AE5" s="48">
        <f t="array" ref="AE5">INDEX('Full Data'!$P:$P,MATCH($B5,IF('Full Data'!$G:$G=AE$2,'Full Data'!$C:$C),0))</f>
        <v>8</v>
      </c>
      <c r="AF5" s="48">
        <f t="array" ref="AF5">INDEX('Full Data'!$P:$P,MATCH($B5,IF('Full Data'!$G:$G=AF$2,'Full Data'!$C:$C),0))</f>
        <v>20</v>
      </c>
      <c r="AG5" s="48">
        <f t="array" ref="AG5">INDEX('Full Data'!$P:$P,MATCH($B5,IF('Full Data'!$G:$G=AG$2,'Full Data'!$C:$C),0))</f>
        <v>20</v>
      </c>
    </row>
    <row r="6" spans="2:33">
      <c r="B6" s="48" t="str">
        <f>Summary!$B6</f>
        <v>TWIN CAVES SPRING</v>
      </c>
      <c r="C6" s="16" t="e">
        <f t="array" ref="C6">INDEX('Full Data'!$P:$P,MATCH($B6,IF('Full Data'!$G:$G=C$2,'Full Data'!$C:$C),0))</f>
        <v>#N/A</v>
      </c>
      <c r="D6" s="16">
        <f t="array" ref="D6">INDEX('Full Data'!$P:$P,MATCH($B6,IF('Full Data'!$G:$G=D$2,'Full Data'!$C:$C),0))</f>
        <v>5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5</v>
      </c>
      <c r="L6" s="16">
        <f t="array" ref="L6">INDEX('Full Data'!$P:$P,MATCH($B6,IF('Full Data'!$G:$G=L$2,'Full Data'!$C:$C),0))</f>
        <v>0.3</v>
      </c>
      <c r="M6" s="16">
        <f t="array" ref="M6">INDEX('Full Data'!$P:$P,MATCH($B6,IF('Full Data'!$G:$G=M$2,'Full Data'!$C:$C),0))</f>
        <v>0.16</v>
      </c>
      <c r="N6" s="16">
        <f t="array" ref="N6">INDEX('Full Data'!$P:$P,MATCH($B6,IF('Full Data'!$G:$G=N$2,'Full Data'!$C:$C),0))</f>
        <v>2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60</v>
      </c>
      <c r="S6" s="16">
        <f t="array" ref="S6">INDEX('Full Data'!$P:$P,MATCH($B6,IF('Full Data'!$G:$G=S$2,'Full Data'!$C:$C),0))</f>
        <v>60</v>
      </c>
      <c r="T6" s="16" t="e">
        <f t="array" ref="T6">INDEX('Full Data'!$P:$P,MATCH($B6,IF('Full Data'!$G:$G=T$2,'Full Data'!$C:$C),0))</f>
        <v>#N/A</v>
      </c>
      <c r="U6" s="16">
        <f t="array" ref="U6">INDEX('Full Data'!$P:$P,MATCH($B6,IF('Full Data'!$G:$G=U$2,'Full Data'!$C:$C),0))</f>
        <v>0.1</v>
      </c>
      <c r="V6" s="16" t="e">
        <f t="array" ref="V6">INDEX('Full Data'!$P:$P,MATCH($B6,IF('Full Data'!$G:$G=V$2,'Full Data'!$C:$C),0))</f>
        <v>#N/A</v>
      </c>
      <c r="W6" s="45" t="e">
        <f>INDEX('Full Data'!$P:$P,MATCH($B6,IF('Full Data'!$G:$G=W$2,'Full Data'!$C:$C),0))</f>
        <v>#N/A</v>
      </c>
      <c r="X6" s="45" t="e">
        <f t="array" ref="X6">INDEX('Full Data'!$P:$P,MATCH($B6,IF('Full Data'!$G:$G=X$2,'Full Data'!$C:$C),0))</f>
        <v>#N/A</v>
      </c>
      <c r="Y6" s="45">
        <f t="array" ref="Y6">INDEX('Full Data'!$P:$P,MATCH($B6,IF('Full Data'!$G:$G=Y$2,'Full Data'!$C:$C),0))</f>
        <v>16</v>
      </c>
      <c r="Z6" s="48">
        <f t="array" ref="Z6">INDEX('Full Data'!$P:$P,MATCH($B6,IF('Full Data'!$G:$G=Z$2,'Full Data'!$C:$C),0))</f>
        <v>0.4</v>
      </c>
      <c r="AA6" s="48">
        <f t="array" ref="AA6">INDEX('Full Data'!$P:$P,MATCH($B6,IF('Full Data'!$G:$G=AA$2,'Full Data'!$C:$C),0))</f>
        <v>1</v>
      </c>
      <c r="AB6" s="48">
        <f t="array" ref="AB6">INDEX('Full Data'!$P:$P,MATCH($B6,IF('Full Data'!$G:$G=AB$2,'Full Data'!$C:$C),0))</f>
        <v>0.8</v>
      </c>
      <c r="AC6" s="48">
        <f t="array" ref="AC6">INDEX('Full Data'!$P:$P,MATCH($B6,IF('Full Data'!$G:$G=AC$2,'Full Data'!$C:$C),0))</f>
        <v>120</v>
      </c>
      <c r="AD6" s="48">
        <f t="array" ref="AD6">INDEX('Full Data'!$P:$P,MATCH($B6,IF('Full Data'!$G:$G=AD$2,'Full Data'!$C:$C),0))</f>
        <v>4</v>
      </c>
      <c r="AE6" s="48">
        <f t="array" ref="AE6">INDEX('Full Data'!$P:$P,MATCH($B6,IF('Full Data'!$G:$G=AE$2,'Full Data'!$C:$C),0))</f>
        <v>8</v>
      </c>
      <c r="AF6" s="48">
        <f t="array" ref="AF6">INDEX('Full Data'!$P:$P,MATCH($B6,IF('Full Data'!$G:$G=AF$2,'Full Data'!$C:$C),0))</f>
        <v>20</v>
      </c>
      <c r="AG6" s="48">
        <f t="array" ref="AG6">INDEX('Full Data'!$P:$P,MATCH($B6,IF('Full Data'!$G:$G=AG$2,'Full Data'!$C:$C),0))</f>
        <v>20</v>
      </c>
    </row>
    <row r="7" spans="2:33">
      <c r="B7" s="48" t="str">
        <f>Summary!$B7</f>
        <v>GATOR HOLE SPRING</v>
      </c>
      <c r="C7" s="16" t="e">
        <f t="array" ref="C7">INDEX('Full Data'!$P:$P,MATCH($B7,IF('Full Data'!$G:$G=C$2,'Full Data'!$C:$C),0))</f>
        <v>#N/A</v>
      </c>
      <c r="D7" s="16">
        <f t="array" ref="D7">INDEX('Full Data'!$P:$P,MATCH($B7,IF('Full Data'!$G:$G=D$2,'Full Data'!$C:$C),0))</f>
        <v>5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5</v>
      </c>
      <c r="L7" s="16">
        <f t="array" ref="L7">INDEX('Full Data'!$P:$P,MATCH($B7,IF('Full Data'!$G:$G=L$2,'Full Data'!$C:$C),0))</f>
        <v>0.3</v>
      </c>
      <c r="M7" s="16">
        <f t="array" ref="M7">INDEX('Full Data'!$P:$P,MATCH($B7,IF('Full Data'!$G:$G=M$2,'Full Data'!$C:$C),0))</f>
        <v>0.16</v>
      </c>
      <c r="N7" s="16">
        <f t="array" ref="N7">INDEX('Full Data'!$P:$P,MATCH($B7,IF('Full Data'!$G:$G=N$2,'Full Data'!$C:$C),0))</f>
        <v>2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60</v>
      </c>
      <c r="S7" s="16">
        <f t="array" ref="S7">INDEX('Full Data'!$P:$P,MATCH($B7,IF('Full Data'!$G:$G=S$2,'Full Data'!$C:$C),0))</f>
        <v>60</v>
      </c>
      <c r="T7" s="16" t="e">
        <f t="array" ref="T7">INDEX('Full Data'!$P:$P,MATCH($B7,IF('Full Data'!$G:$G=T$2,'Full Data'!$C:$C),0))</f>
        <v>#N/A</v>
      </c>
      <c r="U7" s="16">
        <f t="array" ref="U7">INDEX('Full Data'!$P:$P,MATCH($B7,IF('Full Data'!$G:$G=U$2,'Full Data'!$C:$C),0))</f>
        <v>0.1</v>
      </c>
      <c r="V7" s="16" t="e">
        <f t="array" ref="V7">INDEX('Full Data'!$P:$P,MATCH($B7,IF('Full Data'!$G:$G=V$2,'Full Data'!$C:$C),0))</f>
        <v>#N/A</v>
      </c>
      <c r="W7" s="45" t="e">
        <f>INDEX('Full Data'!$P:$P,MATCH($B7,IF('Full Data'!$G:$G=W$2,'Full Data'!$C:$C),0))</f>
        <v>#N/A</v>
      </c>
      <c r="X7" s="45" t="e">
        <f t="array" ref="X7">INDEX('Full Data'!$P:$P,MATCH($B7,IF('Full Data'!$G:$G=X$2,'Full Data'!$C:$C),0))</f>
        <v>#N/A</v>
      </c>
      <c r="Y7" s="45">
        <f t="array" ref="Y7">INDEX('Full Data'!$P:$P,MATCH($B7,IF('Full Data'!$G:$G=Y$2,'Full Data'!$C:$C),0))</f>
        <v>16</v>
      </c>
      <c r="Z7" s="48">
        <f t="array" ref="Z7">INDEX('Full Data'!$P:$P,MATCH($B7,IF('Full Data'!$G:$G=Z$2,'Full Data'!$C:$C),0))</f>
        <v>0.4</v>
      </c>
      <c r="AA7" s="48">
        <f t="array" ref="AA7">INDEX('Full Data'!$P:$P,MATCH($B7,IF('Full Data'!$G:$G=AA$2,'Full Data'!$C:$C),0))</f>
        <v>1</v>
      </c>
      <c r="AB7" s="48">
        <f t="array" ref="AB7">INDEX('Full Data'!$P:$P,MATCH($B7,IF('Full Data'!$G:$G=AB$2,'Full Data'!$C:$C),0))</f>
        <v>0.8</v>
      </c>
      <c r="AC7" s="48">
        <f t="array" ref="AC7">INDEX('Full Data'!$P:$P,MATCH($B7,IF('Full Data'!$G:$G=AC$2,'Full Data'!$C:$C),0))</f>
        <v>120</v>
      </c>
      <c r="AD7" s="48">
        <f t="array" ref="AD7">INDEX('Full Data'!$P:$P,MATCH($B7,IF('Full Data'!$G:$G=AD$2,'Full Data'!$C:$C),0))</f>
        <v>4</v>
      </c>
      <c r="AE7" s="48">
        <f t="array" ref="AE7">INDEX('Full Data'!$P:$P,MATCH($B7,IF('Full Data'!$G:$G=AE$2,'Full Data'!$C:$C),0))</f>
        <v>8</v>
      </c>
      <c r="AF7" s="48">
        <f t="array" ref="AF7">INDEX('Full Data'!$P:$P,MATCH($B7,IF('Full Data'!$G:$G=AF$2,'Full Data'!$C:$C),0))</f>
        <v>20</v>
      </c>
      <c r="AG7" s="48">
        <f t="array" ref="AG7">INDEX('Full Data'!$P:$P,MATCH($B7,IF('Full Data'!$G:$G=AG$2,'Full Data'!$C:$C),0))</f>
        <v>20</v>
      </c>
    </row>
    <row r="8" spans="2:33">
      <c r="B8" s="48" t="str">
        <f>Summary!$B8</f>
        <v>HOLE IN THE WALL SPRING</v>
      </c>
      <c r="C8" s="16" t="e">
        <f t="array" ref="C8">INDEX('Full Data'!$P:$P,MATCH($B8,IF('Full Data'!$G:$G=C$2,'Full Data'!$C:$C),0))</f>
        <v>#N/A</v>
      </c>
      <c r="D8" s="16">
        <f t="array" ref="D8">INDEX('Full Data'!$P:$P,MATCH($B8,IF('Full Data'!$G:$G=D$2,'Full Data'!$C:$C),0))</f>
        <v>5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0.02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5</v>
      </c>
      <c r="L8" s="16">
        <f t="array" ref="L8">INDEX('Full Data'!$P:$P,MATCH($B8,IF('Full Data'!$G:$G=L$2,'Full Data'!$C:$C),0))</f>
        <v>0.3</v>
      </c>
      <c r="M8" s="16">
        <f t="array" ref="M8">INDEX('Full Data'!$P:$P,MATCH($B8,IF('Full Data'!$G:$G=M$2,'Full Data'!$C:$C),0))</f>
        <v>0.16</v>
      </c>
      <c r="N8" s="16">
        <f t="array" ref="N8">INDEX('Full Data'!$P:$P,MATCH($B8,IF('Full Data'!$G:$G=N$2,'Full Data'!$C:$C),0))</f>
        <v>2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60</v>
      </c>
      <c r="S8" s="16">
        <f t="array" ref="S8">INDEX('Full Data'!$P:$P,MATCH($B8,IF('Full Data'!$G:$G=S$2,'Full Data'!$C:$C),0))</f>
        <v>60</v>
      </c>
      <c r="T8" s="16" t="e">
        <f t="array" ref="T8">INDEX('Full Data'!$P:$P,MATCH($B8,IF('Full Data'!$G:$G=T$2,'Full Data'!$C:$C),0))</f>
        <v>#N/A</v>
      </c>
      <c r="U8" s="16">
        <f t="array" ref="U8">INDEX('Full Data'!$P:$P,MATCH($B8,IF('Full Data'!$G:$G=U$2,'Full Data'!$C:$C),0))</f>
        <v>0.1</v>
      </c>
      <c r="V8" s="16" t="e">
        <f t="array" ref="V8">INDEX('Full Data'!$P:$P,MATCH($B8,IF('Full Data'!$G:$G=V$2,'Full Data'!$C:$C),0))</f>
        <v>#N/A</v>
      </c>
      <c r="W8" s="45" t="e">
        <f>INDEX('Full Data'!$P:$P,MATCH($B8,IF('Full Data'!$G:$G=W$2,'Full Data'!$C:$C),0))</f>
        <v>#N/A</v>
      </c>
      <c r="X8" s="45" t="e">
        <f t="array" ref="X8">INDEX('Full Data'!$P:$P,MATCH($B8,IF('Full Data'!$G:$G=X$2,'Full Data'!$C:$C),0))</f>
        <v>#N/A</v>
      </c>
      <c r="Y8" s="45">
        <f t="array" ref="Y8">INDEX('Full Data'!$P:$P,MATCH($B8,IF('Full Data'!$G:$G=Y$2,'Full Data'!$C:$C),0))</f>
        <v>16</v>
      </c>
      <c r="Z8" s="48">
        <f t="array" ref="Z8">INDEX('Full Data'!$P:$P,MATCH($B8,IF('Full Data'!$G:$G=Z$2,'Full Data'!$C:$C),0))</f>
        <v>0.4</v>
      </c>
      <c r="AA8" s="48">
        <f t="array" ref="AA8">INDEX('Full Data'!$P:$P,MATCH($B8,IF('Full Data'!$G:$G=AA$2,'Full Data'!$C:$C),0))</f>
        <v>1</v>
      </c>
      <c r="AB8" s="48">
        <f t="array" ref="AB8">INDEX('Full Data'!$P:$P,MATCH($B8,IF('Full Data'!$G:$G=AB$2,'Full Data'!$C:$C),0))</f>
        <v>0.8</v>
      </c>
      <c r="AC8" s="48">
        <f t="array" ref="AC8">INDEX('Full Data'!$P:$P,MATCH($B8,IF('Full Data'!$G:$G=AC$2,'Full Data'!$C:$C),0))</f>
        <v>120</v>
      </c>
      <c r="AD8" s="48">
        <f t="array" ref="AD8">INDEX('Full Data'!$P:$P,MATCH($B8,IF('Full Data'!$G:$G=AD$2,'Full Data'!$C:$C),0))</f>
        <v>4</v>
      </c>
      <c r="AE8" s="48">
        <f t="array" ref="AE8">INDEX('Full Data'!$P:$P,MATCH($B8,IF('Full Data'!$G:$G=AE$2,'Full Data'!$C:$C),0))</f>
        <v>8</v>
      </c>
      <c r="AF8" s="48">
        <f t="array" ref="AF8">INDEX('Full Data'!$P:$P,MATCH($B8,IF('Full Data'!$G:$G=AF$2,'Full Data'!$C:$C),0))</f>
        <v>20</v>
      </c>
      <c r="AG8" s="48">
        <f t="array" ref="AG8">INDEX('Full Data'!$P:$P,MATCH($B8,IF('Full Data'!$G:$G=AG$2,'Full Data'!$C:$C),0))</f>
        <v>20</v>
      </c>
    </row>
    <row r="9" spans="2:33">
      <c r="B9" s="48" t="str">
        <f>Summary!$B9</f>
        <v>HEIDI HOLE SPRING</v>
      </c>
      <c r="C9" s="16" t="e">
        <f t="array" ref="C9">INDEX('Full Data'!$P:$P,MATCH($B9,IF('Full Data'!$G:$G=C$2,'Full Data'!$C:$C),0))</f>
        <v>#N/A</v>
      </c>
      <c r="D9" s="16">
        <f t="array" ref="D9">INDEX('Full Data'!$P:$P,MATCH($B9,IF('Full Data'!$G:$G=D$2,'Full Data'!$C:$C),0))</f>
        <v>5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0.1</v>
      </c>
      <c r="I9" s="16">
        <f t="array" ref="I9">INDEX('Full Data'!$P:$P,MATCH($B9,IF('Full Data'!$G:$G=I$2,'Full Data'!$C:$C),0))</f>
        <v>0.01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5</v>
      </c>
      <c r="L9" s="16">
        <f t="array" ref="L9">INDEX('Full Data'!$P:$P,MATCH($B9,IF('Full Data'!$G:$G=L$2,'Full Data'!$C:$C),0))</f>
        <v>0.3</v>
      </c>
      <c r="M9" s="16">
        <f t="array" ref="M9">INDEX('Full Data'!$P:$P,MATCH($B9,IF('Full Data'!$G:$G=M$2,'Full Data'!$C:$C),0))</f>
        <v>0.16</v>
      </c>
      <c r="N9" s="16">
        <f t="array" ref="N9">INDEX('Full Data'!$P:$P,MATCH($B9,IF('Full Data'!$G:$G=N$2,'Full Data'!$C:$C),0))</f>
        <v>2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0.5</v>
      </c>
      <c r="Q9" s="16">
        <f t="array" ref="Q9">INDEX('Full Data'!$P:$P,MATCH($B9,IF('Full Data'!$G:$G=Q$2,'Full Data'!$C:$C),0))</f>
        <v>0.5</v>
      </c>
      <c r="R9" s="16">
        <f t="array" ref="R9">INDEX('Full Data'!$P:$P,MATCH($B9,IF('Full Data'!$G:$G=R$2,'Full Data'!$C:$C),0))</f>
        <v>60</v>
      </c>
      <c r="S9" s="16">
        <f t="array" ref="S9">INDEX('Full Data'!$P:$P,MATCH($B9,IF('Full Data'!$G:$G=S$2,'Full Data'!$C:$C),0))</f>
        <v>60</v>
      </c>
      <c r="T9" s="16" t="e">
        <f t="array" ref="T9">INDEX('Full Data'!$P:$P,MATCH($B9,IF('Full Data'!$G:$G=T$2,'Full Data'!$C:$C),0))</f>
        <v>#N/A</v>
      </c>
      <c r="U9" s="16">
        <f t="array" ref="U9">INDEX('Full Data'!$P:$P,MATCH($B9,IF('Full Data'!$G:$G=U$2,'Full Data'!$C:$C),0))</f>
        <v>0.1</v>
      </c>
      <c r="V9" s="16" t="e">
        <f t="array" ref="V9">INDEX('Full Data'!$P:$P,MATCH($B9,IF('Full Data'!$G:$G=V$2,'Full Data'!$C:$C),0))</f>
        <v>#N/A</v>
      </c>
      <c r="W9" s="45" t="e">
        <f>INDEX('Full Data'!$P:$P,MATCH($B9,IF('Full Data'!$G:$G=W$2,'Full Data'!$C:$C),0))</f>
        <v>#N/A</v>
      </c>
      <c r="X9" s="45" t="e">
        <f t="array" ref="X9">INDEX('Full Data'!$P:$P,MATCH($B9,IF('Full Data'!$G:$G=X$2,'Full Data'!$C:$C),0))</f>
        <v>#N/A</v>
      </c>
      <c r="Y9" s="45">
        <f t="array" ref="Y9">INDEX('Full Data'!$P:$P,MATCH($B9,IF('Full Data'!$G:$G=Y$2,'Full Data'!$C:$C),0))</f>
        <v>16</v>
      </c>
      <c r="Z9" s="48">
        <f t="array" ref="Z9">INDEX('Full Data'!$P:$P,MATCH($B9,IF('Full Data'!$G:$G=Z$2,'Full Data'!$C:$C),0))</f>
        <v>0.4</v>
      </c>
      <c r="AA9" s="48">
        <f t="array" ref="AA9">INDEX('Full Data'!$P:$P,MATCH($B9,IF('Full Data'!$G:$G=AA$2,'Full Data'!$C:$C),0))</f>
        <v>1</v>
      </c>
      <c r="AB9" s="48">
        <f t="array" ref="AB9">INDEX('Full Data'!$P:$P,MATCH($B9,IF('Full Data'!$G:$G=AB$2,'Full Data'!$C:$C),0))</f>
        <v>0.8</v>
      </c>
      <c r="AC9" s="48">
        <f t="array" ref="AC9">INDEX('Full Data'!$P:$P,MATCH($B9,IF('Full Data'!$G:$G=AC$2,'Full Data'!$C:$C),0))</f>
        <v>120</v>
      </c>
      <c r="AD9" s="48">
        <f t="array" ref="AD9">INDEX('Full Data'!$P:$P,MATCH($B9,IF('Full Data'!$G:$G=AD$2,'Full Data'!$C:$C),0))</f>
        <v>4</v>
      </c>
      <c r="AE9" s="48">
        <f t="array" ref="AE9">INDEX('Full Data'!$P:$P,MATCH($B9,IF('Full Data'!$G:$G=AE$2,'Full Data'!$C:$C),0))</f>
        <v>8</v>
      </c>
      <c r="AF9" s="48">
        <f t="array" ref="AF9">INDEX('Full Data'!$P:$P,MATCH($B9,IF('Full Data'!$G:$G=AF$2,'Full Data'!$C:$C),0))</f>
        <v>20</v>
      </c>
      <c r="AG9" s="48">
        <f t="array" ref="AG9">INDEX('Full Data'!$P:$P,MATCH($B9,IF('Full Data'!$G:$G=AG$2,'Full Data'!$C:$C),0))</f>
        <v>20</v>
      </c>
    </row>
    <row r="10" spans="2:33">
      <c r="B10" s="45"/>
      <c r="W10" s="45"/>
      <c r="X10" s="45"/>
      <c r="Y10" s="45"/>
      <c r="Z10" s="48"/>
      <c r="AA10" s="48"/>
      <c r="AB10" s="48"/>
      <c r="AC10" s="48"/>
      <c r="AD10" s="48"/>
      <c r="AE10" s="48"/>
      <c r="AF10" s="48"/>
      <c r="AG10" s="48"/>
    </row>
    <row r="11" spans="2:33">
      <c r="B11" s="45"/>
      <c r="W11" s="45"/>
      <c r="X11" s="45"/>
      <c r="Y11" s="45"/>
      <c r="Z11" s="48"/>
      <c r="AA11" s="48"/>
      <c r="AB11" s="48"/>
      <c r="AC11" s="48"/>
      <c r="AD11" s="48"/>
      <c r="AE11" s="48"/>
      <c r="AF11" s="48"/>
      <c r="AG11" s="48"/>
    </row>
    <row r="12" spans="2:33">
      <c r="B12" s="45"/>
      <c r="W12" s="45"/>
      <c r="X12" s="45"/>
      <c r="Y12" s="45"/>
    </row>
    <row r="13" spans="2:33">
      <c r="B13" s="45"/>
      <c r="W13" s="45"/>
      <c r="X13" s="45"/>
      <c r="Y13" s="45"/>
    </row>
    <row r="14" spans="2:33">
      <c r="B14" s="45"/>
      <c r="W14" s="45"/>
      <c r="X14" s="45"/>
      <c r="Y14" s="45"/>
    </row>
    <row r="15" spans="2:33">
      <c r="B15" s="45"/>
      <c r="W15" s="45"/>
      <c r="X15" s="45"/>
      <c r="Y15" s="45"/>
    </row>
    <row r="16" spans="2:33">
      <c r="B16" s="45"/>
      <c r="W16" s="45"/>
      <c r="X16" s="45"/>
      <c r="Y16" s="45"/>
    </row>
    <row r="17" spans="2:25">
      <c r="B17" s="45"/>
      <c r="W17" s="45"/>
      <c r="X17" s="45"/>
      <c r="Y17" s="45"/>
    </row>
    <row r="18" spans="2:25">
      <c r="B18" s="45"/>
      <c r="W18" s="45"/>
      <c r="X18" s="45"/>
      <c r="Y18" s="45"/>
    </row>
    <row r="19" spans="2:25">
      <c r="B19" s="45"/>
      <c r="W19" s="45"/>
      <c r="X19" s="45"/>
      <c r="Y19" s="45"/>
    </row>
    <row r="20" spans="2:25">
      <c r="B20" s="45"/>
      <c r="W20" s="45"/>
      <c r="X20" s="45"/>
      <c r="Y20" s="45"/>
    </row>
    <row r="21" spans="2:25">
      <c r="B21" s="45"/>
      <c r="W21" s="45"/>
      <c r="X21" s="45"/>
      <c r="Y21" s="45"/>
    </row>
    <row r="22" spans="2:25">
      <c r="B22" s="45"/>
      <c r="W22" s="45"/>
      <c r="X22" s="45"/>
      <c r="Y22" s="45"/>
    </row>
    <row r="23" spans="2:25">
      <c r="B23" s="45"/>
      <c r="W23" s="45"/>
      <c r="X23" s="45"/>
      <c r="Y23" s="45"/>
    </row>
    <row r="24" spans="2:25">
      <c r="B24" s="45"/>
      <c r="W24" s="45"/>
      <c r="X24" s="45"/>
      <c r="Y24" s="45"/>
    </row>
    <row r="25" spans="2:25">
      <c r="B25" s="45"/>
      <c r="W25" s="45"/>
      <c r="X25" s="45"/>
      <c r="Y25" s="45"/>
    </row>
    <row r="26" spans="2:25">
      <c r="B26" s="45"/>
      <c r="W26" s="45"/>
      <c r="X26" s="45"/>
      <c r="Y26" s="45"/>
    </row>
    <row r="27" spans="2:25">
      <c r="B27" s="45"/>
      <c r="W27" s="45"/>
      <c r="X27" s="45"/>
      <c r="Y27" s="45"/>
    </row>
    <row r="28" spans="2:25">
      <c r="B28" s="4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5"/>
      <c r="X28" s="45"/>
      <c r="Y28" s="45"/>
    </row>
    <row r="29" spans="2:25">
      <c r="B29" s="4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5"/>
      <c r="X29" s="45"/>
      <c r="Y29" s="45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2013-06-06T14:48:25Z</dcterms:modified>
</cp:coreProperties>
</file>