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 activeTab="1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BD5" i="3" a="1"/>
  <c r="BD5" s="1"/>
  <c r="BD6" a="1"/>
  <c r="BD6" s="1"/>
  <c r="BD7" a="1"/>
  <c r="BD7" s="1"/>
  <c r="BD8" a="1"/>
  <c r="BD8" s="1"/>
  <c r="BD9" a="1"/>
  <c r="BD9" s="1"/>
  <c r="BD4" a="1"/>
  <c r="BD4" s="1"/>
  <c r="BB5" a="1"/>
  <c r="BB5" s="1"/>
  <c r="BB6" a="1"/>
  <c r="BB6" s="1"/>
  <c r="BB7" a="1"/>
  <c r="BB7" s="1"/>
  <c r="BB8" a="1"/>
  <c r="BB8" s="1"/>
  <c r="BB9" a="1"/>
  <c r="BB9" s="1"/>
  <c r="BB4" a="1"/>
  <c r="BB4" s="1"/>
  <c r="BC5" l="1" a="1"/>
  <c r="BC5" s="1"/>
  <c r="BC6" a="1"/>
  <c r="BC6" s="1"/>
  <c r="BC7" a="1"/>
  <c r="BC7" s="1"/>
  <c r="BC8" a="1"/>
  <c r="BC8" s="1"/>
  <c r="BC9" a="1"/>
  <c r="BC9" s="1"/>
  <c r="BC4" a="1"/>
  <c r="BC4" s="1"/>
  <c r="BC2"/>
  <c r="BD2"/>
  <c r="BB2"/>
  <c r="BY2"/>
  <c r="BZ2"/>
  <c r="BX2"/>
  <c r="AG2"/>
  <c r="AH2"/>
  <c r="AF2"/>
  <c r="V7" i="2" a="1"/>
  <c r="V7" s="1"/>
  <c r="V4"/>
  <c r="B29" i="8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29" i="7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5" i="3"/>
  <c r="B6"/>
  <c r="B7"/>
  <c r="B8"/>
  <c r="B9"/>
  <c r="B4"/>
  <c r="C18" i="7" a="1"/>
  <c r="C18" s="1"/>
  <c r="W5" a="1"/>
  <c r="W5" s="1"/>
  <c r="X5" a="1"/>
  <c r="X5" s="1"/>
  <c r="Y5" a="1"/>
  <c r="Y5" s="1"/>
  <c r="W6" a="1"/>
  <c r="W6" s="1"/>
  <c r="X6" a="1"/>
  <c r="X6" s="1"/>
  <c r="Y6" a="1"/>
  <c r="Y6" s="1"/>
  <c r="W7" a="1"/>
  <c r="W7" s="1"/>
  <c r="X7" a="1"/>
  <c r="X7" s="1"/>
  <c r="Y7" a="1"/>
  <c r="Y7" s="1"/>
  <c r="W8" a="1"/>
  <c r="W8" s="1"/>
  <c r="X8" a="1"/>
  <c r="X8" s="1"/>
  <c r="Y8" a="1"/>
  <c r="Y8" s="1"/>
  <c r="W9" a="1"/>
  <c r="W9" s="1"/>
  <c r="X9" a="1"/>
  <c r="X9" s="1"/>
  <c r="Y9" a="1"/>
  <c r="Y9" s="1"/>
  <c r="W10" a="1"/>
  <c r="W10" s="1"/>
  <c r="X10" a="1"/>
  <c r="X10" s="1"/>
  <c r="Y10" a="1"/>
  <c r="Y10" s="1"/>
  <c r="W11" a="1"/>
  <c r="W11" s="1"/>
  <c r="X11" a="1"/>
  <c r="X11" s="1"/>
  <c r="Y11" a="1"/>
  <c r="Y11" s="1"/>
  <c r="W12" a="1"/>
  <c r="W12" s="1"/>
  <c r="X12" a="1"/>
  <c r="X12" s="1"/>
  <c r="Y12" a="1"/>
  <c r="Y12" s="1"/>
  <c r="W13" a="1"/>
  <c r="W13" s="1"/>
  <c r="X13" a="1"/>
  <c r="X13" s="1"/>
  <c r="Y13" a="1"/>
  <c r="Y13" s="1"/>
  <c r="W14" a="1"/>
  <c r="W14" s="1"/>
  <c r="X14" a="1"/>
  <c r="X14" s="1"/>
  <c r="Y14" a="1"/>
  <c r="Y14" s="1"/>
  <c r="W15" a="1"/>
  <c r="W15" s="1"/>
  <c r="X15" a="1"/>
  <c r="X15" s="1"/>
  <c r="Y15" a="1"/>
  <c r="Y15" s="1"/>
  <c r="W16" a="1"/>
  <c r="W16" s="1"/>
  <c r="X16" a="1"/>
  <c r="X16" s="1"/>
  <c r="Y16" a="1"/>
  <c r="Y16" s="1"/>
  <c r="W17" a="1"/>
  <c r="W17" s="1"/>
  <c r="X17" a="1"/>
  <c r="X17" s="1"/>
  <c r="Y17" a="1"/>
  <c r="Y17" s="1"/>
  <c r="W18" a="1"/>
  <c r="W18" s="1"/>
  <c r="X18" a="1"/>
  <c r="X18" s="1"/>
  <c r="Y18" a="1"/>
  <c r="Y18" s="1"/>
  <c r="W19" a="1"/>
  <c r="W19" s="1"/>
  <c r="X19" a="1"/>
  <c r="X19" s="1"/>
  <c r="Y19" a="1"/>
  <c r="Y19" s="1"/>
  <c r="W20" a="1"/>
  <c r="W20" s="1"/>
  <c r="X20" a="1"/>
  <c r="X20" s="1"/>
  <c r="Y20" a="1"/>
  <c r="Y20" s="1"/>
  <c r="W21" a="1"/>
  <c r="W21" s="1"/>
  <c r="X21" a="1"/>
  <c r="X21" s="1"/>
  <c r="Y21" a="1"/>
  <c r="Y21" s="1"/>
  <c r="W22" a="1"/>
  <c r="W22" s="1"/>
  <c r="X22" a="1"/>
  <c r="X22" s="1"/>
  <c r="Y22" a="1"/>
  <c r="Y22" s="1"/>
  <c r="W23" a="1"/>
  <c r="W23" s="1"/>
  <c r="X23" a="1"/>
  <c r="X23" s="1"/>
  <c r="Y23" a="1"/>
  <c r="Y23" s="1"/>
  <c r="W24" a="1"/>
  <c r="W24" s="1"/>
  <c r="X24" a="1"/>
  <c r="X24" s="1"/>
  <c r="Y24" a="1"/>
  <c r="Y24" s="1"/>
  <c r="W25" a="1"/>
  <c r="W25" s="1"/>
  <c r="X25" a="1"/>
  <c r="X25" s="1"/>
  <c r="Y25" a="1"/>
  <c r="Y25" s="1"/>
  <c r="W26" a="1"/>
  <c r="W26" s="1"/>
  <c r="X26" a="1"/>
  <c r="X26" s="1"/>
  <c r="Y26" a="1"/>
  <c r="Y26" s="1"/>
  <c r="W27" a="1"/>
  <c r="W27" s="1"/>
  <c r="X27" a="1"/>
  <c r="X27" s="1"/>
  <c r="Y27" a="1"/>
  <c r="Y27" s="1"/>
  <c r="W28" a="1"/>
  <c r="W28" s="1"/>
  <c r="X28" a="1"/>
  <c r="X28" s="1"/>
  <c r="Y28" a="1"/>
  <c r="Y28" s="1"/>
  <c r="W29" a="1"/>
  <c r="W29" s="1"/>
  <c r="X29" a="1"/>
  <c r="X29" s="1"/>
  <c r="Y29" a="1"/>
  <c r="Y29" s="1"/>
  <c r="W4" a="1"/>
  <c r="W4" s="1"/>
  <c r="X4" a="1"/>
  <c r="X4" s="1"/>
  <c r="Y4" a="1"/>
  <c r="Y4" s="1"/>
  <c r="W5" i="8"/>
  <c r="X5" a="1"/>
  <c r="X5" s="1"/>
  <c r="Y5" a="1"/>
  <c r="Y5" s="1"/>
  <c r="W6"/>
  <c r="X6" a="1"/>
  <c r="X6" s="1"/>
  <c r="Y6" a="1"/>
  <c r="Y6" s="1"/>
  <c r="W7"/>
  <c r="X7" a="1"/>
  <c r="X7" s="1"/>
  <c r="Y7" a="1"/>
  <c r="Y7" s="1"/>
  <c r="W8"/>
  <c r="X8" a="1"/>
  <c r="X8" s="1"/>
  <c r="Y8" a="1"/>
  <c r="Y8" s="1"/>
  <c r="W9"/>
  <c r="X9" a="1"/>
  <c r="X9" s="1"/>
  <c r="Y9" a="1"/>
  <c r="Y9" s="1"/>
  <c r="W10"/>
  <c r="X10" a="1"/>
  <c r="X10" s="1"/>
  <c r="Y10" a="1"/>
  <c r="Y10" s="1"/>
  <c r="W11"/>
  <c r="X11" a="1"/>
  <c r="X11" s="1"/>
  <c r="Y11" a="1"/>
  <c r="Y11" s="1"/>
  <c r="W12"/>
  <c r="X12" a="1"/>
  <c r="X12" s="1"/>
  <c r="Y12" a="1"/>
  <c r="Y12" s="1"/>
  <c r="W13"/>
  <c r="X13" a="1"/>
  <c r="X13" s="1"/>
  <c r="Y13" a="1"/>
  <c r="Y13" s="1"/>
  <c r="W14"/>
  <c r="X14" a="1"/>
  <c r="X14" s="1"/>
  <c r="Y14" a="1"/>
  <c r="Y14" s="1"/>
  <c r="W15"/>
  <c r="X15" a="1"/>
  <c r="X15" s="1"/>
  <c r="Y15" a="1"/>
  <c r="Y15" s="1"/>
  <c r="W16"/>
  <c r="X16" a="1"/>
  <c r="X16" s="1"/>
  <c r="Y16" a="1"/>
  <c r="Y16" s="1"/>
  <c r="W17"/>
  <c r="X17" a="1"/>
  <c r="X17" s="1"/>
  <c r="Y17" a="1"/>
  <c r="Y17" s="1"/>
  <c r="W18"/>
  <c r="X18" a="1"/>
  <c r="X18" s="1"/>
  <c r="Y18" a="1"/>
  <c r="Y18" s="1"/>
  <c r="W19"/>
  <c r="X19" a="1"/>
  <c r="X19" s="1"/>
  <c r="Y19" a="1"/>
  <c r="Y19" s="1"/>
  <c r="W20"/>
  <c r="X20" a="1"/>
  <c r="X20" s="1"/>
  <c r="Y20" a="1"/>
  <c r="Y20" s="1"/>
  <c r="W21"/>
  <c r="X21" a="1"/>
  <c r="X21" s="1"/>
  <c r="Y21" a="1"/>
  <c r="Y21" s="1"/>
  <c r="W22"/>
  <c r="X22" a="1"/>
  <c r="X22" s="1"/>
  <c r="Y22" a="1"/>
  <c r="Y22" s="1"/>
  <c r="W23"/>
  <c r="X23" a="1"/>
  <c r="X23" s="1"/>
  <c r="Y23" a="1"/>
  <c r="Y23" s="1"/>
  <c r="W24"/>
  <c r="X24" a="1"/>
  <c r="X24" s="1"/>
  <c r="Y24" a="1"/>
  <c r="Y24" s="1"/>
  <c r="W25"/>
  <c r="X25" a="1"/>
  <c r="X25" s="1"/>
  <c r="Y25" a="1"/>
  <c r="Y25" s="1"/>
  <c r="W26"/>
  <c r="X26" a="1"/>
  <c r="X26" s="1"/>
  <c r="Y26" a="1"/>
  <c r="Y26" s="1"/>
  <c r="W27"/>
  <c r="X27" a="1"/>
  <c r="X27" s="1"/>
  <c r="Y27" a="1"/>
  <c r="Y27" s="1"/>
  <c r="W28"/>
  <c r="X28" a="1"/>
  <c r="X28" s="1"/>
  <c r="Y28" a="1"/>
  <c r="Y28" s="1"/>
  <c r="W29"/>
  <c r="X29" a="1"/>
  <c r="X29" s="1"/>
  <c r="Y29" a="1"/>
  <c r="Y29" s="1"/>
  <c r="W4"/>
  <c r="X4" a="1"/>
  <c r="X4" s="1"/>
  <c r="Y4" a="1"/>
  <c r="Y4" s="1"/>
  <c r="AH5" i="2" l="1" a="1"/>
  <c r="AH5" s="1"/>
  <c r="BZ5" i="3" s="1"/>
  <c r="AH6" i="2" a="1"/>
  <c r="AH6" s="1"/>
  <c r="AH7" a="1"/>
  <c r="AH7" s="1"/>
  <c r="BZ7" i="3" s="1"/>
  <c r="AH8" i="2" a="1"/>
  <c r="AH8" s="1"/>
  <c r="BZ8" i="3" s="1"/>
  <c r="AH9" i="2" a="1"/>
  <c r="AH9" s="1"/>
  <c r="BZ9" i="3" s="1"/>
  <c r="AH4" i="2" a="1"/>
  <c r="AH4" s="1"/>
  <c r="BZ4" i="3" s="1"/>
  <c r="L5"/>
  <c r="L6"/>
  <c r="L9"/>
  <c r="L4"/>
  <c r="AG5" i="2" a="1"/>
  <c r="AG5" s="1"/>
  <c r="BY5" i="3" s="1"/>
  <c r="AG6" i="2" a="1"/>
  <c r="AG6" s="1"/>
  <c r="AG7" a="1"/>
  <c r="AG7" s="1"/>
  <c r="BY7" i="3" s="1"/>
  <c r="AG8" i="2" a="1"/>
  <c r="AG8" s="1"/>
  <c r="BY8" i="3" s="1"/>
  <c r="AG9" i="2" a="1"/>
  <c r="AG9" s="1"/>
  <c r="BY9" i="3" s="1"/>
  <c r="AG4" i="2" a="1"/>
  <c r="AG4" s="1"/>
  <c r="BY4" i="3" s="1"/>
  <c r="AF4" i="2" a="1"/>
  <c r="AF4" s="1"/>
  <c r="BX4" i="3" s="1"/>
  <c r="AF5" i="2" a="1"/>
  <c r="AF5" s="1"/>
  <c r="BX5" i="3" s="1"/>
  <c r="AF6" i="2" a="1"/>
  <c r="AF6" s="1"/>
  <c r="BX6" i="3" s="1"/>
  <c r="AF7" i="2" a="1"/>
  <c r="AF7" s="1"/>
  <c r="BX7" i="3" s="1"/>
  <c r="AF8" i="2" a="1"/>
  <c r="AF8" s="1"/>
  <c r="BX8" i="3" s="1"/>
  <c r="AF9" i="2" a="1"/>
  <c r="AF9" s="1"/>
  <c r="BX9" i="3" s="1"/>
  <c r="BZ6" l="1"/>
  <c r="C6" i="2"/>
  <c r="BY6" i="3"/>
  <c r="C28" i="8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C28" i="7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U29" a="1"/>
  <c r="U29" s="1"/>
  <c r="V29" a="1"/>
  <c r="V29" s="1"/>
  <c r="D4" i="2" l="1"/>
  <c r="D5" a="1"/>
  <c r="D5" s="1"/>
  <c r="D6" a="1"/>
  <c r="D6" s="1"/>
  <c r="D7" a="1"/>
  <c r="D7" s="1"/>
  <c r="D8" a="1"/>
  <c r="D8" s="1"/>
  <c r="D9" a="1"/>
  <c r="D9" s="1"/>
  <c r="E4" a="1"/>
  <c r="E4" s="1"/>
  <c r="B2" l="1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T14" a="1"/>
  <c r="T14" s="1"/>
  <c r="U14" a="1"/>
  <c r="U14" s="1"/>
  <c r="V14" a="1"/>
  <c r="V14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T15" a="1"/>
  <c r="T15" s="1"/>
  <c r="U15" a="1"/>
  <c r="U15" s="1"/>
  <c r="V15" a="1"/>
  <c r="V15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T18" a="1"/>
  <c r="T18" s="1"/>
  <c r="U18" a="1"/>
  <c r="U18" s="1"/>
  <c r="V18" a="1"/>
  <c r="V18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T19" a="1"/>
  <c r="T19" s="1"/>
  <c r="U19" a="1"/>
  <c r="U19" s="1"/>
  <c r="V19" a="1"/>
  <c r="V19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T20" a="1"/>
  <c r="T20" s="1"/>
  <c r="U20" a="1"/>
  <c r="U20" s="1"/>
  <c r="V20" a="1"/>
  <c r="V20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T21" a="1"/>
  <c r="T21" s="1"/>
  <c r="U21" a="1"/>
  <c r="U21" s="1"/>
  <c r="V21" a="1"/>
  <c r="V21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T22" a="1"/>
  <c r="T22" s="1"/>
  <c r="U22" a="1"/>
  <c r="U22" s="1"/>
  <c r="V22" a="1"/>
  <c r="V22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T23" a="1"/>
  <c r="T23" s="1"/>
  <c r="U23" a="1"/>
  <c r="U23" s="1"/>
  <c r="V23" a="1"/>
  <c r="V23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T24" a="1"/>
  <c r="T24" s="1"/>
  <c r="U24" a="1"/>
  <c r="U24" s="1"/>
  <c r="V24" a="1"/>
  <c r="V24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T25" a="1"/>
  <c r="T25" s="1"/>
  <c r="U25" a="1"/>
  <c r="U25" s="1"/>
  <c r="V25" a="1"/>
  <c r="V25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T26" a="1"/>
  <c r="T26" s="1"/>
  <c r="U26" a="1"/>
  <c r="U26" s="1"/>
  <c r="V26" a="1"/>
  <c r="V26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T27" a="1"/>
  <c r="T27" s="1"/>
  <c r="U27" a="1"/>
  <c r="U27" s="1"/>
  <c r="V27" a="1"/>
  <c r="V27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15" a="1"/>
  <c r="C15" s="1"/>
  <c r="C16" a="1"/>
  <c r="C16" s="1"/>
  <c r="C17" a="1"/>
  <c r="C17" s="1"/>
  <c r="C18" a="1"/>
  <c r="C18" s="1"/>
  <c r="C19" a="1"/>
  <c r="C19" s="1"/>
  <c r="C20" a="1"/>
  <c r="C20" s="1"/>
  <c r="C21" a="1"/>
  <c r="C21" s="1"/>
  <c r="C22" a="1"/>
  <c r="C22" s="1"/>
  <c r="C23" a="1"/>
  <c r="C23" s="1"/>
  <c r="C24" a="1"/>
  <c r="C24" s="1"/>
  <c r="C25" a="1"/>
  <c r="C25" s="1"/>
  <c r="C26" a="1"/>
  <c r="C26" s="1"/>
  <c r="C27" a="1"/>
  <c r="C27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C5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C9" a="1"/>
  <c r="C9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C10" a="1"/>
  <c r="C10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U10" a="1"/>
  <c r="U10" s="1"/>
  <c r="V10" a="1"/>
  <c r="V10" s="1"/>
  <c r="C11" a="1"/>
  <c r="C11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U11" a="1"/>
  <c r="U11" s="1"/>
  <c r="V11" a="1"/>
  <c r="V11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U12" a="1"/>
  <c r="U12" s="1"/>
  <c r="V12" a="1"/>
  <c r="V12" s="1"/>
  <c r="C13" a="1"/>
  <c r="C13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U13" a="1"/>
  <c r="U13" s="1"/>
  <c r="V13" a="1"/>
  <c r="V13" s="1"/>
  <c r="C14" a="1"/>
  <c r="C14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U14" a="1"/>
  <c r="U14" s="1"/>
  <c r="V14" a="1"/>
  <c r="V14" s="1"/>
  <c r="C15" a="1"/>
  <c r="C15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U15" a="1"/>
  <c r="U15" s="1"/>
  <c r="V15" a="1"/>
  <c r="V15" s="1"/>
  <c r="C16" a="1"/>
  <c r="C16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U16" a="1"/>
  <c r="U16" s="1"/>
  <c r="V16" a="1"/>
  <c r="V16" s="1"/>
  <c r="C17" a="1"/>
  <c r="C17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U18" a="1"/>
  <c r="U18" s="1"/>
  <c r="V18" a="1"/>
  <c r="V18" s="1"/>
  <c r="C19" a="1"/>
  <c r="C19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U19" a="1"/>
  <c r="U19" s="1"/>
  <c r="V19" a="1"/>
  <c r="V19" s="1"/>
  <c r="C20" a="1"/>
  <c r="C20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U20" a="1"/>
  <c r="U20" s="1"/>
  <c r="V20" a="1"/>
  <c r="V20" s="1"/>
  <c r="C21" a="1"/>
  <c r="C21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U21" a="1"/>
  <c r="U21" s="1"/>
  <c r="V21" a="1"/>
  <c r="V21" s="1"/>
  <c r="C22" a="1"/>
  <c r="C22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U22" a="1"/>
  <c r="U22" s="1"/>
  <c r="V22" a="1"/>
  <c r="V22" s="1"/>
  <c r="C23" a="1"/>
  <c r="C23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U23" a="1"/>
  <c r="U23" s="1"/>
  <c r="V23" a="1"/>
  <c r="V23" s="1"/>
  <c r="C24" a="1"/>
  <c r="C24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U24" a="1"/>
  <c r="U24" s="1"/>
  <c r="V24" a="1"/>
  <c r="V24" s="1"/>
  <c r="C25" a="1"/>
  <c r="C25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U25" a="1"/>
  <c r="U25" s="1"/>
  <c r="V25" a="1"/>
  <c r="V25" s="1"/>
  <c r="C26" a="1"/>
  <c r="C26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U26" a="1"/>
  <c r="U26" s="1"/>
  <c r="V26" a="1"/>
  <c r="V26" s="1"/>
  <c r="C27" a="1"/>
  <c r="C27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U27" a="1"/>
  <c r="U27" s="1"/>
  <c r="V27" a="1"/>
  <c r="V27" s="1"/>
  <c r="G4" i="2" a="1"/>
  <c r="G4" s="1"/>
  <c r="AD4" a="1"/>
  <c r="AD4" s="1"/>
  <c r="AD5" a="1"/>
  <c r="AD5" s="1"/>
  <c r="AE5" a="1"/>
  <c r="AE5" s="1"/>
  <c r="BW5" i="3" s="1"/>
  <c r="AD6" i="2" a="1"/>
  <c r="AD6" s="1"/>
  <c r="AE6" a="1"/>
  <c r="AE6" s="1"/>
  <c r="BW6" i="3" s="1"/>
  <c r="AD7" i="2" a="1"/>
  <c r="AD7" s="1"/>
  <c r="AE7" a="1"/>
  <c r="AE7" s="1"/>
  <c r="BW7" i="3" s="1"/>
  <c r="AD8" i="2" a="1"/>
  <c r="AD8" s="1"/>
  <c r="AE8" a="1"/>
  <c r="AE8" s="1"/>
  <c r="BW8" i="3" s="1"/>
  <c r="AD9" i="2" a="1"/>
  <c r="AD9" s="1"/>
  <c r="AE9" a="1"/>
  <c r="AE9" s="1"/>
  <c r="BW9" i="3" s="1"/>
  <c r="AE4" i="2" a="1"/>
  <c r="AE4" s="1"/>
  <c r="BW4" i="3" s="1"/>
  <c r="B38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30"/>
  <c r="C30" s="1"/>
  <c r="B31"/>
  <c r="C31" s="1"/>
  <c r="B32"/>
  <c r="C32" s="1"/>
  <c r="B33"/>
  <c r="C33" s="1"/>
  <c r="B34"/>
  <c r="C34" s="1"/>
  <c r="B35"/>
  <c r="C35" s="1"/>
  <c r="B36"/>
  <c r="C36" s="1"/>
  <c r="B37"/>
  <c r="C37" s="1"/>
  <c r="N4" i="2" a="1"/>
  <c r="N4" s="1"/>
  <c r="BG4" i="3" s="1"/>
  <c r="O4" i="2" a="1"/>
  <c r="O4" s="1"/>
  <c r="BH4" i="3" s="1"/>
  <c r="P4" i="2" a="1"/>
  <c r="P4" s="1"/>
  <c r="BI4" i="3" s="1"/>
  <c r="Q4" i="2" a="1"/>
  <c r="Q4" s="1"/>
  <c r="BJ4" i="3" s="1"/>
  <c r="R4" i="2" a="1"/>
  <c r="R4" s="1"/>
  <c r="BK4" i="3" s="1"/>
  <c r="S4" i="2" a="1"/>
  <c r="S4" s="1"/>
  <c r="BL4" i="3" s="1"/>
  <c r="T4" i="2" a="1"/>
  <c r="T4" s="1"/>
  <c r="BM4" i="3" s="1"/>
  <c r="U4" i="2" a="1"/>
  <c r="U4" s="1"/>
  <c r="BN4" i="3" s="1"/>
  <c r="BO4"/>
  <c r="W4" i="2" a="1"/>
  <c r="W4" s="1"/>
  <c r="BP4" i="3" s="1"/>
  <c r="X4" i="2" a="1"/>
  <c r="X4" s="1"/>
  <c r="BQ4" i="3" s="1"/>
  <c r="Y4" i="2" a="1"/>
  <c r="Y4" s="1"/>
  <c r="BR4" i="3" s="1"/>
  <c r="Z4" i="2" a="1"/>
  <c r="Z4" s="1"/>
  <c r="BS4" i="3" s="1"/>
  <c r="AA4" i="2" a="1"/>
  <c r="AA4" s="1"/>
  <c r="BT4" i="3" s="1"/>
  <c r="AB4" i="2" a="1"/>
  <c r="AB4" s="1"/>
  <c r="BU4" i="3" s="1"/>
  <c r="AC4" i="2" a="1"/>
  <c r="AC4" s="1"/>
  <c r="N5" a="1"/>
  <c r="N5" s="1"/>
  <c r="BG5" i="3" s="1"/>
  <c r="O5" i="2" a="1"/>
  <c r="O5" s="1"/>
  <c r="BH5" i="3" s="1"/>
  <c r="P5" i="2" a="1"/>
  <c r="P5" s="1"/>
  <c r="BI5" i="3" s="1"/>
  <c r="Q5" i="2" a="1"/>
  <c r="Q5" s="1"/>
  <c r="BJ5" i="3" s="1"/>
  <c r="R5" i="2" a="1"/>
  <c r="R5" s="1"/>
  <c r="BK5" i="3" s="1"/>
  <c r="S5" i="2" a="1"/>
  <c r="S5" s="1"/>
  <c r="BL5" i="3" s="1"/>
  <c r="T5" i="2" a="1"/>
  <c r="T5" s="1"/>
  <c r="BM5" i="3" s="1"/>
  <c r="U5" i="2" a="1"/>
  <c r="U5" s="1"/>
  <c r="BN5" i="3" s="1"/>
  <c r="V5" i="2" a="1"/>
  <c r="V5" s="1"/>
  <c r="BO5" i="3" s="1"/>
  <c r="W5" i="2" a="1"/>
  <c r="W5" s="1"/>
  <c r="BP5" i="3" s="1"/>
  <c r="X5" i="2" a="1"/>
  <c r="X5" s="1"/>
  <c r="BQ5" i="3" s="1"/>
  <c r="Y5" i="2" a="1"/>
  <c r="Y5" s="1"/>
  <c r="BR5" i="3" s="1"/>
  <c r="Z5" i="2" a="1"/>
  <c r="Z5" s="1"/>
  <c r="BS5" i="3" s="1"/>
  <c r="AA5" i="2" a="1"/>
  <c r="AA5" s="1"/>
  <c r="BT5" i="3" s="1"/>
  <c r="AB5" i="2" a="1"/>
  <c r="AB5" s="1"/>
  <c r="BU5" i="3" s="1"/>
  <c r="AC5" i="2" a="1"/>
  <c r="AC5" s="1"/>
  <c r="N6" a="1"/>
  <c r="N6" s="1"/>
  <c r="BG6" i="3" s="1"/>
  <c r="O6" i="2" a="1"/>
  <c r="O6" s="1"/>
  <c r="BH6" i="3" s="1"/>
  <c r="P6" i="2" a="1"/>
  <c r="P6" s="1"/>
  <c r="BI6" i="3" s="1"/>
  <c r="Q6" i="2" a="1"/>
  <c r="Q6" s="1"/>
  <c r="BJ6" i="3" s="1"/>
  <c r="R6" i="2" a="1"/>
  <c r="R6" s="1"/>
  <c r="BK6" i="3" s="1"/>
  <c r="S6" i="2" a="1"/>
  <c r="S6" s="1"/>
  <c r="BL6" i="3" s="1"/>
  <c r="T6" i="2" a="1"/>
  <c r="T6" s="1"/>
  <c r="BM6" i="3" s="1"/>
  <c r="U6" i="2" a="1"/>
  <c r="U6" s="1"/>
  <c r="BN6" i="3" s="1"/>
  <c r="V6" i="2" a="1"/>
  <c r="V6" s="1"/>
  <c r="BO6" i="3" s="1"/>
  <c r="W6" i="2" a="1"/>
  <c r="W6" s="1"/>
  <c r="BP6" i="3" s="1"/>
  <c r="X6" i="2" a="1"/>
  <c r="X6" s="1"/>
  <c r="BQ6" i="3" s="1"/>
  <c r="Y6" i="2" a="1"/>
  <c r="Y6" s="1"/>
  <c r="BR6" i="3" s="1"/>
  <c r="Z6" i="2" a="1"/>
  <c r="Z6" s="1"/>
  <c r="BS6" i="3" s="1"/>
  <c r="AA6" i="2" a="1"/>
  <c r="AA6" s="1"/>
  <c r="BT6" i="3" s="1"/>
  <c r="AB6" i="2" a="1"/>
  <c r="AB6" s="1"/>
  <c r="BU6" i="3" s="1"/>
  <c r="AC6" i="2" a="1"/>
  <c r="AC6" s="1"/>
  <c r="N7" a="1"/>
  <c r="N7" s="1"/>
  <c r="BG7" i="3" s="1"/>
  <c r="O7" i="2" a="1"/>
  <c r="O7" s="1"/>
  <c r="BH7" i="3" s="1"/>
  <c r="P7" i="2" a="1"/>
  <c r="P7" s="1"/>
  <c r="BI7" i="3" s="1"/>
  <c r="Q7" i="2" a="1"/>
  <c r="Q7" s="1"/>
  <c r="BJ7" i="3" s="1"/>
  <c r="R7" i="2" a="1"/>
  <c r="R7" s="1"/>
  <c r="BK7" i="3" s="1"/>
  <c r="S7" i="2" a="1"/>
  <c r="S7" s="1"/>
  <c r="BL7" i="3" s="1"/>
  <c r="T7" i="2" a="1"/>
  <c r="T7" s="1"/>
  <c r="BM7" i="3" s="1"/>
  <c r="U7" i="2" a="1"/>
  <c r="U7" s="1"/>
  <c r="BN7" i="3" s="1"/>
  <c r="BO7"/>
  <c r="W7" i="2" a="1"/>
  <c r="W7" s="1"/>
  <c r="BP7" i="3" s="1"/>
  <c r="X7" i="2" a="1"/>
  <c r="X7" s="1"/>
  <c r="BQ7" i="3" s="1"/>
  <c r="Y7" i="2" a="1"/>
  <c r="Y7" s="1"/>
  <c r="BR7" i="3" s="1"/>
  <c r="Z7" i="2" a="1"/>
  <c r="Z7" s="1"/>
  <c r="BS7" i="3" s="1"/>
  <c r="AA7" i="2" a="1"/>
  <c r="AA7" s="1"/>
  <c r="BT7" i="3" s="1"/>
  <c r="AB7" i="2" a="1"/>
  <c r="AB7" s="1"/>
  <c r="BU7" i="3" s="1"/>
  <c r="AC7" i="2" a="1"/>
  <c r="AC7" s="1"/>
  <c r="N8" a="1"/>
  <c r="N8" s="1"/>
  <c r="BG8" i="3" s="1"/>
  <c r="O8" i="2" a="1"/>
  <c r="O8" s="1"/>
  <c r="BH8" i="3" s="1"/>
  <c r="P8" i="2" a="1"/>
  <c r="P8" s="1"/>
  <c r="BI8" i="3" s="1"/>
  <c r="Q8" i="2" a="1"/>
  <c r="Q8" s="1"/>
  <c r="BJ8" i="3" s="1"/>
  <c r="R8" i="2" a="1"/>
  <c r="R8" s="1"/>
  <c r="BK8" i="3" s="1"/>
  <c r="S8" i="2" a="1"/>
  <c r="S8" s="1"/>
  <c r="BL8" i="3" s="1"/>
  <c r="T8" i="2" a="1"/>
  <c r="T8" s="1"/>
  <c r="BM8" i="3" s="1"/>
  <c r="U8" i="2" a="1"/>
  <c r="U8" s="1"/>
  <c r="BN8" i="3" s="1"/>
  <c r="V8" i="2" a="1"/>
  <c r="V8" s="1"/>
  <c r="BO8" i="3" s="1"/>
  <c r="W8" i="2" a="1"/>
  <c r="W8" s="1"/>
  <c r="BP8" i="3" s="1"/>
  <c r="X8" i="2" a="1"/>
  <c r="X8" s="1"/>
  <c r="BQ8" i="3" s="1"/>
  <c r="Y8" i="2" a="1"/>
  <c r="Y8" s="1"/>
  <c r="BR8" i="3" s="1"/>
  <c r="Z8" i="2" a="1"/>
  <c r="Z8" s="1"/>
  <c r="BS8" i="3" s="1"/>
  <c r="AA8" i="2" a="1"/>
  <c r="AA8" s="1"/>
  <c r="BT8" i="3" s="1"/>
  <c r="AB8" i="2" a="1"/>
  <c r="AB8" s="1"/>
  <c r="BU8" i="3" s="1"/>
  <c r="AC8" i="2" a="1"/>
  <c r="AC8" s="1"/>
  <c r="N9" a="1"/>
  <c r="N9" s="1"/>
  <c r="BG9" i="3" s="1"/>
  <c r="O9" i="2" a="1"/>
  <c r="O9" s="1"/>
  <c r="BH9" i="3" s="1"/>
  <c r="P9" i="2" a="1"/>
  <c r="P9" s="1"/>
  <c r="BI9" i="3" s="1"/>
  <c r="Q9" i="2" a="1"/>
  <c r="Q9" s="1"/>
  <c r="BJ9" i="3" s="1"/>
  <c r="R9" i="2" a="1"/>
  <c r="R9" s="1"/>
  <c r="BK9" i="3" s="1"/>
  <c r="S9" i="2" a="1"/>
  <c r="S9" s="1"/>
  <c r="BL9" i="3" s="1"/>
  <c r="T9" i="2" a="1"/>
  <c r="T9" s="1"/>
  <c r="BM9" i="3" s="1"/>
  <c r="U9" i="2" a="1"/>
  <c r="U9" s="1"/>
  <c r="BN9" i="3" s="1"/>
  <c r="V9" i="2" a="1"/>
  <c r="V9" s="1"/>
  <c r="BO9" i="3" s="1"/>
  <c r="W9" i="2" a="1"/>
  <c r="W9" s="1"/>
  <c r="BP9" i="3" s="1"/>
  <c r="X9" i="2" a="1"/>
  <c r="X9" s="1"/>
  <c r="BQ9" i="3" s="1"/>
  <c r="Y9" i="2" a="1"/>
  <c r="Y9" s="1"/>
  <c r="BR9" i="3" s="1"/>
  <c r="Z9" i="2" a="1"/>
  <c r="Z9" s="1"/>
  <c r="BS9" i="3" s="1"/>
  <c r="AA9" i="2" a="1"/>
  <c r="AA9" s="1"/>
  <c r="BT9" i="3" s="1"/>
  <c r="AB9" i="2" a="1"/>
  <c r="AB9" s="1"/>
  <c r="BU9" i="3" s="1"/>
  <c r="AC9" i="2" a="1"/>
  <c r="AC9" s="1"/>
  <c r="H4" a="1"/>
  <c r="H4" s="1"/>
  <c r="I4" a="1"/>
  <c r="I4" s="1"/>
  <c r="J4" a="1"/>
  <c r="J4" s="1"/>
  <c r="K4" a="1"/>
  <c r="K4" s="1"/>
  <c r="G5" a="1"/>
  <c r="G5" s="1"/>
  <c r="H5" a="1"/>
  <c r="H5" s="1"/>
  <c r="I5" a="1"/>
  <c r="I5" s="1"/>
  <c r="J5" a="1"/>
  <c r="J5" s="1"/>
  <c r="K5" a="1"/>
  <c r="K5" s="1"/>
  <c r="G6" a="1"/>
  <c r="G6" s="1"/>
  <c r="H6" a="1"/>
  <c r="H6" s="1"/>
  <c r="I6" a="1"/>
  <c r="I6" s="1"/>
  <c r="J6" a="1"/>
  <c r="J6" s="1"/>
  <c r="K6" a="1"/>
  <c r="K6" s="1"/>
  <c r="G7" a="1"/>
  <c r="G7" s="1"/>
  <c r="H7" a="1"/>
  <c r="H7" s="1"/>
  <c r="I7" a="1"/>
  <c r="I7" s="1"/>
  <c r="J7" a="1"/>
  <c r="J7" s="1"/>
  <c r="K7" a="1"/>
  <c r="K7" s="1"/>
  <c r="G8" a="1"/>
  <c r="G8" s="1"/>
  <c r="H8" a="1"/>
  <c r="H8" s="1"/>
  <c r="I8" a="1"/>
  <c r="I8" s="1"/>
  <c r="J8" a="1"/>
  <c r="J8" s="1"/>
  <c r="K8" a="1"/>
  <c r="K8" s="1"/>
  <c r="G9" a="1"/>
  <c r="G9" s="1"/>
  <c r="H9" a="1"/>
  <c r="H9" s="1"/>
  <c r="I9" a="1"/>
  <c r="I9" s="1"/>
  <c r="J9" a="1"/>
  <c r="J9" s="1"/>
  <c r="K9" a="1"/>
  <c r="K9" s="1"/>
  <c r="F9" a="1"/>
  <c r="F9" s="1"/>
  <c r="E9" a="1"/>
  <c r="E9" s="1"/>
  <c r="F8" a="1"/>
  <c r="F8" s="1"/>
  <c r="E8" a="1"/>
  <c r="E8" s="1"/>
  <c r="F7" a="1"/>
  <c r="F7" s="1"/>
  <c r="E7" a="1"/>
  <c r="E7" s="1"/>
  <c r="F6" a="1"/>
  <c r="F6" s="1"/>
  <c r="E6" a="1"/>
  <c r="E6" s="1"/>
  <c r="F5" a="1"/>
  <c r="F5" s="1"/>
  <c r="E5" a="1"/>
  <c r="E5" s="1"/>
  <c r="F4" a="1"/>
  <c r="F4" s="1"/>
  <c r="M4" a="1"/>
  <c r="M4" s="1"/>
  <c r="BF4" i="3" s="1"/>
  <c r="M5" i="2" a="1"/>
  <c r="M5" s="1"/>
  <c r="BF5" i="3" s="1"/>
  <c r="M6" i="2" a="1"/>
  <c r="M6" s="1"/>
  <c r="BF6" i="3" s="1"/>
  <c r="M7" i="2" a="1"/>
  <c r="M7" s="1"/>
  <c r="BF7" i="3" s="1"/>
  <c r="M8" i="2" a="1"/>
  <c r="M8" s="1"/>
  <c r="BF8" i="3" s="1"/>
  <c r="M9" i="2" a="1"/>
  <c r="M9" s="1"/>
  <c r="BF9" i="3" s="1"/>
  <c r="L7" i="2" a="1"/>
  <c r="L7" s="1"/>
  <c r="BE7" i="3" s="1"/>
  <c r="L8" i="2" a="1"/>
  <c r="L8" s="1"/>
  <c r="BE8" i="3" s="1"/>
  <c r="L9" i="2" a="1"/>
  <c r="L9" s="1"/>
  <c r="BE9" i="3" s="1"/>
  <c r="L5" i="2" a="1"/>
  <c r="L5" s="1"/>
  <c r="BE5" i="3" s="1"/>
  <c r="L6" i="2" a="1"/>
  <c r="L6" s="1"/>
  <c r="BE6" i="3" s="1"/>
  <c r="L4" i="2" a="1"/>
  <c r="L4" s="1"/>
  <c r="BE4" i="3" s="1"/>
  <c r="J6" l="1" a="1"/>
  <c r="J6" s="1"/>
  <c r="C4" i="2"/>
  <c r="J8" i="3" a="1"/>
  <c r="J8" s="1"/>
  <c r="AH8" a="1"/>
  <c r="AH8" s="1"/>
  <c r="AH6" a="1"/>
  <c r="AH6" s="1"/>
  <c r="J9" a="1"/>
  <c r="J9" s="1"/>
  <c r="AH9" a="1"/>
  <c r="AH9" s="1"/>
  <c r="J7" a="1"/>
  <c r="J7" s="1"/>
  <c r="AH7" a="1"/>
  <c r="AH7" s="1"/>
  <c r="J5" a="1"/>
  <c r="J5" s="1"/>
  <c r="AH5"/>
  <c r="J4" a="1"/>
  <c r="J4" s="1"/>
  <c r="AH4" a="1"/>
  <c r="AH4" s="1"/>
  <c r="C5" i="2"/>
  <c r="C7"/>
  <c r="C8"/>
  <c r="C9"/>
  <c r="L8" i="3"/>
  <c r="K8"/>
  <c r="K6"/>
  <c r="L7"/>
  <c r="K7"/>
  <c r="K9"/>
  <c r="K5"/>
  <c r="K4"/>
  <c r="AG8" a="1"/>
  <c r="AG8" s="1"/>
  <c r="AF8" a="1"/>
  <c r="AF8" s="1"/>
  <c r="AG6" a="1"/>
  <c r="AG6" s="1"/>
  <c r="AF6" a="1"/>
  <c r="AF6" s="1"/>
  <c r="BV4"/>
  <c r="AG9" a="1"/>
  <c r="AG9" s="1"/>
  <c r="AF9" a="1"/>
  <c r="AF9" s="1"/>
  <c r="AG7" a="1"/>
  <c r="AG7" s="1"/>
  <c r="AF7" a="1"/>
  <c r="AF7" s="1"/>
  <c r="AG5" a="1"/>
  <c r="AG5" s="1"/>
  <c r="AF5" a="1"/>
  <c r="AF5" s="1"/>
  <c r="AF4" a="1"/>
  <c r="AF4" s="1"/>
  <c r="AG4" a="1"/>
  <c r="AG4" s="1"/>
  <c r="BV9"/>
  <c r="BV8"/>
  <c r="BV7"/>
  <c r="BV6"/>
  <c r="BV5"/>
  <c r="AL8" a="1"/>
  <c r="AL8" s="1"/>
  <c r="P8" s="1" a="1"/>
  <c r="P8" s="1"/>
  <c r="AM8" a="1"/>
  <c r="AM8" s="1"/>
  <c r="AN8" a="1"/>
  <c r="AN8" s="1"/>
  <c r="R8" s="1" a="1"/>
  <c r="R8" s="1"/>
  <c r="AO8" a="1"/>
  <c r="AO8" s="1"/>
  <c r="S8" s="1" a="1"/>
  <c r="S8" s="1"/>
  <c r="AP8" a="1"/>
  <c r="AP8" s="1"/>
  <c r="T8" s="1" a="1"/>
  <c r="T8" s="1"/>
  <c r="AQ8" a="1"/>
  <c r="AQ8" s="1"/>
  <c r="U8" s="1" a="1"/>
  <c r="U8" s="1"/>
  <c r="AR8" a="1"/>
  <c r="AR8" s="1"/>
  <c r="V8" s="1" a="1"/>
  <c r="V8" s="1"/>
  <c r="AS8" a="1"/>
  <c r="AS8" s="1"/>
  <c r="W8" s="1" a="1"/>
  <c r="W8" s="1"/>
  <c r="AT8" a="1"/>
  <c r="AT8" s="1"/>
  <c r="X8" s="1" a="1"/>
  <c r="X8" s="1"/>
  <c r="AU8" a="1"/>
  <c r="AU8" s="1"/>
  <c r="AV8" a="1"/>
  <c r="AV8" s="1"/>
  <c r="Z8" s="1" a="1"/>
  <c r="Z8" s="1"/>
  <c r="AW8" a="1"/>
  <c r="AW8" s="1"/>
  <c r="AA8" s="1" a="1"/>
  <c r="AA8" s="1"/>
  <c r="BA8" a="1"/>
  <c r="BA8" s="1"/>
  <c r="AE8" s="1" a="1"/>
  <c r="AE8" s="1"/>
  <c r="AZ8" a="1"/>
  <c r="AZ8" s="1"/>
  <c r="AD8" s="1" a="1"/>
  <c r="AD8" s="1"/>
  <c r="AY8" a="1"/>
  <c r="AY8" s="1"/>
  <c r="AC8" s="1" a="1"/>
  <c r="AC8" s="1"/>
  <c r="Q8" a="1"/>
  <c r="Q8" s="1"/>
  <c r="Y8" a="1"/>
  <c r="Y8" s="1"/>
  <c r="AI8" a="1"/>
  <c r="AI8" s="1"/>
  <c r="M8" s="1" a="1"/>
  <c r="M8" s="1"/>
  <c r="AK8" a="1"/>
  <c r="AK8" s="1"/>
  <c r="O8" s="1" a="1"/>
  <c r="O8" s="1"/>
  <c r="AX8" a="1"/>
  <c r="AX8" s="1"/>
  <c r="AB8" s="1" a="1"/>
  <c r="AB8" s="1"/>
  <c r="AJ8" a="1"/>
  <c r="AJ8" s="1"/>
  <c r="N8" s="1" a="1"/>
  <c r="N8" s="1"/>
  <c r="AL6" a="1"/>
  <c r="AL6" s="1"/>
  <c r="P6" s="1" a="1"/>
  <c r="P6" s="1"/>
  <c r="AM6" a="1"/>
  <c r="AM6" s="1"/>
  <c r="Q6" s="1" a="1"/>
  <c r="Q6" s="1"/>
  <c r="AN6" a="1"/>
  <c r="AN6" s="1"/>
  <c r="R6" s="1" a="1"/>
  <c r="R6" s="1"/>
  <c r="AO6" a="1"/>
  <c r="AO6" s="1"/>
  <c r="AP6" a="1"/>
  <c r="AP6" s="1"/>
  <c r="T6" s="1" a="1"/>
  <c r="T6" s="1"/>
  <c r="AQ6" a="1"/>
  <c r="AQ6" s="1"/>
  <c r="U6" s="1" a="1"/>
  <c r="U6" s="1"/>
  <c r="AR6" a="1"/>
  <c r="AR6" s="1"/>
  <c r="V6" s="1" a="1"/>
  <c r="V6" s="1"/>
  <c r="AS6" a="1"/>
  <c r="AS6" s="1"/>
  <c r="W6" s="1" a="1"/>
  <c r="W6" s="1"/>
  <c r="AT6" a="1"/>
  <c r="AT6" s="1"/>
  <c r="X6" s="1" a="1"/>
  <c r="X6" s="1"/>
  <c r="AU6" a="1"/>
  <c r="AU6" s="1"/>
  <c r="Y6" s="1" a="1"/>
  <c r="Y6" s="1"/>
  <c r="AV6" a="1"/>
  <c r="AV6" s="1"/>
  <c r="Z6" s="1" a="1"/>
  <c r="Z6" s="1"/>
  <c r="AW6" a="1"/>
  <c r="AW6" s="1"/>
  <c r="AA6" s="1" a="1"/>
  <c r="AA6" s="1"/>
  <c r="BA6" a="1"/>
  <c r="BA6" s="1"/>
  <c r="AZ6" a="1"/>
  <c r="AZ6" s="1"/>
  <c r="AD6" s="1" a="1"/>
  <c r="AD6" s="1"/>
  <c r="AY6" a="1"/>
  <c r="AY6" s="1"/>
  <c r="AC6" s="1" a="1"/>
  <c r="AC6" s="1"/>
  <c r="S6" a="1"/>
  <c r="S6" s="1"/>
  <c r="AE6" a="1"/>
  <c r="AE6" s="1"/>
  <c r="AJ6" a="1"/>
  <c r="AJ6" s="1"/>
  <c r="N6" s="1" a="1"/>
  <c r="N6" s="1"/>
  <c r="AI6" a="1"/>
  <c r="AI6" s="1"/>
  <c r="M6" s="1" a="1"/>
  <c r="M6" s="1"/>
  <c r="AK6" a="1"/>
  <c r="AK6" s="1"/>
  <c r="O6" s="1" a="1"/>
  <c r="O6" s="1"/>
  <c r="AX6" a="1"/>
  <c r="AX6" s="1"/>
  <c r="AB6" s="1" a="1"/>
  <c r="AB6" s="1"/>
  <c r="AI9" a="1"/>
  <c r="AI9" s="1"/>
  <c r="M9" s="1" a="1"/>
  <c r="M9" s="1"/>
  <c r="AJ9" a="1"/>
  <c r="AJ9" s="1"/>
  <c r="N9" s="1" a="1"/>
  <c r="N9" s="1"/>
  <c r="AK9" a="1"/>
  <c r="AK9" s="1"/>
  <c r="O9" s="1" a="1"/>
  <c r="O9" s="1"/>
  <c r="AX9" a="1"/>
  <c r="AX9" s="1"/>
  <c r="AB9" s="1" a="1"/>
  <c r="AB9" s="1"/>
  <c r="AM9" a="1"/>
  <c r="AM9" s="1"/>
  <c r="Q9" s="1" a="1"/>
  <c r="Q9" s="1"/>
  <c r="AO9" a="1"/>
  <c r="AO9" s="1"/>
  <c r="S9" s="1" a="1"/>
  <c r="S9" s="1"/>
  <c r="AQ9" a="1"/>
  <c r="AQ9" s="1"/>
  <c r="U9" s="1" a="1"/>
  <c r="U9" s="1"/>
  <c r="AS9" a="1"/>
  <c r="AS9" s="1"/>
  <c r="W9" s="1" a="1"/>
  <c r="W9" s="1"/>
  <c r="AU9" a="1"/>
  <c r="AU9" s="1"/>
  <c r="Y9" s="1" a="1"/>
  <c r="Y9" s="1"/>
  <c r="AW9" a="1"/>
  <c r="AW9" s="1"/>
  <c r="AA9" s="1" a="1"/>
  <c r="AA9" s="1"/>
  <c r="AZ9" a="1"/>
  <c r="AZ9" s="1"/>
  <c r="AD9" s="1" a="1"/>
  <c r="AD9" s="1"/>
  <c r="AL9" a="1"/>
  <c r="AL9" s="1"/>
  <c r="P9" s="1" a="1"/>
  <c r="P9" s="1"/>
  <c r="AN9" a="1"/>
  <c r="AN9" s="1"/>
  <c r="R9" s="1" a="1"/>
  <c r="R9" s="1"/>
  <c r="AP9" a="1"/>
  <c r="AP9" s="1"/>
  <c r="T9" s="1" a="1"/>
  <c r="T9" s="1"/>
  <c r="AR9" a="1"/>
  <c r="AR9" s="1"/>
  <c r="V9" s="1" a="1"/>
  <c r="V9" s="1"/>
  <c r="AT9" a="1"/>
  <c r="AT9" s="1"/>
  <c r="X9" s="1" a="1"/>
  <c r="X9" s="1"/>
  <c r="AV9" a="1"/>
  <c r="AV9" s="1"/>
  <c r="Z9" s="1" a="1"/>
  <c r="Z9" s="1"/>
  <c r="BA9" a="1"/>
  <c r="BA9" s="1"/>
  <c r="AE9" s="1" a="1"/>
  <c r="AE9" s="1"/>
  <c r="AY9" a="1"/>
  <c r="AY9" s="1"/>
  <c r="AC9" s="1" a="1"/>
  <c r="AC9" s="1"/>
  <c r="AI7" a="1"/>
  <c r="AI7" s="1"/>
  <c r="M7" s="1" a="1"/>
  <c r="M7" s="1"/>
  <c r="AJ7" a="1"/>
  <c r="AJ7" s="1"/>
  <c r="N7" s="1" a="1"/>
  <c r="N7" s="1"/>
  <c r="AK7" a="1"/>
  <c r="AK7" s="1"/>
  <c r="O7" s="1" a="1"/>
  <c r="O7" s="1"/>
  <c r="AX7" a="1"/>
  <c r="AX7" s="1"/>
  <c r="AB7" s="1" a="1"/>
  <c r="AB7" s="1"/>
  <c r="AL7" a="1"/>
  <c r="AL7" s="1"/>
  <c r="P7" s="1" a="1"/>
  <c r="P7" s="1"/>
  <c r="AN7" a="1"/>
  <c r="AN7" s="1"/>
  <c r="R7" s="1" a="1"/>
  <c r="R7" s="1"/>
  <c r="AP7" a="1"/>
  <c r="AP7" s="1"/>
  <c r="T7" s="1" a="1"/>
  <c r="T7" s="1"/>
  <c r="AR7" a="1"/>
  <c r="AR7" s="1"/>
  <c r="V7" s="1" a="1"/>
  <c r="V7" s="1"/>
  <c r="AT7" a="1"/>
  <c r="AT7" s="1"/>
  <c r="X7" s="1" a="1"/>
  <c r="X7" s="1"/>
  <c r="AV7" a="1"/>
  <c r="AV7" s="1"/>
  <c r="Z7" s="1" a="1"/>
  <c r="Z7" s="1"/>
  <c r="BA7" a="1"/>
  <c r="BA7" s="1"/>
  <c r="AE7" s="1" a="1"/>
  <c r="AE7" s="1"/>
  <c r="AY7" a="1"/>
  <c r="AY7" s="1"/>
  <c r="AC7" s="1" a="1"/>
  <c r="AC7" s="1"/>
  <c r="AM7" a="1"/>
  <c r="AM7" s="1"/>
  <c r="Q7" s="1" a="1"/>
  <c r="Q7" s="1"/>
  <c r="AO7" a="1"/>
  <c r="AO7" s="1"/>
  <c r="S7" s="1" a="1"/>
  <c r="S7" s="1"/>
  <c r="AQ7" a="1"/>
  <c r="AQ7" s="1"/>
  <c r="U7" s="1" a="1"/>
  <c r="U7" s="1"/>
  <c r="AS7" a="1"/>
  <c r="AS7" s="1"/>
  <c r="W7" s="1" a="1"/>
  <c r="W7" s="1"/>
  <c r="AU7" a="1"/>
  <c r="AU7" s="1"/>
  <c r="Y7" s="1" a="1"/>
  <c r="Y7" s="1"/>
  <c r="AW7" a="1"/>
  <c r="AW7" s="1"/>
  <c r="AA7" s="1" a="1"/>
  <c r="AA7" s="1"/>
  <c r="AZ7" a="1"/>
  <c r="AZ7" s="1"/>
  <c r="AD7" s="1" a="1"/>
  <c r="AD7" s="1"/>
  <c r="AI5" a="1"/>
  <c r="AI5" s="1"/>
  <c r="M5" s="1" a="1"/>
  <c r="M5" s="1"/>
  <c r="AJ5" a="1"/>
  <c r="AJ5" s="1"/>
  <c r="N5" s="1" a="1"/>
  <c r="N5" s="1"/>
  <c r="AK5" a="1"/>
  <c r="AK5" s="1"/>
  <c r="O5" s="1" a="1"/>
  <c r="O5" s="1"/>
  <c r="AX5" a="1"/>
  <c r="AX5" s="1"/>
  <c r="AB5" s="1" a="1"/>
  <c r="AB5" s="1"/>
  <c r="AM5" a="1"/>
  <c r="AM5" s="1"/>
  <c r="Q5" s="1" a="1"/>
  <c r="Q5" s="1"/>
  <c r="AO5" a="1"/>
  <c r="AO5" s="1"/>
  <c r="S5" s="1" a="1"/>
  <c r="S5" s="1"/>
  <c r="AQ5" a="1"/>
  <c r="AQ5" s="1"/>
  <c r="U5" s="1" a="1"/>
  <c r="U5" s="1"/>
  <c r="AS5" a="1"/>
  <c r="AS5" s="1"/>
  <c r="W5" s="1" a="1"/>
  <c r="W5" s="1"/>
  <c r="AU5" a="1"/>
  <c r="AU5" s="1"/>
  <c r="Y5" s="1" a="1"/>
  <c r="Y5" s="1"/>
  <c r="AW5" a="1"/>
  <c r="AW5" s="1"/>
  <c r="AA5" s="1" a="1"/>
  <c r="AA5" s="1"/>
  <c r="AZ5" a="1"/>
  <c r="AZ5" s="1"/>
  <c r="AD5" s="1" a="1"/>
  <c r="AD5" s="1"/>
  <c r="AL5" a="1"/>
  <c r="AL5" s="1"/>
  <c r="P5" s="1" a="1"/>
  <c r="P5" s="1"/>
  <c r="AN5" a="1"/>
  <c r="AN5" s="1"/>
  <c r="R5" s="1" a="1"/>
  <c r="R5" s="1"/>
  <c r="AP5" a="1"/>
  <c r="AP5" s="1"/>
  <c r="T5" s="1" a="1"/>
  <c r="T5" s="1"/>
  <c r="AR5" a="1"/>
  <c r="AR5" s="1"/>
  <c r="V5" s="1" a="1"/>
  <c r="V5" s="1"/>
  <c r="AT5" a="1"/>
  <c r="AT5" s="1"/>
  <c r="X5" s="1" a="1"/>
  <c r="X5" s="1"/>
  <c r="AV5" a="1"/>
  <c r="AV5" s="1"/>
  <c r="Z5" s="1" a="1"/>
  <c r="Z5" s="1"/>
  <c r="BA5" a="1"/>
  <c r="BA5" s="1"/>
  <c r="AE5" s="1" a="1"/>
  <c r="AE5" s="1"/>
  <c r="AY5" a="1"/>
  <c r="AY5" s="1"/>
  <c r="AC5" s="1" a="1"/>
  <c r="AC5" s="1"/>
  <c r="AL4" a="1"/>
  <c r="AL4" s="1"/>
  <c r="P4" s="1" a="1"/>
  <c r="P4" s="1"/>
  <c r="AM4" a="1"/>
  <c r="AM4" s="1"/>
  <c r="AN4" a="1"/>
  <c r="AN4" s="1"/>
  <c r="R4" s="1" a="1"/>
  <c r="R4" s="1"/>
  <c r="AO4" a="1"/>
  <c r="AO4" s="1"/>
  <c r="S4" s="1" a="1"/>
  <c r="S4" s="1"/>
  <c r="AP4" a="1"/>
  <c r="AP4" s="1"/>
  <c r="T4" s="1" a="1"/>
  <c r="T4" s="1"/>
  <c r="AQ4" a="1"/>
  <c r="AQ4" s="1"/>
  <c r="U4" s="1" a="1"/>
  <c r="U4" s="1"/>
  <c r="AR4" a="1"/>
  <c r="AR4" s="1"/>
  <c r="V4" s="1" a="1"/>
  <c r="V4" s="1"/>
  <c r="AS4" a="1"/>
  <c r="AS4" s="1"/>
  <c r="W4" s="1" a="1"/>
  <c r="W4" s="1"/>
  <c r="AT4" a="1"/>
  <c r="AT4" s="1"/>
  <c r="X4" s="1" a="1"/>
  <c r="X4" s="1"/>
  <c r="AU4" a="1"/>
  <c r="AU4" s="1"/>
  <c r="Y4" s="1" a="1"/>
  <c r="Y4" s="1"/>
  <c r="AV4" a="1"/>
  <c r="AV4" s="1"/>
  <c r="Z4" s="1" a="1"/>
  <c r="Z4" s="1"/>
  <c r="AW4" a="1"/>
  <c r="AW4" s="1"/>
  <c r="AA4" s="1" a="1"/>
  <c r="AA4" s="1"/>
  <c r="BA4" a="1"/>
  <c r="BA4" s="1"/>
  <c r="AE4" s="1" a="1"/>
  <c r="AE4" s="1"/>
  <c r="AZ4" a="1"/>
  <c r="AZ4" s="1"/>
  <c r="AD4" s="1" a="1"/>
  <c r="AD4" s="1"/>
  <c r="AY4" a="1"/>
  <c r="AY4" s="1"/>
  <c r="Q4" a="1"/>
  <c r="Q4" s="1"/>
  <c r="AC4" a="1"/>
  <c r="AC4" s="1"/>
  <c r="AK4" a="1"/>
  <c r="AK4" s="1"/>
  <c r="O4" s="1" a="1"/>
  <c r="O4" s="1"/>
  <c r="AJ4" a="1"/>
  <c r="AJ4" s="1"/>
  <c r="AX4" a="1"/>
  <c r="AX4" s="1"/>
  <c r="AB4" s="1" a="1"/>
  <c r="AB4" s="1"/>
  <c r="N4" a="1"/>
  <c r="N4" s="1"/>
  <c r="AI4" a="1"/>
  <c r="AI4" s="1"/>
  <c r="M4" s="1" a="1"/>
  <c r="M4" s="1"/>
  <c r="F9" a="1"/>
  <c r="F9" s="1"/>
  <c r="H9" a="1"/>
  <c r="H9" s="1"/>
  <c r="E9" a="1"/>
  <c r="E9" s="1"/>
  <c r="G9" a="1"/>
  <c r="G9" s="1"/>
  <c r="I9" a="1"/>
  <c r="I9" s="1"/>
  <c r="F7" a="1"/>
  <c r="F7" s="1"/>
  <c r="H7" a="1"/>
  <c r="H7" s="1"/>
  <c r="E7" a="1"/>
  <c r="E7" s="1"/>
  <c r="G7" a="1"/>
  <c r="G7" s="1"/>
  <c r="I7" a="1"/>
  <c r="I7" s="1"/>
  <c r="D5"/>
  <c r="F5" a="1"/>
  <c r="F5" s="1"/>
  <c r="H5" a="1"/>
  <c r="H5" s="1"/>
  <c r="E5" a="1"/>
  <c r="E5" s="1"/>
  <c r="G5" a="1"/>
  <c r="G5" s="1"/>
  <c r="I5" a="1"/>
  <c r="I5" s="1"/>
  <c r="D4"/>
  <c r="H4" a="1"/>
  <c r="H4" s="1"/>
  <c r="F4" a="1"/>
  <c r="F4" s="1"/>
  <c r="I4" a="1"/>
  <c r="I4" s="1"/>
  <c r="G4" a="1"/>
  <c r="G4" s="1"/>
  <c r="E4" a="1"/>
  <c r="E4" s="1"/>
  <c r="E8" a="1"/>
  <c r="E8" s="1"/>
  <c r="G8" a="1"/>
  <c r="G8" s="1"/>
  <c r="I8" a="1"/>
  <c r="I8" s="1"/>
  <c r="F8" a="1"/>
  <c r="F8" s="1"/>
  <c r="H8" a="1"/>
  <c r="H8" s="1"/>
  <c r="E6" a="1"/>
  <c r="E6" s="1"/>
  <c r="G6" a="1"/>
  <c r="G6" s="1"/>
  <c r="I6" a="1"/>
  <c r="I6" s="1"/>
  <c r="F6" a="1"/>
  <c r="F6" s="1"/>
  <c r="H6" a="1"/>
  <c r="H6" s="1"/>
  <c r="D8"/>
  <c r="D6"/>
  <c r="D9"/>
  <c r="D7"/>
</calcChain>
</file>

<file path=xl/sharedStrings.xml><?xml version="1.0" encoding="utf-8"?>
<sst xmlns="http://schemas.openxmlformats.org/spreadsheetml/2006/main" count="1750" uniqueCount="116">
  <si>
    <t>StationName</t>
  </si>
  <si>
    <t>SampleDate</t>
  </si>
  <si>
    <t>Water Temperature</t>
  </si>
  <si>
    <t>Turbidity</t>
  </si>
  <si>
    <t>Transparency (Secchi Depth)</t>
  </si>
  <si>
    <t>Color (true)</t>
  </si>
  <si>
    <t>Specific Conductance, Field</t>
  </si>
  <si>
    <t>Oxygen, Dissolved, Field</t>
  </si>
  <si>
    <t>Oxygen, Dissolved Percent Saturation</t>
  </si>
  <si>
    <t>pH, Field</t>
  </si>
  <si>
    <t>Alkalinity, Total (as CaCO3)</t>
  </si>
  <si>
    <t>Ammonia, Total (as N)</t>
  </si>
  <si>
    <t>Ammonia+Organic Nitrogen, Total (as N)</t>
  </si>
  <si>
    <t>Nitrate+Nitrite, Total (as N)</t>
  </si>
  <si>
    <t>Phosphorus, Total (as P)</t>
  </si>
  <si>
    <t>Orthophosphate, Dissolved (as P)</t>
  </si>
  <si>
    <t>Organic Carbon, Total</t>
  </si>
  <si>
    <t>Calcium, Total</t>
  </si>
  <si>
    <t>Magnesium, Total</t>
  </si>
  <si>
    <t>Sodium, Total</t>
  </si>
  <si>
    <t>Potassium, Total</t>
  </si>
  <si>
    <t>Chloride, Total</t>
  </si>
  <si>
    <t>Sulfate, Total</t>
  </si>
  <si>
    <t>Boron, Total</t>
  </si>
  <si>
    <t>Total Dissolved Solids (TDS measured)</t>
  </si>
  <si>
    <t>Sample Depth</t>
  </si>
  <si>
    <t>Stream Stage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</si>
  <si>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</si>
  <si>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</si>
  <si>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</si>
  <si>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</si>
  <si>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</si>
  <si>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</si>
  <si>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</si>
  <si>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Station</t>
  </si>
  <si>
    <t>Sample ID</t>
  </si>
  <si>
    <t>Fluoride, Total</t>
  </si>
  <si>
    <t>Sucralose</t>
  </si>
  <si>
    <t>Coliform, Fecal (MF)</t>
  </si>
  <si>
    <t>Enterococci, Membrane Filter</t>
  </si>
  <si>
    <t>Total Suspended Solids (TSS)</t>
  </si>
  <si>
    <t>Pk Sample</t>
  </si>
  <si>
    <t>FK RandomSample Location</t>
  </si>
  <si>
    <t>SampleType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</si>
  <si>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</si>
  <si>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</si>
  <si>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</si>
  <si>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</si>
  <si>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</si>
  <si>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</si>
  <si>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</si>
  <si>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</si>
  <si>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</si>
  <si>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</si>
  <si>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</si>
  <si>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</si>
  <si>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</si>
  <si>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</si>
  <si>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</si>
  <si>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</si>
  <si>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</si>
  <si>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</si>
  <si>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SPRS1205-5</t>
  </si>
  <si>
    <t>CASSIDY SPRINGS SIP</t>
  </si>
  <si>
    <t>PRIMARY</t>
  </si>
  <si>
    <t>degrees C</t>
  </si>
  <si>
    <t>GROUND WATER PROTECTION SECTION</t>
  </si>
  <si>
    <t>EPA 170.1</t>
  </si>
  <si>
    <t>Edgar Wade/Gary Maddox</t>
  </si>
  <si>
    <t>SPRS1205</t>
  </si>
  <si>
    <t>CASSIDY SPRINGS</t>
  </si>
  <si>
    <t>ntu</t>
  </si>
  <si>
    <t>DEP CENTRAL LAB</t>
  </si>
  <si>
    <t>EPA 180.1 Rev. 2.0</t>
  </si>
  <si>
    <t>U</t>
  </si>
  <si>
    <t>PCU</t>
  </si>
  <si>
    <t>SM 2120 B</t>
  </si>
  <si>
    <t>The precision data is unavailable due to the low analyte concentration in the QC sample.</t>
  </si>
  <si>
    <t>uS/cm</t>
  </si>
  <si>
    <t>EPA 120.1</t>
  </si>
  <si>
    <t>mg/L</t>
  </si>
  <si>
    <t>EPA 360.1</t>
  </si>
  <si>
    <t>%</t>
  </si>
  <si>
    <t>s.u.</t>
  </si>
  <si>
    <t>EPA 150.1</t>
  </si>
  <si>
    <t>SM 2320 B-97</t>
  </si>
  <si>
    <t>EPA 350.1 Rev. 2.0</t>
  </si>
  <si>
    <t>EPA 351.2 Rev. 2.0</t>
  </si>
  <si>
    <t>EPA 353.2 Rev. 2.0</t>
  </si>
  <si>
    <t>EPA 365.1 Rev. 2.0</t>
  </si>
  <si>
    <t>SM 5310 B-00</t>
  </si>
  <si>
    <t>I</t>
  </si>
  <si>
    <t>EPA 200.7 Rev. 4.4</t>
  </si>
  <si>
    <t>EPA 300.0 Rev. 2.1</t>
  </si>
  <si>
    <t>ug/L</t>
  </si>
  <si>
    <t>SM 2540 C-97</t>
  </si>
  <si>
    <t>meters</t>
  </si>
  <si>
    <t>DEP SOP: LC-001-2 (based on EPA 8321B)</t>
  </si>
  <si>
    <t>SPRS1205-2</t>
  </si>
  <si>
    <t>LOG SPRING</t>
  </si>
  <si>
    <t>Edgar Wade/ Gary Maddox</t>
  </si>
  <si>
    <t>A</t>
  </si>
  <si>
    <t>SPRS1205-1</t>
  </si>
  <si>
    <t>WR-1</t>
  </si>
  <si>
    <t>WACISSA RIVER</t>
  </si>
  <si>
    <t>Biological Oxygen Demand</t>
  </si>
  <si>
    <t>SM 5210 B</t>
  </si>
  <si>
    <t>Chlorophyll-A (Monochromatic)</t>
  </si>
  <si>
    <t>SM 10200 H (mod.)</t>
  </si>
  <si>
    <t>Pheophytin-A (Monochromatic)</t>
  </si>
  <si>
    <t>SPRS1205-3</t>
  </si>
  <si>
    <t>WR-2</t>
  </si>
  <si>
    <t>SPRS1205-6</t>
  </si>
  <si>
    <t>WR-3</t>
  </si>
  <si>
    <t>SPRS1205-4</t>
  </si>
  <si>
    <t>WR-4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</si>
</sst>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21" fillId="0" borderId="0" xfId="0" applyFont="1"/>
    <xf numFmtId="0" fontId="22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/>
    <xf numFmtId="0" fontId="21" fillId="0" borderId="10" xfId="0" applyFont="1" applyBorder="1"/>
    <xf numFmtId="0" fontId="21" fillId="0" borderId="0" xfId="0" applyFont="1" applyBorder="1"/>
    <xf numFmtId="2" fontId="21" fillId="0" borderId="10" xfId="0" applyNumberFormat="1" applyFont="1" applyBorder="1"/>
    <xf numFmtId="2" fontId="21" fillId="0" borderId="0" xfId="0" applyNumberFormat="1" applyFont="1" applyBorder="1"/>
    <xf numFmtId="0" fontId="21" fillId="0" borderId="12" xfId="0" applyFont="1" applyBorder="1"/>
    <xf numFmtId="0" fontId="0" fillId="0" borderId="0" xfId="0" applyBorder="1" applyAlignment="1">
      <alignment horizontal="left" wrapText="1"/>
    </xf>
    <xf numFmtId="0" fontId="20" fillId="0" borderId="0" xfId="42" applyFont="1" applyFill="1" applyBorder="1" applyAlignment="1">
      <alignment horizontal="left" wrapText="1"/>
    </xf>
    <xf numFmtId="164" fontId="0" fillId="0" borderId="0" xfId="0" applyNumberFormat="1"/>
    <xf numFmtId="0" fontId="0" fillId="0" borderId="0" xfId="0" applyBorder="1"/>
    <xf numFmtId="0" fontId="23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0" xfId="0"/>
    <xf numFmtId="0" fontId="23" fillId="0" borderId="0" xfId="0" applyFont="1" applyAlignment="1">
      <alignment wrapText="1"/>
    </xf>
    <xf numFmtId="0" fontId="18" fillId="0" borderId="0" xfId="0" applyFont="1" applyBorder="1"/>
    <xf numFmtId="0" fontId="24" fillId="0" borderId="0" xfId="0" applyFont="1" applyAlignment="1">
      <alignment wrapText="1"/>
    </xf>
    <xf numFmtId="0" fontId="0" fillId="0" borderId="11" xfId="0" applyBorder="1" applyAlignment="1">
      <alignment horizontal="right" vertical="center"/>
    </xf>
    <xf numFmtId="0" fontId="0" fillId="0" borderId="0" xfId="0"/>
    <xf numFmtId="0" fontId="18" fillId="0" borderId="0" xfId="0" applyFont="1" applyAlignment="1">
      <alignment wrapText="1"/>
    </xf>
    <xf numFmtId="0" fontId="0" fillId="0" borderId="0" xfId="0"/>
    <xf numFmtId="22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/>
    <xf numFmtId="0" fontId="21" fillId="0" borderId="1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wrapText="1"/>
    </xf>
    <xf numFmtId="0" fontId="25" fillId="0" borderId="0" xfId="0" applyFont="1"/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Z100"/>
  <sheetViews>
    <sheetView workbookViewId="0">
      <pane xSplit="4" ySplit="3" topLeftCell="E4" activePane="bottomRight" state="frozen"/>
      <selection pane="topRight" activeCell="F1" sqref="F1"/>
      <selection pane="bottomLeft" activeCell="A4" sqref="A4"/>
      <selection pane="bottomRight" activeCell="V4" sqref="V4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3.28515625" customWidth="1"/>
    <col min="6" max="6" width="11" style="9" customWidth="1"/>
    <col min="7" max="10" width="13.28515625" customWidth="1"/>
    <col min="11" max="11" width="18.140625" customWidth="1"/>
    <col min="12" max="34" width="12.85546875" style="5" customWidth="1"/>
    <col min="35" max="35" width="11.5703125" bestFit="1" customWidth="1"/>
    <col min="52" max="53" width="9.140625" style="15"/>
    <col min="54" max="55" width="9.140625" style="43"/>
    <col min="56" max="56" width="9.140625" style="45"/>
    <col min="64" max="64" width="11.140625" customWidth="1"/>
  </cols>
  <sheetData>
    <row r="1" spans="2:78" ht="15" customHeight="1">
      <c r="B1" s="52" t="s">
        <v>0</v>
      </c>
      <c r="C1" s="52" t="s">
        <v>34</v>
      </c>
      <c r="D1" s="52" t="s">
        <v>35</v>
      </c>
      <c r="E1" s="1"/>
      <c r="G1" s="1"/>
      <c r="H1" s="1"/>
      <c r="I1" s="1"/>
      <c r="J1" s="1"/>
      <c r="K1" s="1" t="s">
        <v>33</v>
      </c>
      <c r="M1" s="53" t="s">
        <v>32</v>
      </c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5"/>
      <c r="AH1" s="47"/>
      <c r="AI1" s="49" t="s">
        <v>30</v>
      </c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1"/>
      <c r="BE1" s="49" t="s">
        <v>31</v>
      </c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</row>
    <row r="2" spans="2:78" ht="50.25" customHeight="1">
      <c r="B2" s="52"/>
      <c r="C2" s="52"/>
      <c r="D2" s="52"/>
      <c r="E2" s="35" t="s">
        <v>9</v>
      </c>
      <c r="F2" s="35" t="s">
        <v>7</v>
      </c>
      <c r="G2" s="35" t="s">
        <v>8</v>
      </c>
      <c r="H2" s="35" t="s">
        <v>2</v>
      </c>
      <c r="I2" s="35" t="s">
        <v>6</v>
      </c>
      <c r="J2" s="35" t="s">
        <v>4</v>
      </c>
      <c r="K2" s="35" t="s">
        <v>25</v>
      </c>
      <c r="L2" s="4" t="s">
        <v>26</v>
      </c>
      <c r="M2" s="6" t="s">
        <v>3</v>
      </c>
      <c r="N2" s="7" t="s">
        <v>5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  <c r="Z2" s="7" t="s">
        <v>21</v>
      </c>
      <c r="AA2" s="7" t="s">
        <v>22</v>
      </c>
      <c r="AB2" s="7" t="s">
        <v>23</v>
      </c>
      <c r="AC2" s="7" t="s">
        <v>24</v>
      </c>
      <c r="AD2" s="7" t="s">
        <v>36</v>
      </c>
      <c r="AE2" s="40" t="s">
        <v>37</v>
      </c>
      <c r="AF2" s="44" t="str">
        <f>Summary!AF2</f>
        <v>Pheophytin-A (Monochromatic)</v>
      </c>
      <c r="AG2" s="44" t="str">
        <f>Summary!AG2</f>
        <v>Biological Oxygen Demand</v>
      </c>
      <c r="AH2" s="44" t="str">
        <f>Summary!AH2</f>
        <v>Chlorophyll-A (Monochromatic)</v>
      </c>
      <c r="AI2" s="20" t="s">
        <v>3</v>
      </c>
      <c r="AJ2" s="21" t="s">
        <v>5</v>
      </c>
      <c r="AK2" s="21" t="s">
        <v>10</v>
      </c>
      <c r="AL2" s="21" t="s">
        <v>11</v>
      </c>
      <c r="AM2" s="21" t="s">
        <v>12</v>
      </c>
      <c r="AN2" s="21" t="s">
        <v>13</v>
      </c>
      <c r="AO2" s="21" t="s">
        <v>14</v>
      </c>
      <c r="AP2" s="21" t="s">
        <v>15</v>
      </c>
      <c r="AQ2" s="21" t="s">
        <v>16</v>
      </c>
      <c r="AR2" s="21" t="s">
        <v>17</v>
      </c>
      <c r="AS2" s="21" t="s">
        <v>18</v>
      </c>
      <c r="AT2" s="21" t="s">
        <v>19</v>
      </c>
      <c r="AU2" s="21" t="s">
        <v>20</v>
      </c>
      <c r="AV2" s="21" t="s">
        <v>21</v>
      </c>
      <c r="AW2" s="21" t="s">
        <v>22</v>
      </c>
      <c r="AX2" s="21" t="s">
        <v>23</v>
      </c>
      <c r="AY2" s="21" t="s">
        <v>24</v>
      </c>
      <c r="AZ2" s="22" t="s">
        <v>36</v>
      </c>
      <c r="BA2" s="23" t="s">
        <v>37</v>
      </c>
      <c r="BB2" s="41" t="str">
        <f>Summary!AF2</f>
        <v>Pheophytin-A (Monochromatic)</v>
      </c>
      <c r="BC2" s="41" t="str">
        <f>Summary!AG2</f>
        <v>Biological Oxygen Demand</v>
      </c>
      <c r="BD2" s="41" t="str">
        <f>Summary!AH2</f>
        <v>Chlorophyll-A (Monochromatic)</v>
      </c>
      <c r="BE2" s="20" t="s">
        <v>3</v>
      </c>
      <c r="BF2" s="21" t="s">
        <v>5</v>
      </c>
      <c r="BG2" s="21" t="s">
        <v>10</v>
      </c>
      <c r="BH2" s="21" t="s">
        <v>11</v>
      </c>
      <c r="BI2" s="21" t="s">
        <v>12</v>
      </c>
      <c r="BJ2" s="21" t="s">
        <v>13</v>
      </c>
      <c r="BK2" s="21" t="s">
        <v>14</v>
      </c>
      <c r="BL2" s="21" t="s">
        <v>15</v>
      </c>
      <c r="BM2" s="21" t="s">
        <v>16</v>
      </c>
      <c r="BN2" s="21" t="s">
        <v>17</v>
      </c>
      <c r="BO2" s="21" t="s">
        <v>18</v>
      </c>
      <c r="BP2" s="21" t="s">
        <v>19</v>
      </c>
      <c r="BQ2" s="21" t="s">
        <v>20</v>
      </c>
      <c r="BR2" s="21" t="s">
        <v>21</v>
      </c>
      <c r="BS2" s="21" t="s">
        <v>22</v>
      </c>
      <c r="BT2" s="21" t="s">
        <v>23</v>
      </c>
      <c r="BU2" s="21" t="s">
        <v>24</v>
      </c>
      <c r="BV2" s="22" t="s">
        <v>36</v>
      </c>
      <c r="BW2" s="23" t="s">
        <v>37</v>
      </c>
      <c r="BX2" s="44" t="str">
        <f>Summary!AF2</f>
        <v>Pheophytin-A (Monochromatic)</v>
      </c>
      <c r="BY2" s="44" t="str">
        <f>Summary!AG2</f>
        <v>Biological Oxygen Demand</v>
      </c>
      <c r="BZ2" s="44" t="str">
        <f>Summary!AH2</f>
        <v>Chlorophyll-A (Monochromatic)</v>
      </c>
    </row>
    <row r="3" spans="2:78">
      <c r="E3">
        <v>406</v>
      </c>
      <c r="F3" s="9">
        <v>299</v>
      </c>
      <c r="G3" s="9">
        <v>301</v>
      </c>
      <c r="H3" s="9">
        <v>10</v>
      </c>
      <c r="I3" s="9">
        <v>94</v>
      </c>
      <c r="J3" s="9">
        <v>78</v>
      </c>
      <c r="K3" s="9">
        <v>90068</v>
      </c>
      <c r="L3" s="18">
        <v>65</v>
      </c>
      <c r="M3" s="9">
        <v>76</v>
      </c>
      <c r="N3" s="9">
        <v>80</v>
      </c>
      <c r="O3" s="9">
        <v>410</v>
      </c>
      <c r="P3" s="9">
        <v>610</v>
      </c>
      <c r="Q3" s="9">
        <v>625</v>
      </c>
      <c r="R3" s="9">
        <v>630</v>
      </c>
      <c r="S3" s="9">
        <v>665</v>
      </c>
      <c r="T3" s="9">
        <v>671</v>
      </c>
      <c r="U3" s="9">
        <v>680</v>
      </c>
      <c r="V3" s="9">
        <v>916</v>
      </c>
      <c r="W3" s="9">
        <v>927</v>
      </c>
      <c r="X3" s="9">
        <v>929</v>
      </c>
      <c r="Y3" s="9">
        <v>937</v>
      </c>
      <c r="Z3" s="9">
        <v>940</v>
      </c>
      <c r="AA3" s="9">
        <v>945</v>
      </c>
      <c r="AB3" s="9">
        <v>1022</v>
      </c>
      <c r="AC3" s="9">
        <v>70300</v>
      </c>
      <c r="AD3" s="9">
        <v>951</v>
      </c>
      <c r="AE3" s="9">
        <v>99937</v>
      </c>
      <c r="AF3" s="9"/>
      <c r="AG3" s="9"/>
      <c r="AH3" s="9"/>
      <c r="AI3" s="24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4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19"/>
      <c r="BW3" s="19"/>
      <c r="BZ3" s="57"/>
    </row>
    <row r="4" spans="2:78">
      <c r="B4" t="str">
        <f>Summary!B4</f>
        <v>CASSIDY SPRINGS SIP</v>
      </c>
      <c r="D4" t="str">
        <f>IF(ISERROR(INDEX('Full Data'!A:A,MATCH(B4,'Full Data'!C:C,0))),"",INDEX('Full Data'!A:A,MATCH(B4,'Full Data'!C:C,0)))</f>
        <v>SPRS1205-5</v>
      </c>
      <c r="E4" t="str">
        <f t="array" ref="E4">IF(AND((IF(AND(ISTEXT((INDEX('Full Data'!$I:$I,MATCH($B4,IF('Full Data'!$G:$G=E$2,'Full Data'!$C:$C),0)))),ISNUMBER(Summary!E4)),"bad qualifer","O"))="O",IFERROR(Summary!E4,"O")="O"),"O","")</f>
        <v/>
      </c>
      <c r="F4" s="8" t="str">
        <f t="array" ref="F4">IF(AND((IF(AND(ISTEXT((INDEX('Full Data'!$I:$I,MATCH($B4,IF('Full Data'!$G:$G=F$2,'Full Data'!$C:$C),0)))),ISNUMBER(Summary!F4)),"bad qualifer","O"))="O",IFERROR(Summary!F4,"O")="O"),"O","")</f>
        <v/>
      </c>
      <c r="G4" t="str">
        <f t="array" ref="G4">IF(AND((IF(AND(ISTEXT((INDEX('Full Data'!$I:$I,MATCH($B4,IF('Full Data'!$G:$G=G$2,'Full Data'!$C:$C),0)))),ISNUMBER(Summary!G4)),"bad qualifer","O"))="O",IFERROR(Summary!G4,"O")="O"),"O","")</f>
        <v/>
      </c>
      <c r="H4" t="str">
        <f t="array" ref="H4">IF(AND((IF(AND(ISTEXT((INDEX('Full Data'!$I:$I,MATCH($B4,IF('Full Data'!$G:$G=H$2,'Full Data'!$C:$C),0)))),ISNUMBER(Summary!H4)),"bad qualifer","O"))="O",IFERROR(Summary!H4,"O")="O"),"O","")</f>
        <v/>
      </c>
      <c r="I4" t="str">
        <f t="array" ref="I4">IF(AND((IF(AND(ISTEXT((INDEX('Full Data'!$I:$I,MATCH($B4,IF('Full Data'!$G:$G=I$2,'Full Data'!$C:$C),0)))),ISNUMBER(Summary!I4)),"bad qualifer","O"))="O",IFERROR(Summary!I4,"O")="O"),"O","")</f>
        <v/>
      </c>
      <c r="J4" s="10" t="str">
        <f t="array" ref="J4">IF(OR(C4=9695,C4=20383,C4=20385,C4=9714,C4=9717,C4=11456,C4=9739,C4=9719),"",(IFERROR(CONCATENATE((INDEX('Full Data'!$I:$I,MATCH($B4,IF('Full Data'!$G:$G=J$2,'Full Data'!$C:$C),0))),"  |  ",(IFERROR(IF(Summary!J4=Summary!K4,"L",Summary!J4-Summary!K4),"O"))),"O")))</f>
        <v>O</v>
      </c>
      <c r="K4" s="34" t="str">
        <f>IF(OR(C4=9695,C4=20383,C4=20385,C4=9714),"",(IF(AND((IF(AND(ISTEXT((INDEX('Full Data'!$I:$I,MATCH($B4,IF('Full Data'!$G:$G=K$2,'Full Data'!$C:$C),0)))),ISNUMBER(Summary!K4)),"bad qualifer","O"))="O",IFERROR(Summary!K4,"O")="O"),"O","")))</f>
        <v/>
      </c>
      <c r="L4" t="str">
        <f>(IF(OR(C4=9743,C4=11456,C4=9713,C4=10786,C4=9714, C4=11371),(IF(AND((IF(AND(ISTEXT((INDEX('Full Data'!$I:$I,MATCH($B4,IF('Full Data'!$G:$G=L$2,'Full Data'!$C:$C),0)))),ISNUMBER(Summary!AC4)),"bad qualifer","O"))="O",IFERROR(Summary!AC4,"O")="O"),"O","")),""))</f>
        <v/>
      </c>
      <c r="M4" s="12" t="str">
        <f t="array" ref="M4">IF((INDEX('Full Data'!$I:$I,MATCH($B4,IF('Full Data'!$G:$G=AI$2,'Full Data'!$C:$C),0)))=CONCATENATE(LEFT(AI4),BE4),"",CONCATENATE((INDEX('Full Data'!$I:$I,MATCH($B4,IF('Full Data'!$G:$G=AI$2,'Full Data'!$C:$C),0))),"  |  ",CONCATENATE(AI4,BE4)))</f>
        <v/>
      </c>
      <c r="N4" s="37" t="str">
        <f t="array" ref="N4">IF((INDEX('Full Data'!$I:$I,MATCH($B4,IF('Full Data'!$G:$G=AJ$2,'Full Data'!$C:$C),0)))=CONCATENATE(LEFT(AJ4),BF4),"",CONCATENATE((INDEX('Full Data'!$I:$I,MATCH($B4,IF('Full Data'!$G:$G=AJ$2,'Full Data'!$C:$C),0))),"  |  ",CONCATENATE(AJ4,BF4)))</f>
        <v/>
      </c>
      <c r="O4" s="37" t="str">
        <f t="array" ref="O4">IF((INDEX('Full Data'!$I:$I,MATCH($B4,IF('Full Data'!$G:$G=AK$2,'Full Data'!$C:$C),0)))=CONCATENATE(LEFT(AK4),BG4),"",CONCATENATE((INDEX('Full Data'!$I:$I,MATCH($B4,IF('Full Data'!$G:$G=AK$2,'Full Data'!$C:$C),0))),"  |  ",CONCATENATE(AK4,BG4)))</f>
        <v/>
      </c>
      <c r="P4" s="37" t="str">
        <f t="array" ref="P4">IF((INDEX('Full Data'!$I:$I,MATCH($B4,IF('Full Data'!$G:$G=AL$2,'Full Data'!$C:$C),0)))=CONCATENATE(LEFT(AL4),BH4),"",CONCATENATE((INDEX('Full Data'!$I:$I,MATCH($B4,IF('Full Data'!$G:$G=AL$2,'Full Data'!$C:$C),0))),"  |  ",CONCATENATE(AL4,BH4)))</f>
        <v/>
      </c>
      <c r="Q4" s="37" t="str">
        <f t="array" ref="Q4">IF((INDEX('Full Data'!$I:$I,MATCH($B4,IF('Full Data'!$G:$G=AM$2,'Full Data'!$C:$C),0)))=CONCATENATE(LEFT(AM4),BI4),"",CONCATENATE((INDEX('Full Data'!$I:$I,MATCH($B4,IF('Full Data'!$G:$G=AM$2,'Full Data'!$C:$C),0))),"  |  ",CONCATENATE(AM4,BI4)))</f>
        <v/>
      </c>
      <c r="R4" s="37" t="str">
        <f t="array" ref="R4">IF((INDEX('Full Data'!$I:$I,MATCH($B4,IF('Full Data'!$G:$G=AN$2,'Full Data'!$C:$C),0)))=CONCATENATE(LEFT(AN4),BJ4),"",CONCATENATE((INDEX('Full Data'!$I:$I,MATCH($B4,IF('Full Data'!$G:$G=AN$2,'Full Data'!$C:$C),0))),"  |  ",CONCATENATE(AN4,BJ4)))</f>
        <v/>
      </c>
      <c r="S4" s="37" t="str">
        <f t="array" ref="S4">IF((INDEX('Full Data'!$I:$I,MATCH($B4,IF('Full Data'!$G:$G=AO$2,'Full Data'!$C:$C),0)))=CONCATENATE(LEFT(AO4),BK4),"",CONCATENATE((INDEX('Full Data'!$I:$I,MATCH($B4,IF('Full Data'!$G:$G=AO$2,'Full Data'!$C:$C),0))),"  |  ",CONCATENATE(AO4,BK4)))</f>
        <v/>
      </c>
      <c r="T4" s="37" t="str">
        <f t="array" ref="T4">IF((INDEX('Full Data'!$I:$I,MATCH($B4,IF('Full Data'!$G:$G=AP$2,'Full Data'!$C:$C),0)))=CONCATENATE(LEFT(AP4),BL4),"",CONCATENATE((INDEX('Full Data'!$I:$I,MATCH($B4,IF('Full Data'!$G:$G=AP$2,'Full Data'!$C:$C),0))),"  |  ",CONCATENATE(AP4,BL4)))</f>
        <v/>
      </c>
      <c r="U4" s="37" t="str">
        <f t="array" ref="U4">IF((INDEX('Full Data'!$I:$I,MATCH($B4,IF('Full Data'!$G:$G=AQ$2,'Full Data'!$C:$C),0)))=CONCATENATE(LEFT(AQ4),BM4),"",CONCATENATE((INDEX('Full Data'!$I:$I,MATCH($B4,IF('Full Data'!$G:$G=AQ$2,'Full Data'!$C:$C),0))),"  |  ",CONCATENATE(AQ4,BM4)))</f>
        <v/>
      </c>
      <c r="V4" s="37" t="e">
        <f t="array" ref="V4">IF((INDEX('Full Data'!$I:$I,MATCH($B4,IF('Full Data'!$G:$G=AR$2,'Full Data'!$C:$C),0)))=CONCATENATE(LEFT(AR4),BN4),"",CONCATENATE((INDEX('Full Data'!$I:$I,MATCH($B4,IF('Full Data'!$G:$G=AR$2,'Full Data'!$C:$C),0))),"  |  ",CONCATENATE(AR4,BN4)))</f>
        <v>#N/A</v>
      </c>
      <c r="W4" s="37" t="e">
        <f t="array" ref="W4">IF((INDEX('Full Data'!$I:$I,MATCH($B4,IF('Full Data'!$G:$G=AS$2,'Full Data'!$C:$C),0)))=CONCATENATE(LEFT(AS4),BO4),"",CONCATENATE((INDEX('Full Data'!$I:$I,MATCH($B4,IF('Full Data'!$G:$G=AS$2,'Full Data'!$C:$C),0))),"  |  ",CONCATENATE(AS4,BO4)))</f>
        <v>#N/A</v>
      </c>
      <c r="X4" s="37" t="e">
        <f t="array" ref="X4">IF((INDEX('Full Data'!$I:$I,MATCH($B4,IF('Full Data'!$G:$G=AT$2,'Full Data'!$C:$C),0)))=CONCATENATE(LEFT(AT4),BP4),"",CONCATENATE((INDEX('Full Data'!$I:$I,MATCH($B4,IF('Full Data'!$G:$G=AT$2,'Full Data'!$C:$C),0))),"  |  ",CONCATENATE(AT4,BP4)))</f>
        <v>#N/A</v>
      </c>
      <c r="Y4" s="37" t="str">
        <f t="array" ref="Y4">IF((INDEX('Full Data'!$I:$I,MATCH($B4,IF('Full Data'!$G:$G=AU$2,'Full Data'!$C:$C),0)))=CONCATENATE(LEFT(AU4),BQ4),"",CONCATENATE((INDEX('Full Data'!$I:$I,MATCH($B4,IF('Full Data'!$G:$G=AU$2,'Full Data'!$C:$C),0))),"  |  ",CONCATENATE(AU4,BQ4)))</f>
        <v/>
      </c>
      <c r="Z4" s="37" t="str">
        <f t="array" ref="Z4">IF((INDEX('Full Data'!$I:$I,MATCH($B4,IF('Full Data'!$G:$G=AV$2,'Full Data'!$C:$C),0)))=CONCATENATE(LEFT(AV4),BR4),"",CONCATENATE((INDEX('Full Data'!$I:$I,MATCH($B4,IF('Full Data'!$G:$G=AV$2,'Full Data'!$C:$C),0))),"  |  ",CONCATENATE(AV4,BR4)))</f>
        <v/>
      </c>
      <c r="AA4" s="37" t="str">
        <f t="array" ref="AA4">IF((INDEX('Full Data'!$I:$I,MATCH($B4,IF('Full Data'!$G:$G=AW$2,'Full Data'!$C:$C),0)))=CONCATENATE(LEFT(AW4),BS4),"",CONCATENATE((INDEX('Full Data'!$I:$I,MATCH($B4,IF('Full Data'!$G:$G=AW$2,'Full Data'!$C:$C),0))),"  |  ",CONCATENATE(AW4,BS4)))</f>
        <v/>
      </c>
      <c r="AB4" s="37" t="str">
        <f t="array" ref="AB4">IF((INDEX('Full Data'!$I:$I,MATCH($B4,IF('Full Data'!$G:$G=AX$2,'Full Data'!$C:$C),0)))=CONCATENATE(LEFT(AX4),BT4),"",CONCATENATE((INDEX('Full Data'!$I:$I,MATCH($B4,IF('Full Data'!$G:$G=AX$2,'Full Data'!$C:$C),0))),"  |  ",CONCATENATE(AX4,BT4)))</f>
        <v/>
      </c>
      <c r="AC4" s="37" t="str">
        <f t="array" ref="AC4">IF((INDEX('Full Data'!$I:$I,MATCH($B4,IF('Full Data'!$G:$G=AY$2,'Full Data'!$C:$C),0)))=CONCATENATE(LEFT(AY4),BU4),"",CONCATENATE((INDEX('Full Data'!$I:$I,MATCH($B4,IF('Full Data'!$G:$G=AY$2,'Full Data'!$C:$C),0))),"  |  ",CONCATENATE(AY4,BU4)))</f>
        <v/>
      </c>
      <c r="AD4" s="37" t="e">
        <f t="array" ref="AD4">IF((INDEX('Full Data'!$I:$I,MATCH($B4,IF('Full Data'!$G:$G=AZ$2,'Full Data'!$C:$C),0)))=CONCATENATE(LEFT(AZ4),BV4),"",CONCATENATE((INDEX('Full Data'!$I:$I,MATCH($B4,IF('Full Data'!$G:$G=AZ$2,'Full Data'!$C:$C),0))),"  |  ",CONCATENATE(AZ4,BV4)))</f>
        <v>#N/A</v>
      </c>
      <c r="AE4" s="37" t="str">
        <f t="array" ref="AE4">IF((INDEX('Full Data'!$I:$I,MATCH($B4,IF('Full Data'!$G:$G=BA$2,'Full Data'!$C:$C),0)))=CONCATENATE(LEFT(BA4),BW4),"",CONCATENATE((INDEX('Full Data'!$I:$I,MATCH($B4,IF('Full Data'!$G:$G=BA$2,'Full Data'!$C:$C),0))),"  |  ",CONCATENATE(BA4,BW4)))</f>
        <v/>
      </c>
      <c r="AF4" s="37" t="e">
        <f t="array" ref="AF4">IF((INDEX('Full Data'!$I:$I,MATCH($B4,IF('Full Data'!$G:$G=BB$2,'Full Data'!$C:$C),0)))=CONCATENATE(LEFT(BB4),BX4),"",CONCATENATE((INDEX('Full Data'!$I:$I,MATCH($B4,IF('Full Data'!$G:$G=BB$2,'Full Data'!$C:$C),0))),"  |  ",CONCATENATE(BB4,BX4)))</f>
        <v>#N/A</v>
      </c>
      <c r="AG4" s="37" t="e">
        <f t="array" ref="AG4">IF((INDEX('Full Data'!$I:$I,MATCH($B4,IF('Full Data'!$G:$G=BC$2,'Full Data'!$C:$C),0)))=CONCATENATE(LEFT(BC4),BY4),"",CONCATENATE((INDEX('Full Data'!$I:$I,MATCH($B4,IF('Full Data'!$G:$G=BC$2,'Full Data'!$C:$C),0))),"  |  ",CONCATENATE(BC4,BY4)))</f>
        <v>#N/A</v>
      </c>
      <c r="AH4" s="37" t="e">
        <f t="array" ref="AH4">IF((INDEX('Full Data'!$I:$I,MATCH($B4,IF('Full Data'!$G:$G=BD$2,'Full Data'!$C:$C),0)))=CONCATENATE(LEFT(BD4),BZ4),"",CONCATENATE((INDEX('Full Data'!$I:$I,MATCH($B4,IF('Full Data'!$G:$G=BD$2,'Full Data'!$C:$C),0))),"  |  ",CONCATENATE(BD4,BZ4)))</f>
        <v>#N/A</v>
      </c>
      <c r="AI4" s="26" t="str">
        <f t="array" ref="AI4">IF((INDEX('Full Data'!$M:$M,MATCH($B4,IF('Full Data'!$G:$G=AI$2,'Full Data'!$C:$C),0)))-(INDEX('Full Data'!$E:$E,MATCH($B4,IF('Full Data'!$G:$G=AI$2,'Full Data'!$C:$C),0)))&gt;2,"Q, "&amp;(INDEX('Full Data'!$M:$M,MATCH($B4,IF('Full Data'!$G:$G=AI$2,'Full Data'!$C:$C),0)))-(INDEX('Full Data'!$E:$E,MATCH($B4,IF('Full Data'!$G:$G=AI$2,'Full Data'!$C:$C),0)))-2,"")</f>
        <v/>
      </c>
      <c r="AJ4" s="27" t="str">
        <f t="array" ref="AJ4">IF((INDEX('Full Data'!$M:$M,MATCH($B4,IF('Full Data'!$G:$G=AJ$2,'Full Data'!$C:$C),0)))-(INDEX('Full Data'!$E:$E,MATCH($B4,IF('Full Data'!$G:$G=AJ$2,'Full Data'!$C:$C),0)))&gt;2,"Q, "&amp;(INDEX('Full Data'!$M:$M,MATCH($B4,IF('Full Data'!$G:$G=AJ$2,'Full Data'!$C:$C),0)))-(INDEX('Full Data'!$E:$E,MATCH($B4,IF('Full Data'!$G:$G=AJ$2,'Full Data'!$C:$C),0)))-2,"")</f>
        <v/>
      </c>
      <c r="AK4" s="27" t="str">
        <f t="array" ref="AK4">IF((INDEX('Full Data'!$M:$M,MATCH($B4,IF('Full Data'!$G:$G=AK$2,'Full Data'!$C:$C),0)))-(INDEX('Full Data'!$E:$E,MATCH($B4,IF('Full Data'!$G:$G=AK$2,'Full Data'!$C:$C),0)))&gt;14,"Q, "&amp;(INDEX('Full Data'!$M:$M,MATCH($B4,IF('Full Data'!$G:$G=AK$2,'Full Data'!$C:$C),0)))-(INDEX('Full Data'!$E:$E,MATCH($B4,IF('Full Data'!$G:$G=AK$2,'Full Data'!$C:$C),0)))-14,"")</f>
        <v/>
      </c>
      <c r="AL4" s="27" t="str">
        <f t="array" ref="AL4">IF((INDEX('Full Data'!$M:$M,MATCH($B4,IF('Full Data'!$G:$G=AL$2,'Full Data'!$C:$C),0)))-(INDEX('Full Data'!$E:$E,MATCH($B4,IF('Full Data'!$G:$G=AL$2,'Full Data'!$C:$C),0)))&gt;28,"Q, "&amp;(INDEX('Full Data'!$M:$M,MATCH($B4,IF('Full Data'!$G:$G=AL$2,'Full Data'!$C:$C),0)))-(INDEX('Full Data'!$E:$E,MATCH($B4,IF('Full Data'!$G:$G=AL$2,'Full Data'!$C:$C),0)))-28,"")</f>
        <v/>
      </c>
      <c r="AM4" s="27" t="str">
        <f t="array" ref="AM4">IF((INDEX('Full Data'!$M:$M,MATCH($B4,IF('Full Data'!$G:$G=AM$2,'Full Data'!$C:$C),0)))-(INDEX('Full Data'!$E:$E,MATCH($B4,IF('Full Data'!$G:$G=AM$2,'Full Data'!$C:$C),0)))&gt;28,"Q, "&amp;(INDEX('Full Data'!$M:$M,MATCH($B4,IF('Full Data'!$G:$G=AM$2,'Full Data'!$C:$C),0)))-(INDEX('Full Data'!$E:$E,MATCH($B4,IF('Full Data'!$G:$G=AM$2,'Full Data'!$C:$C),0)))-28,"")</f>
        <v/>
      </c>
      <c r="AN4" s="27" t="str">
        <f t="array" ref="AN4">IF((INDEX('Full Data'!$M:$M,MATCH($B4,IF('Full Data'!$G:$G=AN$2,'Full Data'!$C:$C),0)))-(INDEX('Full Data'!$E:$E,MATCH($B4,IF('Full Data'!$G:$G=AN$2,'Full Data'!$C:$C),0)))&gt;28,"Q, "&amp;(INDEX('Full Data'!$M:$M,MATCH($B4,IF('Full Data'!$G:$G=AN$2,'Full Data'!$C:$C),0)))-(INDEX('Full Data'!$E:$E,MATCH($B4,IF('Full Data'!$G:$G=AN$2,'Full Data'!$C:$C),0)))-28,"")</f>
        <v/>
      </c>
      <c r="AO4" s="27" t="str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/>
      </c>
      <c r="AP4" s="27" t="str">
        <f t="array" ref="AP4">IF((INDEX('Full Data'!$M:$M,MATCH($B4,IF('Full Data'!$G:$G=AP$2,'Full Data'!$C:$C),0)))-(INDEX('Full Data'!$E:$E,MATCH($B4,IF('Full Data'!$G:$G=AP$2,'Full Data'!$C:$C),0)))&gt;2,"Q, "&amp;(INDEX('Full Data'!$M:$M,MATCH($B4,IF('Full Data'!$G:$G=AP$2,'Full Data'!$C:$C),0)))-(INDEX('Full Data'!$E:$E,MATCH($B4,IF('Full Data'!$G:$G=AP$2,'Full Data'!$C:$C),0)))-2,"")</f>
        <v/>
      </c>
      <c r="AQ4" s="27" t="str">
        <f t="array" ref="AQ4">IF((INDEX('Full Data'!$M:$M,MATCH($B4,IF('Full Data'!$G:$G=AQ$2,'Full Data'!$C:$C),0)))-(INDEX('Full Data'!$E:$E,MATCH($B4,IF('Full Data'!$G:$G=AQ$2,'Full Data'!$C:$C),0)))&gt;28,"Q, "&amp;(INDEX('Full Data'!$M:$M,MATCH($B4,IF('Full Data'!$G:$G=AQ$2,'Full Data'!$C:$C),0)))-(INDEX('Full Data'!$E:$E,MATCH($B4,IF('Full Data'!$G:$G=AQ$2,'Full Data'!$C:$C),0)))-28,"")</f>
        <v/>
      </c>
      <c r="AR4" s="27" t="e">
        <f t="array" ref="AR4">IF((INDEX('Full Data'!$M:$M,MATCH($B4,IF('Full Data'!$G:$G=AR$2,'Full Data'!$C:$C),0)))-(INDEX('Full Data'!$E:$E,MATCH($B4,IF('Full Data'!$G:$G=AR$2,'Full Data'!$C:$C),0)))&gt;180,"Q, "&amp;(INDEX('Full Data'!$M:$M,MATCH($B4,IF('Full Data'!$G:$G=AR$2,'Full Data'!$C:$C),0)))-(INDEX('Full Data'!$E:$E,MATCH($B4,IF('Full Data'!$G:$G=AR$2,'Full Data'!$C:$C),0)))-180,"")</f>
        <v>#N/A</v>
      </c>
      <c r="AS4" s="27" t="e">
        <f t="array" ref="AS4">IF((INDEX('Full Data'!$M:$M,MATCH($B4,IF('Full Data'!$G:$G=AS$2,'Full Data'!$C:$C),0)))-(INDEX('Full Data'!$E:$E,MATCH($B4,IF('Full Data'!$G:$G=AS$2,'Full Data'!$C:$C),0)))&gt;180,"Q, "&amp;(INDEX('Full Data'!$M:$M,MATCH($B4,IF('Full Data'!$G:$G=AS$2,'Full Data'!$C:$C),0)))-(INDEX('Full Data'!$E:$E,MATCH($B4,IF('Full Data'!$G:$G=AS$2,'Full Data'!$C:$C),0)))-180,"")</f>
        <v>#N/A</v>
      </c>
      <c r="AT4" s="27" t="e">
        <f t="array" ref="AT4">IF((INDEX('Full Data'!$M:$M,MATCH($B4,IF('Full Data'!$G:$G=AT$2,'Full Data'!$C:$C),0)))-(INDEX('Full Data'!$E:$E,MATCH($B4,IF('Full Data'!$G:$G=AT$2,'Full Data'!$C:$C),0)))&gt;180,"Q, "&amp;(INDEX('Full Data'!$M:$M,MATCH($B4,IF('Full Data'!$G:$G=AT$2,'Full Data'!$C:$C),0)))-(INDEX('Full Data'!$E:$E,MATCH($B4,IF('Full Data'!$G:$G=AT$2,'Full Data'!$C:$C),0)))-180,"")</f>
        <v>#N/A</v>
      </c>
      <c r="AU4" s="27" t="str">
        <f t="array" ref="AU4">IF((INDEX('Full Data'!$M:$M,MATCH($B4,IF('Full Data'!$G:$G=AU$2,'Full Data'!$C:$C),0)))-(INDEX('Full Data'!$E:$E,MATCH($B4,IF('Full Data'!$G:$G=AU$2,'Full Data'!$C:$C),0)))&gt;180,"Q, "&amp;(INDEX('Full Data'!$M:$M,MATCH($B4,IF('Full Data'!$G:$G=AU$2,'Full Data'!$C:$C),0)))-(INDEX('Full Data'!$E:$E,MATCH($B4,IF('Full Data'!$G:$G=AU$2,'Full Data'!$C:$C),0)))-180,"")</f>
        <v/>
      </c>
      <c r="AV4" s="27" t="str">
        <f t="array" ref="AV4">IF((INDEX('Full Data'!$M:$M,MATCH($B4,IF('Full Data'!$G:$G=AV$2,'Full Data'!$C:$C),0)))-(INDEX('Full Data'!$E:$E,MATCH($B4,IF('Full Data'!$G:$G=AV$2,'Full Data'!$C:$C),0)))&gt;28,"Q, "&amp;(INDEX('Full Data'!$M:$M,MATCH($B4,IF('Full Data'!$G:$G=AV$2,'Full Data'!$C:$C),0)))-(INDEX('Full Data'!$E:$E,MATCH($B4,IF('Full Data'!$G:$G=AV$2,'Full Data'!$C:$C),0)))-28,"")</f>
        <v/>
      </c>
      <c r="AW4" s="27" t="str">
        <f t="array" ref="AW4">IF((INDEX('Full Data'!$M:$M,MATCH($B4,IF('Full Data'!$G:$G=AW$2,'Full Data'!$C:$C),0)))-(INDEX('Full Data'!$E:$E,MATCH($B4,IF('Full Data'!$G:$G=AW$2,'Full Data'!$C:$C),0)))&gt;28,"Q, "&amp;(INDEX('Full Data'!$M:$M,MATCH($B4,IF('Full Data'!$G:$G=AW$2,'Full Data'!$C:$C),0)))-(INDEX('Full Data'!$E:$E,MATCH($B4,IF('Full Data'!$G:$G=AW$2,'Full Data'!$C:$C),0)))-28,"")</f>
        <v/>
      </c>
      <c r="AX4" s="27" t="str">
        <f t="array" ref="AX4">IF((INDEX('Full Data'!$M:$M,MATCH($B4,IF('Full Data'!$G:$G=AX$2,'Full Data'!$C:$C),0)))-(INDEX('Full Data'!$E:$E,MATCH($B4,IF('Full Data'!$G:$G=AX$2,'Full Data'!$C:$C),0)))&gt;180,"Q, "&amp;(INDEX('Full Data'!$M:$M,MATCH($B4,IF('Full Data'!$G:$G=AX$2,'Full Data'!$C:$C),0)))-(INDEX('Full Data'!$E:$E,MATCH($B4,IF('Full Data'!$G:$G=AX$2,'Full Data'!$C:$C),0)))-180,"")</f>
        <v/>
      </c>
      <c r="AY4" s="27" t="str">
        <f t="array" ref="AY4">IF((INDEX('Full Data'!$M:$M,MATCH($B4,IF('Full Data'!$G:$G=AY$2,'Full Data'!$C:$C),0)))-(INDEX('Full Data'!$E:$E,MATCH($B4,IF('Full Data'!$G:$G=AY$2,'Full Data'!$C:$C),0)))&gt;7,"Q, "&amp;(INDEX('Full Data'!$M:$M,MATCH($B4,IF('Full Data'!$G:$G=AY$2,'Full Data'!$C:$C),0)))-(INDEX('Full Data'!$E:$E,MATCH($B4,IF('Full Data'!$G:$G=AY$2,'Full Data'!$C:$C),0)))-7,"")</f>
        <v/>
      </c>
      <c r="AZ4" s="27" t="e">
        <f t="array" ref="AZ4">IF((INDEX('Full Data'!$M:$M,MATCH($B4,IF('Full Data'!$G:$G=AZ$2,'Full Data'!$C:$C),0)))-(INDEX('Full Data'!$E:$E,MATCH($B4,IF('Full Data'!$G:$G=AZ$2,'Full Data'!$C:$C),0)))&gt;28,"Q, "&amp;(INDEX('Full Data'!$M:$M,MATCH($B4,IF('Full Data'!$G:$G=AZ$2,'Full Data'!$C:$C),0)))-(INDEX('Full Data'!$E:$E,MATCH($B4,IF('Full Data'!$G:$G=AZ$2,'Full Data'!$C:$C),0)))-28,"")</f>
        <v>#N/A</v>
      </c>
      <c r="BA4" s="27" t="str">
        <f t="array" ref="BA4">IF((INDEX('Full Data'!$M:$M,MATCH($B4,IF('Full Data'!$G:$G=BA$2,'Full Data'!$C:$C),0)))-(INDEX('Full Data'!$E:$E,MATCH($B4,IF('Full Data'!$G:$G=BA$2,'Full Data'!$C:$C),0)))&gt;40,"Q, "&amp;(INDEX('Full Data'!$M:$M,MATCH($B4,IF('Full Data'!$G:$G=BA$2,'Full Data'!$C:$C),0)))-(INDEX('Full Data'!$E:$E,MATCH($B4,IF('Full Data'!$G:$G=BA$2,'Full Data'!$C:$C),0)))-40,"")</f>
        <v/>
      </c>
      <c r="BB4" s="27" t="e">
        <f t="array" ref="BB4">IF((INDEX('Full Data'!$M:$M,MATCH($B4,IF('Full Data'!$G:$G=BB$2,'Full Data'!$C:$C),0)))-(INDEX('Full Data'!$E:$E,MATCH($B4,IF('Full Data'!$G:$G=BB$2,'Full Data'!$C:$C),0)))&gt;20,"Q, "&amp;(INDEX('Full Data'!$M:$M,MATCH($B4,IF('Full Data'!$G:$G=BB$2,'Full Data'!$C:$C),0)))-(INDEX('Full Data'!$E:$E,MATCH($B4,IF('Full Data'!$G:$G=BB$2,'Full Data'!$C:$C),0)))-20,"")</f>
        <v>#N/A</v>
      </c>
      <c r="BC4" s="27" t="e">
        <f t="array" ref="BC4">IF((INDEX('Full Data'!$M:$M,MATCH($B4,IF('Full Data'!$G:$G=BC$2,'Full Data'!$C:$C),0)))-(INDEX('Full Data'!$E:$E,MATCH($B4,IF('Full Data'!$G:$G=BC$2,'Full Data'!$C:$C),0)))&gt;2,"Q, "&amp;(INDEX('Full Data'!$M:$M,MATCH($B4,IF('Full Data'!$G:$G=BC$2,'Full Data'!$C:$C),0)))-(INDEX('Full Data'!$E:$E,MATCH($B4,IF('Full Data'!$G:$G=BC$2,'Full Data'!$C:$C),0)))-2,"")</f>
        <v>#N/A</v>
      </c>
      <c r="BD4" s="27" t="e">
        <f t="array" ref="BD4">IF((INDEX('Full Data'!$M:$M,MATCH($B4,IF('Full Data'!$G:$G=BD$2,'Full Data'!$C:$C),0)))-(INDEX('Full Data'!$E:$E,MATCH($B4,IF('Full Data'!$G:$G=BD$2,'Full Data'!$C:$C),0)))&gt;70,"Q, "&amp;(INDEX('Full Data'!$M:$M,MATCH($B4,IF('Full Data'!$G:$G=BD$2,'Full Data'!$C:$C),0)))-(INDEX('Full Data'!$E:$E,MATCH($B4,IF('Full Data'!$G:$G=BD$2,'Full Data'!$C:$C),0)))-70,"")</f>
        <v>#N/A</v>
      </c>
      <c r="BE4" s="24" t="str">
        <f>IF(Summary!L4&gt;MDL!C4,IF(Summary!L4&lt;PQL!C4,"I",""),"U")</f>
        <v/>
      </c>
      <c r="BF4" s="28" t="str">
        <f>IF(Summary!M4&gt;MDL!D4,IF(Summary!M4&lt;PQL!D4,"I",""),"U")</f>
        <v>U</v>
      </c>
      <c r="BG4" s="28" t="str">
        <f>IF(Summary!N4&gt;MDL!E4,IF(Summary!N4&lt;PQL!E4,"I",""),"U")</f>
        <v/>
      </c>
      <c r="BH4" s="28" t="str">
        <f>IF(Summary!O4&gt;MDL!F4,IF(Summary!O4&lt;PQL!F4,"I",""),"U")</f>
        <v>U</v>
      </c>
      <c r="BI4" s="28" t="str">
        <f>IF(Summary!P4&gt;MDL!G4,IF(Summary!P4&lt;PQL!G4,"I",""),"U")</f>
        <v>U</v>
      </c>
      <c r="BJ4" s="28" t="str">
        <f>IF(Summary!Q4&gt;MDL!H4,IF(Summary!Q4&lt;PQL!H4,"I",""),"U")</f>
        <v/>
      </c>
      <c r="BK4" s="28" t="str">
        <f>IF(Summary!R4&gt;MDL!I4,IF(Summary!R4&lt;PQL!I4,"I",""),"U")</f>
        <v/>
      </c>
      <c r="BL4" s="28" t="str">
        <f>IF(Summary!S4&gt;MDL!J4,IF(Summary!S4&lt;PQL!J4,"I",""),"U")</f>
        <v/>
      </c>
      <c r="BM4" s="28" t="str">
        <f>IF(Summary!T4&gt;MDL!K4,IF(Summary!T4&lt;PQL!K4,"I",""),"U")</f>
        <v>U</v>
      </c>
      <c r="BN4" s="28" t="e">
        <f>IF(Summary!U4&gt;MDL!L4,IF(Summary!U4&lt;PQL!L4,"I",""),"U")</f>
        <v>#N/A</v>
      </c>
      <c r="BO4" s="28" t="e">
        <f>IF(Summary!V4&gt;MDL!M4,IF(Summary!V4&lt;PQL!M4,"I",""),"U")</f>
        <v>#N/A</v>
      </c>
      <c r="BP4" s="28" t="e">
        <f>IF(Summary!W4&gt;MDL!N4,IF(Summary!W4&lt;PQL!N4,"I",""),"U")</f>
        <v>#N/A</v>
      </c>
      <c r="BQ4" s="28" t="str">
        <f>IF(Summary!X4&gt;MDL!O4,IF(Summary!X4&lt;PQL!O4,"I",""),"U")</f>
        <v>I</v>
      </c>
      <c r="BR4" s="28" t="str">
        <f>IF(Summary!Y4&gt;MDL!P4,IF(Summary!Y4&lt;PQL!P4,"I",""),"U")</f>
        <v/>
      </c>
      <c r="BS4" s="28" t="str">
        <f>IF(Summary!Z4&gt;MDL!Q4,IF(Summary!Z4&lt;PQL!Q4,"I",""),"U")</f>
        <v/>
      </c>
      <c r="BT4" s="28" t="str">
        <f>IF(Summary!AA4&gt;MDL!R4,IF(Summary!AA4&lt;PQL!R4,"I",""),"U")</f>
        <v>U</v>
      </c>
      <c r="BU4" s="28" t="str">
        <f>IF(Summary!AB4&gt;MDL!S4,IF(Summary!AB4&lt;PQL!S4,"I",""),"U")</f>
        <v/>
      </c>
      <c r="BV4" s="28" t="e">
        <f>IF(Summary!AD4&gt;MDL!U4,IF(Summary!AD4&lt;PQL!U4,"I",""),"U")</f>
        <v>#N/A</v>
      </c>
      <c r="BW4" s="28" t="str">
        <f>IF(Summary!AE4&gt;MDL!V4,IF(Summary!AE4&lt;PQL!V4,"I",""),"U")</f>
        <v>U</v>
      </c>
      <c r="BX4" s="28" t="e">
        <f>IF(Summary!AF4&gt;MDL!W4,IF(Summary!AF4&lt;PQL!W4,"I",""),"U")</f>
        <v>#N/A</v>
      </c>
      <c r="BY4" s="28" t="e">
        <f>IF(Summary!AG4&gt;MDL!X4,IF(Summary!AG4&lt;PQL!X4,"I",""),"U")</f>
        <v>#N/A</v>
      </c>
      <c r="BZ4" s="28" t="e">
        <f>IF(Summary!AH4&gt;MDL!Y4,IF(Summary!AH4&lt;PQL!Y4,"I",""),"U")</f>
        <v>#N/A</v>
      </c>
    </row>
    <row r="5" spans="2:78">
      <c r="B5" s="45" t="str">
        <f>Summary!B5</f>
        <v>LOG SPRING</v>
      </c>
      <c r="D5" t="str">
        <f>IF(ISERROR(INDEX('Full Data'!A:A,MATCH(B5,'Full Data'!C:C,0))),"",INDEX('Full Data'!A:A,MATCH(B5,'Full Data'!C:C,0)))</f>
        <v>SPRS1205-2</v>
      </c>
      <c r="E5" s="34" t="str">
        <f t="array" ref="E5">IF(AND((IF(AND(ISTEXT((INDEX('Full Data'!$I:$I,MATCH($B5,IF('Full Data'!$G:$G=E$2,'Full Data'!$C:$C),0)))),ISNUMBER(Summary!E5)),"bad qualifer","O"))="O",IFERROR(Summary!E5,"O")="O"),"O","")</f>
        <v/>
      </c>
      <c r="F5" s="8" t="str">
        <f t="array" ref="F5">IF(AND((IF(AND(ISTEXT((INDEX('Full Data'!$I:$I,MATCH($B5,IF('Full Data'!$G:$G=F$2,'Full Data'!$C:$C),0)))),ISNUMBER(Summary!F5)),"bad qualifer","O"))="O",IFERROR(Summary!F5,"O")="O"),"O","")</f>
        <v/>
      </c>
      <c r="G5" s="34" t="str">
        <f t="array" ref="G5">IF(AND((IF(AND(ISTEXT((INDEX('Full Data'!$I:$I,MATCH($B5,IF('Full Data'!$G:$G=G$2,'Full Data'!$C:$C),0)))),ISNUMBER(Summary!G5)),"bad qualifer","O"))="O",IFERROR(Summary!G5,"O")="O"),"O","")</f>
        <v/>
      </c>
      <c r="H5" s="34" t="str">
        <f t="array" ref="H5">IF(AND((IF(AND(ISTEXT((INDEX('Full Data'!$I:$I,MATCH($B5,IF('Full Data'!$G:$G=H$2,'Full Data'!$C:$C),0)))),ISNUMBER(Summary!H5)),"bad qualifer","O"))="O",IFERROR(Summary!H5,"O")="O"),"O","")</f>
        <v/>
      </c>
      <c r="I5" s="34" t="str">
        <f t="array" ref="I5">IF(AND((IF(AND(ISTEXT((INDEX('Full Data'!$I:$I,MATCH($B5,IF('Full Data'!$G:$G=I$2,'Full Data'!$C:$C),0)))),ISNUMBER(Summary!I5)),"bad qualifer","O"))="O",IFERROR(Summary!I5,"O")="O"),"O","")</f>
        <v/>
      </c>
      <c r="J5" s="10" t="str">
        <f t="array" ref="J5">IF(OR(C5=9695,C5=20383,C5=20385,C5=9714,C5=9717,C5=11456,C5=9739,C5=9719),"",(IFERROR(CONCATENATE((INDEX('Full Data'!$I:$I,MATCH($B5,IF('Full Data'!$G:$G=J$2,'Full Data'!$C:$C),0))),"  |  ",(IFERROR(IF(Summary!J5=Summary!K5,"L",Summary!J5-Summary!K5),"O"))),"O")))</f>
        <v>O</v>
      </c>
      <c r="K5" s="45" t="str">
        <f>IF(OR(C5=9695,C5=20383,C5=20385,C5=9714),"",(IF(AND((IF(AND(ISTEXT((INDEX('Full Data'!$I:$I,MATCH($B5,IF('Full Data'!$G:$G=K$2,'Full Data'!$C:$C),0)))),ISNUMBER(Summary!K5)),"bad qualifer","O"))="O",IFERROR(Summary!K5,"O")="O"),"O","")))</f>
        <v/>
      </c>
      <c r="L5" s="45" t="str">
        <f>(IF(OR(C5=9743,C5=11456,C5=9713,C5=10786,C5=9714, C5=11371),(IF(AND((IF(AND(ISTEXT((INDEX('Full Data'!$I:$I,MATCH($B5,IF('Full Data'!$G:$G=L$2,'Full Data'!$C:$C),0)))),ISNUMBER(Summary!AC5)),"bad qualifer","O"))="O",IFERROR(Summary!AC5,"O")="O"),"O","")),""))</f>
        <v/>
      </c>
      <c r="M5" s="12" t="str">
        <f t="array" ref="M5">IF((INDEX('Full Data'!$I:$I,MATCH($B5,IF('Full Data'!$G:$G=AI$2,'Full Data'!$C:$C),0)))=CONCATENATE(LEFT(AI5),BE5),"",CONCATENATE((INDEX('Full Data'!$I:$I,MATCH($B5,IF('Full Data'!$G:$G=AI$2,'Full Data'!$C:$C),0))),"  |  ",CONCATENATE(AI5,BE5)))</f>
        <v/>
      </c>
      <c r="N5" s="11" t="str">
        <f t="array" ref="N5">IF((INDEX('Full Data'!$I:$I,MATCH($B5,IF('Full Data'!$G:$G=AJ$2,'Full Data'!$C:$C),0)))=CONCATENATE(LEFT(AJ5),BF5),"",CONCATENATE((INDEX('Full Data'!$I:$I,MATCH($B5,IF('Full Data'!$G:$G=AJ$2,'Full Data'!$C:$C),0))),"  |  ",CONCATENATE(AJ5,BF5)))</f>
        <v/>
      </c>
      <c r="O5" s="11" t="str">
        <f t="array" ref="O5">IF((INDEX('Full Data'!$I:$I,MATCH($B5,IF('Full Data'!$G:$G=AK$2,'Full Data'!$C:$C),0)))=CONCATENATE(LEFT(AK5),BG5),"",CONCATENATE((INDEX('Full Data'!$I:$I,MATCH($B5,IF('Full Data'!$G:$G=AK$2,'Full Data'!$C:$C),0))),"  |  ",CONCATENATE(AK5,BG5)))</f>
        <v/>
      </c>
      <c r="P5" s="11" t="str">
        <f t="array" ref="P5">IF((INDEX('Full Data'!$I:$I,MATCH($B5,IF('Full Data'!$G:$G=AL$2,'Full Data'!$C:$C),0)))=CONCATENATE(LEFT(AL5),BH5),"",CONCATENATE((INDEX('Full Data'!$I:$I,MATCH($B5,IF('Full Data'!$G:$G=AL$2,'Full Data'!$C:$C),0))),"  |  ",CONCATENATE(AL5,BH5)))</f>
        <v/>
      </c>
      <c r="Q5" s="11" t="str">
        <f t="array" ref="Q5">IF((INDEX('Full Data'!$I:$I,MATCH($B5,IF('Full Data'!$G:$G=AM$2,'Full Data'!$C:$C),0)))=CONCATENATE(LEFT(AM5),BI5),"",CONCATENATE((INDEX('Full Data'!$I:$I,MATCH($B5,IF('Full Data'!$G:$G=AM$2,'Full Data'!$C:$C),0))),"  |  ",CONCATENATE(AM5,BI5)))</f>
        <v/>
      </c>
      <c r="R5" s="11" t="str">
        <f t="array" ref="R5">IF((INDEX('Full Data'!$I:$I,MATCH($B5,IF('Full Data'!$G:$G=AN$2,'Full Data'!$C:$C),0)))=CONCATENATE(LEFT(AN5),BJ5),"",CONCATENATE((INDEX('Full Data'!$I:$I,MATCH($B5,IF('Full Data'!$G:$G=AN$2,'Full Data'!$C:$C),0))),"  |  ",CONCATENATE(AN5,BJ5)))</f>
        <v/>
      </c>
      <c r="S5" s="11" t="str">
        <f t="array" ref="S5">IF((INDEX('Full Data'!$I:$I,MATCH($B5,IF('Full Data'!$G:$G=AO$2,'Full Data'!$C:$C),0)))=CONCATENATE(LEFT(AO5),BK5),"",CONCATENATE((INDEX('Full Data'!$I:$I,MATCH($B5,IF('Full Data'!$G:$G=AO$2,'Full Data'!$C:$C),0))),"  |  ",CONCATENATE(AO5,BK5)))</f>
        <v/>
      </c>
      <c r="T5" s="11" t="str">
        <f t="array" ref="T5">IF((INDEX('Full Data'!$I:$I,MATCH($B5,IF('Full Data'!$G:$G=AP$2,'Full Data'!$C:$C),0)))=CONCATENATE(LEFT(AP5),BL5),"",CONCATENATE((INDEX('Full Data'!$I:$I,MATCH($B5,IF('Full Data'!$G:$G=AP$2,'Full Data'!$C:$C),0))),"  |  ",CONCATENATE(AP5,BL5)))</f>
        <v/>
      </c>
      <c r="U5" s="11" t="str">
        <f t="array" ref="U5">IF((INDEX('Full Data'!$I:$I,MATCH($B5,IF('Full Data'!$G:$G=AQ$2,'Full Data'!$C:$C),0)))=CONCATENATE(LEFT(AQ5),BM5),"",CONCATENATE((INDEX('Full Data'!$I:$I,MATCH($B5,IF('Full Data'!$G:$G=AQ$2,'Full Data'!$C:$C),0))),"  |  ",CONCATENATE(AQ5,BM5)))</f>
        <v/>
      </c>
      <c r="V5" s="11" t="e">
        <f t="array" ref="V5">IF((INDEX('Full Data'!$I:$I,MATCH($B5,IF('Full Data'!$G:$G=AR$2,'Full Data'!$C:$C),0)))=CONCATENATE(LEFT(AR5),BN5),"",CONCATENATE((INDEX('Full Data'!$I:$I,MATCH($B5,IF('Full Data'!$G:$G=AR$2,'Full Data'!$C:$C),0))),"  |  ",CONCATENATE(AR5,BN5)))</f>
        <v>#N/A</v>
      </c>
      <c r="W5" s="11" t="e">
        <f t="array" ref="W5">IF((INDEX('Full Data'!$I:$I,MATCH($B5,IF('Full Data'!$G:$G=AS$2,'Full Data'!$C:$C),0)))=CONCATENATE(LEFT(AS5),BO5),"",CONCATENATE((INDEX('Full Data'!$I:$I,MATCH($B5,IF('Full Data'!$G:$G=AS$2,'Full Data'!$C:$C),0))),"  |  ",CONCATENATE(AS5,BO5)))</f>
        <v>#N/A</v>
      </c>
      <c r="X5" s="11" t="e">
        <f t="array" ref="X5">IF((INDEX('Full Data'!$I:$I,MATCH($B5,IF('Full Data'!$G:$G=AT$2,'Full Data'!$C:$C),0)))=CONCATENATE(LEFT(AT5),BP5),"",CONCATENATE((INDEX('Full Data'!$I:$I,MATCH($B5,IF('Full Data'!$G:$G=AT$2,'Full Data'!$C:$C),0))),"  |  ",CONCATENATE(AT5,BP5)))</f>
        <v>#N/A</v>
      </c>
      <c r="Y5" s="11" t="str">
        <f t="array" ref="Y5">IF((INDEX('Full Data'!$I:$I,MATCH($B5,IF('Full Data'!$G:$G=AU$2,'Full Data'!$C:$C),0)))=CONCATENATE(LEFT(AU5),BQ5),"",CONCATENATE((INDEX('Full Data'!$I:$I,MATCH($B5,IF('Full Data'!$G:$G=AU$2,'Full Data'!$C:$C),0))),"  |  ",CONCATENATE(AU5,BQ5)))</f>
        <v/>
      </c>
      <c r="Z5" s="11" t="str">
        <f t="array" ref="Z5">IF((INDEX('Full Data'!$I:$I,MATCH($B5,IF('Full Data'!$G:$G=AV$2,'Full Data'!$C:$C),0)))=CONCATENATE(LEFT(AV5),BR5),"",CONCATENATE((INDEX('Full Data'!$I:$I,MATCH($B5,IF('Full Data'!$G:$G=AV$2,'Full Data'!$C:$C),0))),"  |  ",CONCATENATE(AV5,BR5)))</f>
        <v/>
      </c>
      <c r="AA5" s="11" t="str">
        <f t="array" ref="AA5">IF((INDEX('Full Data'!$I:$I,MATCH($B5,IF('Full Data'!$G:$G=AW$2,'Full Data'!$C:$C),0)))=CONCATENATE(LEFT(AW5),BS5),"",CONCATENATE((INDEX('Full Data'!$I:$I,MATCH($B5,IF('Full Data'!$G:$G=AW$2,'Full Data'!$C:$C),0))),"  |  ",CONCATENATE(AW5,BS5)))</f>
        <v/>
      </c>
      <c r="AB5" s="11" t="str">
        <f t="array" ref="AB5">IF((INDEX('Full Data'!$I:$I,MATCH($B5,IF('Full Data'!$G:$G=AX$2,'Full Data'!$C:$C),0)))=CONCATENATE(LEFT(AX5),BT5),"",CONCATENATE((INDEX('Full Data'!$I:$I,MATCH($B5,IF('Full Data'!$G:$G=AX$2,'Full Data'!$C:$C),0))),"  |  ",CONCATENATE(AX5,BT5)))</f>
        <v/>
      </c>
      <c r="AC5" s="11" t="str">
        <f t="array" ref="AC5">IF((INDEX('Full Data'!$I:$I,MATCH($B5,IF('Full Data'!$G:$G=AY$2,'Full Data'!$C:$C),0)))=CONCATENATE(LEFT(AY5),BU5),"",CONCATENATE((INDEX('Full Data'!$I:$I,MATCH($B5,IF('Full Data'!$G:$G=AY$2,'Full Data'!$C:$C),0))),"  |  ",CONCATENATE(AY5,BU5)))</f>
        <v xml:space="preserve">A  |  </v>
      </c>
      <c r="AD5" s="11" t="e">
        <f t="array" ref="AD5">IF((INDEX('Full Data'!$I:$I,MATCH($B5,IF('Full Data'!$G:$G=AZ$2,'Full Data'!$C:$C),0)))=CONCATENATE(LEFT(AZ5),BV5),"",CONCATENATE((INDEX('Full Data'!$I:$I,MATCH($B5,IF('Full Data'!$G:$G=AZ$2,'Full Data'!$C:$C),0))),"  |  ",CONCATENATE(AZ5,BV5)))</f>
        <v>#N/A</v>
      </c>
      <c r="AE5" s="11" t="str">
        <f t="array" ref="AE5">IF((INDEX('Full Data'!$I:$I,MATCH($B5,IF('Full Data'!$G:$G=BA$2,'Full Data'!$C:$C),0)))=CONCATENATE(LEFT(BA5),BW5),"",CONCATENATE((INDEX('Full Data'!$I:$I,MATCH($B5,IF('Full Data'!$G:$G=BA$2,'Full Data'!$C:$C),0))),"  |  ",CONCATENATE(BA5,BW5)))</f>
        <v/>
      </c>
      <c r="AF5" s="11" t="e">
        <f t="array" ref="AF5">IF((INDEX('Full Data'!$I:$I,MATCH($B5,IF('Full Data'!$G:$G=BB$2,'Full Data'!$C:$C),0)))=CONCATENATE(LEFT(BB5),BX5),"",CONCATENATE((INDEX('Full Data'!$I:$I,MATCH($B5,IF('Full Data'!$G:$G=BB$2,'Full Data'!$C:$C),0))),"  |  ",CONCATENATE(BB5,BX5)))</f>
        <v>#N/A</v>
      </c>
      <c r="AG5" s="11" t="e">
        <f t="array" ref="AG5">IF((INDEX('Full Data'!$I:$I,MATCH($B5,IF('Full Data'!$G:$G=BC$2,'Full Data'!$C:$C),0)))=CONCATENATE(LEFT(BC5),BY5),"",CONCATENATE((INDEX('Full Data'!$I:$I,MATCH($B5,IF('Full Data'!$G:$G=BC$2,'Full Data'!$C:$C),0))),"  |  ",CONCATENATE(BC5,BY5)))</f>
        <v>#N/A</v>
      </c>
      <c r="AH5" s="42" t="e">
        <f>IF((INDEX('Full Data'!$I:$I,MATCH($B5,IF('Full Data'!$G:$G=BD$2,'Full Data'!$C:$C),0)))=CONCATENATE(LEFT(BD5),BZ5),"",CONCATENATE((INDEX('Full Data'!$I:$I,MATCH($B5,IF('Full Data'!$G:$G=BD$2,'Full Data'!$C:$C),0))),"  |  ",CONCATENATE(BD5,BZ5)))</f>
        <v>#N/A</v>
      </c>
      <c r="AI5" s="27" t="str">
        <f t="array" ref="AI5">IF((INDEX('Full Data'!$M:$M,MATCH($B5,IF('Full Data'!$G:$G=AI$2,'Full Data'!$C:$C),0)))-(INDEX('Full Data'!$E:$E,MATCH($B5,IF('Full Data'!$G:$G=AI$2,'Full Data'!$C:$C),0)))&gt;2,"Q, "&amp;(INDEX('Full Data'!$M:$M,MATCH($B5,IF('Full Data'!$G:$G=AI$2,'Full Data'!$C:$C),0)))-(INDEX('Full Data'!$E:$E,MATCH($B5,IF('Full Data'!$G:$G=AI$2,'Full Data'!$C:$C),0)))-2,"")</f>
        <v/>
      </c>
      <c r="AJ5" s="27" t="str">
        <f t="array" ref="AJ5">IF((INDEX('Full Data'!$M:$M,MATCH($B5,IF('Full Data'!$G:$G=AJ$2,'Full Data'!$C:$C),0)))-(INDEX('Full Data'!$E:$E,MATCH($B5,IF('Full Data'!$G:$G=AJ$2,'Full Data'!$C:$C),0)))&gt;2,"Q, "&amp;(INDEX('Full Data'!$M:$M,MATCH($B5,IF('Full Data'!$G:$G=AJ$2,'Full Data'!$C:$C),0)))-(INDEX('Full Data'!$E:$E,MATCH($B5,IF('Full Data'!$G:$G=AJ$2,'Full Data'!$C:$C),0)))-2,"")</f>
        <v/>
      </c>
      <c r="AK5" s="27" t="str">
        <f t="array" ref="AK5">IF((INDEX('Full Data'!$M:$M,MATCH($B5,IF('Full Data'!$G:$G=AK$2,'Full Data'!$C:$C),0)))-(INDEX('Full Data'!$E:$E,MATCH($B5,IF('Full Data'!$G:$G=AK$2,'Full Data'!$C:$C),0)))&gt;14,"Q, "&amp;(INDEX('Full Data'!$M:$M,MATCH($B5,IF('Full Data'!$G:$G=AK$2,'Full Data'!$C:$C),0)))-(INDEX('Full Data'!$E:$E,MATCH($B5,IF('Full Data'!$G:$G=AK$2,'Full Data'!$C:$C),0)))-14,"")</f>
        <v/>
      </c>
      <c r="AL5" s="27" t="str">
        <f t="array" ref="AL5">IF((INDEX('Full Data'!$M:$M,MATCH($B5,IF('Full Data'!$G:$G=AL$2,'Full Data'!$C:$C),0)))-(INDEX('Full Data'!$E:$E,MATCH($B5,IF('Full Data'!$G:$G=AL$2,'Full Data'!$C:$C),0)))&gt;28,"Q, "&amp;(INDEX('Full Data'!$M:$M,MATCH($B5,IF('Full Data'!$G:$G=AL$2,'Full Data'!$C:$C),0)))-(INDEX('Full Data'!$E:$E,MATCH($B5,IF('Full Data'!$G:$G=AL$2,'Full Data'!$C:$C),0)))-28,"")</f>
        <v/>
      </c>
      <c r="AM5" s="27" t="str">
        <f t="array" ref="AM5">IF((INDEX('Full Data'!$M:$M,MATCH($B5,IF('Full Data'!$G:$G=AM$2,'Full Data'!$C:$C),0)))-(INDEX('Full Data'!$E:$E,MATCH($B5,IF('Full Data'!$G:$G=AM$2,'Full Data'!$C:$C),0)))&gt;28,"Q, "&amp;(INDEX('Full Data'!$M:$M,MATCH($B5,IF('Full Data'!$G:$G=AM$2,'Full Data'!$C:$C),0)))-(INDEX('Full Data'!$E:$E,MATCH($B5,IF('Full Data'!$G:$G=AM$2,'Full Data'!$C:$C),0)))-28,"")</f>
        <v/>
      </c>
      <c r="AN5" s="27" t="str">
        <f t="array" ref="AN5">IF((INDEX('Full Data'!$M:$M,MATCH($B5,IF('Full Data'!$G:$G=AN$2,'Full Data'!$C:$C),0)))-(INDEX('Full Data'!$E:$E,MATCH($B5,IF('Full Data'!$G:$G=AN$2,'Full Data'!$C:$C),0)))&gt;28,"Q, "&amp;(INDEX('Full Data'!$M:$M,MATCH($B5,IF('Full Data'!$G:$G=AN$2,'Full Data'!$C:$C),0)))-(INDEX('Full Data'!$E:$E,MATCH($B5,IF('Full Data'!$G:$G=AN$2,'Full Data'!$C:$C),0)))-28,"")</f>
        <v/>
      </c>
      <c r="AO5" s="27" t="str">
        <f t="array" ref="AO5">IF((INDEX('Full Data'!$M:$M,MATCH($B5,IF('Full Data'!$G:$G=AO$2,'Full Data'!$C:$C),0)))-(INDEX('Full Data'!$E:$E,MATCH($B5,IF('Full Data'!$G:$G=AO$2,'Full Data'!$C:$C),0)))&gt;28,"Q, "&amp;(INDEX('Full Data'!$M:$M,MATCH($B5,IF('Full Data'!$G:$G=AO$2,'Full Data'!$C:$C),0)))-(INDEX('Full Data'!$E:$E,MATCH($B5,IF('Full Data'!$G:$G=AO$2,'Full Data'!$C:$C),0)))-28,"")</f>
        <v/>
      </c>
      <c r="AP5" s="27" t="str">
        <f t="array" ref="AP5">IF((INDEX('Full Data'!$M:$M,MATCH($B5,IF('Full Data'!$G:$G=AP$2,'Full Data'!$C:$C),0)))-(INDEX('Full Data'!$E:$E,MATCH($B5,IF('Full Data'!$G:$G=AP$2,'Full Data'!$C:$C),0)))&gt;2,"Q, "&amp;(INDEX('Full Data'!$M:$M,MATCH($B5,IF('Full Data'!$G:$G=AP$2,'Full Data'!$C:$C),0)))-(INDEX('Full Data'!$E:$E,MATCH($B5,IF('Full Data'!$G:$G=AP$2,'Full Data'!$C:$C),0)))-2,"")</f>
        <v/>
      </c>
      <c r="AQ5" s="27" t="str">
        <f t="array" ref="AQ5">IF((INDEX('Full Data'!$M:$M,MATCH($B5,IF('Full Data'!$G:$G=AQ$2,'Full Data'!$C:$C),0)))-(INDEX('Full Data'!$E:$E,MATCH($B5,IF('Full Data'!$G:$G=AQ$2,'Full Data'!$C:$C),0)))&gt;28,"Q, "&amp;(INDEX('Full Data'!$M:$M,MATCH($B5,IF('Full Data'!$G:$G=AQ$2,'Full Data'!$C:$C),0)))-(INDEX('Full Data'!$E:$E,MATCH($B5,IF('Full Data'!$G:$G=AQ$2,'Full Data'!$C:$C),0)))-28,"")</f>
        <v/>
      </c>
      <c r="AR5" s="27" t="e">
        <f t="array" ref="AR5">IF((INDEX('Full Data'!$M:$M,MATCH($B5,IF('Full Data'!$G:$G=AR$2,'Full Data'!$C:$C),0)))-(INDEX('Full Data'!$E:$E,MATCH($B5,IF('Full Data'!$G:$G=AR$2,'Full Data'!$C:$C),0)))&gt;180,"Q, "&amp;(INDEX('Full Data'!$M:$M,MATCH($B5,IF('Full Data'!$G:$G=AR$2,'Full Data'!$C:$C),0)))-(INDEX('Full Data'!$E:$E,MATCH($B5,IF('Full Data'!$G:$G=AR$2,'Full Data'!$C:$C),0)))-180,"")</f>
        <v>#N/A</v>
      </c>
      <c r="AS5" s="27" t="e">
        <f t="array" ref="AS5">IF((INDEX('Full Data'!$M:$M,MATCH($B5,IF('Full Data'!$G:$G=AS$2,'Full Data'!$C:$C),0)))-(INDEX('Full Data'!$E:$E,MATCH($B5,IF('Full Data'!$G:$G=AS$2,'Full Data'!$C:$C),0)))&gt;180,"Q, "&amp;(INDEX('Full Data'!$M:$M,MATCH($B5,IF('Full Data'!$G:$G=AS$2,'Full Data'!$C:$C),0)))-(INDEX('Full Data'!$E:$E,MATCH($B5,IF('Full Data'!$G:$G=AS$2,'Full Data'!$C:$C),0)))-180,"")</f>
        <v>#N/A</v>
      </c>
      <c r="AT5" s="27" t="e">
        <f t="array" ref="AT5">IF((INDEX('Full Data'!$M:$M,MATCH($B5,IF('Full Data'!$G:$G=AT$2,'Full Data'!$C:$C),0)))-(INDEX('Full Data'!$E:$E,MATCH($B5,IF('Full Data'!$G:$G=AT$2,'Full Data'!$C:$C),0)))&gt;180,"Q, "&amp;(INDEX('Full Data'!$M:$M,MATCH($B5,IF('Full Data'!$G:$G=AT$2,'Full Data'!$C:$C),0)))-(INDEX('Full Data'!$E:$E,MATCH($B5,IF('Full Data'!$G:$G=AT$2,'Full Data'!$C:$C),0)))-180,"")</f>
        <v>#N/A</v>
      </c>
      <c r="AU5" s="27" t="str">
        <f t="array" ref="AU5">IF((INDEX('Full Data'!$M:$M,MATCH($B5,IF('Full Data'!$G:$G=AU$2,'Full Data'!$C:$C),0)))-(INDEX('Full Data'!$E:$E,MATCH($B5,IF('Full Data'!$G:$G=AU$2,'Full Data'!$C:$C),0)))&gt;180,"Q, "&amp;(INDEX('Full Data'!$M:$M,MATCH($B5,IF('Full Data'!$G:$G=AU$2,'Full Data'!$C:$C),0)))-(INDEX('Full Data'!$E:$E,MATCH($B5,IF('Full Data'!$G:$G=AU$2,'Full Data'!$C:$C),0)))-180,"")</f>
        <v/>
      </c>
      <c r="AV5" s="27" t="str">
        <f t="array" ref="AV5">IF((INDEX('Full Data'!$M:$M,MATCH($B5,IF('Full Data'!$G:$G=AV$2,'Full Data'!$C:$C),0)))-(INDEX('Full Data'!$E:$E,MATCH($B5,IF('Full Data'!$G:$G=AV$2,'Full Data'!$C:$C),0)))&gt;28,"Q, "&amp;(INDEX('Full Data'!$M:$M,MATCH($B5,IF('Full Data'!$G:$G=AV$2,'Full Data'!$C:$C),0)))-(INDEX('Full Data'!$E:$E,MATCH($B5,IF('Full Data'!$G:$G=AV$2,'Full Data'!$C:$C),0)))-28,"")</f>
        <v/>
      </c>
      <c r="AW5" s="27" t="str">
        <f t="array" ref="AW5">IF((INDEX('Full Data'!$M:$M,MATCH($B5,IF('Full Data'!$G:$G=AW$2,'Full Data'!$C:$C),0)))-(INDEX('Full Data'!$E:$E,MATCH($B5,IF('Full Data'!$G:$G=AW$2,'Full Data'!$C:$C),0)))&gt;28,"Q, "&amp;(INDEX('Full Data'!$M:$M,MATCH($B5,IF('Full Data'!$G:$G=AW$2,'Full Data'!$C:$C),0)))-(INDEX('Full Data'!$E:$E,MATCH($B5,IF('Full Data'!$G:$G=AW$2,'Full Data'!$C:$C),0)))-28,"")</f>
        <v/>
      </c>
      <c r="AX5" s="27" t="str">
        <f t="array" ref="AX5">IF((INDEX('Full Data'!$M:$M,MATCH($B5,IF('Full Data'!$G:$G=AX$2,'Full Data'!$C:$C),0)))-(INDEX('Full Data'!$E:$E,MATCH($B5,IF('Full Data'!$G:$G=AX$2,'Full Data'!$C:$C),0)))&gt;180,"Q, "&amp;(INDEX('Full Data'!$M:$M,MATCH($B5,IF('Full Data'!$G:$G=AX$2,'Full Data'!$C:$C),0)))-(INDEX('Full Data'!$E:$E,MATCH($B5,IF('Full Data'!$G:$G=AX$2,'Full Data'!$C:$C),0)))-180,"")</f>
        <v/>
      </c>
      <c r="AY5" s="27" t="str">
        <f t="array" ref="AY5">IF((INDEX('Full Data'!$M:$M,MATCH($B5,IF('Full Data'!$G:$G=AY$2,'Full Data'!$C:$C),0)))-(INDEX('Full Data'!$E:$E,MATCH($B5,IF('Full Data'!$G:$G=AY$2,'Full Data'!$C:$C),0)))&gt;7,"Q, "&amp;(INDEX('Full Data'!$M:$M,MATCH($B5,IF('Full Data'!$G:$G=AY$2,'Full Data'!$C:$C),0)))-(INDEX('Full Data'!$E:$E,MATCH($B5,IF('Full Data'!$G:$G=AY$2,'Full Data'!$C:$C),0)))-7,"")</f>
        <v/>
      </c>
      <c r="AZ5" s="27" t="e">
        <f t="array" ref="AZ5">IF((INDEX('Full Data'!$M:$M,MATCH($B5,IF('Full Data'!$G:$G=AZ$2,'Full Data'!$C:$C),0)))-(INDEX('Full Data'!$E:$E,MATCH($B5,IF('Full Data'!$G:$G=AZ$2,'Full Data'!$C:$C),0)))&gt;28,"Q, "&amp;(INDEX('Full Data'!$M:$M,MATCH($B5,IF('Full Data'!$G:$G=AZ$2,'Full Data'!$C:$C),0)))-(INDEX('Full Data'!$E:$E,MATCH($B5,IF('Full Data'!$G:$G=AZ$2,'Full Data'!$C:$C),0)))-28,"")</f>
        <v>#N/A</v>
      </c>
      <c r="BA5" s="27" t="str">
        <f t="array" ref="BA5">IF((INDEX('Full Data'!$M:$M,MATCH($B5,IF('Full Data'!$G:$G=BA$2,'Full Data'!$C:$C),0)))-(INDEX('Full Data'!$E:$E,MATCH($B5,IF('Full Data'!$G:$G=BA$2,'Full Data'!$C:$C),0)))&gt;40,"Q, "&amp;(INDEX('Full Data'!$M:$M,MATCH($B5,IF('Full Data'!$G:$G=BA$2,'Full Data'!$C:$C),0)))-(INDEX('Full Data'!$E:$E,MATCH($B5,IF('Full Data'!$G:$G=BA$2,'Full Data'!$C:$C),0)))-40,"")</f>
        <v/>
      </c>
      <c r="BB5" s="27" t="e">
        <f t="array" ref="BB5">IF((INDEX('Full Data'!$M:$M,MATCH($B5,IF('Full Data'!$G:$G=BB$2,'Full Data'!$C:$C),0)))-(INDEX('Full Data'!$E:$E,MATCH($B5,IF('Full Data'!$G:$G=BB$2,'Full Data'!$C:$C),0)))&gt;20,"Q, "&amp;(INDEX('Full Data'!$M:$M,MATCH($B5,IF('Full Data'!$G:$G=BB$2,'Full Data'!$C:$C),0)))-(INDEX('Full Data'!$E:$E,MATCH($B5,IF('Full Data'!$G:$G=BB$2,'Full Data'!$C:$C),0)))-20,"")</f>
        <v>#N/A</v>
      </c>
      <c r="BC5" s="27" t="e">
        <f t="array" ref="BC5">IF((INDEX('Full Data'!$M:$M,MATCH($B5,IF('Full Data'!$G:$G=BC$2,'Full Data'!$C:$C),0)))-(INDEX('Full Data'!$E:$E,MATCH($B5,IF('Full Data'!$G:$G=BC$2,'Full Data'!$C:$C),0)))&gt;2,"Q, "&amp;(INDEX('Full Data'!$M:$M,MATCH($B5,IF('Full Data'!$G:$G=BC$2,'Full Data'!$C:$C),0)))-(INDEX('Full Data'!$E:$E,MATCH($B5,IF('Full Data'!$G:$G=BC$2,'Full Data'!$C:$C),0)))-2,"")</f>
        <v>#N/A</v>
      </c>
      <c r="BD5" s="27" t="e">
        <f t="array" ref="BD5">IF((INDEX('Full Data'!$M:$M,MATCH($B5,IF('Full Data'!$G:$G=BD$2,'Full Data'!$C:$C),0)))-(INDEX('Full Data'!$E:$E,MATCH($B5,IF('Full Data'!$G:$G=BD$2,'Full Data'!$C:$C),0)))&gt;70,"Q, "&amp;(INDEX('Full Data'!$M:$M,MATCH($B5,IF('Full Data'!$G:$G=BD$2,'Full Data'!$C:$C),0)))-(INDEX('Full Data'!$E:$E,MATCH($B5,IF('Full Data'!$G:$G=BD$2,'Full Data'!$C:$C),0)))-70,"")</f>
        <v>#N/A</v>
      </c>
      <c r="BE5" s="24" t="str">
        <f>IF(Summary!L5&gt;MDL!C5,IF(Summary!L5&lt;PQL!C5,"I",""),"U")</f>
        <v/>
      </c>
      <c r="BF5" s="25" t="str">
        <f>IF(Summary!M5&gt;MDL!D5,IF(Summary!M5&lt;PQL!D5,"I",""),"U")</f>
        <v>U</v>
      </c>
      <c r="BG5" s="25" t="str">
        <f>IF(Summary!N5&gt;MDL!E5,IF(Summary!N5&lt;PQL!E5,"I",""),"U")</f>
        <v/>
      </c>
      <c r="BH5" s="25" t="str">
        <f>IF(Summary!O5&gt;MDL!F5,IF(Summary!O5&lt;PQL!F5,"I",""),"U")</f>
        <v>U</v>
      </c>
      <c r="BI5" s="25" t="str">
        <f>IF(Summary!P5&gt;MDL!G5,IF(Summary!P5&lt;PQL!G5,"I",""),"U")</f>
        <v>U</v>
      </c>
      <c r="BJ5" s="25" t="str">
        <f>IF(Summary!Q5&gt;MDL!H5,IF(Summary!Q5&lt;PQL!H5,"I",""),"U")</f>
        <v/>
      </c>
      <c r="BK5" s="25" t="str">
        <f>IF(Summary!R5&gt;MDL!I5,IF(Summary!R5&lt;PQL!I5,"I",""),"U")</f>
        <v/>
      </c>
      <c r="BL5" s="25" t="str">
        <f>IF(Summary!S5&gt;MDL!J5,IF(Summary!S5&lt;PQL!J5,"I",""),"U")</f>
        <v/>
      </c>
      <c r="BM5" s="25" t="str">
        <f>IF(Summary!T5&gt;MDL!K5,IF(Summary!T5&lt;PQL!K5,"I",""),"U")</f>
        <v>U</v>
      </c>
      <c r="BN5" s="25" t="e">
        <f>IF(Summary!U5&gt;MDL!L5,IF(Summary!U5&lt;PQL!L5,"I",""),"U")</f>
        <v>#N/A</v>
      </c>
      <c r="BO5" s="25" t="e">
        <f>IF(Summary!V5&gt;MDL!M5,IF(Summary!V5&lt;PQL!M5,"I",""),"U")</f>
        <v>#N/A</v>
      </c>
      <c r="BP5" s="25" t="e">
        <f>IF(Summary!W5&gt;MDL!N5,IF(Summary!W5&lt;PQL!N5,"I",""),"U")</f>
        <v>#N/A</v>
      </c>
      <c r="BQ5" s="25" t="str">
        <f>IF(Summary!X5&gt;MDL!O5,IF(Summary!X5&lt;PQL!O5,"I",""),"U")</f>
        <v>I</v>
      </c>
      <c r="BR5" s="25" t="str">
        <f>IF(Summary!Y5&gt;MDL!P5,IF(Summary!Y5&lt;PQL!P5,"I",""),"U")</f>
        <v/>
      </c>
      <c r="BS5" s="25" t="str">
        <f>IF(Summary!Z5&gt;MDL!Q5,IF(Summary!Z5&lt;PQL!Q5,"I",""),"U")</f>
        <v/>
      </c>
      <c r="BT5" s="25" t="str">
        <f>IF(Summary!AA5&gt;MDL!R5,IF(Summary!AA5&lt;PQL!R5,"I",""),"U")</f>
        <v>U</v>
      </c>
      <c r="BU5" s="25" t="str">
        <f>IF(Summary!AB5&gt;MDL!S5,IF(Summary!AB5&lt;PQL!S5,"I",""),"U")</f>
        <v/>
      </c>
      <c r="BV5" s="25" t="e">
        <f>IF(Summary!AD5&gt;MDL!U5,IF(Summary!AD5&lt;PQL!U5,"I",""),"U")</f>
        <v>#N/A</v>
      </c>
      <c r="BW5" s="25" t="str">
        <f>IF(Summary!AE5&gt;MDL!V5,IF(Summary!AE5&lt;PQL!V5,"I",""),"U")</f>
        <v>U</v>
      </c>
      <c r="BX5" s="25" t="e">
        <f>IF(Summary!AF5&gt;MDL!W5,IF(Summary!AF5&lt;PQL!W5,"I",""),"U")</f>
        <v>#N/A</v>
      </c>
      <c r="BY5" s="25" t="e">
        <f>IF(Summary!AG5&gt;MDL!X5,IF(Summary!AG5&lt;PQL!X5,"I",""),"U")</f>
        <v>#N/A</v>
      </c>
      <c r="BZ5" s="25" t="e">
        <f>IF(Summary!AH5&gt;MDL!Y5,IF(Summary!AH5&lt;PQL!Y5,"I",""),"U")</f>
        <v>#N/A</v>
      </c>
    </row>
    <row r="6" spans="2:78">
      <c r="B6" s="45" t="str">
        <f>Summary!B6</f>
        <v>WR-1</v>
      </c>
      <c r="D6" t="str">
        <f>IF(ISERROR(INDEX('Full Data'!A:A,MATCH(B6,'Full Data'!C:C,0))),"",INDEX('Full Data'!A:A,MATCH(B6,'Full Data'!C:C,0)))</f>
        <v>SPRS1205-1</v>
      </c>
      <c r="E6" s="34" t="str">
        <f t="array" ref="E6">IF(AND((IF(AND(ISTEXT((INDEX('Full Data'!$I:$I,MATCH($B6,IF('Full Data'!$G:$G=E$2,'Full Data'!$C:$C),0)))),ISNUMBER(Summary!E6)),"bad qualifer","O"))="O",IFERROR(Summary!E6,"O")="O"),"O","")</f>
        <v/>
      </c>
      <c r="F6" s="8" t="str">
        <f t="array" ref="F6">IF(AND((IF(AND(ISTEXT((INDEX('Full Data'!$I:$I,MATCH($B6,IF('Full Data'!$G:$G=F$2,'Full Data'!$C:$C),0)))),ISNUMBER(Summary!F6)),"bad qualifer","O"))="O",IFERROR(Summary!F6,"O")="O"),"O","")</f>
        <v/>
      </c>
      <c r="G6" s="34" t="str">
        <f t="array" ref="G6">IF(AND((IF(AND(ISTEXT((INDEX('Full Data'!$I:$I,MATCH($B6,IF('Full Data'!$G:$G=G$2,'Full Data'!$C:$C),0)))),ISNUMBER(Summary!G6)),"bad qualifer","O"))="O",IFERROR(Summary!G6,"O")="O"),"O","")</f>
        <v/>
      </c>
      <c r="H6" s="34" t="str">
        <f t="array" ref="H6">IF(AND((IF(AND(ISTEXT((INDEX('Full Data'!$I:$I,MATCH($B6,IF('Full Data'!$G:$G=H$2,'Full Data'!$C:$C),0)))),ISNUMBER(Summary!H6)),"bad qualifer","O"))="O",IFERROR(Summary!H6,"O")="O"),"O","")</f>
        <v/>
      </c>
      <c r="I6" s="34" t="str">
        <f t="array" ref="I6">IF(AND((IF(AND(ISTEXT((INDEX('Full Data'!$I:$I,MATCH($B6,IF('Full Data'!$G:$G=I$2,'Full Data'!$C:$C),0)))),ISNUMBER(Summary!I6)),"bad qualifer","O"))="O",IFERROR(Summary!I6,"O")="O"),"O","")</f>
        <v/>
      </c>
      <c r="J6" s="10" t="str">
        <f t="array" ref="J6">IF(OR(C6=9695,C6=20383,C6=20385,C6=9714,C6=9717,C6=11456,C6=9739,C6=9719),"",(IFERROR(CONCATENATE((INDEX('Full Data'!$I:$I,MATCH($B6,IF('Full Data'!$G:$G=J$2,'Full Data'!$C:$C),0))),"  |  ",(IFERROR(IF(Summary!J6=Summary!K6,"L",Summary!J6-Summary!K6),"O"))),"O")))</f>
        <v>O</v>
      </c>
      <c r="K6" s="45" t="str">
        <f>IF(OR(C6=9695,C6=20383,C6=20385,C6=9714),"",(IF(AND((IF(AND(ISTEXT((INDEX('Full Data'!$I:$I,MATCH($B6,IF('Full Data'!$G:$G=K$2,'Full Data'!$C:$C),0)))),ISNUMBER(Summary!K6)),"bad qualifer","O"))="O",IFERROR(Summary!K6,"O")="O"),"O","")))</f>
        <v/>
      </c>
      <c r="L6" s="45" t="str">
        <f>(IF(OR(C6=9743,C6=11456,C6=9713,C6=10786,C6=9714, C6=11371),(IF(AND((IF(AND(ISTEXT((INDEX('Full Data'!$I:$I,MATCH($B6,IF('Full Data'!$G:$G=L$2,'Full Data'!$C:$C),0)))),ISNUMBER(Summary!AC6)),"bad qualifer","O"))="O",IFERROR(Summary!AC6,"O")="O"),"O","")),""))</f>
        <v/>
      </c>
      <c r="M6" s="12" t="str">
        <f t="array" ref="M6">IF((INDEX('Full Data'!$I:$I,MATCH($B6,IF('Full Data'!$G:$G=AI$2,'Full Data'!$C:$C),0)))=CONCATENATE(LEFT(AI6),BE6),"",CONCATENATE((INDEX('Full Data'!$I:$I,MATCH($B6,IF('Full Data'!$G:$G=AI$2,'Full Data'!$C:$C),0))),"  |  ",CONCATENATE(AI6,BE6)))</f>
        <v/>
      </c>
      <c r="N6" s="11" t="str">
        <f t="array" ref="N6">IF((INDEX('Full Data'!$I:$I,MATCH($B6,IF('Full Data'!$G:$G=AJ$2,'Full Data'!$C:$C),0)))=CONCATENATE(LEFT(AJ6),BF6),"",CONCATENATE((INDEX('Full Data'!$I:$I,MATCH($B6,IF('Full Data'!$G:$G=AJ$2,'Full Data'!$C:$C),0))),"  |  ",CONCATENATE(AJ6,BF6)))</f>
        <v/>
      </c>
      <c r="O6" s="11" t="str">
        <f t="array" ref="O6">IF((INDEX('Full Data'!$I:$I,MATCH($B6,IF('Full Data'!$G:$G=AK$2,'Full Data'!$C:$C),0)))=CONCATENATE(LEFT(AK6),BG6),"",CONCATENATE((INDEX('Full Data'!$I:$I,MATCH($B6,IF('Full Data'!$G:$G=AK$2,'Full Data'!$C:$C),0))),"  |  ",CONCATENATE(AK6,BG6)))</f>
        <v/>
      </c>
      <c r="P6" s="11" t="str">
        <f t="array" ref="P6">IF((INDEX('Full Data'!$I:$I,MATCH($B6,IF('Full Data'!$G:$G=AL$2,'Full Data'!$C:$C),0)))=CONCATENATE(LEFT(AL6),BH6),"",CONCATENATE((INDEX('Full Data'!$I:$I,MATCH($B6,IF('Full Data'!$G:$G=AL$2,'Full Data'!$C:$C),0))),"  |  ",CONCATENATE(AL6,BH6)))</f>
        <v/>
      </c>
      <c r="Q6" s="11" t="str">
        <f t="array" ref="Q6">IF((INDEX('Full Data'!$I:$I,MATCH($B6,IF('Full Data'!$G:$G=AM$2,'Full Data'!$C:$C),0)))=CONCATENATE(LEFT(AM6),BI6),"",CONCATENATE((INDEX('Full Data'!$I:$I,MATCH($B6,IF('Full Data'!$G:$G=AM$2,'Full Data'!$C:$C),0))),"  |  ",CONCATENATE(AM6,BI6)))</f>
        <v/>
      </c>
      <c r="R6" s="11" t="str">
        <f t="array" ref="R6">IF((INDEX('Full Data'!$I:$I,MATCH($B6,IF('Full Data'!$G:$G=AN$2,'Full Data'!$C:$C),0)))=CONCATENATE(LEFT(AN6),BJ6),"",CONCATENATE((INDEX('Full Data'!$I:$I,MATCH($B6,IF('Full Data'!$G:$G=AN$2,'Full Data'!$C:$C),0))),"  |  ",CONCATENATE(AN6,BJ6)))</f>
        <v/>
      </c>
      <c r="S6" s="11" t="str">
        <f t="array" ref="S6">IF((INDEX('Full Data'!$I:$I,MATCH($B6,IF('Full Data'!$G:$G=AO$2,'Full Data'!$C:$C),0)))=CONCATENATE(LEFT(AO6),BK6),"",CONCATENATE((INDEX('Full Data'!$I:$I,MATCH($B6,IF('Full Data'!$G:$G=AO$2,'Full Data'!$C:$C),0))),"  |  ",CONCATENATE(AO6,BK6)))</f>
        <v/>
      </c>
      <c r="T6" s="11" t="str">
        <f t="array" ref="T6">IF((INDEX('Full Data'!$I:$I,MATCH($B6,IF('Full Data'!$G:$G=AP$2,'Full Data'!$C:$C),0)))=CONCATENATE(LEFT(AP6),BL6),"",CONCATENATE((INDEX('Full Data'!$I:$I,MATCH($B6,IF('Full Data'!$G:$G=AP$2,'Full Data'!$C:$C),0))),"  |  ",CONCATENATE(AP6,BL6)))</f>
        <v/>
      </c>
      <c r="U6" s="11" t="str">
        <f t="array" ref="U6">IF((INDEX('Full Data'!$I:$I,MATCH($B6,IF('Full Data'!$G:$G=AQ$2,'Full Data'!$C:$C),0)))=CONCATENATE(LEFT(AQ6),BM6),"",CONCATENATE((INDEX('Full Data'!$I:$I,MATCH($B6,IF('Full Data'!$G:$G=AQ$2,'Full Data'!$C:$C),0))),"  |  ",CONCATENATE(AQ6,BM6)))</f>
        <v/>
      </c>
      <c r="V6" s="11" t="e">
        <f t="array" ref="V6">IF((INDEX('Full Data'!$I:$I,MATCH($B6,IF('Full Data'!$G:$G=AR$2,'Full Data'!$C:$C),0)))=CONCATENATE(LEFT(AR6),BN6),"",CONCATENATE((INDEX('Full Data'!$I:$I,MATCH($B6,IF('Full Data'!$G:$G=AR$2,'Full Data'!$C:$C),0))),"  |  ",CONCATENATE(AR6,BN6)))</f>
        <v>#N/A</v>
      </c>
      <c r="W6" s="11" t="e">
        <f t="array" ref="W6">IF((INDEX('Full Data'!$I:$I,MATCH($B6,IF('Full Data'!$G:$G=AS$2,'Full Data'!$C:$C),0)))=CONCATENATE(LEFT(AS6),BO6),"",CONCATENATE((INDEX('Full Data'!$I:$I,MATCH($B6,IF('Full Data'!$G:$G=AS$2,'Full Data'!$C:$C),0))),"  |  ",CONCATENATE(AS6,BO6)))</f>
        <v>#N/A</v>
      </c>
      <c r="X6" s="11" t="e">
        <f t="array" ref="X6">IF((INDEX('Full Data'!$I:$I,MATCH($B6,IF('Full Data'!$G:$G=AT$2,'Full Data'!$C:$C),0)))=CONCATENATE(LEFT(AT6),BP6),"",CONCATENATE((INDEX('Full Data'!$I:$I,MATCH($B6,IF('Full Data'!$G:$G=AT$2,'Full Data'!$C:$C),0))),"  |  ",CONCATENATE(AT6,BP6)))</f>
        <v>#N/A</v>
      </c>
      <c r="Y6" s="11" t="str">
        <f t="array" ref="Y6">IF((INDEX('Full Data'!$I:$I,MATCH($B6,IF('Full Data'!$G:$G=AU$2,'Full Data'!$C:$C),0)))=CONCATENATE(LEFT(AU6),BQ6),"",CONCATENATE((INDEX('Full Data'!$I:$I,MATCH($B6,IF('Full Data'!$G:$G=AU$2,'Full Data'!$C:$C),0))),"  |  ",CONCATENATE(AU6,BQ6)))</f>
        <v/>
      </c>
      <c r="Z6" s="11" t="str">
        <f t="array" ref="Z6">IF((INDEX('Full Data'!$I:$I,MATCH($B6,IF('Full Data'!$G:$G=AV$2,'Full Data'!$C:$C),0)))=CONCATENATE(LEFT(AV6),BR6),"",CONCATENATE((INDEX('Full Data'!$I:$I,MATCH($B6,IF('Full Data'!$G:$G=AV$2,'Full Data'!$C:$C),0))),"  |  ",CONCATENATE(AV6,BR6)))</f>
        <v/>
      </c>
      <c r="AA6" s="11" t="str">
        <f t="array" ref="AA6">IF((INDEX('Full Data'!$I:$I,MATCH($B6,IF('Full Data'!$G:$G=AW$2,'Full Data'!$C:$C),0)))=CONCATENATE(LEFT(AW6),BS6),"",CONCATENATE((INDEX('Full Data'!$I:$I,MATCH($B6,IF('Full Data'!$G:$G=AW$2,'Full Data'!$C:$C),0))),"  |  ",CONCATENATE(AW6,BS6)))</f>
        <v/>
      </c>
      <c r="AB6" s="11" t="str">
        <f t="array" ref="AB6">IF((INDEX('Full Data'!$I:$I,MATCH($B6,IF('Full Data'!$G:$G=AX$2,'Full Data'!$C:$C),0)))=CONCATENATE(LEFT(AX6),BT6),"",CONCATENATE((INDEX('Full Data'!$I:$I,MATCH($B6,IF('Full Data'!$G:$G=AX$2,'Full Data'!$C:$C),0))),"  |  ",CONCATENATE(AX6,BT6)))</f>
        <v/>
      </c>
      <c r="AC6" s="11" t="str">
        <f t="array" ref="AC6">IF((INDEX('Full Data'!$I:$I,MATCH($B6,IF('Full Data'!$G:$G=AY$2,'Full Data'!$C:$C),0)))=CONCATENATE(LEFT(AY6),BU6),"",CONCATENATE((INDEX('Full Data'!$I:$I,MATCH($B6,IF('Full Data'!$G:$G=AY$2,'Full Data'!$C:$C),0))),"  |  ",CONCATENATE(AY6,BU6)))</f>
        <v/>
      </c>
      <c r="AD6" s="11" t="e">
        <f t="array" ref="AD6">IF((INDEX('Full Data'!$I:$I,MATCH($B6,IF('Full Data'!$G:$G=AZ$2,'Full Data'!$C:$C),0)))=CONCATENATE(LEFT(AZ6),BV6),"",CONCATENATE((INDEX('Full Data'!$I:$I,MATCH($B6,IF('Full Data'!$G:$G=AZ$2,'Full Data'!$C:$C),0))),"  |  ",CONCATENATE(AZ6,BV6)))</f>
        <v>#N/A</v>
      </c>
      <c r="AE6" s="11" t="str">
        <f t="array" ref="AE6">IF((INDEX('Full Data'!$I:$I,MATCH($B6,IF('Full Data'!$G:$G=BA$2,'Full Data'!$C:$C),0)))=CONCATENATE(LEFT(BA6),BW6),"",CONCATENATE((INDEX('Full Data'!$I:$I,MATCH($B6,IF('Full Data'!$G:$G=BA$2,'Full Data'!$C:$C),0))),"  |  ",CONCATENATE(BA6,BW6)))</f>
        <v/>
      </c>
      <c r="AF6" s="11" t="e">
        <f t="array" ref="AF6">IF((INDEX('Full Data'!$I:$I,MATCH($B6,IF('Full Data'!$G:$G=BB$2,'Full Data'!$C:$C),0)))=CONCATENATE(LEFT(BB6),BX6),"",CONCATENATE((INDEX('Full Data'!$I:$I,MATCH($B6,IF('Full Data'!$G:$G=BB$2,'Full Data'!$C:$C),0))),"  |  ",CONCATENATE(BB6,BX6)))</f>
        <v>#N/A</v>
      </c>
      <c r="AG6" s="11" t="e">
        <f t="array" ref="AG6">IF((INDEX('Full Data'!$I:$I,MATCH($B6,IF('Full Data'!$G:$G=BC$2,'Full Data'!$C:$C),0)))=CONCATENATE(LEFT(BC6),BY6),"",CONCATENATE((INDEX('Full Data'!$I:$I,MATCH($B6,IF('Full Data'!$G:$G=BC$2,'Full Data'!$C:$C),0))),"  |  ",CONCATENATE(BC6,BY6)))</f>
        <v>#N/A</v>
      </c>
      <c r="AH6" s="42" t="e">
        <f t="array" ref="AH6">IF((INDEX('Full Data'!$I:$I,MATCH($B6,IF('Full Data'!$G:$G=BD$2,'Full Data'!$C:$C),0)))=CONCATENATE(LEFT(BD6),BZ6),"",CONCATENATE((INDEX('Full Data'!$I:$I,MATCH($B6,IF('Full Data'!$G:$G=BD$2,'Full Data'!$C:$C),0))),"  |  ",CONCATENATE(BD6,BZ6)))</f>
        <v>#N/A</v>
      </c>
      <c r="AI6" s="27" t="str">
        <f t="array" ref="AI6">IF((INDEX('Full Data'!$M:$M,MATCH($B6,IF('Full Data'!$G:$G=AI$2,'Full Data'!$C:$C),0)))-(INDEX('Full Data'!$E:$E,MATCH($B6,IF('Full Data'!$G:$G=AI$2,'Full Data'!$C:$C),0)))&gt;2,"Q, "&amp;(INDEX('Full Data'!$M:$M,MATCH($B6,IF('Full Data'!$G:$G=AI$2,'Full Data'!$C:$C),0)))-(INDEX('Full Data'!$E:$E,MATCH($B6,IF('Full Data'!$G:$G=AI$2,'Full Data'!$C:$C),0)))-2,"")</f>
        <v/>
      </c>
      <c r="AJ6" s="27" t="str">
        <f t="array" ref="AJ6">IF((INDEX('Full Data'!$M:$M,MATCH($B6,IF('Full Data'!$G:$G=AJ$2,'Full Data'!$C:$C),0)))-(INDEX('Full Data'!$E:$E,MATCH($B6,IF('Full Data'!$G:$G=AJ$2,'Full Data'!$C:$C),0)))&gt;2,"Q, "&amp;(INDEX('Full Data'!$M:$M,MATCH($B6,IF('Full Data'!$G:$G=AJ$2,'Full Data'!$C:$C),0)))-(INDEX('Full Data'!$E:$E,MATCH($B6,IF('Full Data'!$G:$G=AJ$2,'Full Data'!$C:$C),0)))-2,"")</f>
        <v/>
      </c>
      <c r="AK6" s="27" t="str">
        <f t="array" ref="AK6">IF((INDEX('Full Data'!$M:$M,MATCH($B6,IF('Full Data'!$G:$G=AK$2,'Full Data'!$C:$C),0)))-(INDEX('Full Data'!$E:$E,MATCH($B6,IF('Full Data'!$G:$G=AK$2,'Full Data'!$C:$C),0)))&gt;14,"Q, "&amp;(INDEX('Full Data'!$M:$M,MATCH($B6,IF('Full Data'!$G:$G=AK$2,'Full Data'!$C:$C),0)))-(INDEX('Full Data'!$E:$E,MATCH($B6,IF('Full Data'!$G:$G=AK$2,'Full Data'!$C:$C),0)))-14,"")</f>
        <v/>
      </c>
      <c r="AL6" s="27" t="str">
        <f t="array" ref="AL6">IF((INDEX('Full Data'!$M:$M,MATCH($B6,IF('Full Data'!$G:$G=AL$2,'Full Data'!$C:$C),0)))-(INDEX('Full Data'!$E:$E,MATCH($B6,IF('Full Data'!$G:$G=AL$2,'Full Data'!$C:$C),0)))&gt;28,"Q, "&amp;(INDEX('Full Data'!$M:$M,MATCH($B6,IF('Full Data'!$G:$G=AL$2,'Full Data'!$C:$C),0)))-(INDEX('Full Data'!$E:$E,MATCH($B6,IF('Full Data'!$G:$G=AL$2,'Full Data'!$C:$C),0)))-28,"")</f>
        <v/>
      </c>
      <c r="AM6" s="27" t="str">
        <f t="array" ref="AM6">IF((INDEX('Full Data'!$M:$M,MATCH($B6,IF('Full Data'!$G:$G=AM$2,'Full Data'!$C:$C),0)))-(INDEX('Full Data'!$E:$E,MATCH($B6,IF('Full Data'!$G:$G=AM$2,'Full Data'!$C:$C),0)))&gt;28,"Q, "&amp;(INDEX('Full Data'!$M:$M,MATCH($B6,IF('Full Data'!$G:$G=AM$2,'Full Data'!$C:$C),0)))-(INDEX('Full Data'!$E:$E,MATCH($B6,IF('Full Data'!$G:$G=AM$2,'Full Data'!$C:$C),0)))-28,"")</f>
        <v/>
      </c>
      <c r="AN6" s="27" t="str">
        <f t="array" ref="AN6">IF((INDEX('Full Data'!$M:$M,MATCH($B6,IF('Full Data'!$G:$G=AN$2,'Full Data'!$C:$C),0)))-(INDEX('Full Data'!$E:$E,MATCH($B6,IF('Full Data'!$G:$G=AN$2,'Full Data'!$C:$C),0)))&gt;28,"Q, "&amp;(INDEX('Full Data'!$M:$M,MATCH($B6,IF('Full Data'!$G:$G=AN$2,'Full Data'!$C:$C),0)))-(INDEX('Full Data'!$E:$E,MATCH($B6,IF('Full Data'!$G:$G=AN$2,'Full Data'!$C:$C),0)))-28,"")</f>
        <v/>
      </c>
      <c r="AO6" s="27" t="str">
        <f t="array" ref="AO6">IF((INDEX('Full Data'!$M:$M,MATCH($B6,IF('Full Data'!$G:$G=AO$2,'Full Data'!$C:$C),0)))-(INDEX('Full Data'!$E:$E,MATCH($B6,IF('Full Data'!$G:$G=AO$2,'Full Data'!$C:$C),0)))&gt;28,"Q, "&amp;(INDEX('Full Data'!$M:$M,MATCH($B6,IF('Full Data'!$G:$G=AO$2,'Full Data'!$C:$C),0)))-(INDEX('Full Data'!$E:$E,MATCH($B6,IF('Full Data'!$G:$G=AO$2,'Full Data'!$C:$C),0)))-28,"")</f>
        <v/>
      </c>
      <c r="AP6" s="27" t="str">
        <f t="array" ref="AP6">IF((INDEX('Full Data'!$M:$M,MATCH($B6,IF('Full Data'!$G:$G=AP$2,'Full Data'!$C:$C),0)))-(INDEX('Full Data'!$E:$E,MATCH($B6,IF('Full Data'!$G:$G=AP$2,'Full Data'!$C:$C),0)))&gt;2,"Q, "&amp;(INDEX('Full Data'!$M:$M,MATCH($B6,IF('Full Data'!$G:$G=AP$2,'Full Data'!$C:$C),0)))-(INDEX('Full Data'!$E:$E,MATCH($B6,IF('Full Data'!$G:$G=AP$2,'Full Data'!$C:$C),0)))-2,"")</f>
        <v/>
      </c>
      <c r="AQ6" s="27" t="str">
        <f t="array" ref="AQ6">IF((INDEX('Full Data'!$M:$M,MATCH($B6,IF('Full Data'!$G:$G=AQ$2,'Full Data'!$C:$C),0)))-(INDEX('Full Data'!$E:$E,MATCH($B6,IF('Full Data'!$G:$G=AQ$2,'Full Data'!$C:$C),0)))&gt;28,"Q, "&amp;(INDEX('Full Data'!$M:$M,MATCH($B6,IF('Full Data'!$G:$G=AQ$2,'Full Data'!$C:$C),0)))-(INDEX('Full Data'!$E:$E,MATCH($B6,IF('Full Data'!$G:$G=AQ$2,'Full Data'!$C:$C),0)))-28,"")</f>
        <v/>
      </c>
      <c r="AR6" s="27" t="e">
        <f t="array" ref="AR6">IF((INDEX('Full Data'!$M:$M,MATCH($B6,IF('Full Data'!$G:$G=AR$2,'Full Data'!$C:$C),0)))-(INDEX('Full Data'!$E:$E,MATCH($B6,IF('Full Data'!$G:$G=AR$2,'Full Data'!$C:$C),0)))&gt;180,"Q, "&amp;(INDEX('Full Data'!$M:$M,MATCH($B6,IF('Full Data'!$G:$G=AR$2,'Full Data'!$C:$C),0)))-(INDEX('Full Data'!$E:$E,MATCH($B6,IF('Full Data'!$G:$G=AR$2,'Full Data'!$C:$C),0)))-180,"")</f>
        <v>#N/A</v>
      </c>
      <c r="AS6" s="27" t="e">
        <f t="array" ref="AS6">IF((INDEX('Full Data'!$M:$M,MATCH($B6,IF('Full Data'!$G:$G=AS$2,'Full Data'!$C:$C),0)))-(INDEX('Full Data'!$E:$E,MATCH($B6,IF('Full Data'!$G:$G=AS$2,'Full Data'!$C:$C),0)))&gt;180,"Q, "&amp;(INDEX('Full Data'!$M:$M,MATCH($B6,IF('Full Data'!$G:$G=AS$2,'Full Data'!$C:$C),0)))-(INDEX('Full Data'!$E:$E,MATCH($B6,IF('Full Data'!$G:$G=AS$2,'Full Data'!$C:$C),0)))-180,"")</f>
        <v>#N/A</v>
      </c>
      <c r="AT6" s="27" t="e">
        <f t="array" ref="AT6">IF((INDEX('Full Data'!$M:$M,MATCH($B6,IF('Full Data'!$G:$G=AT$2,'Full Data'!$C:$C),0)))-(INDEX('Full Data'!$E:$E,MATCH($B6,IF('Full Data'!$G:$G=AT$2,'Full Data'!$C:$C),0)))&gt;180,"Q, "&amp;(INDEX('Full Data'!$M:$M,MATCH($B6,IF('Full Data'!$G:$G=AT$2,'Full Data'!$C:$C),0)))-(INDEX('Full Data'!$E:$E,MATCH($B6,IF('Full Data'!$G:$G=AT$2,'Full Data'!$C:$C),0)))-180,"")</f>
        <v>#N/A</v>
      </c>
      <c r="AU6" s="27" t="str">
        <f t="array" ref="AU6">IF((INDEX('Full Data'!$M:$M,MATCH($B6,IF('Full Data'!$G:$G=AU$2,'Full Data'!$C:$C),0)))-(INDEX('Full Data'!$E:$E,MATCH($B6,IF('Full Data'!$G:$G=AU$2,'Full Data'!$C:$C),0)))&gt;180,"Q, "&amp;(INDEX('Full Data'!$M:$M,MATCH($B6,IF('Full Data'!$G:$G=AU$2,'Full Data'!$C:$C),0)))-(INDEX('Full Data'!$E:$E,MATCH($B6,IF('Full Data'!$G:$G=AU$2,'Full Data'!$C:$C),0)))-180,"")</f>
        <v/>
      </c>
      <c r="AV6" s="27" t="str">
        <f t="array" ref="AV6">IF((INDEX('Full Data'!$M:$M,MATCH($B6,IF('Full Data'!$G:$G=AV$2,'Full Data'!$C:$C),0)))-(INDEX('Full Data'!$E:$E,MATCH($B6,IF('Full Data'!$G:$G=AV$2,'Full Data'!$C:$C),0)))&gt;28,"Q, "&amp;(INDEX('Full Data'!$M:$M,MATCH($B6,IF('Full Data'!$G:$G=AV$2,'Full Data'!$C:$C),0)))-(INDEX('Full Data'!$E:$E,MATCH($B6,IF('Full Data'!$G:$G=AV$2,'Full Data'!$C:$C),0)))-28,"")</f>
        <v/>
      </c>
      <c r="AW6" s="27" t="str">
        <f t="array" ref="AW6">IF((INDEX('Full Data'!$M:$M,MATCH($B6,IF('Full Data'!$G:$G=AW$2,'Full Data'!$C:$C),0)))-(INDEX('Full Data'!$E:$E,MATCH($B6,IF('Full Data'!$G:$G=AW$2,'Full Data'!$C:$C),0)))&gt;28,"Q, "&amp;(INDEX('Full Data'!$M:$M,MATCH($B6,IF('Full Data'!$G:$G=AW$2,'Full Data'!$C:$C),0)))-(INDEX('Full Data'!$E:$E,MATCH($B6,IF('Full Data'!$G:$G=AW$2,'Full Data'!$C:$C),0)))-28,"")</f>
        <v/>
      </c>
      <c r="AX6" s="27" t="str">
        <f t="array" ref="AX6">IF((INDEX('Full Data'!$M:$M,MATCH($B6,IF('Full Data'!$G:$G=AX$2,'Full Data'!$C:$C),0)))-(INDEX('Full Data'!$E:$E,MATCH($B6,IF('Full Data'!$G:$G=AX$2,'Full Data'!$C:$C),0)))&gt;180,"Q, "&amp;(INDEX('Full Data'!$M:$M,MATCH($B6,IF('Full Data'!$G:$G=AX$2,'Full Data'!$C:$C),0)))-(INDEX('Full Data'!$E:$E,MATCH($B6,IF('Full Data'!$G:$G=AX$2,'Full Data'!$C:$C),0)))-180,"")</f>
        <v/>
      </c>
      <c r="AY6" s="27" t="str">
        <f t="array" ref="AY6">IF((INDEX('Full Data'!$M:$M,MATCH($B6,IF('Full Data'!$G:$G=AY$2,'Full Data'!$C:$C),0)))-(INDEX('Full Data'!$E:$E,MATCH($B6,IF('Full Data'!$G:$G=AY$2,'Full Data'!$C:$C),0)))&gt;7,"Q, "&amp;(INDEX('Full Data'!$M:$M,MATCH($B6,IF('Full Data'!$G:$G=AY$2,'Full Data'!$C:$C),0)))-(INDEX('Full Data'!$E:$E,MATCH($B6,IF('Full Data'!$G:$G=AY$2,'Full Data'!$C:$C),0)))-7,"")</f>
        <v/>
      </c>
      <c r="AZ6" s="27" t="e">
        <f t="array" ref="AZ6">IF((INDEX('Full Data'!$M:$M,MATCH($B6,IF('Full Data'!$G:$G=AZ$2,'Full Data'!$C:$C),0)))-(INDEX('Full Data'!$E:$E,MATCH($B6,IF('Full Data'!$G:$G=AZ$2,'Full Data'!$C:$C),0)))&gt;28,"Q, "&amp;(INDEX('Full Data'!$M:$M,MATCH($B6,IF('Full Data'!$G:$G=AZ$2,'Full Data'!$C:$C),0)))-(INDEX('Full Data'!$E:$E,MATCH($B6,IF('Full Data'!$G:$G=AZ$2,'Full Data'!$C:$C),0)))-28,"")</f>
        <v>#N/A</v>
      </c>
      <c r="BA6" s="27" t="str">
        <f t="array" ref="BA6">IF((INDEX('Full Data'!$M:$M,MATCH($B6,IF('Full Data'!$G:$G=BA$2,'Full Data'!$C:$C),0)))-(INDEX('Full Data'!$E:$E,MATCH($B6,IF('Full Data'!$G:$G=BA$2,'Full Data'!$C:$C),0)))&gt;40,"Q, "&amp;(INDEX('Full Data'!$M:$M,MATCH($B6,IF('Full Data'!$G:$G=BA$2,'Full Data'!$C:$C),0)))-(INDEX('Full Data'!$E:$E,MATCH($B6,IF('Full Data'!$G:$G=BA$2,'Full Data'!$C:$C),0)))-40,"")</f>
        <v/>
      </c>
      <c r="BB6" s="27" t="str">
        <f t="array" ref="BB6">IF((INDEX('Full Data'!$M:$M,MATCH($B6,IF('Full Data'!$G:$G=BB$2,'Full Data'!$C:$C),0)))-(INDEX('Full Data'!$E:$E,MATCH($B6,IF('Full Data'!$G:$G=BB$2,'Full Data'!$C:$C),0)))&gt;20,"Q, "&amp;(INDEX('Full Data'!$M:$M,MATCH($B6,IF('Full Data'!$G:$G=BB$2,'Full Data'!$C:$C),0)))-(INDEX('Full Data'!$E:$E,MATCH($B6,IF('Full Data'!$G:$G=BB$2,'Full Data'!$C:$C),0)))-20,"")</f>
        <v/>
      </c>
      <c r="BC6" s="27" t="str">
        <f t="array" ref="BC6">IF((INDEX('Full Data'!$M:$M,MATCH($B6,IF('Full Data'!$G:$G=BC$2,'Full Data'!$C:$C),0)))-(INDEX('Full Data'!$E:$E,MATCH($B6,IF('Full Data'!$G:$G=BC$2,'Full Data'!$C:$C),0)))&gt;2,"Q, "&amp;(INDEX('Full Data'!$M:$M,MATCH($B6,IF('Full Data'!$G:$G=BC$2,'Full Data'!$C:$C),0)))-(INDEX('Full Data'!$E:$E,MATCH($B6,IF('Full Data'!$G:$G=BC$2,'Full Data'!$C:$C),0)))-2,"")</f>
        <v/>
      </c>
      <c r="BD6" s="27" t="str">
        <f t="array" ref="BD6">IF((INDEX('Full Data'!$M:$M,MATCH($B6,IF('Full Data'!$G:$G=BD$2,'Full Data'!$C:$C),0)))-(INDEX('Full Data'!$E:$E,MATCH($B6,IF('Full Data'!$G:$G=BD$2,'Full Data'!$C:$C),0)))&gt;70,"Q, "&amp;(INDEX('Full Data'!$M:$M,MATCH($B6,IF('Full Data'!$G:$G=BD$2,'Full Data'!$C:$C),0)))-(INDEX('Full Data'!$E:$E,MATCH($B6,IF('Full Data'!$G:$G=BD$2,'Full Data'!$C:$C),0)))-70,"")</f>
        <v/>
      </c>
      <c r="BE6" s="24" t="str">
        <f>IF(Summary!L6&gt;MDL!C6,IF(Summary!L6&lt;PQL!C6,"I",""),"U")</f>
        <v/>
      </c>
      <c r="BF6" s="25" t="str">
        <f>IF(Summary!M6&gt;MDL!D6,IF(Summary!M6&lt;PQL!D6,"I",""),"U")</f>
        <v>U</v>
      </c>
      <c r="BG6" s="25" t="str">
        <f>IF(Summary!N6&gt;MDL!E6,IF(Summary!N6&lt;PQL!E6,"I",""),"U")</f>
        <v/>
      </c>
      <c r="BH6" s="25" t="str">
        <f>IF(Summary!O6&gt;MDL!F6,IF(Summary!O6&lt;PQL!F6,"I",""),"U")</f>
        <v>I</v>
      </c>
      <c r="BI6" s="25" t="str">
        <f>IF(Summary!P6&gt;MDL!G6,IF(Summary!P6&lt;PQL!G6,"I",""),"U")</f>
        <v>U</v>
      </c>
      <c r="BJ6" s="25" t="str">
        <f>IF(Summary!Q6&gt;MDL!H6,IF(Summary!Q6&lt;PQL!H6,"I",""),"U")</f>
        <v/>
      </c>
      <c r="BK6" s="25" t="str">
        <f>IF(Summary!R6&gt;MDL!I6,IF(Summary!R6&lt;PQL!I6,"I",""),"U")</f>
        <v/>
      </c>
      <c r="BL6" s="25" t="str">
        <f>IF(Summary!S6&gt;MDL!J6,IF(Summary!S6&lt;PQL!J6,"I",""),"U")</f>
        <v/>
      </c>
      <c r="BM6" s="25" t="str">
        <f>IF(Summary!T6&gt;MDL!K6,IF(Summary!T6&lt;PQL!K6,"I",""),"U")</f>
        <v>U</v>
      </c>
      <c r="BN6" s="25" t="e">
        <f>IF(Summary!U6&gt;MDL!L6,IF(Summary!U6&lt;PQL!L6,"I",""),"U")</f>
        <v>#N/A</v>
      </c>
      <c r="BO6" s="25" t="e">
        <f>IF(Summary!V6&gt;MDL!M6,IF(Summary!V6&lt;PQL!M6,"I",""),"U")</f>
        <v>#N/A</v>
      </c>
      <c r="BP6" s="25" t="e">
        <f>IF(Summary!W6&gt;MDL!N6,IF(Summary!W6&lt;PQL!N6,"I",""),"U")</f>
        <v>#N/A</v>
      </c>
      <c r="BQ6" s="25" t="str">
        <f>IF(Summary!X6&gt;MDL!O6,IF(Summary!X6&lt;PQL!O6,"I",""),"U")</f>
        <v>I</v>
      </c>
      <c r="BR6" s="25" t="str">
        <f>IF(Summary!Y6&gt;MDL!P6,IF(Summary!Y6&lt;PQL!P6,"I",""),"U")</f>
        <v/>
      </c>
      <c r="BS6" s="25" t="str">
        <f>IF(Summary!Z6&gt;MDL!Q6,IF(Summary!Z6&lt;PQL!Q6,"I",""),"U")</f>
        <v/>
      </c>
      <c r="BT6" s="25" t="str">
        <f>IF(Summary!AA6&gt;MDL!R6,IF(Summary!AA6&lt;PQL!R6,"I",""),"U")</f>
        <v>U</v>
      </c>
      <c r="BU6" s="25" t="str">
        <f>IF(Summary!AB6&gt;MDL!S6,IF(Summary!AB6&lt;PQL!S6,"I",""),"U")</f>
        <v/>
      </c>
      <c r="BV6" s="25" t="e">
        <f>IF(Summary!AD6&gt;MDL!U6,IF(Summary!AD6&lt;PQL!U6,"I",""),"U")</f>
        <v>#N/A</v>
      </c>
      <c r="BW6" s="25" t="str">
        <f>IF(Summary!AE6&gt;MDL!V6,IF(Summary!AE6&lt;PQL!V6,"I",""),"U")</f>
        <v>U</v>
      </c>
      <c r="BX6" s="25" t="e">
        <f>IF(Summary!AF6&gt;MDL!W6,IF(Summary!AF6&lt;PQL!W6,"I",""),"U")</f>
        <v>#N/A</v>
      </c>
      <c r="BY6" s="25" t="e">
        <f>IF(Summary!AG6&gt;MDL!X6,IF(Summary!AG6&lt;PQL!X6,"I",""),"U")</f>
        <v>#N/A</v>
      </c>
      <c r="BZ6" s="25" t="e">
        <f>IF(Summary!AH6&gt;MDL!Y6,IF(Summary!AH6&lt;PQL!Y6,"I",""),"U")</f>
        <v>#N/A</v>
      </c>
    </row>
    <row r="7" spans="2:78">
      <c r="B7" s="45" t="str">
        <f>Summary!B7</f>
        <v>WR-2</v>
      </c>
      <c r="D7" t="str">
        <f>IF(ISERROR(INDEX('Full Data'!A:A,MATCH(B7,'Full Data'!C:C,0))),"",INDEX('Full Data'!A:A,MATCH(B7,'Full Data'!C:C,0)))</f>
        <v>SPRS1205-3</v>
      </c>
      <c r="E7" s="34" t="str">
        <f t="array" ref="E7">IF(AND((IF(AND(ISTEXT((INDEX('Full Data'!$I:$I,MATCH($B7,IF('Full Data'!$G:$G=E$2,'Full Data'!$C:$C),0)))),ISNUMBER(Summary!E7)),"bad qualifer","O"))="O",IFERROR(Summary!E7,"O")="O"),"O","")</f>
        <v/>
      </c>
      <c r="F7" s="8" t="str">
        <f t="array" ref="F7">IF(AND((IF(AND(ISTEXT((INDEX('Full Data'!$I:$I,MATCH($B7,IF('Full Data'!$G:$G=F$2,'Full Data'!$C:$C),0)))),ISNUMBER(Summary!F7)),"bad qualifer","O"))="O",IFERROR(Summary!F7,"O")="O"),"O","")</f>
        <v/>
      </c>
      <c r="G7" s="34" t="str">
        <f t="array" ref="G7">IF(AND((IF(AND(ISTEXT((INDEX('Full Data'!$I:$I,MATCH($B7,IF('Full Data'!$G:$G=G$2,'Full Data'!$C:$C),0)))),ISNUMBER(Summary!G7)),"bad qualifer","O"))="O",IFERROR(Summary!G7,"O")="O"),"O","")</f>
        <v/>
      </c>
      <c r="H7" s="34" t="str">
        <f t="array" ref="H7">IF(AND((IF(AND(ISTEXT((INDEX('Full Data'!$I:$I,MATCH($B7,IF('Full Data'!$G:$G=H$2,'Full Data'!$C:$C),0)))),ISNUMBER(Summary!H7)),"bad qualifer","O"))="O",IFERROR(Summary!H7,"O")="O"),"O","")</f>
        <v/>
      </c>
      <c r="I7" s="34" t="str">
        <f t="array" ref="I7">IF(AND((IF(AND(ISTEXT((INDEX('Full Data'!$I:$I,MATCH($B7,IF('Full Data'!$G:$G=I$2,'Full Data'!$C:$C),0)))),ISNUMBER(Summary!I7)),"bad qualifer","O"))="O",IFERROR(Summary!I7,"O")="O"),"O","")</f>
        <v/>
      </c>
      <c r="J7" s="10" t="str">
        <f t="array" ref="J7">IF(OR(C7=9695,C7=20383,C7=20385,C7=9714,C7=9717,C7=11456,C7=9739,C7=9719),"",(IFERROR(CONCATENATE((INDEX('Full Data'!$I:$I,MATCH($B7,IF('Full Data'!$G:$G=J$2,'Full Data'!$C:$C),0))),"  |  ",(IFERROR(IF(Summary!J7=Summary!K7,"L",Summary!J7-Summary!K7),"O"))),"O")))</f>
        <v>O</v>
      </c>
      <c r="K7" s="45" t="str">
        <f>IF(OR(C7=9695,C7=20383,C7=20385,C7=9714),"",(IF(AND((IF(AND(ISTEXT((INDEX('Full Data'!$I:$I,MATCH($B7,IF('Full Data'!$G:$G=K$2,'Full Data'!$C:$C),0)))),ISNUMBER(Summary!K7)),"bad qualifer","O"))="O",IFERROR(Summary!K7,"O")="O"),"O","")))</f>
        <v/>
      </c>
      <c r="L7" s="45" t="str">
        <f>(IF(OR(C7=9743,C7=11456,C7=9713,C7=10786,C7=9714, C7=11371),(IF(AND((IF(AND(ISTEXT((INDEX('Full Data'!$I:$I,MATCH($B7,IF('Full Data'!$G:$G=L$2,'Full Data'!$C:$C),0)))),ISNUMBER(Summary!AC7)),"bad qualifer","O"))="O",IFERROR(Summary!AC7,"O")="O"),"O","")),""))</f>
        <v/>
      </c>
      <c r="M7" s="12" t="str">
        <f t="array" ref="M7">IF((INDEX('Full Data'!$I:$I,MATCH($B7,IF('Full Data'!$G:$G=AI$2,'Full Data'!$C:$C),0)))=CONCATENATE(LEFT(AI7),BE7),"",CONCATENATE((INDEX('Full Data'!$I:$I,MATCH($B7,IF('Full Data'!$G:$G=AI$2,'Full Data'!$C:$C),0))),"  |  ",CONCATENATE(AI7,BE7)))</f>
        <v/>
      </c>
      <c r="N7" s="11" t="str">
        <f t="array" ref="N7">IF((INDEX('Full Data'!$I:$I,MATCH($B7,IF('Full Data'!$G:$G=AJ$2,'Full Data'!$C:$C),0)))=CONCATENATE(LEFT(AJ7),BF7),"",CONCATENATE((INDEX('Full Data'!$I:$I,MATCH($B7,IF('Full Data'!$G:$G=AJ$2,'Full Data'!$C:$C),0))),"  |  ",CONCATENATE(AJ7,BF7)))</f>
        <v/>
      </c>
      <c r="O7" s="11" t="str">
        <f t="array" ref="O7">IF((INDEX('Full Data'!$I:$I,MATCH($B7,IF('Full Data'!$G:$G=AK$2,'Full Data'!$C:$C),0)))=CONCATENATE(LEFT(AK7),BG7),"",CONCATENATE((INDEX('Full Data'!$I:$I,MATCH($B7,IF('Full Data'!$G:$G=AK$2,'Full Data'!$C:$C),0))),"  |  ",CONCATENATE(AK7,BG7)))</f>
        <v/>
      </c>
      <c r="P7" s="11" t="str">
        <f t="array" ref="P7">IF((INDEX('Full Data'!$I:$I,MATCH($B7,IF('Full Data'!$G:$G=AL$2,'Full Data'!$C:$C),0)))=CONCATENATE(LEFT(AL7),BH7),"",CONCATENATE((INDEX('Full Data'!$I:$I,MATCH($B7,IF('Full Data'!$G:$G=AL$2,'Full Data'!$C:$C),0))),"  |  ",CONCATENATE(AL7,BH7)))</f>
        <v/>
      </c>
      <c r="Q7" s="11" t="str">
        <f t="array" ref="Q7">IF((INDEX('Full Data'!$I:$I,MATCH($B7,IF('Full Data'!$G:$G=AM$2,'Full Data'!$C:$C),0)))=CONCATENATE(LEFT(AM7),BI7),"",CONCATENATE((INDEX('Full Data'!$I:$I,MATCH($B7,IF('Full Data'!$G:$G=AM$2,'Full Data'!$C:$C),0))),"  |  ",CONCATENATE(AM7,BI7)))</f>
        <v/>
      </c>
      <c r="R7" s="11" t="str">
        <f t="array" ref="R7">IF((INDEX('Full Data'!$I:$I,MATCH($B7,IF('Full Data'!$G:$G=AN$2,'Full Data'!$C:$C),0)))=CONCATENATE(LEFT(AN7),BJ7),"",CONCATENATE((INDEX('Full Data'!$I:$I,MATCH($B7,IF('Full Data'!$G:$G=AN$2,'Full Data'!$C:$C),0))),"  |  ",CONCATENATE(AN7,BJ7)))</f>
        <v/>
      </c>
      <c r="S7" s="11" t="str">
        <f t="array" ref="S7">IF((INDEX('Full Data'!$I:$I,MATCH($B7,IF('Full Data'!$G:$G=AO$2,'Full Data'!$C:$C),0)))=CONCATENATE(LEFT(AO7),BK7),"",CONCATENATE((INDEX('Full Data'!$I:$I,MATCH($B7,IF('Full Data'!$G:$G=AO$2,'Full Data'!$C:$C),0))),"  |  ",CONCATENATE(AO7,BK7)))</f>
        <v/>
      </c>
      <c r="T7" s="11" t="str">
        <f t="array" ref="T7">IF((INDEX('Full Data'!$I:$I,MATCH($B7,IF('Full Data'!$G:$G=AP$2,'Full Data'!$C:$C),0)))=CONCATENATE(LEFT(AP7),BL7),"",CONCATENATE((INDEX('Full Data'!$I:$I,MATCH($B7,IF('Full Data'!$G:$G=AP$2,'Full Data'!$C:$C),0))),"  |  ",CONCATENATE(AP7,BL7)))</f>
        <v/>
      </c>
      <c r="U7" s="11" t="str">
        <f t="array" ref="U7">IF((INDEX('Full Data'!$I:$I,MATCH($B7,IF('Full Data'!$G:$G=AQ$2,'Full Data'!$C:$C),0)))=CONCATENATE(LEFT(AQ7),BM7),"",CONCATENATE((INDEX('Full Data'!$I:$I,MATCH($B7,IF('Full Data'!$G:$G=AQ$2,'Full Data'!$C:$C),0))),"  |  ",CONCATENATE(AQ7,BM7)))</f>
        <v/>
      </c>
      <c r="V7" s="11" t="e">
        <f t="array" ref="V7">IF((INDEX('Full Data'!$I:$I,MATCH($B7,IF('Full Data'!$G:$G=AR$2,'Full Data'!$C:$C),0)))=CONCATENATE(LEFT(AR7),BN7),"",CONCATENATE((INDEX('Full Data'!$I:$I,MATCH($B7,IF('Full Data'!$G:$G=AR$2,'Full Data'!$C:$C),0))),"  |  ",CONCATENATE(AR7,BN7)))</f>
        <v>#N/A</v>
      </c>
      <c r="W7" s="11" t="e">
        <f t="array" ref="W7">IF((INDEX('Full Data'!$I:$I,MATCH($B7,IF('Full Data'!$G:$G=AS$2,'Full Data'!$C:$C),0)))=CONCATENATE(LEFT(AS7),BO7),"",CONCATENATE((INDEX('Full Data'!$I:$I,MATCH($B7,IF('Full Data'!$G:$G=AS$2,'Full Data'!$C:$C),0))),"  |  ",CONCATENATE(AS7,BO7)))</f>
        <v>#N/A</v>
      </c>
      <c r="X7" s="11" t="e">
        <f t="array" ref="X7">IF((INDEX('Full Data'!$I:$I,MATCH($B7,IF('Full Data'!$G:$G=AT$2,'Full Data'!$C:$C),0)))=CONCATENATE(LEFT(AT7),BP7),"",CONCATENATE((INDEX('Full Data'!$I:$I,MATCH($B7,IF('Full Data'!$G:$G=AT$2,'Full Data'!$C:$C),0))),"  |  ",CONCATENATE(AT7,BP7)))</f>
        <v>#N/A</v>
      </c>
      <c r="Y7" s="11" t="str">
        <f t="array" ref="Y7">IF((INDEX('Full Data'!$I:$I,MATCH($B7,IF('Full Data'!$G:$G=AU$2,'Full Data'!$C:$C),0)))=CONCATENATE(LEFT(AU7),BQ7),"",CONCATENATE((INDEX('Full Data'!$I:$I,MATCH($B7,IF('Full Data'!$G:$G=AU$2,'Full Data'!$C:$C),0))),"  |  ",CONCATENATE(AU7,BQ7)))</f>
        <v/>
      </c>
      <c r="Z7" s="11" t="str">
        <f t="array" ref="Z7">IF((INDEX('Full Data'!$I:$I,MATCH($B7,IF('Full Data'!$G:$G=AV$2,'Full Data'!$C:$C),0)))=CONCATENATE(LEFT(AV7),BR7),"",CONCATENATE((INDEX('Full Data'!$I:$I,MATCH($B7,IF('Full Data'!$G:$G=AV$2,'Full Data'!$C:$C),0))),"  |  ",CONCATENATE(AV7,BR7)))</f>
        <v/>
      </c>
      <c r="AA7" s="11" t="str">
        <f t="array" ref="AA7">IF((INDEX('Full Data'!$I:$I,MATCH($B7,IF('Full Data'!$G:$G=AW$2,'Full Data'!$C:$C),0)))=CONCATENATE(LEFT(AW7),BS7),"",CONCATENATE((INDEX('Full Data'!$I:$I,MATCH($B7,IF('Full Data'!$G:$G=AW$2,'Full Data'!$C:$C),0))),"  |  ",CONCATENATE(AW7,BS7)))</f>
        <v/>
      </c>
      <c r="AB7" s="11" t="str">
        <f t="array" ref="AB7">IF((INDEX('Full Data'!$I:$I,MATCH($B7,IF('Full Data'!$G:$G=AX$2,'Full Data'!$C:$C),0)))=CONCATENATE(LEFT(AX7),BT7),"",CONCATENATE((INDEX('Full Data'!$I:$I,MATCH($B7,IF('Full Data'!$G:$G=AX$2,'Full Data'!$C:$C),0))),"  |  ",CONCATENATE(AX7,BT7)))</f>
        <v/>
      </c>
      <c r="AC7" s="11" t="str">
        <f t="array" ref="AC7">IF((INDEX('Full Data'!$I:$I,MATCH($B7,IF('Full Data'!$G:$G=AY$2,'Full Data'!$C:$C),0)))=CONCATENATE(LEFT(AY7),BU7),"",CONCATENATE((INDEX('Full Data'!$I:$I,MATCH($B7,IF('Full Data'!$G:$G=AY$2,'Full Data'!$C:$C),0))),"  |  ",CONCATENATE(AY7,BU7)))</f>
        <v/>
      </c>
      <c r="AD7" s="11" t="e">
        <f t="array" ref="AD7">IF((INDEX('Full Data'!$I:$I,MATCH($B7,IF('Full Data'!$G:$G=AZ$2,'Full Data'!$C:$C),0)))=CONCATENATE(LEFT(AZ7),BV7),"",CONCATENATE((INDEX('Full Data'!$I:$I,MATCH($B7,IF('Full Data'!$G:$G=AZ$2,'Full Data'!$C:$C),0))),"  |  ",CONCATENATE(AZ7,BV7)))</f>
        <v>#N/A</v>
      </c>
      <c r="AE7" s="11" t="str">
        <f t="array" ref="AE7">IF((INDEX('Full Data'!$I:$I,MATCH($B7,IF('Full Data'!$G:$G=BA$2,'Full Data'!$C:$C),0)))=CONCATENATE(LEFT(BA7),BW7),"",CONCATENATE((INDEX('Full Data'!$I:$I,MATCH($B7,IF('Full Data'!$G:$G=BA$2,'Full Data'!$C:$C),0))),"  |  ",CONCATENATE(BA7,BW7)))</f>
        <v/>
      </c>
      <c r="AF7" s="11" t="e">
        <f t="array" ref="AF7">IF((INDEX('Full Data'!$I:$I,MATCH($B7,IF('Full Data'!$G:$G=BB$2,'Full Data'!$C:$C),0)))=CONCATENATE(LEFT(BB7),BX7),"",CONCATENATE((INDEX('Full Data'!$I:$I,MATCH($B7,IF('Full Data'!$G:$G=BB$2,'Full Data'!$C:$C),0))),"  |  ",CONCATENATE(BB7,BX7)))</f>
        <v>#N/A</v>
      </c>
      <c r="AG7" s="11" t="e">
        <f t="array" ref="AG7">IF((INDEX('Full Data'!$I:$I,MATCH($B7,IF('Full Data'!$G:$G=BC$2,'Full Data'!$C:$C),0)))=CONCATENATE(LEFT(BC7),BY7),"",CONCATENATE((INDEX('Full Data'!$I:$I,MATCH($B7,IF('Full Data'!$G:$G=BC$2,'Full Data'!$C:$C),0))),"  |  ",CONCATENATE(BC7,BY7)))</f>
        <v>#N/A</v>
      </c>
      <c r="AH7" s="42" t="e">
        <f t="array" ref="AH7">IF((INDEX('Full Data'!$I:$I,MATCH($B7,IF('Full Data'!$G:$G=BD$2,'Full Data'!$C:$C),0)))=CONCATENATE(LEFT(BD7),BZ7),"",CONCATENATE((INDEX('Full Data'!$I:$I,MATCH($B7,IF('Full Data'!$G:$G=BD$2,'Full Data'!$C:$C),0))),"  |  ",CONCATENATE(BD7,BZ7)))</f>
        <v>#N/A</v>
      </c>
      <c r="AI7" s="27" t="str">
        <f t="array" ref="AI7">IF((INDEX('Full Data'!$M:$M,MATCH($B7,IF('Full Data'!$G:$G=AI$2,'Full Data'!$C:$C),0)))-(INDEX('Full Data'!$E:$E,MATCH($B7,IF('Full Data'!$G:$G=AI$2,'Full Data'!$C:$C),0)))&gt;2,"Q, "&amp;(INDEX('Full Data'!$M:$M,MATCH($B7,IF('Full Data'!$G:$G=AI$2,'Full Data'!$C:$C),0)))-(INDEX('Full Data'!$E:$E,MATCH($B7,IF('Full Data'!$G:$G=AI$2,'Full Data'!$C:$C),0)))-2,"")</f>
        <v/>
      </c>
      <c r="AJ7" s="27" t="str">
        <f t="array" ref="AJ7">IF((INDEX('Full Data'!$M:$M,MATCH($B7,IF('Full Data'!$G:$G=AJ$2,'Full Data'!$C:$C),0)))-(INDEX('Full Data'!$E:$E,MATCH($B7,IF('Full Data'!$G:$G=AJ$2,'Full Data'!$C:$C),0)))&gt;2,"Q, "&amp;(INDEX('Full Data'!$M:$M,MATCH($B7,IF('Full Data'!$G:$G=AJ$2,'Full Data'!$C:$C),0)))-(INDEX('Full Data'!$E:$E,MATCH($B7,IF('Full Data'!$G:$G=AJ$2,'Full Data'!$C:$C),0)))-2,"")</f>
        <v/>
      </c>
      <c r="AK7" s="27" t="str">
        <f t="array" ref="AK7">IF((INDEX('Full Data'!$M:$M,MATCH($B7,IF('Full Data'!$G:$G=AK$2,'Full Data'!$C:$C),0)))-(INDEX('Full Data'!$E:$E,MATCH($B7,IF('Full Data'!$G:$G=AK$2,'Full Data'!$C:$C),0)))&gt;14,"Q, "&amp;(INDEX('Full Data'!$M:$M,MATCH($B7,IF('Full Data'!$G:$G=AK$2,'Full Data'!$C:$C),0)))-(INDEX('Full Data'!$E:$E,MATCH($B7,IF('Full Data'!$G:$G=AK$2,'Full Data'!$C:$C),0)))-14,"")</f>
        <v/>
      </c>
      <c r="AL7" s="27" t="str">
        <f t="array" ref="AL7">IF((INDEX('Full Data'!$M:$M,MATCH($B7,IF('Full Data'!$G:$G=AL$2,'Full Data'!$C:$C),0)))-(INDEX('Full Data'!$E:$E,MATCH($B7,IF('Full Data'!$G:$G=AL$2,'Full Data'!$C:$C),0)))&gt;28,"Q, "&amp;(INDEX('Full Data'!$M:$M,MATCH($B7,IF('Full Data'!$G:$G=AL$2,'Full Data'!$C:$C),0)))-(INDEX('Full Data'!$E:$E,MATCH($B7,IF('Full Data'!$G:$G=AL$2,'Full Data'!$C:$C),0)))-28,"")</f>
        <v/>
      </c>
      <c r="AM7" s="27" t="str">
        <f t="array" ref="AM7">IF((INDEX('Full Data'!$M:$M,MATCH($B7,IF('Full Data'!$G:$G=AM$2,'Full Data'!$C:$C),0)))-(INDEX('Full Data'!$E:$E,MATCH($B7,IF('Full Data'!$G:$G=AM$2,'Full Data'!$C:$C),0)))&gt;28,"Q, "&amp;(INDEX('Full Data'!$M:$M,MATCH($B7,IF('Full Data'!$G:$G=AM$2,'Full Data'!$C:$C),0)))-(INDEX('Full Data'!$E:$E,MATCH($B7,IF('Full Data'!$G:$G=AM$2,'Full Data'!$C:$C),0)))-28,"")</f>
        <v/>
      </c>
      <c r="AN7" s="27" t="str">
        <f t="array" ref="AN7">IF((INDEX('Full Data'!$M:$M,MATCH($B7,IF('Full Data'!$G:$G=AN$2,'Full Data'!$C:$C),0)))-(INDEX('Full Data'!$E:$E,MATCH($B7,IF('Full Data'!$G:$G=AN$2,'Full Data'!$C:$C),0)))&gt;28,"Q, "&amp;(INDEX('Full Data'!$M:$M,MATCH($B7,IF('Full Data'!$G:$G=AN$2,'Full Data'!$C:$C),0)))-(INDEX('Full Data'!$E:$E,MATCH($B7,IF('Full Data'!$G:$G=AN$2,'Full Data'!$C:$C),0)))-28,"")</f>
        <v/>
      </c>
      <c r="AO7" s="27" t="str">
        <f t="array" ref="AO7">IF((INDEX('Full Data'!$M:$M,MATCH($B7,IF('Full Data'!$G:$G=AO$2,'Full Data'!$C:$C),0)))-(INDEX('Full Data'!$E:$E,MATCH($B7,IF('Full Data'!$G:$G=AO$2,'Full Data'!$C:$C),0)))&gt;28,"Q, "&amp;(INDEX('Full Data'!$M:$M,MATCH($B7,IF('Full Data'!$G:$G=AO$2,'Full Data'!$C:$C),0)))-(INDEX('Full Data'!$E:$E,MATCH($B7,IF('Full Data'!$G:$G=AO$2,'Full Data'!$C:$C),0)))-28,"")</f>
        <v/>
      </c>
      <c r="AP7" s="27" t="str">
        <f t="array" ref="AP7">IF((INDEX('Full Data'!$M:$M,MATCH($B7,IF('Full Data'!$G:$G=AP$2,'Full Data'!$C:$C),0)))-(INDEX('Full Data'!$E:$E,MATCH($B7,IF('Full Data'!$G:$G=AP$2,'Full Data'!$C:$C),0)))&gt;2,"Q, "&amp;(INDEX('Full Data'!$M:$M,MATCH($B7,IF('Full Data'!$G:$G=AP$2,'Full Data'!$C:$C),0)))-(INDEX('Full Data'!$E:$E,MATCH($B7,IF('Full Data'!$G:$G=AP$2,'Full Data'!$C:$C),0)))-2,"")</f>
        <v/>
      </c>
      <c r="AQ7" s="27" t="str">
        <f t="array" ref="AQ7">IF((INDEX('Full Data'!$M:$M,MATCH($B7,IF('Full Data'!$G:$G=AQ$2,'Full Data'!$C:$C),0)))-(INDEX('Full Data'!$E:$E,MATCH($B7,IF('Full Data'!$G:$G=AQ$2,'Full Data'!$C:$C),0)))&gt;28,"Q, "&amp;(INDEX('Full Data'!$M:$M,MATCH($B7,IF('Full Data'!$G:$G=AQ$2,'Full Data'!$C:$C),0)))-(INDEX('Full Data'!$E:$E,MATCH($B7,IF('Full Data'!$G:$G=AQ$2,'Full Data'!$C:$C),0)))-28,"")</f>
        <v/>
      </c>
      <c r="AR7" s="27" t="e">
        <f t="array" ref="AR7">IF((INDEX('Full Data'!$M:$M,MATCH($B7,IF('Full Data'!$G:$G=AR$2,'Full Data'!$C:$C),0)))-(INDEX('Full Data'!$E:$E,MATCH($B7,IF('Full Data'!$G:$G=AR$2,'Full Data'!$C:$C),0)))&gt;180,"Q, "&amp;(INDEX('Full Data'!$M:$M,MATCH($B7,IF('Full Data'!$G:$G=AR$2,'Full Data'!$C:$C),0)))-(INDEX('Full Data'!$E:$E,MATCH($B7,IF('Full Data'!$G:$G=AR$2,'Full Data'!$C:$C),0)))-180,"")</f>
        <v>#N/A</v>
      </c>
      <c r="AS7" s="27" t="e">
        <f t="array" ref="AS7">IF((INDEX('Full Data'!$M:$M,MATCH($B7,IF('Full Data'!$G:$G=AS$2,'Full Data'!$C:$C),0)))-(INDEX('Full Data'!$E:$E,MATCH($B7,IF('Full Data'!$G:$G=AS$2,'Full Data'!$C:$C),0)))&gt;180,"Q, "&amp;(INDEX('Full Data'!$M:$M,MATCH($B7,IF('Full Data'!$G:$G=AS$2,'Full Data'!$C:$C),0)))-(INDEX('Full Data'!$E:$E,MATCH($B7,IF('Full Data'!$G:$G=AS$2,'Full Data'!$C:$C),0)))-180,"")</f>
        <v>#N/A</v>
      </c>
      <c r="AT7" s="27" t="e">
        <f t="array" ref="AT7">IF((INDEX('Full Data'!$M:$M,MATCH($B7,IF('Full Data'!$G:$G=AT$2,'Full Data'!$C:$C),0)))-(INDEX('Full Data'!$E:$E,MATCH($B7,IF('Full Data'!$G:$G=AT$2,'Full Data'!$C:$C),0)))&gt;180,"Q, "&amp;(INDEX('Full Data'!$M:$M,MATCH($B7,IF('Full Data'!$G:$G=AT$2,'Full Data'!$C:$C),0)))-(INDEX('Full Data'!$E:$E,MATCH($B7,IF('Full Data'!$G:$G=AT$2,'Full Data'!$C:$C),0)))-180,"")</f>
        <v>#N/A</v>
      </c>
      <c r="AU7" s="27" t="str">
        <f t="array" ref="AU7">IF((INDEX('Full Data'!$M:$M,MATCH($B7,IF('Full Data'!$G:$G=AU$2,'Full Data'!$C:$C),0)))-(INDEX('Full Data'!$E:$E,MATCH($B7,IF('Full Data'!$G:$G=AU$2,'Full Data'!$C:$C),0)))&gt;180,"Q, "&amp;(INDEX('Full Data'!$M:$M,MATCH($B7,IF('Full Data'!$G:$G=AU$2,'Full Data'!$C:$C),0)))-(INDEX('Full Data'!$E:$E,MATCH($B7,IF('Full Data'!$G:$G=AU$2,'Full Data'!$C:$C),0)))-180,"")</f>
        <v/>
      </c>
      <c r="AV7" s="27" t="str">
        <f t="array" ref="AV7">IF((INDEX('Full Data'!$M:$M,MATCH($B7,IF('Full Data'!$G:$G=AV$2,'Full Data'!$C:$C),0)))-(INDEX('Full Data'!$E:$E,MATCH($B7,IF('Full Data'!$G:$G=AV$2,'Full Data'!$C:$C),0)))&gt;28,"Q, "&amp;(INDEX('Full Data'!$M:$M,MATCH($B7,IF('Full Data'!$G:$G=AV$2,'Full Data'!$C:$C),0)))-(INDEX('Full Data'!$E:$E,MATCH($B7,IF('Full Data'!$G:$G=AV$2,'Full Data'!$C:$C),0)))-28,"")</f>
        <v/>
      </c>
      <c r="AW7" s="27" t="str">
        <f t="array" ref="AW7">IF((INDEX('Full Data'!$M:$M,MATCH($B7,IF('Full Data'!$G:$G=AW$2,'Full Data'!$C:$C),0)))-(INDEX('Full Data'!$E:$E,MATCH($B7,IF('Full Data'!$G:$G=AW$2,'Full Data'!$C:$C),0)))&gt;28,"Q, "&amp;(INDEX('Full Data'!$M:$M,MATCH($B7,IF('Full Data'!$G:$G=AW$2,'Full Data'!$C:$C),0)))-(INDEX('Full Data'!$E:$E,MATCH($B7,IF('Full Data'!$G:$G=AW$2,'Full Data'!$C:$C),0)))-28,"")</f>
        <v/>
      </c>
      <c r="AX7" s="27" t="str">
        <f t="array" ref="AX7">IF((INDEX('Full Data'!$M:$M,MATCH($B7,IF('Full Data'!$G:$G=AX$2,'Full Data'!$C:$C),0)))-(INDEX('Full Data'!$E:$E,MATCH($B7,IF('Full Data'!$G:$G=AX$2,'Full Data'!$C:$C),0)))&gt;180,"Q, "&amp;(INDEX('Full Data'!$M:$M,MATCH($B7,IF('Full Data'!$G:$G=AX$2,'Full Data'!$C:$C),0)))-(INDEX('Full Data'!$E:$E,MATCH($B7,IF('Full Data'!$G:$G=AX$2,'Full Data'!$C:$C),0)))-180,"")</f>
        <v/>
      </c>
      <c r="AY7" s="27" t="str">
        <f t="array" ref="AY7">IF((INDEX('Full Data'!$M:$M,MATCH($B7,IF('Full Data'!$G:$G=AY$2,'Full Data'!$C:$C),0)))-(INDEX('Full Data'!$E:$E,MATCH($B7,IF('Full Data'!$G:$G=AY$2,'Full Data'!$C:$C),0)))&gt;7,"Q, "&amp;(INDEX('Full Data'!$M:$M,MATCH($B7,IF('Full Data'!$G:$G=AY$2,'Full Data'!$C:$C),0)))-(INDEX('Full Data'!$E:$E,MATCH($B7,IF('Full Data'!$G:$G=AY$2,'Full Data'!$C:$C),0)))-7,"")</f>
        <v/>
      </c>
      <c r="AZ7" s="27" t="e">
        <f t="array" ref="AZ7">IF((INDEX('Full Data'!$M:$M,MATCH($B7,IF('Full Data'!$G:$G=AZ$2,'Full Data'!$C:$C),0)))-(INDEX('Full Data'!$E:$E,MATCH($B7,IF('Full Data'!$G:$G=AZ$2,'Full Data'!$C:$C),0)))&gt;28,"Q, "&amp;(INDEX('Full Data'!$M:$M,MATCH($B7,IF('Full Data'!$G:$G=AZ$2,'Full Data'!$C:$C),0)))-(INDEX('Full Data'!$E:$E,MATCH($B7,IF('Full Data'!$G:$G=AZ$2,'Full Data'!$C:$C),0)))-28,"")</f>
        <v>#N/A</v>
      </c>
      <c r="BA7" s="27" t="str">
        <f t="array" ref="BA7">IF((INDEX('Full Data'!$M:$M,MATCH($B7,IF('Full Data'!$G:$G=BA$2,'Full Data'!$C:$C),0)))-(INDEX('Full Data'!$E:$E,MATCH($B7,IF('Full Data'!$G:$G=BA$2,'Full Data'!$C:$C),0)))&gt;40,"Q, "&amp;(INDEX('Full Data'!$M:$M,MATCH($B7,IF('Full Data'!$G:$G=BA$2,'Full Data'!$C:$C),0)))-(INDEX('Full Data'!$E:$E,MATCH($B7,IF('Full Data'!$G:$G=BA$2,'Full Data'!$C:$C),0)))-40,"")</f>
        <v/>
      </c>
      <c r="BB7" s="27" t="str">
        <f t="array" ref="BB7">IF((INDEX('Full Data'!$M:$M,MATCH($B7,IF('Full Data'!$G:$G=BB$2,'Full Data'!$C:$C),0)))-(INDEX('Full Data'!$E:$E,MATCH($B7,IF('Full Data'!$G:$G=BB$2,'Full Data'!$C:$C),0)))&gt;20,"Q, "&amp;(INDEX('Full Data'!$M:$M,MATCH($B7,IF('Full Data'!$G:$G=BB$2,'Full Data'!$C:$C),0)))-(INDEX('Full Data'!$E:$E,MATCH($B7,IF('Full Data'!$G:$G=BB$2,'Full Data'!$C:$C),0)))-20,"")</f>
        <v/>
      </c>
      <c r="BC7" s="27" t="str">
        <f t="array" ref="BC7">IF((INDEX('Full Data'!$M:$M,MATCH($B7,IF('Full Data'!$G:$G=BC$2,'Full Data'!$C:$C),0)))-(INDEX('Full Data'!$E:$E,MATCH($B7,IF('Full Data'!$G:$G=BC$2,'Full Data'!$C:$C),0)))&gt;2,"Q, "&amp;(INDEX('Full Data'!$M:$M,MATCH($B7,IF('Full Data'!$G:$G=BC$2,'Full Data'!$C:$C),0)))-(INDEX('Full Data'!$E:$E,MATCH($B7,IF('Full Data'!$G:$G=BC$2,'Full Data'!$C:$C),0)))-2,"")</f>
        <v/>
      </c>
      <c r="BD7" s="27" t="str">
        <f t="array" ref="BD7">IF((INDEX('Full Data'!$M:$M,MATCH($B7,IF('Full Data'!$G:$G=BD$2,'Full Data'!$C:$C),0)))-(INDEX('Full Data'!$E:$E,MATCH($B7,IF('Full Data'!$G:$G=BD$2,'Full Data'!$C:$C),0)))&gt;70,"Q, "&amp;(INDEX('Full Data'!$M:$M,MATCH($B7,IF('Full Data'!$G:$G=BD$2,'Full Data'!$C:$C),0)))-(INDEX('Full Data'!$E:$E,MATCH($B7,IF('Full Data'!$G:$G=BD$2,'Full Data'!$C:$C),0)))-70,"")</f>
        <v/>
      </c>
      <c r="BE7" s="24" t="str">
        <f>IF(Summary!L7&gt;MDL!C7,IF(Summary!L7&lt;PQL!C7,"I",""),"U")</f>
        <v/>
      </c>
      <c r="BF7" s="25" t="str">
        <f>IF(Summary!M7&gt;MDL!D7,IF(Summary!M7&lt;PQL!D7,"I",""),"U")</f>
        <v>U</v>
      </c>
      <c r="BG7" s="25" t="str">
        <f>IF(Summary!N7&gt;MDL!E7,IF(Summary!N7&lt;PQL!E7,"I",""),"U")</f>
        <v/>
      </c>
      <c r="BH7" s="25" t="str">
        <f>IF(Summary!O7&gt;MDL!F7,IF(Summary!O7&lt;PQL!F7,"I",""),"U")</f>
        <v>U</v>
      </c>
      <c r="BI7" s="25" t="str">
        <f>IF(Summary!P7&gt;MDL!G7,IF(Summary!P7&lt;PQL!G7,"I",""),"U")</f>
        <v>I</v>
      </c>
      <c r="BJ7" s="25" t="str">
        <f>IF(Summary!Q7&gt;MDL!H7,IF(Summary!Q7&lt;PQL!H7,"I",""),"U")</f>
        <v/>
      </c>
      <c r="BK7" s="25" t="str">
        <f>IF(Summary!R7&gt;MDL!I7,IF(Summary!R7&lt;PQL!I7,"I",""),"U")</f>
        <v/>
      </c>
      <c r="BL7" s="25" t="str">
        <f>IF(Summary!S7&gt;MDL!J7,IF(Summary!S7&lt;PQL!J7,"I",""),"U")</f>
        <v/>
      </c>
      <c r="BM7" s="25" t="str">
        <f>IF(Summary!T7&gt;MDL!K7,IF(Summary!T7&lt;PQL!K7,"I",""),"U")</f>
        <v>U</v>
      </c>
      <c r="BN7" s="25" t="e">
        <f>IF(Summary!U7&gt;MDL!L7,IF(Summary!U7&lt;PQL!L7,"I",""),"U")</f>
        <v>#N/A</v>
      </c>
      <c r="BO7" s="25" t="e">
        <f>IF(Summary!V7&gt;MDL!M7,IF(Summary!V7&lt;PQL!M7,"I",""),"U")</f>
        <v>#N/A</v>
      </c>
      <c r="BP7" s="25" t="e">
        <f>IF(Summary!W7&gt;MDL!N7,IF(Summary!W7&lt;PQL!N7,"I",""),"U")</f>
        <v>#N/A</v>
      </c>
      <c r="BQ7" s="25" t="str">
        <f>IF(Summary!X7&gt;MDL!O7,IF(Summary!X7&lt;PQL!O7,"I",""),"U")</f>
        <v>I</v>
      </c>
      <c r="BR7" s="25" t="str">
        <f>IF(Summary!Y7&gt;MDL!P7,IF(Summary!Y7&lt;PQL!P7,"I",""),"U")</f>
        <v/>
      </c>
      <c r="BS7" s="25" t="str">
        <f>IF(Summary!Z7&gt;MDL!Q7,IF(Summary!Z7&lt;PQL!Q7,"I",""),"U")</f>
        <v/>
      </c>
      <c r="BT7" s="25" t="str">
        <f>IF(Summary!AA7&gt;MDL!R7,IF(Summary!AA7&lt;PQL!R7,"I",""),"U")</f>
        <v>U</v>
      </c>
      <c r="BU7" s="25" t="str">
        <f>IF(Summary!AB7&gt;MDL!S7,IF(Summary!AB7&lt;PQL!S7,"I",""),"U")</f>
        <v/>
      </c>
      <c r="BV7" s="25" t="e">
        <f>IF(Summary!AD7&gt;MDL!U7,IF(Summary!AD7&lt;PQL!U7,"I",""),"U")</f>
        <v>#N/A</v>
      </c>
      <c r="BW7" s="25" t="str">
        <f>IF(Summary!AE7&gt;MDL!V7,IF(Summary!AE7&lt;PQL!V7,"I",""),"U")</f>
        <v>U</v>
      </c>
      <c r="BX7" s="25" t="e">
        <f>IF(Summary!AF7&gt;MDL!W7,IF(Summary!AF7&lt;PQL!W7,"I",""),"U")</f>
        <v>#N/A</v>
      </c>
      <c r="BY7" s="25" t="e">
        <f>IF(Summary!AG7&gt;MDL!X7,IF(Summary!AG7&lt;PQL!X7,"I",""),"U")</f>
        <v>#N/A</v>
      </c>
      <c r="BZ7" s="25" t="e">
        <f>IF(Summary!AH7&gt;MDL!Y7,IF(Summary!AH7&lt;PQL!Y7,"I",""),"U")</f>
        <v>#N/A</v>
      </c>
    </row>
    <row r="8" spans="2:78">
      <c r="B8" s="45" t="str">
        <f>Summary!B8</f>
        <v>WR-3</v>
      </c>
      <c r="D8" t="str">
        <f>IF(ISERROR(INDEX('Full Data'!A:A,MATCH(B8,'Full Data'!C:C,0))),"",INDEX('Full Data'!A:A,MATCH(B8,'Full Data'!C:C,0)))</f>
        <v>SPRS1205-6</v>
      </c>
      <c r="E8" s="34" t="str">
        <f t="array" ref="E8">IF(AND((IF(AND(ISTEXT((INDEX('Full Data'!$I:$I,MATCH($B8,IF('Full Data'!$G:$G=E$2,'Full Data'!$C:$C),0)))),ISNUMBER(Summary!E8)),"bad qualifer","O"))="O",IFERROR(Summary!E8,"O")="O"),"O","")</f>
        <v/>
      </c>
      <c r="F8" s="8" t="str">
        <f t="array" ref="F8">IF(AND((IF(AND(ISTEXT((INDEX('Full Data'!$I:$I,MATCH($B8,IF('Full Data'!$G:$G=F$2,'Full Data'!$C:$C),0)))),ISNUMBER(Summary!F8)),"bad qualifer","O"))="O",IFERROR(Summary!F8,"O")="O"),"O","")</f>
        <v/>
      </c>
      <c r="G8" s="34" t="str">
        <f t="array" ref="G8">IF(AND((IF(AND(ISTEXT((INDEX('Full Data'!$I:$I,MATCH($B8,IF('Full Data'!$G:$G=G$2,'Full Data'!$C:$C),0)))),ISNUMBER(Summary!G8)),"bad qualifer","O"))="O",IFERROR(Summary!G8,"O")="O"),"O","")</f>
        <v/>
      </c>
      <c r="H8" s="34" t="str">
        <f t="array" ref="H8">IF(AND((IF(AND(ISTEXT((INDEX('Full Data'!$I:$I,MATCH($B8,IF('Full Data'!$G:$G=H$2,'Full Data'!$C:$C),0)))),ISNUMBER(Summary!H8)),"bad qualifer","O"))="O",IFERROR(Summary!H8,"O")="O"),"O","")</f>
        <v/>
      </c>
      <c r="I8" s="34" t="str">
        <f t="array" ref="I8">IF(AND((IF(AND(ISTEXT((INDEX('Full Data'!$I:$I,MATCH($B8,IF('Full Data'!$G:$G=I$2,'Full Data'!$C:$C),0)))),ISNUMBER(Summary!I8)),"bad qualifer","O"))="O",IFERROR(Summary!I8,"O")="O"),"O","")</f>
        <v/>
      </c>
      <c r="J8" s="10" t="str">
        <f t="array" ref="J8">IF(OR(C8=9695,C8=20383,C8=20385,C8=9714,C8=9717,C8=11456,C8=9739,C8=9719),"",(IFERROR(CONCATENATE((INDEX('Full Data'!$I:$I,MATCH($B8,IF('Full Data'!$G:$G=J$2,'Full Data'!$C:$C),0))),"  |  ",(IFERROR(IF(Summary!J8=Summary!K8,"L",Summary!J8-Summary!K8),"O"))),"O")))</f>
        <v>O</v>
      </c>
      <c r="K8" s="45" t="str">
        <f>IF(OR(C8=9695,C8=20383,C8=20385,C8=9714),"",(IF(AND((IF(AND(ISTEXT((INDEX('Full Data'!$I:$I,MATCH($B8,IF('Full Data'!$G:$G=K$2,'Full Data'!$C:$C),0)))),ISNUMBER(Summary!K8)),"bad qualifer","O"))="O",IFERROR(Summary!K8,"O")="O"),"O","")))</f>
        <v/>
      </c>
      <c r="L8" s="45" t="str">
        <f>(IF(OR(C8=9743,C8=11456,C8=9713,C8=10786,C8=9714, C8=11371),(IF(AND((IF(AND(ISTEXT((INDEX('Full Data'!$I:$I,MATCH($B8,IF('Full Data'!$G:$G=L$2,'Full Data'!$C:$C),0)))),ISNUMBER(Summary!AC8)),"bad qualifer","O"))="O",IFERROR(Summary!AC8,"O")="O"),"O","")),""))</f>
        <v/>
      </c>
      <c r="M8" s="12" t="str">
        <f t="array" ref="M8">IF((INDEX('Full Data'!$I:$I,MATCH($B8,IF('Full Data'!$G:$G=AI$2,'Full Data'!$C:$C),0)))=CONCATENATE(LEFT(AI8),BE8),"",CONCATENATE((INDEX('Full Data'!$I:$I,MATCH($B8,IF('Full Data'!$G:$G=AI$2,'Full Data'!$C:$C),0))),"  |  ",CONCATENATE(AI8,BE8)))</f>
        <v/>
      </c>
      <c r="N8" s="11" t="str">
        <f t="array" ref="N8">IF((INDEX('Full Data'!$I:$I,MATCH($B8,IF('Full Data'!$G:$G=AJ$2,'Full Data'!$C:$C),0)))=CONCATENATE(LEFT(AJ8),BF8),"",CONCATENATE((INDEX('Full Data'!$I:$I,MATCH($B8,IF('Full Data'!$G:$G=AJ$2,'Full Data'!$C:$C),0))),"  |  ",CONCATENATE(AJ8,BF8)))</f>
        <v/>
      </c>
      <c r="O8" s="11" t="str">
        <f t="array" ref="O8">IF((INDEX('Full Data'!$I:$I,MATCH($B8,IF('Full Data'!$G:$G=AK$2,'Full Data'!$C:$C),0)))=CONCATENATE(LEFT(AK8),BG8),"",CONCATENATE((INDEX('Full Data'!$I:$I,MATCH($B8,IF('Full Data'!$G:$G=AK$2,'Full Data'!$C:$C),0))),"  |  ",CONCATENATE(AK8,BG8)))</f>
        <v/>
      </c>
      <c r="P8" s="11" t="str">
        <f t="array" ref="P8">IF((INDEX('Full Data'!$I:$I,MATCH($B8,IF('Full Data'!$G:$G=AL$2,'Full Data'!$C:$C),0)))=CONCATENATE(LEFT(AL8),BH8),"",CONCATENATE((INDEX('Full Data'!$I:$I,MATCH($B8,IF('Full Data'!$G:$G=AL$2,'Full Data'!$C:$C),0))),"  |  ",CONCATENATE(AL8,BH8)))</f>
        <v/>
      </c>
      <c r="Q8" s="11" t="str">
        <f t="array" ref="Q8">IF((INDEX('Full Data'!$I:$I,MATCH($B8,IF('Full Data'!$G:$G=AM$2,'Full Data'!$C:$C),0)))=CONCATENATE(LEFT(AM8),BI8),"",CONCATENATE((INDEX('Full Data'!$I:$I,MATCH($B8,IF('Full Data'!$G:$G=AM$2,'Full Data'!$C:$C),0))),"  |  ",CONCATENATE(AM8,BI8)))</f>
        <v/>
      </c>
      <c r="R8" s="11" t="str">
        <f t="array" ref="R8">IF((INDEX('Full Data'!$I:$I,MATCH($B8,IF('Full Data'!$G:$G=AN$2,'Full Data'!$C:$C),0)))=CONCATENATE(LEFT(AN8),BJ8),"",CONCATENATE((INDEX('Full Data'!$I:$I,MATCH($B8,IF('Full Data'!$G:$G=AN$2,'Full Data'!$C:$C),0))),"  |  ",CONCATENATE(AN8,BJ8)))</f>
        <v/>
      </c>
      <c r="S8" s="11" t="str">
        <f t="array" ref="S8">IF((INDEX('Full Data'!$I:$I,MATCH($B8,IF('Full Data'!$G:$G=AO$2,'Full Data'!$C:$C),0)))=CONCATENATE(LEFT(AO8),BK8),"",CONCATENATE((INDEX('Full Data'!$I:$I,MATCH($B8,IF('Full Data'!$G:$G=AO$2,'Full Data'!$C:$C),0))),"  |  ",CONCATENATE(AO8,BK8)))</f>
        <v/>
      </c>
      <c r="T8" s="11" t="str">
        <f t="array" ref="T8">IF((INDEX('Full Data'!$I:$I,MATCH($B8,IF('Full Data'!$G:$G=AP$2,'Full Data'!$C:$C),0)))=CONCATENATE(LEFT(AP8),BL8),"",CONCATENATE((INDEX('Full Data'!$I:$I,MATCH($B8,IF('Full Data'!$G:$G=AP$2,'Full Data'!$C:$C),0))),"  |  ",CONCATENATE(AP8,BL8)))</f>
        <v/>
      </c>
      <c r="U8" s="11" t="str">
        <f t="array" ref="U8">IF((INDEX('Full Data'!$I:$I,MATCH($B8,IF('Full Data'!$G:$G=AQ$2,'Full Data'!$C:$C),0)))=CONCATENATE(LEFT(AQ8),BM8),"",CONCATENATE((INDEX('Full Data'!$I:$I,MATCH($B8,IF('Full Data'!$G:$G=AQ$2,'Full Data'!$C:$C),0))),"  |  ",CONCATENATE(AQ8,BM8)))</f>
        <v/>
      </c>
      <c r="V8" s="11" t="e">
        <f t="array" ref="V8">IF((INDEX('Full Data'!$I:$I,MATCH($B8,IF('Full Data'!$G:$G=AR$2,'Full Data'!$C:$C),0)))=CONCATENATE(LEFT(AR8),BN8),"",CONCATENATE((INDEX('Full Data'!$I:$I,MATCH($B8,IF('Full Data'!$G:$G=AR$2,'Full Data'!$C:$C),0))),"  |  ",CONCATENATE(AR8,BN8)))</f>
        <v>#N/A</v>
      </c>
      <c r="W8" s="11" t="e">
        <f t="array" ref="W8">IF((INDEX('Full Data'!$I:$I,MATCH($B8,IF('Full Data'!$G:$G=AS$2,'Full Data'!$C:$C),0)))=CONCATENATE(LEFT(AS8),BO8),"",CONCATENATE((INDEX('Full Data'!$I:$I,MATCH($B8,IF('Full Data'!$G:$G=AS$2,'Full Data'!$C:$C),0))),"  |  ",CONCATENATE(AS8,BO8)))</f>
        <v>#N/A</v>
      </c>
      <c r="X8" s="11" t="e">
        <f t="array" ref="X8">IF((INDEX('Full Data'!$I:$I,MATCH($B8,IF('Full Data'!$G:$G=AT$2,'Full Data'!$C:$C),0)))=CONCATENATE(LEFT(AT8),BP8),"",CONCATENATE((INDEX('Full Data'!$I:$I,MATCH($B8,IF('Full Data'!$G:$G=AT$2,'Full Data'!$C:$C),0))),"  |  ",CONCATENATE(AT8,BP8)))</f>
        <v>#N/A</v>
      </c>
      <c r="Y8" s="11" t="str">
        <f t="array" ref="Y8">IF((INDEX('Full Data'!$I:$I,MATCH($B8,IF('Full Data'!$G:$G=AU$2,'Full Data'!$C:$C),0)))=CONCATENATE(LEFT(AU8),BQ8),"",CONCATENATE((INDEX('Full Data'!$I:$I,MATCH($B8,IF('Full Data'!$G:$G=AU$2,'Full Data'!$C:$C),0))),"  |  ",CONCATENATE(AU8,BQ8)))</f>
        <v/>
      </c>
      <c r="Z8" s="11" t="str">
        <f t="array" ref="Z8">IF((INDEX('Full Data'!$I:$I,MATCH($B8,IF('Full Data'!$G:$G=AV$2,'Full Data'!$C:$C),0)))=CONCATENATE(LEFT(AV8),BR8),"",CONCATENATE((INDEX('Full Data'!$I:$I,MATCH($B8,IF('Full Data'!$G:$G=AV$2,'Full Data'!$C:$C),0))),"  |  ",CONCATENATE(AV8,BR8)))</f>
        <v/>
      </c>
      <c r="AA8" s="11" t="str">
        <f t="array" ref="AA8">IF((INDEX('Full Data'!$I:$I,MATCH($B8,IF('Full Data'!$G:$G=AW$2,'Full Data'!$C:$C),0)))=CONCATENATE(LEFT(AW8),BS8),"",CONCATENATE((INDEX('Full Data'!$I:$I,MATCH($B8,IF('Full Data'!$G:$G=AW$2,'Full Data'!$C:$C),0))),"  |  ",CONCATENATE(AW8,BS8)))</f>
        <v/>
      </c>
      <c r="AB8" s="11" t="str">
        <f t="array" ref="AB8">IF((INDEX('Full Data'!$I:$I,MATCH($B8,IF('Full Data'!$G:$G=AX$2,'Full Data'!$C:$C),0)))=CONCATENATE(LEFT(AX8),BT8),"",CONCATENATE((INDEX('Full Data'!$I:$I,MATCH($B8,IF('Full Data'!$G:$G=AX$2,'Full Data'!$C:$C),0))),"  |  ",CONCATENATE(AX8,BT8)))</f>
        <v/>
      </c>
      <c r="AC8" s="11" t="str">
        <f t="array" ref="AC8">IF((INDEX('Full Data'!$I:$I,MATCH($B8,IF('Full Data'!$G:$G=AY$2,'Full Data'!$C:$C),0)))=CONCATENATE(LEFT(AY8),BU8),"",CONCATENATE((INDEX('Full Data'!$I:$I,MATCH($B8,IF('Full Data'!$G:$G=AY$2,'Full Data'!$C:$C),0))),"  |  ",CONCATENATE(AY8,BU8)))</f>
        <v/>
      </c>
      <c r="AD8" s="11" t="e">
        <f t="array" ref="AD8">IF((INDEX('Full Data'!$I:$I,MATCH($B8,IF('Full Data'!$G:$G=AZ$2,'Full Data'!$C:$C),0)))=CONCATENATE(LEFT(AZ8),BV8),"",CONCATENATE((INDEX('Full Data'!$I:$I,MATCH($B8,IF('Full Data'!$G:$G=AZ$2,'Full Data'!$C:$C),0))),"  |  ",CONCATENATE(AZ8,BV8)))</f>
        <v>#N/A</v>
      </c>
      <c r="AE8" s="11" t="str">
        <f t="array" ref="AE8">IF((INDEX('Full Data'!$I:$I,MATCH($B8,IF('Full Data'!$G:$G=BA$2,'Full Data'!$C:$C),0)))=CONCATENATE(LEFT(BA8),BW8),"",CONCATENATE((INDEX('Full Data'!$I:$I,MATCH($B8,IF('Full Data'!$G:$G=BA$2,'Full Data'!$C:$C),0))),"  |  ",CONCATENATE(BA8,BW8)))</f>
        <v/>
      </c>
      <c r="AF8" s="11" t="e">
        <f t="array" ref="AF8">IF((INDEX('Full Data'!$I:$I,MATCH($B8,IF('Full Data'!$G:$G=BB$2,'Full Data'!$C:$C),0)))=CONCATENATE(LEFT(BB8),BX8),"",CONCATENATE((INDEX('Full Data'!$I:$I,MATCH($B8,IF('Full Data'!$G:$G=BB$2,'Full Data'!$C:$C),0))),"  |  ",CONCATENATE(BB8,BX8)))</f>
        <v>#N/A</v>
      </c>
      <c r="AG8" s="11" t="e">
        <f t="array" ref="AG8">IF((INDEX('Full Data'!$I:$I,MATCH($B8,IF('Full Data'!$G:$G=BC$2,'Full Data'!$C:$C),0)))=CONCATENATE(LEFT(BC8),BY8),"",CONCATENATE((INDEX('Full Data'!$I:$I,MATCH($B8,IF('Full Data'!$G:$G=BC$2,'Full Data'!$C:$C),0))),"  |  ",CONCATENATE(BC8,BY8)))</f>
        <v>#N/A</v>
      </c>
      <c r="AH8" s="42" t="e">
        <f t="array" ref="AH8">IF((INDEX('Full Data'!$I:$I,MATCH($B8,IF('Full Data'!$G:$G=BD$2,'Full Data'!$C:$C),0)))=CONCATENATE(LEFT(BD8),BZ8),"",CONCATENATE((INDEX('Full Data'!$I:$I,MATCH($B8,IF('Full Data'!$G:$G=BD$2,'Full Data'!$C:$C),0))),"  |  ",CONCATENATE(BD8,BZ8)))</f>
        <v>#N/A</v>
      </c>
      <c r="AI8" s="27" t="str">
        <f t="array" ref="AI8">IF((INDEX('Full Data'!$M:$M,MATCH($B8,IF('Full Data'!$G:$G=AI$2,'Full Data'!$C:$C),0)))-(INDEX('Full Data'!$E:$E,MATCH($B8,IF('Full Data'!$G:$G=AI$2,'Full Data'!$C:$C),0)))&gt;2,"Q, "&amp;(INDEX('Full Data'!$M:$M,MATCH($B8,IF('Full Data'!$G:$G=AI$2,'Full Data'!$C:$C),0)))-(INDEX('Full Data'!$E:$E,MATCH($B8,IF('Full Data'!$G:$G=AI$2,'Full Data'!$C:$C),0)))-2,"")</f>
        <v/>
      </c>
      <c r="AJ8" s="27" t="str">
        <f t="array" ref="AJ8">IF((INDEX('Full Data'!$M:$M,MATCH($B8,IF('Full Data'!$G:$G=AJ$2,'Full Data'!$C:$C),0)))-(INDEX('Full Data'!$E:$E,MATCH($B8,IF('Full Data'!$G:$G=AJ$2,'Full Data'!$C:$C),0)))&gt;2,"Q, "&amp;(INDEX('Full Data'!$M:$M,MATCH($B8,IF('Full Data'!$G:$G=AJ$2,'Full Data'!$C:$C),0)))-(INDEX('Full Data'!$E:$E,MATCH($B8,IF('Full Data'!$G:$G=AJ$2,'Full Data'!$C:$C),0)))-2,"")</f>
        <v/>
      </c>
      <c r="AK8" s="27" t="str">
        <f t="array" ref="AK8">IF((INDEX('Full Data'!$M:$M,MATCH($B8,IF('Full Data'!$G:$G=AK$2,'Full Data'!$C:$C),0)))-(INDEX('Full Data'!$E:$E,MATCH($B8,IF('Full Data'!$G:$G=AK$2,'Full Data'!$C:$C),0)))&gt;14,"Q, "&amp;(INDEX('Full Data'!$M:$M,MATCH($B8,IF('Full Data'!$G:$G=AK$2,'Full Data'!$C:$C),0)))-(INDEX('Full Data'!$E:$E,MATCH($B8,IF('Full Data'!$G:$G=AK$2,'Full Data'!$C:$C),0)))-14,"")</f>
        <v/>
      </c>
      <c r="AL8" s="27" t="str">
        <f t="array" ref="AL8">IF((INDEX('Full Data'!$M:$M,MATCH($B8,IF('Full Data'!$G:$G=AL$2,'Full Data'!$C:$C),0)))-(INDEX('Full Data'!$E:$E,MATCH($B8,IF('Full Data'!$G:$G=AL$2,'Full Data'!$C:$C),0)))&gt;28,"Q, "&amp;(INDEX('Full Data'!$M:$M,MATCH($B8,IF('Full Data'!$G:$G=AL$2,'Full Data'!$C:$C),0)))-(INDEX('Full Data'!$E:$E,MATCH($B8,IF('Full Data'!$G:$G=AL$2,'Full Data'!$C:$C),0)))-28,"")</f>
        <v/>
      </c>
      <c r="AM8" s="27" t="str">
        <f t="array" ref="AM8">IF((INDEX('Full Data'!$M:$M,MATCH($B8,IF('Full Data'!$G:$G=AM$2,'Full Data'!$C:$C),0)))-(INDEX('Full Data'!$E:$E,MATCH($B8,IF('Full Data'!$G:$G=AM$2,'Full Data'!$C:$C),0)))&gt;28,"Q, "&amp;(INDEX('Full Data'!$M:$M,MATCH($B8,IF('Full Data'!$G:$G=AM$2,'Full Data'!$C:$C),0)))-(INDEX('Full Data'!$E:$E,MATCH($B8,IF('Full Data'!$G:$G=AM$2,'Full Data'!$C:$C),0)))-28,"")</f>
        <v/>
      </c>
      <c r="AN8" s="27" t="str">
        <f t="array" ref="AN8">IF((INDEX('Full Data'!$M:$M,MATCH($B8,IF('Full Data'!$G:$G=AN$2,'Full Data'!$C:$C),0)))-(INDEX('Full Data'!$E:$E,MATCH($B8,IF('Full Data'!$G:$G=AN$2,'Full Data'!$C:$C),0)))&gt;28,"Q, "&amp;(INDEX('Full Data'!$M:$M,MATCH($B8,IF('Full Data'!$G:$G=AN$2,'Full Data'!$C:$C),0)))-(INDEX('Full Data'!$E:$E,MATCH($B8,IF('Full Data'!$G:$G=AN$2,'Full Data'!$C:$C),0)))-28,"")</f>
        <v/>
      </c>
      <c r="AO8" s="27" t="str">
        <f t="array" ref="AO8">IF((INDEX('Full Data'!$M:$M,MATCH($B8,IF('Full Data'!$G:$G=AO$2,'Full Data'!$C:$C),0)))-(INDEX('Full Data'!$E:$E,MATCH($B8,IF('Full Data'!$G:$G=AO$2,'Full Data'!$C:$C),0)))&gt;28,"Q, "&amp;(INDEX('Full Data'!$M:$M,MATCH($B8,IF('Full Data'!$G:$G=AO$2,'Full Data'!$C:$C),0)))-(INDEX('Full Data'!$E:$E,MATCH($B8,IF('Full Data'!$G:$G=AO$2,'Full Data'!$C:$C),0)))-28,"")</f>
        <v/>
      </c>
      <c r="AP8" s="27" t="str">
        <f t="array" ref="AP8">IF((INDEX('Full Data'!$M:$M,MATCH($B8,IF('Full Data'!$G:$G=AP$2,'Full Data'!$C:$C),0)))-(INDEX('Full Data'!$E:$E,MATCH($B8,IF('Full Data'!$G:$G=AP$2,'Full Data'!$C:$C),0)))&gt;2,"Q, "&amp;(INDEX('Full Data'!$M:$M,MATCH($B8,IF('Full Data'!$G:$G=AP$2,'Full Data'!$C:$C),0)))-(INDEX('Full Data'!$E:$E,MATCH($B8,IF('Full Data'!$G:$G=AP$2,'Full Data'!$C:$C),0)))-2,"")</f>
        <v/>
      </c>
      <c r="AQ8" s="27" t="str">
        <f t="array" ref="AQ8">IF((INDEX('Full Data'!$M:$M,MATCH($B8,IF('Full Data'!$G:$G=AQ$2,'Full Data'!$C:$C),0)))-(INDEX('Full Data'!$E:$E,MATCH($B8,IF('Full Data'!$G:$G=AQ$2,'Full Data'!$C:$C),0)))&gt;28,"Q, "&amp;(INDEX('Full Data'!$M:$M,MATCH($B8,IF('Full Data'!$G:$G=AQ$2,'Full Data'!$C:$C),0)))-(INDEX('Full Data'!$E:$E,MATCH($B8,IF('Full Data'!$G:$G=AQ$2,'Full Data'!$C:$C),0)))-28,"")</f>
        <v/>
      </c>
      <c r="AR8" s="27" t="e">
        <f t="array" ref="AR8">IF((INDEX('Full Data'!$M:$M,MATCH($B8,IF('Full Data'!$G:$G=AR$2,'Full Data'!$C:$C),0)))-(INDEX('Full Data'!$E:$E,MATCH($B8,IF('Full Data'!$G:$G=AR$2,'Full Data'!$C:$C),0)))&gt;180,"Q, "&amp;(INDEX('Full Data'!$M:$M,MATCH($B8,IF('Full Data'!$G:$G=AR$2,'Full Data'!$C:$C),0)))-(INDEX('Full Data'!$E:$E,MATCH($B8,IF('Full Data'!$G:$G=AR$2,'Full Data'!$C:$C),0)))-180,"")</f>
        <v>#N/A</v>
      </c>
      <c r="AS8" s="27" t="e">
        <f t="array" ref="AS8">IF((INDEX('Full Data'!$M:$M,MATCH($B8,IF('Full Data'!$G:$G=AS$2,'Full Data'!$C:$C),0)))-(INDEX('Full Data'!$E:$E,MATCH($B8,IF('Full Data'!$G:$G=AS$2,'Full Data'!$C:$C),0)))&gt;180,"Q, "&amp;(INDEX('Full Data'!$M:$M,MATCH($B8,IF('Full Data'!$G:$G=AS$2,'Full Data'!$C:$C),0)))-(INDEX('Full Data'!$E:$E,MATCH($B8,IF('Full Data'!$G:$G=AS$2,'Full Data'!$C:$C),0)))-180,"")</f>
        <v>#N/A</v>
      </c>
      <c r="AT8" s="27" t="e">
        <f t="array" ref="AT8">IF((INDEX('Full Data'!$M:$M,MATCH($B8,IF('Full Data'!$G:$G=AT$2,'Full Data'!$C:$C),0)))-(INDEX('Full Data'!$E:$E,MATCH($B8,IF('Full Data'!$G:$G=AT$2,'Full Data'!$C:$C),0)))&gt;180,"Q, "&amp;(INDEX('Full Data'!$M:$M,MATCH($B8,IF('Full Data'!$G:$G=AT$2,'Full Data'!$C:$C),0)))-(INDEX('Full Data'!$E:$E,MATCH($B8,IF('Full Data'!$G:$G=AT$2,'Full Data'!$C:$C),0)))-180,"")</f>
        <v>#N/A</v>
      </c>
      <c r="AU8" s="27" t="str">
        <f t="array" ref="AU8">IF((INDEX('Full Data'!$M:$M,MATCH($B8,IF('Full Data'!$G:$G=AU$2,'Full Data'!$C:$C),0)))-(INDEX('Full Data'!$E:$E,MATCH($B8,IF('Full Data'!$G:$G=AU$2,'Full Data'!$C:$C),0)))&gt;180,"Q, "&amp;(INDEX('Full Data'!$M:$M,MATCH($B8,IF('Full Data'!$G:$G=AU$2,'Full Data'!$C:$C),0)))-(INDEX('Full Data'!$E:$E,MATCH($B8,IF('Full Data'!$G:$G=AU$2,'Full Data'!$C:$C),0)))-180,"")</f>
        <v/>
      </c>
      <c r="AV8" s="27" t="str">
        <f t="array" ref="AV8">IF((INDEX('Full Data'!$M:$M,MATCH($B8,IF('Full Data'!$G:$G=AV$2,'Full Data'!$C:$C),0)))-(INDEX('Full Data'!$E:$E,MATCH($B8,IF('Full Data'!$G:$G=AV$2,'Full Data'!$C:$C),0)))&gt;28,"Q, "&amp;(INDEX('Full Data'!$M:$M,MATCH($B8,IF('Full Data'!$G:$G=AV$2,'Full Data'!$C:$C),0)))-(INDEX('Full Data'!$E:$E,MATCH($B8,IF('Full Data'!$G:$G=AV$2,'Full Data'!$C:$C),0)))-28,"")</f>
        <v/>
      </c>
      <c r="AW8" s="27" t="str">
        <f t="array" ref="AW8">IF((INDEX('Full Data'!$M:$M,MATCH($B8,IF('Full Data'!$G:$G=AW$2,'Full Data'!$C:$C),0)))-(INDEX('Full Data'!$E:$E,MATCH($B8,IF('Full Data'!$G:$G=AW$2,'Full Data'!$C:$C),0)))&gt;28,"Q, "&amp;(INDEX('Full Data'!$M:$M,MATCH($B8,IF('Full Data'!$G:$G=AW$2,'Full Data'!$C:$C),0)))-(INDEX('Full Data'!$E:$E,MATCH($B8,IF('Full Data'!$G:$G=AW$2,'Full Data'!$C:$C),0)))-28,"")</f>
        <v/>
      </c>
      <c r="AX8" s="27" t="str">
        <f t="array" ref="AX8">IF((INDEX('Full Data'!$M:$M,MATCH($B8,IF('Full Data'!$G:$G=AX$2,'Full Data'!$C:$C),0)))-(INDEX('Full Data'!$E:$E,MATCH($B8,IF('Full Data'!$G:$G=AX$2,'Full Data'!$C:$C),0)))&gt;180,"Q, "&amp;(INDEX('Full Data'!$M:$M,MATCH($B8,IF('Full Data'!$G:$G=AX$2,'Full Data'!$C:$C),0)))-(INDEX('Full Data'!$E:$E,MATCH($B8,IF('Full Data'!$G:$G=AX$2,'Full Data'!$C:$C),0)))-180,"")</f>
        <v/>
      </c>
      <c r="AY8" s="27" t="str">
        <f t="array" ref="AY8">IF((INDEX('Full Data'!$M:$M,MATCH($B8,IF('Full Data'!$G:$G=AY$2,'Full Data'!$C:$C),0)))-(INDEX('Full Data'!$E:$E,MATCH($B8,IF('Full Data'!$G:$G=AY$2,'Full Data'!$C:$C),0)))&gt;7,"Q, "&amp;(INDEX('Full Data'!$M:$M,MATCH($B8,IF('Full Data'!$G:$G=AY$2,'Full Data'!$C:$C),0)))-(INDEX('Full Data'!$E:$E,MATCH($B8,IF('Full Data'!$G:$G=AY$2,'Full Data'!$C:$C),0)))-7,"")</f>
        <v/>
      </c>
      <c r="AZ8" s="27" t="e">
        <f t="array" ref="AZ8">IF((INDEX('Full Data'!$M:$M,MATCH($B8,IF('Full Data'!$G:$G=AZ$2,'Full Data'!$C:$C),0)))-(INDEX('Full Data'!$E:$E,MATCH($B8,IF('Full Data'!$G:$G=AZ$2,'Full Data'!$C:$C),0)))&gt;28,"Q, "&amp;(INDEX('Full Data'!$M:$M,MATCH($B8,IF('Full Data'!$G:$G=AZ$2,'Full Data'!$C:$C),0)))-(INDEX('Full Data'!$E:$E,MATCH($B8,IF('Full Data'!$G:$G=AZ$2,'Full Data'!$C:$C),0)))-28,"")</f>
        <v>#N/A</v>
      </c>
      <c r="BA8" s="27" t="str">
        <f t="array" ref="BA8">IF((INDEX('Full Data'!$M:$M,MATCH($B8,IF('Full Data'!$G:$G=BA$2,'Full Data'!$C:$C),0)))-(INDEX('Full Data'!$E:$E,MATCH($B8,IF('Full Data'!$G:$G=BA$2,'Full Data'!$C:$C),0)))&gt;40,"Q, "&amp;(INDEX('Full Data'!$M:$M,MATCH($B8,IF('Full Data'!$G:$G=BA$2,'Full Data'!$C:$C),0)))-(INDEX('Full Data'!$E:$E,MATCH($B8,IF('Full Data'!$G:$G=BA$2,'Full Data'!$C:$C),0)))-40,"")</f>
        <v/>
      </c>
      <c r="BB8" s="27" t="str">
        <f t="array" ref="BB8">IF((INDEX('Full Data'!$M:$M,MATCH($B8,IF('Full Data'!$G:$G=BB$2,'Full Data'!$C:$C),0)))-(INDEX('Full Data'!$E:$E,MATCH($B8,IF('Full Data'!$G:$G=BB$2,'Full Data'!$C:$C),0)))&gt;20,"Q, "&amp;(INDEX('Full Data'!$M:$M,MATCH($B8,IF('Full Data'!$G:$G=BB$2,'Full Data'!$C:$C),0)))-(INDEX('Full Data'!$E:$E,MATCH($B8,IF('Full Data'!$G:$G=BB$2,'Full Data'!$C:$C),0)))-20,"")</f>
        <v/>
      </c>
      <c r="BC8" s="27" t="str">
        <f t="array" ref="BC8">IF((INDEX('Full Data'!$M:$M,MATCH($B8,IF('Full Data'!$G:$G=BC$2,'Full Data'!$C:$C),0)))-(INDEX('Full Data'!$E:$E,MATCH($B8,IF('Full Data'!$G:$G=BC$2,'Full Data'!$C:$C),0)))&gt;2,"Q, "&amp;(INDEX('Full Data'!$M:$M,MATCH($B8,IF('Full Data'!$G:$G=BC$2,'Full Data'!$C:$C),0)))-(INDEX('Full Data'!$E:$E,MATCH($B8,IF('Full Data'!$G:$G=BC$2,'Full Data'!$C:$C),0)))-2,"")</f>
        <v/>
      </c>
      <c r="BD8" s="27" t="str">
        <f t="array" ref="BD8">IF((INDEX('Full Data'!$M:$M,MATCH($B8,IF('Full Data'!$G:$G=BD$2,'Full Data'!$C:$C),0)))-(INDEX('Full Data'!$E:$E,MATCH($B8,IF('Full Data'!$G:$G=BD$2,'Full Data'!$C:$C),0)))&gt;70,"Q, "&amp;(INDEX('Full Data'!$M:$M,MATCH($B8,IF('Full Data'!$G:$G=BD$2,'Full Data'!$C:$C),0)))-(INDEX('Full Data'!$E:$E,MATCH($B8,IF('Full Data'!$G:$G=BD$2,'Full Data'!$C:$C),0)))-70,"")</f>
        <v/>
      </c>
      <c r="BE8" s="24" t="str">
        <f>IF(Summary!L8&gt;MDL!C8,IF(Summary!L8&lt;PQL!C8,"I",""),"U")</f>
        <v/>
      </c>
      <c r="BF8" s="25" t="str">
        <f>IF(Summary!M8&gt;MDL!D8,IF(Summary!M8&lt;PQL!D8,"I",""),"U")</f>
        <v>U</v>
      </c>
      <c r="BG8" s="25" t="str">
        <f>IF(Summary!N8&gt;MDL!E8,IF(Summary!N8&lt;PQL!E8,"I",""),"U")</f>
        <v/>
      </c>
      <c r="BH8" s="25" t="str">
        <f>IF(Summary!O8&gt;MDL!F8,IF(Summary!O8&lt;PQL!F8,"I",""),"U")</f>
        <v>I</v>
      </c>
      <c r="BI8" s="25" t="str">
        <f>IF(Summary!P8&gt;MDL!G8,IF(Summary!P8&lt;PQL!G8,"I",""),"U")</f>
        <v>I</v>
      </c>
      <c r="BJ8" s="25" t="str">
        <f>IF(Summary!Q8&gt;MDL!H8,IF(Summary!Q8&lt;PQL!H8,"I",""),"U")</f>
        <v/>
      </c>
      <c r="BK8" s="25" t="str">
        <f>IF(Summary!R8&gt;MDL!I8,IF(Summary!R8&lt;PQL!I8,"I",""),"U")</f>
        <v/>
      </c>
      <c r="BL8" s="25" t="str">
        <f>IF(Summary!S8&gt;MDL!J8,IF(Summary!S8&lt;PQL!J8,"I",""),"U")</f>
        <v/>
      </c>
      <c r="BM8" s="25" t="str">
        <f>IF(Summary!T8&gt;MDL!K8,IF(Summary!T8&lt;PQL!K8,"I",""),"U")</f>
        <v>U</v>
      </c>
      <c r="BN8" s="25" t="e">
        <f>IF(Summary!U8&gt;MDL!L8,IF(Summary!U8&lt;PQL!L8,"I",""),"U")</f>
        <v>#N/A</v>
      </c>
      <c r="BO8" s="25" t="e">
        <f>IF(Summary!V8&gt;MDL!M8,IF(Summary!V8&lt;PQL!M8,"I",""),"U")</f>
        <v>#N/A</v>
      </c>
      <c r="BP8" s="25" t="e">
        <f>IF(Summary!W8&gt;MDL!N8,IF(Summary!W8&lt;PQL!N8,"I",""),"U")</f>
        <v>#N/A</v>
      </c>
      <c r="BQ8" s="25" t="str">
        <f>IF(Summary!X8&gt;MDL!O8,IF(Summary!X8&lt;PQL!O8,"I",""),"U")</f>
        <v>I</v>
      </c>
      <c r="BR8" s="25" t="str">
        <f>IF(Summary!Y8&gt;MDL!P8,IF(Summary!Y8&lt;PQL!P8,"I",""),"U")</f>
        <v/>
      </c>
      <c r="BS8" s="25" t="str">
        <f>IF(Summary!Z8&gt;MDL!Q8,IF(Summary!Z8&lt;PQL!Q8,"I",""),"U")</f>
        <v/>
      </c>
      <c r="BT8" s="25" t="str">
        <f>IF(Summary!AA8&gt;MDL!R8,IF(Summary!AA8&lt;PQL!R8,"I",""),"U")</f>
        <v>U</v>
      </c>
      <c r="BU8" s="25" t="str">
        <f>IF(Summary!AB8&gt;MDL!S8,IF(Summary!AB8&lt;PQL!S8,"I",""),"U")</f>
        <v/>
      </c>
      <c r="BV8" s="25" t="e">
        <f>IF(Summary!AD8&gt;MDL!U8,IF(Summary!AD8&lt;PQL!U8,"I",""),"U")</f>
        <v>#N/A</v>
      </c>
      <c r="BW8" s="25" t="str">
        <f>IF(Summary!AE8&gt;MDL!V8,IF(Summary!AE8&lt;PQL!V8,"I",""),"U")</f>
        <v>U</v>
      </c>
      <c r="BX8" s="25" t="e">
        <f>IF(Summary!AF8&gt;MDL!W8,IF(Summary!AF8&lt;PQL!W8,"I",""),"U")</f>
        <v>#N/A</v>
      </c>
      <c r="BY8" s="25" t="e">
        <f>IF(Summary!AG8&gt;MDL!X8,IF(Summary!AG8&lt;PQL!X8,"I",""),"U")</f>
        <v>#N/A</v>
      </c>
      <c r="BZ8" s="25" t="e">
        <f>IF(Summary!AH8&gt;MDL!Y8,IF(Summary!AH8&lt;PQL!Y8,"I",""),"U")</f>
        <v>#N/A</v>
      </c>
    </row>
    <row r="9" spans="2:78">
      <c r="B9" s="45" t="str">
        <f>Summary!B9</f>
        <v>WR-4</v>
      </c>
      <c r="D9" t="str">
        <f>IF(ISERROR(INDEX('Full Data'!A:A,MATCH(B9,'Full Data'!C:C,0))),"",INDEX('Full Data'!A:A,MATCH(B9,'Full Data'!C:C,0)))</f>
        <v>SPRS1205-4</v>
      </c>
      <c r="E9" s="34" t="str">
        <f t="array" ref="E9">IF(AND((IF(AND(ISTEXT((INDEX('Full Data'!$I:$I,MATCH($B9,IF('Full Data'!$G:$G=E$2,'Full Data'!$C:$C),0)))),ISNUMBER(Summary!E9)),"bad qualifer","O"))="O",IFERROR(Summary!E9,"O")="O"),"O","")</f>
        <v/>
      </c>
      <c r="F9" s="8" t="str">
        <f t="array" ref="F9">IF(AND((IF(AND(ISTEXT((INDEX('Full Data'!$I:$I,MATCH($B9,IF('Full Data'!$G:$G=F$2,'Full Data'!$C:$C),0)))),ISNUMBER(Summary!F9)),"bad qualifer","O"))="O",IFERROR(Summary!F9,"O")="O"),"O","")</f>
        <v/>
      </c>
      <c r="G9" s="34" t="str">
        <f t="array" ref="G9">IF(AND((IF(AND(ISTEXT((INDEX('Full Data'!$I:$I,MATCH($B9,IF('Full Data'!$G:$G=G$2,'Full Data'!$C:$C),0)))),ISNUMBER(Summary!G9)),"bad qualifer","O"))="O",IFERROR(Summary!G9,"O")="O"),"O","")</f>
        <v/>
      </c>
      <c r="H9" s="34" t="str">
        <f t="array" ref="H9">IF(AND((IF(AND(ISTEXT((INDEX('Full Data'!$I:$I,MATCH($B9,IF('Full Data'!$G:$G=H$2,'Full Data'!$C:$C),0)))),ISNUMBER(Summary!H9)),"bad qualifer","O"))="O",IFERROR(Summary!H9,"O")="O"),"O","")</f>
        <v/>
      </c>
      <c r="I9" s="34" t="str">
        <f t="array" ref="I9">IF(AND((IF(AND(ISTEXT((INDEX('Full Data'!$I:$I,MATCH($B9,IF('Full Data'!$G:$G=I$2,'Full Data'!$C:$C),0)))),ISNUMBER(Summary!I9)),"bad qualifer","O"))="O",IFERROR(Summary!I9,"O")="O"),"O","")</f>
        <v/>
      </c>
      <c r="J9" s="10" t="str">
        <f t="array" ref="J9">IF(OR(C9=9695,C9=20383,C9=20385,C9=9714,C9=9717,C9=11456,C9=9739,C9=9719),"",(IFERROR(CONCATENATE((INDEX('Full Data'!$I:$I,MATCH($B9,IF('Full Data'!$G:$G=J$2,'Full Data'!$C:$C),0))),"  |  ",(IFERROR(IF(Summary!J9=Summary!K9,"L",Summary!J9-Summary!K9),"O"))),"O")))</f>
        <v>O</v>
      </c>
      <c r="K9" s="45" t="str">
        <f>IF(OR(C9=9695,C9=20383,C9=20385,C9=9714),"",(IF(AND((IF(AND(ISTEXT((INDEX('Full Data'!$I:$I,MATCH($B9,IF('Full Data'!$G:$G=K$2,'Full Data'!$C:$C),0)))),ISNUMBER(Summary!K9)),"bad qualifer","O"))="O",IFERROR(Summary!K9,"O")="O"),"O","")))</f>
        <v/>
      </c>
      <c r="L9" s="45" t="str">
        <f>(IF(OR(C9=9743,C9=11456,C9=9713,C9=10786,C9=9714, C9=11371),(IF(AND((IF(AND(ISTEXT((INDEX('Full Data'!$I:$I,MATCH($B9,IF('Full Data'!$G:$G=L$2,'Full Data'!$C:$C),0)))),ISNUMBER(Summary!AC9)),"bad qualifer","O"))="O",IFERROR(Summary!AC9,"O")="O"),"O","")),""))</f>
        <v/>
      </c>
      <c r="M9" s="12" t="str">
        <f t="array" ref="M9">IF((INDEX('Full Data'!$I:$I,MATCH($B9,IF('Full Data'!$G:$G=AI$2,'Full Data'!$C:$C),0)))=CONCATENATE(LEFT(AI9),BE9),"",CONCATENATE((INDEX('Full Data'!$I:$I,MATCH($B9,IF('Full Data'!$G:$G=AI$2,'Full Data'!$C:$C),0))),"  |  ",CONCATENATE(AI9,BE9)))</f>
        <v/>
      </c>
      <c r="N9" s="11" t="str">
        <f t="array" ref="N9">IF((INDEX('Full Data'!$I:$I,MATCH($B9,IF('Full Data'!$G:$G=AJ$2,'Full Data'!$C:$C),0)))=CONCATENATE(LEFT(AJ9),BF9),"",CONCATENATE((INDEX('Full Data'!$I:$I,MATCH($B9,IF('Full Data'!$G:$G=AJ$2,'Full Data'!$C:$C),0))),"  |  ",CONCATENATE(AJ9,BF9)))</f>
        <v/>
      </c>
      <c r="O9" s="11" t="str">
        <f t="array" ref="O9">IF((INDEX('Full Data'!$I:$I,MATCH($B9,IF('Full Data'!$G:$G=AK$2,'Full Data'!$C:$C),0)))=CONCATENATE(LEFT(AK9),BG9),"",CONCATENATE((INDEX('Full Data'!$I:$I,MATCH($B9,IF('Full Data'!$G:$G=AK$2,'Full Data'!$C:$C),0))),"  |  ",CONCATENATE(AK9,BG9)))</f>
        <v/>
      </c>
      <c r="P9" s="11" t="str">
        <f t="array" ref="P9">IF((INDEX('Full Data'!$I:$I,MATCH($B9,IF('Full Data'!$G:$G=AL$2,'Full Data'!$C:$C),0)))=CONCATENATE(LEFT(AL9),BH9),"",CONCATENATE((INDEX('Full Data'!$I:$I,MATCH($B9,IF('Full Data'!$G:$G=AL$2,'Full Data'!$C:$C),0))),"  |  ",CONCATENATE(AL9,BH9)))</f>
        <v/>
      </c>
      <c r="Q9" s="11" t="str">
        <f t="array" ref="Q9">IF((INDEX('Full Data'!$I:$I,MATCH($B9,IF('Full Data'!$G:$G=AM$2,'Full Data'!$C:$C),0)))=CONCATENATE(LEFT(AM9),BI9),"",CONCATENATE((INDEX('Full Data'!$I:$I,MATCH($B9,IF('Full Data'!$G:$G=AM$2,'Full Data'!$C:$C),0))),"  |  ",CONCATENATE(AM9,BI9)))</f>
        <v/>
      </c>
      <c r="R9" s="11" t="str">
        <f t="array" ref="R9">IF((INDEX('Full Data'!$I:$I,MATCH($B9,IF('Full Data'!$G:$G=AN$2,'Full Data'!$C:$C),0)))=CONCATENATE(LEFT(AN9),BJ9),"",CONCATENATE((INDEX('Full Data'!$I:$I,MATCH($B9,IF('Full Data'!$G:$G=AN$2,'Full Data'!$C:$C),0))),"  |  ",CONCATENATE(AN9,BJ9)))</f>
        <v/>
      </c>
      <c r="S9" s="11" t="str">
        <f t="array" ref="S9">IF((INDEX('Full Data'!$I:$I,MATCH($B9,IF('Full Data'!$G:$G=AO$2,'Full Data'!$C:$C),0)))=CONCATENATE(LEFT(AO9),BK9),"",CONCATENATE((INDEX('Full Data'!$I:$I,MATCH($B9,IF('Full Data'!$G:$G=AO$2,'Full Data'!$C:$C),0))),"  |  ",CONCATENATE(AO9,BK9)))</f>
        <v/>
      </c>
      <c r="T9" s="11" t="str">
        <f t="array" ref="T9">IF((INDEX('Full Data'!$I:$I,MATCH($B9,IF('Full Data'!$G:$G=AP$2,'Full Data'!$C:$C),0)))=CONCATENATE(LEFT(AP9),BL9),"",CONCATENATE((INDEX('Full Data'!$I:$I,MATCH($B9,IF('Full Data'!$G:$G=AP$2,'Full Data'!$C:$C),0))),"  |  ",CONCATENATE(AP9,BL9)))</f>
        <v/>
      </c>
      <c r="U9" s="11" t="str">
        <f t="array" ref="U9">IF((INDEX('Full Data'!$I:$I,MATCH($B9,IF('Full Data'!$G:$G=AQ$2,'Full Data'!$C:$C),0)))=CONCATENATE(LEFT(AQ9),BM9),"",CONCATENATE((INDEX('Full Data'!$I:$I,MATCH($B9,IF('Full Data'!$G:$G=AQ$2,'Full Data'!$C:$C),0))),"  |  ",CONCATENATE(AQ9,BM9)))</f>
        <v/>
      </c>
      <c r="V9" s="11" t="e">
        <f t="array" ref="V9">IF((INDEX('Full Data'!$I:$I,MATCH($B9,IF('Full Data'!$G:$G=AR$2,'Full Data'!$C:$C),0)))=CONCATENATE(LEFT(AR9),BN9),"",CONCATENATE((INDEX('Full Data'!$I:$I,MATCH($B9,IF('Full Data'!$G:$G=AR$2,'Full Data'!$C:$C),0))),"  |  ",CONCATENATE(AR9,BN9)))</f>
        <v>#N/A</v>
      </c>
      <c r="W9" s="11" t="e">
        <f t="array" ref="W9">IF((INDEX('Full Data'!$I:$I,MATCH($B9,IF('Full Data'!$G:$G=AS$2,'Full Data'!$C:$C),0)))=CONCATENATE(LEFT(AS9),BO9),"",CONCATENATE((INDEX('Full Data'!$I:$I,MATCH($B9,IF('Full Data'!$G:$G=AS$2,'Full Data'!$C:$C),0))),"  |  ",CONCATENATE(AS9,BO9)))</f>
        <v>#N/A</v>
      </c>
      <c r="X9" s="11" t="e">
        <f t="array" ref="X9">IF((INDEX('Full Data'!$I:$I,MATCH($B9,IF('Full Data'!$G:$G=AT$2,'Full Data'!$C:$C),0)))=CONCATENATE(LEFT(AT9),BP9),"",CONCATENATE((INDEX('Full Data'!$I:$I,MATCH($B9,IF('Full Data'!$G:$G=AT$2,'Full Data'!$C:$C),0))),"  |  ",CONCATENATE(AT9,BP9)))</f>
        <v>#N/A</v>
      </c>
      <c r="Y9" s="11" t="str">
        <f t="array" ref="Y9">IF((INDEX('Full Data'!$I:$I,MATCH($B9,IF('Full Data'!$G:$G=AU$2,'Full Data'!$C:$C),0)))=CONCATENATE(LEFT(AU9),BQ9),"",CONCATENATE((INDEX('Full Data'!$I:$I,MATCH($B9,IF('Full Data'!$G:$G=AU$2,'Full Data'!$C:$C),0))),"  |  ",CONCATENATE(AU9,BQ9)))</f>
        <v/>
      </c>
      <c r="Z9" s="11" t="str">
        <f t="array" ref="Z9">IF((INDEX('Full Data'!$I:$I,MATCH($B9,IF('Full Data'!$G:$G=AV$2,'Full Data'!$C:$C),0)))=CONCATENATE(LEFT(AV9),BR9),"",CONCATENATE((INDEX('Full Data'!$I:$I,MATCH($B9,IF('Full Data'!$G:$G=AV$2,'Full Data'!$C:$C),0))),"  |  ",CONCATENATE(AV9,BR9)))</f>
        <v/>
      </c>
      <c r="AA9" s="11" t="str">
        <f t="array" ref="AA9">IF((INDEX('Full Data'!$I:$I,MATCH($B9,IF('Full Data'!$G:$G=AW$2,'Full Data'!$C:$C),0)))=CONCATENATE(LEFT(AW9),BS9),"",CONCATENATE((INDEX('Full Data'!$I:$I,MATCH($B9,IF('Full Data'!$G:$G=AW$2,'Full Data'!$C:$C),0))),"  |  ",CONCATENATE(AW9,BS9)))</f>
        <v/>
      </c>
      <c r="AB9" s="11" t="str">
        <f t="array" ref="AB9">IF((INDEX('Full Data'!$I:$I,MATCH($B9,IF('Full Data'!$G:$G=AX$2,'Full Data'!$C:$C),0)))=CONCATENATE(LEFT(AX9),BT9),"",CONCATENATE((INDEX('Full Data'!$I:$I,MATCH($B9,IF('Full Data'!$G:$G=AX$2,'Full Data'!$C:$C),0))),"  |  ",CONCATENATE(AX9,BT9)))</f>
        <v/>
      </c>
      <c r="AC9" s="11" t="str">
        <f t="array" ref="AC9">IF((INDEX('Full Data'!$I:$I,MATCH($B9,IF('Full Data'!$G:$G=AY$2,'Full Data'!$C:$C),0)))=CONCATENATE(LEFT(AY9),BU9),"",CONCATENATE((INDEX('Full Data'!$I:$I,MATCH($B9,IF('Full Data'!$G:$G=AY$2,'Full Data'!$C:$C),0))),"  |  ",CONCATENATE(AY9,BU9)))</f>
        <v/>
      </c>
      <c r="AD9" s="11" t="e">
        <f t="array" ref="AD9">IF((INDEX('Full Data'!$I:$I,MATCH($B9,IF('Full Data'!$G:$G=AZ$2,'Full Data'!$C:$C),0)))=CONCATENATE(LEFT(AZ9),BV9),"",CONCATENATE((INDEX('Full Data'!$I:$I,MATCH($B9,IF('Full Data'!$G:$G=AZ$2,'Full Data'!$C:$C),0))),"  |  ",CONCATENATE(AZ9,BV9)))</f>
        <v>#N/A</v>
      </c>
      <c r="AE9" s="11" t="str">
        <f t="array" ref="AE9">IF((INDEX('Full Data'!$I:$I,MATCH($B9,IF('Full Data'!$G:$G=BA$2,'Full Data'!$C:$C),0)))=CONCATENATE(LEFT(BA9),BW9),"",CONCATENATE((INDEX('Full Data'!$I:$I,MATCH($B9,IF('Full Data'!$G:$G=BA$2,'Full Data'!$C:$C),0))),"  |  ",CONCATENATE(BA9,BW9)))</f>
        <v/>
      </c>
      <c r="AF9" s="11" t="e">
        <f t="array" ref="AF9">IF((INDEX('Full Data'!$I:$I,MATCH($B9,IF('Full Data'!$G:$G=BB$2,'Full Data'!$C:$C),0)))=CONCATENATE(LEFT(BB9),BX9),"",CONCATENATE((INDEX('Full Data'!$I:$I,MATCH($B9,IF('Full Data'!$G:$G=BB$2,'Full Data'!$C:$C),0))),"  |  ",CONCATENATE(BB9,BX9)))</f>
        <v>#N/A</v>
      </c>
      <c r="AG9" s="11" t="e">
        <f t="array" ref="AG9">IF((INDEX('Full Data'!$I:$I,MATCH($B9,IF('Full Data'!$G:$G=BC$2,'Full Data'!$C:$C),0)))=CONCATENATE(LEFT(BC9),BY9),"",CONCATENATE((INDEX('Full Data'!$I:$I,MATCH($B9,IF('Full Data'!$G:$G=BC$2,'Full Data'!$C:$C),0))),"  |  ",CONCATENATE(BC9,BY9)))</f>
        <v>#N/A</v>
      </c>
      <c r="AH9" s="42" t="e">
        <f t="array" ref="AH9">IF((INDEX('Full Data'!$I:$I,MATCH($B9,IF('Full Data'!$G:$G=BD$2,'Full Data'!$C:$C),0)))=CONCATENATE(LEFT(BD9),BZ9),"",CONCATENATE((INDEX('Full Data'!$I:$I,MATCH($B9,IF('Full Data'!$G:$G=BD$2,'Full Data'!$C:$C),0))),"  |  ",CONCATENATE(BD9,BZ9)))</f>
        <v>#N/A</v>
      </c>
      <c r="AI9" s="27" t="str">
        <f t="array" ref="AI9">IF((INDEX('Full Data'!$M:$M,MATCH($B9,IF('Full Data'!$G:$G=AI$2,'Full Data'!$C:$C),0)))-(INDEX('Full Data'!$E:$E,MATCH($B9,IF('Full Data'!$G:$G=AI$2,'Full Data'!$C:$C),0)))&gt;2,"Q, "&amp;(INDEX('Full Data'!$M:$M,MATCH($B9,IF('Full Data'!$G:$G=AI$2,'Full Data'!$C:$C),0)))-(INDEX('Full Data'!$E:$E,MATCH($B9,IF('Full Data'!$G:$G=AI$2,'Full Data'!$C:$C),0)))-2,"")</f>
        <v/>
      </c>
      <c r="AJ9" s="27" t="str">
        <f t="array" ref="AJ9">IF((INDEX('Full Data'!$M:$M,MATCH($B9,IF('Full Data'!$G:$G=AJ$2,'Full Data'!$C:$C),0)))-(INDEX('Full Data'!$E:$E,MATCH($B9,IF('Full Data'!$G:$G=AJ$2,'Full Data'!$C:$C),0)))&gt;2,"Q, "&amp;(INDEX('Full Data'!$M:$M,MATCH($B9,IF('Full Data'!$G:$G=AJ$2,'Full Data'!$C:$C),0)))-(INDEX('Full Data'!$E:$E,MATCH($B9,IF('Full Data'!$G:$G=AJ$2,'Full Data'!$C:$C),0)))-2,"")</f>
        <v/>
      </c>
      <c r="AK9" s="27" t="str">
        <f t="array" ref="AK9">IF((INDEX('Full Data'!$M:$M,MATCH($B9,IF('Full Data'!$G:$G=AK$2,'Full Data'!$C:$C),0)))-(INDEX('Full Data'!$E:$E,MATCH($B9,IF('Full Data'!$G:$G=AK$2,'Full Data'!$C:$C),0)))&gt;14,"Q, "&amp;(INDEX('Full Data'!$M:$M,MATCH($B9,IF('Full Data'!$G:$G=AK$2,'Full Data'!$C:$C),0)))-(INDEX('Full Data'!$E:$E,MATCH($B9,IF('Full Data'!$G:$G=AK$2,'Full Data'!$C:$C),0)))-14,"")</f>
        <v/>
      </c>
      <c r="AL9" s="27" t="str">
        <f t="array" ref="AL9">IF((INDEX('Full Data'!$M:$M,MATCH($B9,IF('Full Data'!$G:$G=AL$2,'Full Data'!$C:$C),0)))-(INDEX('Full Data'!$E:$E,MATCH($B9,IF('Full Data'!$G:$G=AL$2,'Full Data'!$C:$C),0)))&gt;28,"Q, "&amp;(INDEX('Full Data'!$M:$M,MATCH($B9,IF('Full Data'!$G:$G=AL$2,'Full Data'!$C:$C),0)))-(INDEX('Full Data'!$E:$E,MATCH($B9,IF('Full Data'!$G:$G=AL$2,'Full Data'!$C:$C),0)))-28,"")</f>
        <v/>
      </c>
      <c r="AM9" s="27" t="str">
        <f t="array" ref="AM9">IF((INDEX('Full Data'!$M:$M,MATCH($B9,IF('Full Data'!$G:$G=AM$2,'Full Data'!$C:$C),0)))-(INDEX('Full Data'!$E:$E,MATCH($B9,IF('Full Data'!$G:$G=AM$2,'Full Data'!$C:$C),0)))&gt;28,"Q, "&amp;(INDEX('Full Data'!$M:$M,MATCH($B9,IF('Full Data'!$G:$G=AM$2,'Full Data'!$C:$C),0)))-(INDEX('Full Data'!$E:$E,MATCH($B9,IF('Full Data'!$G:$G=AM$2,'Full Data'!$C:$C),0)))-28,"")</f>
        <v/>
      </c>
      <c r="AN9" s="27" t="str">
        <f t="array" ref="AN9">IF((INDEX('Full Data'!$M:$M,MATCH($B9,IF('Full Data'!$G:$G=AN$2,'Full Data'!$C:$C),0)))-(INDEX('Full Data'!$E:$E,MATCH($B9,IF('Full Data'!$G:$G=AN$2,'Full Data'!$C:$C),0)))&gt;28,"Q, "&amp;(INDEX('Full Data'!$M:$M,MATCH($B9,IF('Full Data'!$G:$G=AN$2,'Full Data'!$C:$C),0)))-(INDEX('Full Data'!$E:$E,MATCH($B9,IF('Full Data'!$G:$G=AN$2,'Full Data'!$C:$C),0)))-28,"")</f>
        <v/>
      </c>
      <c r="AO9" s="27" t="str">
        <f t="array" ref="AO9">IF((INDEX('Full Data'!$M:$M,MATCH($B9,IF('Full Data'!$G:$G=AO$2,'Full Data'!$C:$C),0)))-(INDEX('Full Data'!$E:$E,MATCH($B9,IF('Full Data'!$G:$G=AO$2,'Full Data'!$C:$C),0)))&gt;28,"Q, "&amp;(INDEX('Full Data'!$M:$M,MATCH($B9,IF('Full Data'!$G:$G=AO$2,'Full Data'!$C:$C),0)))-(INDEX('Full Data'!$E:$E,MATCH($B9,IF('Full Data'!$G:$G=AO$2,'Full Data'!$C:$C),0)))-28,"")</f>
        <v/>
      </c>
      <c r="AP9" s="27" t="str">
        <f t="array" ref="AP9">IF((INDEX('Full Data'!$M:$M,MATCH($B9,IF('Full Data'!$G:$G=AP$2,'Full Data'!$C:$C),0)))-(INDEX('Full Data'!$E:$E,MATCH($B9,IF('Full Data'!$G:$G=AP$2,'Full Data'!$C:$C),0)))&gt;2,"Q, "&amp;(INDEX('Full Data'!$M:$M,MATCH($B9,IF('Full Data'!$G:$G=AP$2,'Full Data'!$C:$C),0)))-(INDEX('Full Data'!$E:$E,MATCH($B9,IF('Full Data'!$G:$G=AP$2,'Full Data'!$C:$C),0)))-2,"")</f>
        <v/>
      </c>
      <c r="AQ9" s="27" t="str">
        <f t="array" ref="AQ9">IF((INDEX('Full Data'!$M:$M,MATCH($B9,IF('Full Data'!$G:$G=AQ$2,'Full Data'!$C:$C),0)))-(INDEX('Full Data'!$E:$E,MATCH($B9,IF('Full Data'!$G:$G=AQ$2,'Full Data'!$C:$C),0)))&gt;28,"Q, "&amp;(INDEX('Full Data'!$M:$M,MATCH($B9,IF('Full Data'!$G:$G=AQ$2,'Full Data'!$C:$C),0)))-(INDEX('Full Data'!$E:$E,MATCH($B9,IF('Full Data'!$G:$G=AQ$2,'Full Data'!$C:$C),0)))-28,"")</f>
        <v/>
      </c>
      <c r="AR9" s="27" t="e">
        <f t="array" ref="AR9">IF((INDEX('Full Data'!$M:$M,MATCH($B9,IF('Full Data'!$G:$G=AR$2,'Full Data'!$C:$C),0)))-(INDEX('Full Data'!$E:$E,MATCH($B9,IF('Full Data'!$G:$G=AR$2,'Full Data'!$C:$C),0)))&gt;180,"Q, "&amp;(INDEX('Full Data'!$M:$M,MATCH($B9,IF('Full Data'!$G:$G=AR$2,'Full Data'!$C:$C),0)))-(INDEX('Full Data'!$E:$E,MATCH($B9,IF('Full Data'!$G:$G=AR$2,'Full Data'!$C:$C),0)))-180,"")</f>
        <v>#N/A</v>
      </c>
      <c r="AS9" s="27" t="e">
        <f t="array" ref="AS9">IF((INDEX('Full Data'!$M:$M,MATCH($B9,IF('Full Data'!$G:$G=AS$2,'Full Data'!$C:$C),0)))-(INDEX('Full Data'!$E:$E,MATCH($B9,IF('Full Data'!$G:$G=AS$2,'Full Data'!$C:$C),0)))&gt;180,"Q, "&amp;(INDEX('Full Data'!$M:$M,MATCH($B9,IF('Full Data'!$G:$G=AS$2,'Full Data'!$C:$C),0)))-(INDEX('Full Data'!$E:$E,MATCH($B9,IF('Full Data'!$G:$G=AS$2,'Full Data'!$C:$C),0)))-180,"")</f>
        <v>#N/A</v>
      </c>
      <c r="AT9" s="27" t="e">
        <f t="array" ref="AT9">IF((INDEX('Full Data'!$M:$M,MATCH($B9,IF('Full Data'!$G:$G=AT$2,'Full Data'!$C:$C),0)))-(INDEX('Full Data'!$E:$E,MATCH($B9,IF('Full Data'!$G:$G=AT$2,'Full Data'!$C:$C),0)))&gt;180,"Q, "&amp;(INDEX('Full Data'!$M:$M,MATCH($B9,IF('Full Data'!$G:$G=AT$2,'Full Data'!$C:$C),0)))-(INDEX('Full Data'!$E:$E,MATCH($B9,IF('Full Data'!$G:$G=AT$2,'Full Data'!$C:$C),0)))-180,"")</f>
        <v>#N/A</v>
      </c>
      <c r="AU9" s="27" t="str">
        <f t="array" ref="AU9">IF((INDEX('Full Data'!$M:$M,MATCH($B9,IF('Full Data'!$G:$G=AU$2,'Full Data'!$C:$C),0)))-(INDEX('Full Data'!$E:$E,MATCH($B9,IF('Full Data'!$G:$G=AU$2,'Full Data'!$C:$C),0)))&gt;180,"Q, "&amp;(INDEX('Full Data'!$M:$M,MATCH($B9,IF('Full Data'!$G:$G=AU$2,'Full Data'!$C:$C),0)))-(INDEX('Full Data'!$E:$E,MATCH($B9,IF('Full Data'!$G:$G=AU$2,'Full Data'!$C:$C),0)))-180,"")</f>
        <v/>
      </c>
      <c r="AV9" s="27" t="str">
        <f t="array" ref="AV9">IF((INDEX('Full Data'!$M:$M,MATCH($B9,IF('Full Data'!$G:$G=AV$2,'Full Data'!$C:$C),0)))-(INDEX('Full Data'!$E:$E,MATCH($B9,IF('Full Data'!$G:$G=AV$2,'Full Data'!$C:$C),0)))&gt;28,"Q, "&amp;(INDEX('Full Data'!$M:$M,MATCH($B9,IF('Full Data'!$G:$G=AV$2,'Full Data'!$C:$C),0)))-(INDEX('Full Data'!$E:$E,MATCH($B9,IF('Full Data'!$G:$G=AV$2,'Full Data'!$C:$C),0)))-28,"")</f>
        <v/>
      </c>
      <c r="AW9" s="27" t="str">
        <f t="array" ref="AW9">IF((INDEX('Full Data'!$M:$M,MATCH($B9,IF('Full Data'!$G:$G=AW$2,'Full Data'!$C:$C),0)))-(INDEX('Full Data'!$E:$E,MATCH($B9,IF('Full Data'!$G:$G=AW$2,'Full Data'!$C:$C),0)))&gt;28,"Q, "&amp;(INDEX('Full Data'!$M:$M,MATCH($B9,IF('Full Data'!$G:$G=AW$2,'Full Data'!$C:$C),0)))-(INDEX('Full Data'!$E:$E,MATCH($B9,IF('Full Data'!$G:$G=AW$2,'Full Data'!$C:$C),0)))-28,"")</f>
        <v/>
      </c>
      <c r="AX9" s="27" t="str">
        <f t="array" ref="AX9">IF((INDEX('Full Data'!$M:$M,MATCH($B9,IF('Full Data'!$G:$G=AX$2,'Full Data'!$C:$C),0)))-(INDEX('Full Data'!$E:$E,MATCH($B9,IF('Full Data'!$G:$G=AX$2,'Full Data'!$C:$C),0)))&gt;180,"Q, "&amp;(INDEX('Full Data'!$M:$M,MATCH($B9,IF('Full Data'!$G:$G=AX$2,'Full Data'!$C:$C),0)))-(INDEX('Full Data'!$E:$E,MATCH($B9,IF('Full Data'!$G:$G=AX$2,'Full Data'!$C:$C),0)))-180,"")</f>
        <v/>
      </c>
      <c r="AY9" s="27" t="str">
        <f t="array" ref="AY9">IF((INDEX('Full Data'!$M:$M,MATCH($B9,IF('Full Data'!$G:$G=AY$2,'Full Data'!$C:$C),0)))-(INDEX('Full Data'!$E:$E,MATCH($B9,IF('Full Data'!$G:$G=AY$2,'Full Data'!$C:$C),0)))&gt;7,"Q, "&amp;(INDEX('Full Data'!$M:$M,MATCH($B9,IF('Full Data'!$G:$G=AY$2,'Full Data'!$C:$C),0)))-(INDEX('Full Data'!$E:$E,MATCH($B9,IF('Full Data'!$G:$G=AY$2,'Full Data'!$C:$C),0)))-7,"")</f>
        <v/>
      </c>
      <c r="AZ9" s="27" t="e">
        <f t="array" ref="AZ9">IF((INDEX('Full Data'!$M:$M,MATCH($B9,IF('Full Data'!$G:$G=AZ$2,'Full Data'!$C:$C),0)))-(INDEX('Full Data'!$E:$E,MATCH($B9,IF('Full Data'!$G:$G=AZ$2,'Full Data'!$C:$C),0)))&gt;28,"Q, "&amp;(INDEX('Full Data'!$M:$M,MATCH($B9,IF('Full Data'!$G:$G=AZ$2,'Full Data'!$C:$C),0)))-(INDEX('Full Data'!$E:$E,MATCH($B9,IF('Full Data'!$G:$G=AZ$2,'Full Data'!$C:$C),0)))-28,"")</f>
        <v>#N/A</v>
      </c>
      <c r="BA9" s="27" t="str">
        <f t="array" ref="BA9">IF((INDEX('Full Data'!$M:$M,MATCH($B9,IF('Full Data'!$G:$G=BA$2,'Full Data'!$C:$C),0)))-(INDEX('Full Data'!$E:$E,MATCH($B9,IF('Full Data'!$G:$G=BA$2,'Full Data'!$C:$C),0)))&gt;40,"Q, "&amp;(INDEX('Full Data'!$M:$M,MATCH($B9,IF('Full Data'!$G:$G=BA$2,'Full Data'!$C:$C),0)))-(INDEX('Full Data'!$E:$E,MATCH($B9,IF('Full Data'!$G:$G=BA$2,'Full Data'!$C:$C),0)))-40,"")</f>
        <v/>
      </c>
      <c r="BB9" s="27" t="str">
        <f t="array" ref="BB9">IF((INDEX('Full Data'!$M:$M,MATCH($B9,IF('Full Data'!$G:$G=BB$2,'Full Data'!$C:$C),0)))-(INDEX('Full Data'!$E:$E,MATCH($B9,IF('Full Data'!$G:$G=BB$2,'Full Data'!$C:$C),0)))&gt;20,"Q, "&amp;(INDEX('Full Data'!$M:$M,MATCH($B9,IF('Full Data'!$G:$G=BB$2,'Full Data'!$C:$C),0)))-(INDEX('Full Data'!$E:$E,MATCH($B9,IF('Full Data'!$G:$G=BB$2,'Full Data'!$C:$C),0)))-20,"")</f>
        <v/>
      </c>
      <c r="BC9" s="27" t="str">
        <f t="array" ref="BC9">IF((INDEX('Full Data'!$M:$M,MATCH($B9,IF('Full Data'!$G:$G=BC$2,'Full Data'!$C:$C),0)))-(INDEX('Full Data'!$E:$E,MATCH($B9,IF('Full Data'!$G:$G=BC$2,'Full Data'!$C:$C),0)))&gt;2,"Q, "&amp;(INDEX('Full Data'!$M:$M,MATCH($B9,IF('Full Data'!$G:$G=BC$2,'Full Data'!$C:$C),0)))-(INDEX('Full Data'!$E:$E,MATCH($B9,IF('Full Data'!$G:$G=BC$2,'Full Data'!$C:$C),0)))-2,"")</f>
        <v/>
      </c>
      <c r="BD9" s="27" t="str">
        <f t="array" ref="BD9">IF((INDEX('Full Data'!$M:$M,MATCH($B9,IF('Full Data'!$G:$G=BD$2,'Full Data'!$C:$C),0)))-(INDEX('Full Data'!$E:$E,MATCH($B9,IF('Full Data'!$G:$G=BD$2,'Full Data'!$C:$C),0)))&gt;70,"Q, "&amp;(INDEX('Full Data'!$M:$M,MATCH($B9,IF('Full Data'!$G:$G=BD$2,'Full Data'!$C:$C),0)))-(INDEX('Full Data'!$E:$E,MATCH($B9,IF('Full Data'!$G:$G=BD$2,'Full Data'!$C:$C),0)))-70,"")</f>
        <v/>
      </c>
      <c r="BE9" s="24" t="str">
        <f>IF(Summary!L9&gt;MDL!C9,IF(Summary!L9&lt;PQL!C9,"I",""),"U")</f>
        <v/>
      </c>
      <c r="BF9" s="25" t="str">
        <f>IF(Summary!M9&gt;MDL!D9,IF(Summary!M9&lt;PQL!D9,"I",""),"U")</f>
        <v>U</v>
      </c>
      <c r="BG9" s="25" t="str">
        <f>IF(Summary!N9&gt;MDL!E9,IF(Summary!N9&lt;PQL!E9,"I",""),"U")</f>
        <v/>
      </c>
      <c r="BH9" s="25" t="str">
        <f>IF(Summary!O9&gt;MDL!F9,IF(Summary!O9&lt;PQL!F9,"I",""),"U")</f>
        <v>U</v>
      </c>
      <c r="BI9" s="25" t="str">
        <f>IF(Summary!P9&gt;MDL!G9,IF(Summary!P9&lt;PQL!G9,"I",""),"U")</f>
        <v>I</v>
      </c>
      <c r="BJ9" s="25" t="str">
        <f>IF(Summary!Q9&gt;MDL!H9,IF(Summary!Q9&lt;PQL!H9,"I",""),"U")</f>
        <v/>
      </c>
      <c r="BK9" s="25" t="str">
        <f>IF(Summary!R9&gt;MDL!I9,IF(Summary!R9&lt;PQL!I9,"I",""),"U")</f>
        <v/>
      </c>
      <c r="BL9" s="25" t="str">
        <f>IF(Summary!S9&gt;MDL!J9,IF(Summary!S9&lt;PQL!J9,"I",""),"U")</f>
        <v/>
      </c>
      <c r="BM9" s="25" t="str">
        <f>IF(Summary!T9&gt;MDL!K9,IF(Summary!T9&lt;PQL!K9,"I",""),"U")</f>
        <v>U</v>
      </c>
      <c r="BN9" s="25" t="e">
        <f>IF(Summary!U9&gt;MDL!L9,IF(Summary!U9&lt;PQL!L9,"I",""),"U")</f>
        <v>#N/A</v>
      </c>
      <c r="BO9" s="25" t="e">
        <f>IF(Summary!V9&gt;MDL!M9,IF(Summary!V9&lt;PQL!M9,"I",""),"U")</f>
        <v>#N/A</v>
      </c>
      <c r="BP9" s="25" t="e">
        <f>IF(Summary!W9&gt;MDL!N9,IF(Summary!W9&lt;PQL!N9,"I",""),"U")</f>
        <v>#N/A</v>
      </c>
      <c r="BQ9" s="25" t="str">
        <f>IF(Summary!X9&gt;MDL!O9,IF(Summary!X9&lt;PQL!O9,"I",""),"U")</f>
        <v>I</v>
      </c>
      <c r="BR9" s="25" t="str">
        <f>IF(Summary!Y9&gt;MDL!P9,IF(Summary!Y9&lt;PQL!P9,"I",""),"U")</f>
        <v/>
      </c>
      <c r="BS9" s="25" t="str">
        <f>IF(Summary!Z9&gt;MDL!Q9,IF(Summary!Z9&lt;PQL!Q9,"I",""),"U")</f>
        <v/>
      </c>
      <c r="BT9" s="25" t="str">
        <f>IF(Summary!AA9&gt;MDL!R9,IF(Summary!AA9&lt;PQL!R9,"I",""),"U")</f>
        <v>U</v>
      </c>
      <c r="BU9" s="25" t="str">
        <f>IF(Summary!AB9&gt;MDL!S9,IF(Summary!AB9&lt;PQL!S9,"I",""),"U")</f>
        <v/>
      </c>
      <c r="BV9" s="25" t="e">
        <f>IF(Summary!AD9&gt;MDL!U9,IF(Summary!AD9&lt;PQL!U9,"I",""),"U")</f>
        <v>#N/A</v>
      </c>
      <c r="BW9" s="25" t="str">
        <f>IF(Summary!AE9&gt;MDL!V9,IF(Summary!AE9&lt;PQL!V9,"I",""),"U")</f>
        <v>U</v>
      </c>
      <c r="BX9" s="25" t="e">
        <f>IF(Summary!AF9&gt;MDL!W9,IF(Summary!AF9&lt;PQL!W9,"I",""),"U")</f>
        <v>#N/A</v>
      </c>
      <c r="BY9" s="25" t="e">
        <f>IF(Summary!AG9&gt;MDL!X9,IF(Summary!AG9&lt;PQL!X9,"I",""),"U")</f>
        <v>#N/A</v>
      </c>
      <c r="BZ9" s="25" t="e">
        <f>IF(Summary!AH9&gt;MDL!Y9,IF(Summary!AH9&lt;PQL!Y9,"I",""),"U")</f>
        <v>#N/A</v>
      </c>
    </row>
    <row r="10" spans="2:78">
      <c r="B10" s="45"/>
      <c r="E10" s="34"/>
      <c r="F10" s="8"/>
      <c r="G10" s="34"/>
      <c r="H10" s="34"/>
      <c r="I10" s="34"/>
      <c r="J10" s="10"/>
      <c r="K10" s="45"/>
      <c r="L10" s="45"/>
      <c r="M10" s="12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42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4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</row>
    <row r="11" spans="2:78" s="10" customFormat="1">
      <c r="B11" s="45"/>
      <c r="E11" s="34"/>
      <c r="F11" s="8"/>
      <c r="G11" s="34"/>
      <c r="H11" s="34"/>
      <c r="I11" s="34"/>
      <c r="K11" s="45"/>
      <c r="L11" s="45"/>
      <c r="M11" s="12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42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4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</row>
    <row r="12" spans="2:78">
      <c r="B12" s="45"/>
      <c r="E12" s="34"/>
      <c r="F12" s="8"/>
      <c r="G12" s="34"/>
      <c r="H12" s="34"/>
      <c r="I12" s="34"/>
      <c r="J12" s="10"/>
      <c r="K12" s="45"/>
      <c r="L12" s="45"/>
      <c r="M12" s="12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42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4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</row>
    <row r="13" spans="2:78">
      <c r="B13" s="45"/>
      <c r="E13" s="34"/>
      <c r="F13" s="8"/>
      <c r="G13" s="34"/>
      <c r="H13" s="34"/>
      <c r="I13" s="34"/>
      <c r="J13" s="10"/>
      <c r="K13" s="45"/>
      <c r="L13" s="45"/>
      <c r="M13" s="12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42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4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</row>
    <row r="14" spans="2:78">
      <c r="B14" s="45"/>
      <c r="E14" s="34"/>
      <c r="F14" s="8"/>
      <c r="G14" s="34"/>
      <c r="H14" s="34"/>
      <c r="I14" s="34"/>
      <c r="J14" s="10"/>
      <c r="K14" s="45"/>
      <c r="L14" s="45"/>
      <c r="M14" s="1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42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4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</row>
    <row r="15" spans="2:78">
      <c r="B15" s="45"/>
      <c r="E15" s="34"/>
      <c r="F15" s="8"/>
      <c r="G15" s="34"/>
      <c r="H15" s="34"/>
      <c r="I15" s="34"/>
      <c r="J15" s="10"/>
      <c r="K15" s="45"/>
      <c r="L15" s="45"/>
      <c r="M15" s="12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42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4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</row>
    <row r="16" spans="2:78" s="10" customFormat="1">
      <c r="B16" s="45"/>
      <c r="E16" s="34"/>
      <c r="F16" s="8"/>
      <c r="G16" s="34"/>
      <c r="H16" s="34"/>
      <c r="I16" s="34"/>
      <c r="K16" s="45"/>
      <c r="L16" s="45"/>
      <c r="M16" s="12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42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4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</row>
    <row r="17" spans="2:78" s="10" customFormat="1">
      <c r="B17" s="45"/>
      <c r="E17" s="34"/>
      <c r="F17" s="8"/>
      <c r="G17" s="34"/>
      <c r="H17" s="34"/>
      <c r="I17" s="34"/>
      <c r="K17" s="45"/>
      <c r="L17" s="45"/>
      <c r="M17" s="12"/>
      <c r="N17" s="11"/>
      <c r="O17" s="36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42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4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</row>
    <row r="18" spans="2:78">
      <c r="B18" s="45"/>
      <c r="E18" s="34"/>
      <c r="F18" s="8"/>
      <c r="G18" s="34"/>
      <c r="H18" s="34"/>
      <c r="I18" s="34"/>
      <c r="J18" s="10"/>
      <c r="K18" s="45"/>
      <c r="L18" s="45"/>
      <c r="M18" s="12"/>
      <c r="N18" s="11"/>
      <c r="O18" s="36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42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4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</row>
    <row r="19" spans="2:78">
      <c r="B19" s="45"/>
      <c r="E19" s="34"/>
      <c r="F19" s="8"/>
      <c r="G19" s="34"/>
      <c r="H19" s="34"/>
      <c r="I19" s="34"/>
      <c r="J19" s="10"/>
      <c r="K19" s="45"/>
      <c r="L19" s="45"/>
      <c r="M19" s="12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42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4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</row>
    <row r="20" spans="2:78">
      <c r="B20" s="45"/>
      <c r="E20" s="34"/>
      <c r="F20" s="8"/>
      <c r="G20" s="34"/>
      <c r="H20" s="34"/>
      <c r="I20" s="34"/>
      <c r="J20" s="10"/>
      <c r="K20" s="45"/>
      <c r="L20" s="45"/>
      <c r="M20" s="12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2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4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</row>
    <row r="21" spans="2:78">
      <c r="B21" s="45"/>
      <c r="E21" s="34"/>
      <c r="F21" s="8"/>
      <c r="G21" s="34"/>
      <c r="H21" s="34"/>
      <c r="I21" s="34"/>
      <c r="J21" s="10"/>
      <c r="K21" s="45"/>
      <c r="L21" s="45"/>
      <c r="M21" s="12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42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4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</row>
    <row r="22" spans="2:78">
      <c r="B22" s="45"/>
      <c r="E22" s="34"/>
      <c r="F22" s="8"/>
      <c r="G22" s="34"/>
      <c r="H22" s="34"/>
      <c r="I22" s="34"/>
      <c r="J22" s="10"/>
      <c r="K22" s="45"/>
      <c r="L22" s="45"/>
      <c r="M22" s="1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42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4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</row>
    <row r="23" spans="2:78" s="10" customFormat="1">
      <c r="B23" s="45"/>
      <c r="E23" s="34"/>
      <c r="F23" s="8"/>
      <c r="G23" s="34"/>
      <c r="H23" s="34"/>
      <c r="I23" s="34"/>
      <c r="K23" s="45"/>
      <c r="L23" s="45"/>
      <c r="M23" s="1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42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4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</row>
    <row r="24" spans="2:78" s="10" customFormat="1">
      <c r="B24" s="45"/>
      <c r="E24" s="34"/>
      <c r="F24" s="8"/>
      <c r="G24" s="34"/>
      <c r="H24" s="34"/>
      <c r="I24" s="34"/>
      <c r="K24" s="45"/>
      <c r="L24" s="45"/>
      <c r="M24" s="12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42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4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</row>
    <row r="25" spans="2:78" s="10" customFormat="1">
      <c r="B25" s="45"/>
      <c r="E25" s="34"/>
      <c r="F25" s="8"/>
      <c r="G25" s="34"/>
      <c r="H25" s="34"/>
      <c r="I25" s="34"/>
      <c r="K25" s="45"/>
      <c r="L25" s="45"/>
      <c r="M25" s="12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42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4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</row>
    <row r="26" spans="2:78" s="10" customFormat="1">
      <c r="B26" s="45"/>
      <c r="E26" s="34"/>
      <c r="F26" s="8"/>
      <c r="G26" s="34"/>
      <c r="H26" s="34"/>
      <c r="I26" s="34"/>
      <c r="K26" s="45"/>
      <c r="L26" s="45"/>
      <c r="M26" s="12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42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4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</row>
    <row r="27" spans="2:78">
      <c r="B27" s="45"/>
      <c r="E27" s="34"/>
      <c r="F27" s="8"/>
      <c r="G27" s="34"/>
      <c r="H27" s="34"/>
      <c r="I27" s="34"/>
      <c r="J27" s="10"/>
      <c r="K27" s="45"/>
      <c r="L27" s="45"/>
      <c r="M27" s="12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42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4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</row>
    <row r="28" spans="2:78">
      <c r="B28" s="45"/>
      <c r="D28" s="34"/>
      <c r="E28" s="34"/>
      <c r="F28" s="8"/>
      <c r="G28" s="34"/>
      <c r="H28" s="34"/>
      <c r="I28" s="34"/>
      <c r="J28" s="10"/>
      <c r="K28" s="45"/>
      <c r="L28" s="45"/>
      <c r="M28" s="12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42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4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</row>
    <row r="29" spans="2:78">
      <c r="B29" s="45"/>
      <c r="D29" s="34"/>
      <c r="E29" s="34"/>
      <c r="F29" s="8"/>
      <c r="G29" s="34"/>
      <c r="H29" s="34"/>
      <c r="I29" s="34"/>
      <c r="J29" s="10"/>
      <c r="K29" s="45"/>
      <c r="L29" s="45"/>
      <c r="M29" s="1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42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4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</row>
    <row r="30" spans="2:78">
      <c r="B30" t="str">
        <f>IF(ISBLANK(Summary!B30),"",Summary!B30)</f>
        <v/>
      </c>
      <c r="C30" t="str">
        <f>IF(ISERROR(VLOOKUP(B30,#REF!,2,FALSE)),"",(VLOOKUP(B30,#REF!,2,FALSE)))</f>
        <v/>
      </c>
    </row>
    <row r="31" spans="2:78">
      <c r="B31" t="str">
        <f>IF(ISBLANK(Summary!B31),"",Summary!B31)</f>
        <v/>
      </c>
      <c r="C31" t="str">
        <f>IF(ISERROR(VLOOKUP(B31,#REF!,2,FALSE)),"",(VLOOKUP(B31,#REF!,2,FALSE)))</f>
        <v/>
      </c>
    </row>
    <row r="32" spans="2:78">
      <c r="B32" t="str">
        <f>IF(ISBLANK(Summary!B32),"",Summary!B32)</f>
        <v/>
      </c>
      <c r="C32" t="str">
        <f>IF(ISERROR(VLOOKUP(B32,#REF!,2,FALSE)),"",(VLOOKUP(B32,#REF!,2,FALSE)))</f>
        <v/>
      </c>
    </row>
    <row r="33" spans="2:3">
      <c r="B33" t="str">
        <f>IF(ISBLANK(Summary!B33),"",Summary!B33)</f>
        <v/>
      </c>
      <c r="C33" t="str">
        <f>IF(ISERROR(VLOOKUP(B33,#REF!,2,FALSE)),"",(VLOOKUP(B33,#REF!,2,FALSE)))</f>
        <v/>
      </c>
    </row>
    <row r="34" spans="2:3">
      <c r="B34" t="str">
        <f>IF(ISBLANK(Summary!B34),"",Summary!B34)</f>
        <v/>
      </c>
      <c r="C34" t="str">
        <f>IF(ISERROR(VLOOKUP(B34,#REF!,2,FALSE)),"",(VLOOKUP(B34,#REF!,2,FALSE)))</f>
        <v/>
      </c>
    </row>
    <row r="35" spans="2:3">
      <c r="B35" t="str">
        <f>IF(ISBLANK(Summary!B35),"",Summary!B35)</f>
        <v/>
      </c>
      <c r="C35" t="str">
        <f>IF(ISERROR(VLOOKUP(B35,#REF!,2,FALSE)),"",(VLOOKUP(B35,#REF!,2,FALSE)))</f>
        <v/>
      </c>
    </row>
    <row r="36" spans="2:3">
      <c r="B36" t="str">
        <f>IF(ISBLANK(Summary!B36),"",Summary!B36)</f>
        <v/>
      </c>
      <c r="C36" t="str">
        <f>IF(ISERROR(VLOOKUP(B36,#REF!,2,FALSE)),"",(VLOOKUP(B36,#REF!,2,FALSE)))</f>
        <v/>
      </c>
    </row>
    <row r="37" spans="2:3">
      <c r="B37" t="str">
        <f>IF(ISBLANK(Summary!B37),"",Summary!B37)</f>
        <v/>
      </c>
      <c r="C37" t="str">
        <f>IF(ISERROR(VLOOKUP(B37,#REF!,2,FALSE)),"",(VLOOKUP(B37,#REF!,2,FALSE)))</f>
        <v/>
      </c>
    </row>
    <row r="38" spans="2:3">
      <c r="B38" t="str">
        <f>IF(ISBLANK(Summary!B38),"",Summary!B38)</f>
        <v/>
      </c>
      <c r="C38" t="str">
        <f>IF(ISERROR(VLOOKUP(B38,#REF!,2,FALSE)),"",(VLOOKUP(B38,#REF!,2,FALSE)))</f>
        <v/>
      </c>
    </row>
    <row r="39" spans="2:3">
      <c r="B39" t="str">
        <f>IF(ISBLANK(Summary!B39),"",Summary!B39)</f>
        <v/>
      </c>
      <c r="C39" t="str">
        <f>IF(ISERROR(VLOOKUP(B39,#REF!,2,FALSE)),"",(VLOOKUP(B39,#REF!,2,FALSE)))</f>
        <v/>
      </c>
    </row>
    <row r="40" spans="2:3">
      <c r="B40" t="str">
        <f>IF(ISBLANK(Summary!B40),"",Summary!B40)</f>
        <v/>
      </c>
      <c r="C40" t="str">
        <f>IF(ISERROR(VLOOKUP(B40,#REF!,2,FALSE)),"",(VLOOKUP(B40,#REF!,2,FALSE)))</f>
        <v/>
      </c>
    </row>
    <row r="41" spans="2:3">
      <c r="B41" t="str">
        <f>IF(ISBLANK(Summary!B41),"",Summary!B41)</f>
        <v/>
      </c>
      <c r="C41" t="str">
        <f>IF(ISERROR(VLOOKUP(B41,#REF!,2,FALSE)),"",(VLOOKUP(B41,#REF!,2,FALSE)))</f>
        <v/>
      </c>
    </row>
    <row r="42" spans="2:3">
      <c r="B42" t="str">
        <f>IF(ISBLANK(Summary!B42),"",Summary!B42)</f>
        <v/>
      </c>
      <c r="C42" t="str">
        <f>IF(ISERROR(VLOOKUP(B42,#REF!,2,FALSE)),"",(VLOOKUP(B42,#REF!,2,FALSE)))</f>
        <v/>
      </c>
    </row>
    <row r="43" spans="2:3">
      <c r="B43" t="str">
        <f>IF(ISBLANK(Summary!B43),"",Summary!B43)</f>
        <v/>
      </c>
      <c r="C43" t="str">
        <f>IF(ISERROR(VLOOKUP(B43,#REF!,2,FALSE)),"",(VLOOKUP(B43,#REF!,2,FALSE)))</f>
        <v/>
      </c>
    </row>
    <row r="44" spans="2:3">
      <c r="B44" t="str">
        <f>IF(ISBLANK(Summary!B44),"",Summary!B44)</f>
        <v/>
      </c>
      <c r="C44" t="str">
        <f>IF(ISERROR(VLOOKUP(B44,#REF!,2,FALSE)),"",(VLOOKUP(B44,#REF!,2,FALSE)))</f>
        <v/>
      </c>
    </row>
    <row r="45" spans="2:3">
      <c r="B45" t="str">
        <f>IF(ISBLANK(Summary!B45),"",Summary!B45)</f>
        <v/>
      </c>
      <c r="C45" t="str">
        <f>IF(ISERROR(VLOOKUP(B45,#REF!,2,FALSE)),"",(VLOOKUP(B45,#REF!,2,FALSE)))</f>
        <v/>
      </c>
    </row>
    <row r="46" spans="2:3">
      <c r="B46" t="str">
        <f>IF(ISBLANK(Summary!B46),"",Summary!B46)</f>
        <v/>
      </c>
      <c r="C46" t="str">
        <f>IF(ISERROR(VLOOKUP(B46,#REF!,2,FALSE)),"",(VLOOKUP(B46,#REF!,2,FALSE)))</f>
        <v/>
      </c>
    </row>
    <row r="47" spans="2:3">
      <c r="B47" t="str">
        <f>IF(ISBLANK(Summary!B47),"",Summary!B47)</f>
        <v/>
      </c>
      <c r="C47" t="str">
        <f>IF(ISERROR(VLOOKUP(B47,#REF!,2,FALSE)),"",(VLOOKUP(B47,#REF!,2,FALSE)))</f>
        <v/>
      </c>
    </row>
    <row r="48" spans="2:3">
      <c r="B48" t="str">
        <f>IF(ISBLANK(Summary!B48),"",Summary!B48)</f>
        <v/>
      </c>
      <c r="C48" t="str">
        <f>IF(ISERROR(VLOOKUP(B48,#REF!,2,FALSE)),"",(VLOOKUP(B48,#REF!,2,FALSE)))</f>
        <v/>
      </c>
    </row>
    <row r="49" spans="2:3">
      <c r="B49" t="str">
        <f>IF(ISBLANK(Summary!B49),"",Summary!B49)</f>
        <v/>
      </c>
      <c r="C49" t="str">
        <f>IF(ISERROR(VLOOKUP(B49,#REF!,2,FALSE)),"",(VLOOKUP(B49,#REF!,2,FALSE)))</f>
        <v/>
      </c>
    </row>
    <row r="50" spans="2:3">
      <c r="B50" t="str">
        <f>IF(ISBLANK(Summary!B50),"",Summary!B50)</f>
        <v/>
      </c>
      <c r="C50" t="str">
        <f>IF(ISERROR(VLOOKUP(B50,#REF!,2,FALSE)),"",(VLOOKUP(B50,#REF!,2,FALSE)))</f>
        <v/>
      </c>
    </row>
    <row r="51" spans="2:3">
      <c r="B51" t="str">
        <f>IF(ISBLANK(Summary!B51),"",Summary!B51)</f>
        <v/>
      </c>
      <c r="C51" t="str">
        <f>IF(ISERROR(VLOOKUP(B51,#REF!,2,FALSE)),"",(VLOOKUP(B51,#REF!,2,FALSE)))</f>
        <v/>
      </c>
    </row>
    <row r="52" spans="2:3">
      <c r="B52" t="str">
        <f>IF(ISBLANK(Summary!B52),"",Summary!B52)</f>
        <v/>
      </c>
      <c r="C52" t="str">
        <f>IF(ISERROR(VLOOKUP(B52,#REF!,2,FALSE)),"",(VLOOKUP(B52,#REF!,2,FALSE)))</f>
        <v/>
      </c>
    </row>
    <row r="53" spans="2:3">
      <c r="B53" t="str">
        <f>IF(ISBLANK(Summary!B53),"",Summary!B53)</f>
        <v/>
      </c>
      <c r="C53" t="str">
        <f>IF(ISERROR(VLOOKUP(B53,#REF!,2,FALSE)),"",(VLOOKUP(B53,#REF!,2,FALSE)))</f>
        <v/>
      </c>
    </row>
    <row r="54" spans="2:3">
      <c r="B54" t="str">
        <f>IF(ISBLANK(Summary!B54),"",Summary!B54)</f>
        <v/>
      </c>
      <c r="C54" t="str">
        <f>IF(ISERROR(VLOOKUP(B54,#REF!,2,FALSE)),"",(VLOOKUP(B54,#REF!,2,FALSE)))</f>
        <v/>
      </c>
    </row>
    <row r="55" spans="2:3">
      <c r="B55" t="str">
        <f>IF(ISBLANK(Summary!B55),"",Summary!B55)</f>
        <v/>
      </c>
      <c r="C55" t="str">
        <f>IF(ISERROR(VLOOKUP(B55,#REF!,2,FALSE)),"",(VLOOKUP(B55,#REF!,2,FALSE)))</f>
        <v/>
      </c>
    </row>
    <row r="56" spans="2:3">
      <c r="B56" t="str">
        <f>IF(ISBLANK(Summary!B56),"",Summary!B56)</f>
        <v/>
      </c>
      <c r="C56" t="str">
        <f>IF(ISERROR(VLOOKUP(B56,#REF!,2,FALSE)),"",(VLOOKUP(B56,#REF!,2,FALSE)))</f>
        <v/>
      </c>
    </row>
    <row r="57" spans="2:3">
      <c r="B57" t="str">
        <f>IF(ISBLANK(Summary!B57),"",Summary!B57)</f>
        <v/>
      </c>
      <c r="C57" t="str">
        <f>IF(ISERROR(VLOOKUP(B57,#REF!,2,FALSE)),"",(VLOOKUP(B57,#REF!,2,FALSE)))</f>
        <v/>
      </c>
    </row>
    <row r="58" spans="2:3">
      <c r="B58" t="str">
        <f>IF(ISBLANK(Summary!B58),"",Summary!B58)</f>
        <v/>
      </c>
      <c r="C58" t="str">
        <f>IF(ISERROR(VLOOKUP(B58,#REF!,2,FALSE)),"",(VLOOKUP(B58,#REF!,2,FALSE)))</f>
        <v/>
      </c>
    </row>
    <row r="59" spans="2:3">
      <c r="B59" t="str">
        <f>IF(ISBLANK(Summary!B59),"",Summary!B59)</f>
        <v/>
      </c>
      <c r="C59" t="str">
        <f>IF(ISERROR(VLOOKUP(B59,#REF!,2,FALSE)),"",(VLOOKUP(B59,#REF!,2,FALSE)))</f>
        <v/>
      </c>
    </row>
    <row r="60" spans="2:3">
      <c r="B60" t="str">
        <f>IF(ISBLANK(Summary!B60),"",Summary!B60)</f>
        <v/>
      </c>
      <c r="C60" t="str">
        <f>IF(ISERROR(VLOOKUP(B60,#REF!,2,FALSE)),"",(VLOOKUP(B60,#REF!,2,FALSE)))</f>
        <v/>
      </c>
    </row>
    <row r="61" spans="2:3">
      <c r="B61" t="str">
        <f>IF(ISBLANK(Summary!B61),"",Summary!B61)</f>
        <v/>
      </c>
      <c r="C61" t="str">
        <f>IF(ISERROR(VLOOKUP(B61,#REF!,2,FALSE)),"",(VLOOKUP(B61,#REF!,2,FALSE)))</f>
        <v/>
      </c>
    </row>
    <row r="62" spans="2:3">
      <c r="B62" t="str">
        <f>IF(ISBLANK(Summary!B62),"",Summary!B62)</f>
        <v/>
      </c>
      <c r="C62" t="str">
        <f>IF(ISERROR(VLOOKUP(B62,#REF!,2,FALSE)),"",(VLOOKUP(B62,#REF!,2,FALSE)))</f>
        <v/>
      </c>
    </row>
    <row r="63" spans="2:3">
      <c r="B63" t="str">
        <f>IF(ISBLANK(Summary!B63),"",Summary!B63)</f>
        <v/>
      </c>
      <c r="C63" t="str">
        <f>IF(ISERROR(VLOOKUP(B63,#REF!,2,FALSE)),"",(VLOOKUP(B63,#REF!,2,FALSE)))</f>
        <v/>
      </c>
    </row>
    <row r="64" spans="2:3">
      <c r="B64" t="str">
        <f>IF(ISBLANK(Summary!B64),"",Summary!B64)</f>
        <v/>
      </c>
      <c r="C64" t="str">
        <f>IF(ISERROR(VLOOKUP(B64,#REF!,2,FALSE)),"",(VLOOKUP(B64,#REF!,2,FALSE)))</f>
        <v/>
      </c>
    </row>
    <row r="65" spans="2:3">
      <c r="B65" t="str">
        <f>IF(ISBLANK(Summary!B65),"",Summary!B65)</f>
        <v/>
      </c>
      <c r="C65" t="str">
        <f>IF(ISERROR(VLOOKUP(B65,#REF!,2,FALSE)),"",(VLOOKUP(B65,#REF!,2,FALSE)))</f>
        <v/>
      </c>
    </row>
    <row r="66" spans="2:3">
      <c r="B66" t="str">
        <f>IF(ISBLANK(Summary!B66),"",Summary!B66)</f>
        <v/>
      </c>
      <c r="C66" t="str">
        <f>IF(ISERROR(VLOOKUP(B66,#REF!,2,FALSE)),"",(VLOOKUP(B66,#REF!,2,FALSE)))</f>
        <v/>
      </c>
    </row>
    <row r="67" spans="2:3">
      <c r="B67" t="str">
        <f>IF(ISBLANK(Summary!B67),"",Summary!B67)</f>
        <v/>
      </c>
      <c r="C67" t="str">
        <f>IF(ISERROR(VLOOKUP(B67,#REF!,2,FALSE)),"",(VLOOKUP(B67,#REF!,2,FALSE)))</f>
        <v/>
      </c>
    </row>
    <row r="68" spans="2:3">
      <c r="B68" t="str">
        <f>IF(ISBLANK(Summary!B68),"",Summary!B68)</f>
        <v/>
      </c>
      <c r="C68" t="str">
        <f>IF(ISERROR(VLOOKUP(B68,#REF!,2,FALSE)),"",(VLOOKUP(B68,#REF!,2,FALSE)))</f>
        <v/>
      </c>
    </row>
    <row r="69" spans="2:3">
      <c r="B69" t="str">
        <f>IF(ISBLANK(Summary!B69),"",Summary!B69)</f>
        <v/>
      </c>
      <c r="C69" t="str">
        <f>IF(ISERROR(VLOOKUP(B69,#REF!,2,FALSE)),"",(VLOOKUP(B69,#REF!,2,FALSE)))</f>
        <v/>
      </c>
    </row>
    <row r="70" spans="2:3">
      <c r="B70" t="str">
        <f>IF(ISBLANK(Summary!B70),"",Summary!B70)</f>
        <v/>
      </c>
      <c r="C70" t="str">
        <f>IF(ISERROR(VLOOKUP(B70,#REF!,2,FALSE)),"",(VLOOKUP(B70,#REF!,2,FALSE)))</f>
        <v/>
      </c>
    </row>
    <row r="71" spans="2:3">
      <c r="B71" t="str">
        <f>IF(ISBLANK(Summary!B71),"",Summary!B71)</f>
        <v/>
      </c>
      <c r="C71" t="str">
        <f>IF(ISERROR(VLOOKUP(B71,#REF!,2,FALSE)),"",(VLOOKUP(B71,#REF!,2,FALSE)))</f>
        <v/>
      </c>
    </row>
    <row r="72" spans="2:3">
      <c r="B72" t="str">
        <f>IF(ISBLANK(Summary!B72),"",Summary!B72)</f>
        <v/>
      </c>
      <c r="C72" t="str">
        <f>IF(ISERROR(VLOOKUP(B72,#REF!,2,FALSE)),"",(VLOOKUP(B72,#REF!,2,FALSE)))</f>
        <v/>
      </c>
    </row>
    <row r="73" spans="2:3">
      <c r="B73" t="str">
        <f>IF(ISBLANK(Summary!B73),"",Summary!B73)</f>
        <v/>
      </c>
      <c r="C73" t="str">
        <f>IF(ISERROR(VLOOKUP(B73,#REF!,2,FALSE)),"",(VLOOKUP(B73,#REF!,2,FALSE)))</f>
        <v/>
      </c>
    </row>
    <row r="74" spans="2:3">
      <c r="B74" t="str">
        <f>IF(ISBLANK(Summary!B74),"",Summary!B74)</f>
        <v/>
      </c>
      <c r="C74" t="str">
        <f>IF(ISERROR(VLOOKUP(B74,#REF!,2,FALSE)),"",(VLOOKUP(B74,#REF!,2,FALSE)))</f>
        <v/>
      </c>
    </row>
    <row r="75" spans="2:3">
      <c r="B75" t="str">
        <f>IF(ISBLANK(Summary!B75),"",Summary!B75)</f>
        <v/>
      </c>
      <c r="C75" t="str">
        <f>IF(ISERROR(VLOOKUP(B75,#REF!,2,FALSE)),"",(VLOOKUP(B75,#REF!,2,FALSE)))</f>
        <v/>
      </c>
    </row>
    <row r="76" spans="2:3">
      <c r="B76" t="str">
        <f>IF(ISBLANK(Summary!B76),"",Summary!B76)</f>
        <v/>
      </c>
      <c r="C76" t="str">
        <f>IF(ISERROR(VLOOKUP(B76,#REF!,2,FALSE)),"",(VLOOKUP(B76,#REF!,2,FALSE)))</f>
        <v/>
      </c>
    </row>
    <row r="77" spans="2:3">
      <c r="B77" t="str">
        <f>IF(ISBLANK(Summary!B77),"",Summary!B77)</f>
        <v/>
      </c>
      <c r="C77" t="str">
        <f>IF(ISERROR(VLOOKUP(B77,#REF!,2,FALSE)),"",(VLOOKUP(B77,#REF!,2,FALSE)))</f>
        <v/>
      </c>
    </row>
    <row r="78" spans="2:3">
      <c r="B78" t="str">
        <f>IF(ISBLANK(Summary!B78),"",Summary!B78)</f>
        <v/>
      </c>
      <c r="C78" t="str">
        <f>IF(ISERROR(VLOOKUP(B78,#REF!,2,FALSE)),"",(VLOOKUP(B78,#REF!,2,FALSE)))</f>
        <v/>
      </c>
    </row>
    <row r="79" spans="2:3">
      <c r="B79" t="str">
        <f>IF(ISBLANK(Summary!B79),"",Summary!B79)</f>
        <v/>
      </c>
      <c r="C79" t="str">
        <f>IF(ISERROR(VLOOKUP(B79,#REF!,2,FALSE)),"",(VLOOKUP(B79,#REF!,2,FALSE)))</f>
        <v/>
      </c>
    </row>
    <row r="80" spans="2:3">
      <c r="B80" t="str">
        <f>IF(ISBLANK(Summary!B80),"",Summary!B80)</f>
        <v/>
      </c>
      <c r="C80" t="str">
        <f>IF(ISERROR(VLOOKUP(B80,#REF!,2,FALSE)),"",(VLOOKUP(B80,#REF!,2,FALSE)))</f>
        <v/>
      </c>
    </row>
    <row r="81" spans="2:3">
      <c r="B81" t="str">
        <f>IF(ISBLANK(Summary!B81),"",Summary!B81)</f>
        <v/>
      </c>
      <c r="C81" t="str">
        <f>IF(ISERROR(VLOOKUP(B81,#REF!,2,FALSE)),"",(VLOOKUP(B81,#REF!,2,FALSE)))</f>
        <v/>
      </c>
    </row>
    <row r="82" spans="2:3">
      <c r="B82" t="str">
        <f>IF(ISBLANK(Summary!B82),"",Summary!B82)</f>
        <v/>
      </c>
      <c r="C82" t="str">
        <f>IF(ISERROR(VLOOKUP(B82,#REF!,2,FALSE)),"",(VLOOKUP(B82,#REF!,2,FALSE)))</f>
        <v/>
      </c>
    </row>
    <row r="83" spans="2:3">
      <c r="B83" t="str">
        <f>IF(ISBLANK(Summary!B83),"",Summary!B83)</f>
        <v/>
      </c>
      <c r="C83" t="str">
        <f>IF(ISERROR(VLOOKUP(B83,#REF!,2,FALSE)),"",(VLOOKUP(B83,#REF!,2,FALSE)))</f>
        <v/>
      </c>
    </row>
    <row r="84" spans="2:3">
      <c r="B84" t="str">
        <f>IF(ISBLANK(Summary!B84),"",Summary!B84)</f>
        <v/>
      </c>
      <c r="C84" t="str">
        <f>IF(ISERROR(VLOOKUP(B84,#REF!,2,FALSE)),"",(VLOOKUP(B84,#REF!,2,FALSE)))</f>
        <v/>
      </c>
    </row>
    <row r="85" spans="2:3">
      <c r="B85" t="str">
        <f>IF(ISBLANK(Summary!B85),"",Summary!B85)</f>
        <v/>
      </c>
      <c r="C85" t="str">
        <f>IF(ISERROR(VLOOKUP(B85,#REF!,2,FALSE)),"",(VLOOKUP(B85,#REF!,2,FALSE)))</f>
        <v/>
      </c>
    </row>
    <row r="86" spans="2:3">
      <c r="B86" t="str">
        <f>IF(ISBLANK(Summary!B86),"",Summary!B86)</f>
        <v/>
      </c>
      <c r="C86" t="str">
        <f>IF(ISERROR(VLOOKUP(B86,#REF!,2,FALSE)),"",(VLOOKUP(B86,#REF!,2,FALSE)))</f>
        <v/>
      </c>
    </row>
    <row r="87" spans="2:3">
      <c r="B87" t="str">
        <f>IF(ISBLANK(Summary!B87),"",Summary!B87)</f>
        <v/>
      </c>
      <c r="C87" t="str">
        <f>IF(ISERROR(VLOOKUP(B87,#REF!,2,FALSE)),"",(VLOOKUP(B87,#REF!,2,FALSE)))</f>
        <v/>
      </c>
    </row>
    <row r="88" spans="2:3">
      <c r="B88" t="str">
        <f>IF(ISBLANK(Summary!B88),"",Summary!B88)</f>
        <v/>
      </c>
      <c r="C88" t="str">
        <f>IF(ISERROR(VLOOKUP(B88,#REF!,2,FALSE)),"",(VLOOKUP(B88,#REF!,2,FALSE)))</f>
        <v/>
      </c>
    </row>
    <row r="89" spans="2:3">
      <c r="B89" t="str">
        <f>IF(ISBLANK(Summary!B89),"",Summary!B89)</f>
        <v/>
      </c>
      <c r="C89" t="str">
        <f>IF(ISERROR(VLOOKUP(B89,#REF!,2,FALSE)),"",(VLOOKUP(B89,#REF!,2,FALSE)))</f>
        <v/>
      </c>
    </row>
    <row r="90" spans="2:3">
      <c r="B90" t="str">
        <f>IF(ISBLANK(Summary!B90),"",Summary!B90)</f>
        <v/>
      </c>
      <c r="C90" t="str">
        <f>IF(ISERROR(VLOOKUP(B90,#REF!,2,FALSE)),"",(VLOOKUP(B90,#REF!,2,FALSE)))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6">
    <mergeCell ref="AI1:BD1"/>
    <mergeCell ref="BE1:BZ1"/>
    <mergeCell ref="B1:B2"/>
    <mergeCell ref="D1:D2"/>
    <mergeCell ref="C1:C2"/>
    <mergeCell ref="M1:A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H32"/>
  <sheetViews>
    <sheetView tabSelected="1" topLeftCell="B1" workbookViewId="0">
      <pane xSplit="1" ySplit="2" topLeftCell="K3" activePane="bottomRight" state="frozen"/>
      <selection activeCell="B1" sqref="B1"/>
      <selection pane="topRight" activeCell="C1" sqref="C1"/>
      <selection pane="bottomLeft" activeCell="B3" sqref="B3"/>
      <selection pane="bottomRight" activeCell="C3" sqref="C3:C9"/>
    </sheetView>
  </sheetViews>
  <sheetFormatPr defaultRowHeight="15"/>
  <cols>
    <col min="1" max="1" width="2.42578125" customWidth="1"/>
    <col min="2" max="2" width="44.85546875" style="32" bestFit="1" customWidth="1"/>
    <col min="3" max="3" width="10.85546875" customWidth="1"/>
    <col min="4" max="4" width="13.85546875" style="34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0" max="10" width="10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</cols>
  <sheetData>
    <row r="1" spans="2:34" ht="15" customHeight="1">
      <c r="B1" s="32" t="s">
        <v>0</v>
      </c>
      <c r="C1" s="56" t="s">
        <v>27</v>
      </c>
      <c r="D1" s="17"/>
      <c r="E1" s="52" t="s">
        <v>28</v>
      </c>
      <c r="F1" s="52"/>
      <c r="G1" s="52"/>
      <c r="H1" s="52"/>
      <c r="I1" s="52"/>
      <c r="J1" s="52"/>
      <c r="K1" s="52"/>
      <c r="L1" s="52" t="s">
        <v>29</v>
      </c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</row>
    <row r="2" spans="2:34" s="2" customFormat="1" ht="35.25" customHeight="1">
      <c r="B2" s="29">
        <f>COUNTA(B3:B91)</f>
        <v>6</v>
      </c>
      <c r="C2" s="56"/>
      <c r="D2" s="33" t="s">
        <v>1</v>
      </c>
      <c r="E2" s="35" t="s">
        <v>9</v>
      </c>
      <c r="F2" s="35" t="s">
        <v>7</v>
      </c>
      <c r="G2" s="35" t="s">
        <v>8</v>
      </c>
      <c r="H2" s="35" t="s">
        <v>2</v>
      </c>
      <c r="I2" s="35" t="s">
        <v>6</v>
      </c>
      <c r="J2" s="35" t="s">
        <v>4</v>
      </c>
      <c r="K2" s="35" t="s">
        <v>25</v>
      </c>
      <c r="L2" s="4" t="s">
        <v>3</v>
      </c>
      <c r="M2" s="4" t="s">
        <v>5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20</v>
      </c>
      <c r="Y2" s="4" t="s">
        <v>21</v>
      </c>
      <c r="Z2" s="4" t="s">
        <v>22</v>
      </c>
      <c r="AA2" s="4" t="s">
        <v>23</v>
      </c>
      <c r="AB2" s="4" t="s">
        <v>24</v>
      </c>
      <c r="AC2" s="4" t="s">
        <v>26</v>
      </c>
      <c r="AD2" s="4" t="s">
        <v>36</v>
      </c>
      <c r="AE2" s="13" t="s">
        <v>37</v>
      </c>
      <c r="AF2" s="58" t="s">
        <v>109</v>
      </c>
      <c r="AG2" s="58" t="s">
        <v>105</v>
      </c>
      <c r="AH2" s="58" t="s">
        <v>107</v>
      </c>
    </row>
    <row r="4" spans="2:34">
      <c r="B4" s="58" t="s">
        <v>63</v>
      </c>
      <c r="C4">
        <f>IF(((COUNTIF('Full Data'!$C:$C,Summary!B4))=(COUNT(E4:AH4))),(COUNTIF('Full Data'!$C:$C,Summary!B4)), "check")</f>
        <v>21</v>
      </c>
      <c r="D4" s="31">
        <f>INDEX('Full Data'!$E:$E,MATCH($B4,'Full Data'!$C:$C,0))</f>
        <v>41031.739583333336</v>
      </c>
      <c r="E4">
        <f t="array" ref="E4">INDEX('Full Data'!$H:$H,MATCH($B4,IF('Full Data'!$G:$G=E$2,'Full Data'!$C:$C),0))</f>
        <v>7.33</v>
      </c>
      <c r="F4">
        <f t="array" ref="F4">INDEX('Full Data'!$H:$H,MATCH($B4,IF('Full Data'!$G:$G=F$2,'Full Data'!$C:$C),0))</f>
        <v>1.1100000000000001</v>
      </c>
      <c r="G4">
        <f t="array" ref="G4">INDEX('Full Data'!$H:$H,MATCH($B4,IF('Full Data'!$G:$G=G$2,'Full Data'!$C:$C),0))</f>
        <v>12.5</v>
      </c>
      <c r="H4">
        <f t="array" ref="H4">INDEX('Full Data'!$H:$H,MATCH($B4,IF('Full Data'!$G:$G=H$2,'Full Data'!$C:$C),0))</f>
        <v>20.53</v>
      </c>
      <c r="I4">
        <f t="array" ref="I4">INDEX('Full Data'!$H:$H,MATCH($B4,IF('Full Data'!$G:$G=I$2,'Full Data'!$C:$C),0))</f>
        <v>283</v>
      </c>
      <c r="J4" t="e">
        <f t="array" ref="J4">INDEX('Full Data'!$H:$H,MATCH($B4,IF('Full Data'!$G:$G=J$2,'Full Data'!$C:$C),0))</f>
        <v>#N/A</v>
      </c>
      <c r="K4">
        <f t="array" ref="K4">INDEX('Full Data'!$H:$H,MATCH($B4,IF('Full Data'!$G:$G=K$2,'Full Data'!$C:$C),0))</f>
        <v>9</v>
      </c>
      <c r="L4">
        <f t="array" ref="L4">INDEX('Full Data'!$H:$H,MATCH($B4,IF('Full Data'!$G:$G=L$2,'Full Data'!$C:$C),0))</f>
        <v>0.2</v>
      </c>
      <c r="M4">
        <f t="array" ref="M4">INDEX('Full Data'!$H:$H,MATCH($B4,IF('Full Data'!$G:$G=M$2,'Full Data'!$C:$C),0))</f>
        <v>2.5</v>
      </c>
      <c r="N4">
        <f t="array" ref="N4">INDEX('Full Data'!$H:$H,MATCH($B4,IF('Full Data'!$G:$G=N$2,'Full Data'!$C:$C),0))</f>
        <v>157</v>
      </c>
      <c r="O4">
        <f t="array" ref="O4">INDEX('Full Data'!$H:$H,MATCH($B4,IF('Full Data'!$G:$G=O$2,'Full Data'!$C:$C),0))</f>
        <v>0.01</v>
      </c>
      <c r="P4">
        <f t="array" ref="P4">INDEX('Full Data'!$H:$H,MATCH($B4,IF('Full Data'!$G:$G=P$2,'Full Data'!$C:$C),0))</f>
        <v>0.08</v>
      </c>
      <c r="Q4">
        <f t="array" ref="Q4">INDEX('Full Data'!$H:$H,MATCH($B4,IF('Full Data'!$G:$G=Q$2,'Full Data'!$C:$C),0))</f>
        <v>0.23</v>
      </c>
      <c r="R4">
        <f t="array" ref="R4">INDEX('Full Data'!$H:$H,MATCH($B4,IF('Full Data'!$G:$G=R$2,'Full Data'!$C:$C),0))</f>
        <v>4.5999999999999999E-2</v>
      </c>
      <c r="S4">
        <f t="array" ref="S4">INDEX('Full Data'!$H:$H,MATCH($B4,IF('Full Data'!$G:$G=S$2,'Full Data'!$C:$C),0))</f>
        <v>3.6999999999999998E-2</v>
      </c>
      <c r="T4">
        <f t="array" ref="T4">INDEX('Full Data'!$H:$H,MATCH($B4,IF('Full Data'!$G:$G=T$2,'Full Data'!$C:$C),0))</f>
        <v>1</v>
      </c>
      <c r="U4" t="e">
        <f t="array" ref="U4">INDEX('Full Data'!$H:$H,MATCH($B4,IF('Full Data'!$G:$G=U$2,'Full Data'!$C:$C),0))</f>
        <v>#N/A</v>
      </c>
      <c r="V4" t="e">
        <f>INDEX('Full Data'!$H:$H,MATCH($B4,IF('Full Data'!$G:$G=V$2,'Full Data'!$C:$C),0))</f>
        <v>#N/A</v>
      </c>
      <c r="W4" t="e">
        <f t="array" ref="W4">INDEX('Full Data'!$H:$H,MATCH($B4,IF('Full Data'!$G:$G=W$2,'Full Data'!$C:$C),0))</f>
        <v>#N/A</v>
      </c>
      <c r="X4">
        <f t="array" ref="X4">INDEX('Full Data'!$H:$H,MATCH($B4,IF('Full Data'!$G:$G=X$2,'Full Data'!$C:$C),0))</f>
        <v>0.47</v>
      </c>
      <c r="Y4">
        <f t="array" ref="Y4">INDEX('Full Data'!$H:$H,MATCH($B4,IF('Full Data'!$G:$G=Y$2,'Full Data'!$C:$C),0))</f>
        <v>5.8</v>
      </c>
      <c r="Z4">
        <f t="array" ref="Z4">INDEX('Full Data'!$H:$H,MATCH($B4,IF('Full Data'!$G:$G=Z$2,'Full Data'!$C:$C),0))</f>
        <v>6.1</v>
      </c>
      <c r="AA4">
        <f t="array" ref="AA4">INDEX('Full Data'!$H:$H,MATCH($B4,IF('Full Data'!$G:$G=AA$2,'Full Data'!$C:$C),0))</f>
        <v>15</v>
      </c>
      <c r="AB4">
        <f t="array" ref="AB4">INDEX('Full Data'!$H:$H,MATCH($B4,IF('Full Data'!$G:$G=AB$2,'Full Data'!$C:$C),0))</f>
        <v>187</v>
      </c>
      <c r="AC4" t="e">
        <f t="array" ref="AC4">INDEX('Full Data'!$H:$H,MATCH($B4,IF('Full Data'!$G:$G=AC$2,'Full Data'!$C:$C),0))</f>
        <v>#N/A</v>
      </c>
      <c r="AD4" s="14" t="e">
        <f t="array" ref="AD4">INDEX('Full Data'!$H:$H,MATCH($B4,IF('Full Data'!$G:$G=AD$2,'Full Data'!$C:$C),0))</f>
        <v>#N/A</v>
      </c>
      <c r="AE4" s="14">
        <f t="array" ref="AE4">INDEX('Full Data'!$H:$H,MATCH($B4,IF('Full Data'!$G:$G=AE$2,'Full Data'!$C:$C),0))</f>
        <v>0.01</v>
      </c>
      <c r="AF4" s="38" t="e">
        <f t="array" ref="AF4">INDEX('Full Data'!$H:$H,MATCH($B4,IF('Full Data'!$G:$G=AF$2,'Full Data'!$C:$C),0))</f>
        <v>#N/A</v>
      </c>
      <c r="AG4" s="43" t="e">
        <f t="array" ref="AG4">INDEX('Full Data'!$H:$H,MATCH($B4,IF('Full Data'!$G:$G=AG$2,'Full Data'!$C:$C),0))</f>
        <v>#N/A</v>
      </c>
      <c r="AH4" s="45" t="e">
        <f t="array" ref="AH4">INDEX('Full Data'!$H:$H,MATCH($B4,IF('Full Data'!$G:$G=AH$2,'Full Data'!$C:$C),0))</f>
        <v>#N/A</v>
      </c>
    </row>
    <row r="5" spans="2:34">
      <c r="B5" s="58" t="s">
        <v>99</v>
      </c>
      <c r="C5" s="45">
        <f>IF(((COUNTIF('Full Data'!$C:$C,Summary!B5))=(COUNT(E5:AH5))),(COUNTIF('Full Data'!$C:$C,Summary!B5)), "check")</f>
        <v>21</v>
      </c>
      <c r="D5" s="31">
        <f t="array" ref="D5">INDEX('Full Data'!$E:$E,MATCH($B5,'Full Data'!$C:$C,0))</f>
        <v>41031.518750000003</v>
      </c>
      <c r="E5">
        <f t="array" ref="E5">INDEX('Full Data'!$H:$H,MATCH($B5,IF('Full Data'!$G:$G=E$2,'Full Data'!$C:$C),0))</f>
        <v>7.49</v>
      </c>
      <c r="F5">
        <f t="array" ref="F5">INDEX('Full Data'!$H:$H,MATCH($B5,IF('Full Data'!$G:$G=F$2,'Full Data'!$C:$C),0))</f>
        <v>3.42</v>
      </c>
      <c r="G5">
        <f t="array" ref="G5">INDEX('Full Data'!$H:$H,MATCH($B5,IF('Full Data'!$G:$G=G$2,'Full Data'!$C:$C),0))</f>
        <v>38.200000000000003</v>
      </c>
      <c r="H5">
        <f t="array" ref="H5">INDEX('Full Data'!$H:$H,MATCH($B5,IF('Full Data'!$G:$G=H$2,'Full Data'!$C:$C),0))</f>
        <v>20.8</v>
      </c>
      <c r="I5">
        <f t="array" ref="I5">INDEX('Full Data'!$H:$H,MATCH($B5,IF('Full Data'!$G:$G=I$2,'Full Data'!$C:$C),0))</f>
        <v>253</v>
      </c>
      <c r="J5" t="e">
        <f t="array" ref="J5">INDEX('Full Data'!$H:$H,MATCH($B5,IF('Full Data'!$G:$G=J$2,'Full Data'!$C:$C),0))</f>
        <v>#N/A</v>
      </c>
      <c r="K5">
        <f t="array" ref="K5">INDEX('Full Data'!$H:$H,MATCH($B5,IF('Full Data'!$G:$G=K$2,'Full Data'!$C:$C),0))</f>
        <v>5</v>
      </c>
      <c r="L5">
        <f t="array" ref="L5">INDEX('Full Data'!$H:$H,MATCH($B5,IF('Full Data'!$G:$G=L$2,'Full Data'!$C:$C),0))</f>
        <v>0.3</v>
      </c>
      <c r="M5">
        <f t="array" ref="M5">INDEX('Full Data'!$H:$H,MATCH($B5,IF('Full Data'!$G:$G=M$2,'Full Data'!$C:$C),0))</f>
        <v>2.5</v>
      </c>
      <c r="N5">
        <f t="array" ref="N5">INDEX('Full Data'!$H:$H,MATCH($B5,IF('Full Data'!$G:$G=N$2,'Full Data'!$C:$C),0))</f>
        <v>140</v>
      </c>
      <c r="O5">
        <f t="array" ref="O5">INDEX('Full Data'!$H:$H,MATCH($B5,IF('Full Data'!$G:$G=O$2,'Full Data'!$C:$C),0))</f>
        <v>0.01</v>
      </c>
      <c r="P5">
        <f t="array" ref="P5">INDEX('Full Data'!$H:$H,MATCH($B5,IF('Full Data'!$G:$G=P$2,'Full Data'!$C:$C),0))</f>
        <v>0.08</v>
      </c>
      <c r="Q5">
        <f t="array" ref="Q5">INDEX('Full Data'!$H:$H,MATCH($B5,IF('Full Data'!$G:$G=Q$2,'Full Data'!$C:$C),0))</f>
        <v>0.48</v>
      </c>
      <c r="R5">
        <f t="array" ref="R5">INDEX('Full Data'!$H:$H,MATCH($B5,IF('Full Data'!$G:$G=R$2,'Full Data'!$C:$C),0))</f>
        <v>3.3000000000000002E-2</v>
      </c>
      <c r="S5">
        <f t="array" ref="S5">INDEX('Full Data'!$H:$H,MATCH($B5,IF('Full Data'!$G:$G=S$2,'Full Data'!$C:$C),0))</f>
        <v>3.2000000000000001E-2</v>
      </c>
      <c r="T5">
        <f t="array" ref="T5">INDEX('Full Data'!$H:$H,MATCH($B5,IF('Full Data'!$G:$G=T$2,'Full Data'!$C:$C),0))</f>
        <v>1</v>
      </c>
      <c r="U5" t="e">
        <f t="array" ref="U5">INDEX('Full Data'!$H:$H,MATCH($B5,IF('Full Data'!$G:$G=U$2,'Full Data'!$C:$C),0))</f>
        <v>#N/A</v>
      </c>
      <c r="V5" t="e">
        <f t="array" ref="V5">INDEX('Full Data'!$H:$H,MATCH($B5,IF('Full Data'!$G:$G=V$2,'Full Data'!$C:$C),0))</f>
        <v>#N/A</v>
      </c>
      <c r="W5" t="e">
        <f t="array" ref="W5">INDEX('Full Data'!$H:$H,MATCH($B5,IF('Full Data'!$G:$G=W$2,'Full Data'!$C:$C),0))</f>
        <v>#N/A</v>
      </c>
      <c r="X5">
        <f t="array" ref="X5">INDEX('Full Data'!$H:$H,MATCH($B5,IF('Full Data'!$G:$G=X$2,'Full Data'!$C:$C),0))</f>
        <v>0.43</v>
      </c>
      <c r="Y5">
        <f t="array" ref="Y5">INDEX('Full Data'!$H:$H,MATCH($B5,IF('Full Data'!$G:$G=Y$2,'Full Data'!$C:$C),0))</f>
        <v>5.2</v>
      </c>
      <c r="Z5">
        <f t="array" ref="Z5">INDEX('Full Data'!$H:$H,MATCH($B5,IF('Full Data'!$G:$G=Z$2,'Full Data'!$C:$C),0))</f>
        <v>4.9000000000000004</v>
      </c>
      <c r="AA5">
        <f t="array" ref="AA5">INDEX('Full Data'!$H:$H,MATCH($B5,IF('Full Data'!$G:$G=AA$2,'Full Data'!$C:$C),0))</f>
        <v>15</v>
      </c>
      <c r="AB5">
        <f t="array" ref="AB5">INDEX('Full Data'!$H:$H,MATCH($B5,IF('Full Data'!$G:$G=AB$2,'Full Data'!$C:$C),0))</f>
        <v>161</v>
      </c>
      <c r="AC5" t="e">
        <f t="array" ref="AC5">INDEX('Full Data'!$H:$H,MATCH($B5,IF('Full Data'!$G:$G=AC$2,'Full Data'!$C:$C),0))</f>
        <v>#N/A</v>
      </c>
      <c r="AD5" s="14" t="e">
        <f t="array" ref="AD5">INDEX('Full Data'!$H:$H,MATCH($B5,IF('Full Data'!$G:$G=AD$2,'Full Data'!$C:$C),0))</f>
        <v>#N/A</v>
      </c>
      <c r="AE5" s="14">
        <f t="array" ref="AE5">INDEX('Full Data'!$H:$H,MATCH($B5,IF('Full Data'!$G:$G=AE$2,'Full Data'!$C:$C),0))</f>
        <v>0.01</v>
      </c>
      <c r="AF5" s="38" t="e">
        <f t="array" ref="AF5">INDEX('Full Data'!$H:$H,MATCH($B5,IF('Full Data'!$G:$G=AF$2,'Full Data'!$C:$C),0))</f>
        <v>#N/A</v>
      </c>
      <c r="AG5" s="43" t="e">
        <f t="array" ref="AG5">INDEX('Full Data'!$H:$H,MATCH($B5,IF('Full Data'!$G:$G=AG$2,'Full Data'!$C:$C),0))</f>
        <v>#N/A</v>
      </c>
      <c r="AH5" s="45" t="e">
        <f t="array" ref="AH5">INDEX('Full Data'!$H:$H,MATCH($B5,IF('Full Data'!$G:$G=AH$2,'Full Data'!$C:$C),0))</f>
        <v>#N/A</v>
      </c>
    </row>
    <row r="6" spans="2:34">
      <c r="B6" s="58" t="s">
        <v>103</v>
      </c>
      <c r="C6" s="45">
        <f>IF(((COUNTIF('Full Data'!$C:$C,Summary!B6))=(COUNT(E6:AH6))),(COUNTIF('Full Data'!$C:$C,Summary!B6)), "check")</f>
        <v>24</v>
      </c>
      <c r="D6" s="31">
        <f t="array" ref="D6">INDEX('Full Data'!$E:$E,MATCH($B6,'Full Data'!$C:$C,0))</f>
        <v>41031.487500000003</v>
      </c>
      <c r="E6">
        <f t="array" ref="E6">INDEX('Full Data'!$H:$H,MATCH($B6,IF('Full Data'!$G:$G=E$2,'Full Data'!$C:$C),0))</f>
        <v>7.67</v>
      </c>
      <c r="F6">
        <f t="array" ref="F6">INDEX('Full Data'!$H:$H,MATCH($B6,IF('Full Data'!$G:$G=F$2,'Full Data'!$C:$C),0))</f>
        <v>5.61</v>
      </c>
      <c r="G6">
        <f t="array" ref="G6">INDEX('Full Data'!$H:$H,MATCH($B6,IF('Full Data'!$G:$G=G$2,'Full Data'!$C:$C),0))</f>
        <v>61.8</v>
      </c>
      <c r="H6">
        <f t="array" ref="H6">INDEX('Full Data'!$H:$H,MATCH($B6,IF('Full Data'!$G:$G=H$2,'Full Data'!$C:$C),0))</f>
        <v>21.07</v>
      </c>
      <c r="I6">
        <f t="array" ref="I6">INDEX('Full Data'!$H:$H,MATCH($B6,IF('Full Data'!$G:$G=I$2,'Full Data'!$C:$C),0))</f>
        <v>249</v>
      </c>
      <c r="J6" t="e">
        <f t="array" ref="J6">INDEX('Full Data'!$H:$H,MATCH($B6,IF('Full Data'!$G:$G=J$2,'Full Data'!$C:$C),0))</f>
        <v>#N/A</v>
      </c>
      <c r="K6">
        <f t="array" ref="K6">INDEX('Full Data'!$H:$H,MATCH($B6,IF('Full Data'!$G:$G=K$2,'Full Data'!$C:$C),0))</f>
        <v>0.6</v>
      </c>
      <c r="L6">
        <f t="array" ref="L6">INDEX('Full Data'!$H:$H,MATCH($B6,IF('Full Data'!$G:$G=L$2,'Full Data'!$C:$C),0))</f>
        <v>0.5</v>
      </c>
      <c r="M6">
        <f t="array" ref="M6">INDEX('Full Data'!$H:$H,MATCH($B6,IF('Full Data'!$G:$G=M$2,'Full Data'!$C:$C),0))</f>
        <v>2.5</v>
      </c>
      <c r="N6">
        <f t="array" ref="N6">INDEX('Full Data'!$H:$H,MATCH($B6,IF('Full Data'!$G:$G=N$2,'Full Data'!$C:$C),0))</f>
        <v>139</v>
      </c>
      <c r="O6">
        <f t="array" ref="O6">INDEX('Full Data'!$H:$H,MATCH($B6,IF('Full Data'!$G:$G=O$2,'Full Data'!$C:$C),0))</f>
        <v>1.2E-2</v>
      </c>
      <c r="P6">
        <f t="array" ref="P6">INDEX('Full Data'!$H:$H,MATCH($B6,IF('Full Data'!$G:$G=P$2,'Full Data'!$C:$C),0))</f>
        <v>0.08</v>
      </c>
      <c r="Q6">
        <f t="array" ref="Q6">INDEX('Full Data'!$H:$H,MATCH($B6,IF('Full Data'!$G:$G=Q$2,'Full Data'!$C:$C),0))</f>
        <v>0.37</v>
      </c>
      <c r="R6">
        <f t="array" ref="R6">INDEX('Full Data'!$H:$H,MATCH($B6,IF('Full Data'!$G:$G=R$2,'Full Data'!$C:$C),0))</f>
        <v>3.4000000000000002E-2</v>
      </c>
      <c r="S6">
        <f t="array" ref="S6">INDEX('Full Data'!$H:$H,MATCH($B6,IF('Full Data'!$G:$G=S$2,'Full Data'!$C:$C),0))</f>
        <v>2.8000000000000001E-2</v>
      </c>
      <c r="T6">
        <f t="array" ref="T6">INDEX('Full Data'!$H:$H,MATCH($B6,IF('Full Data'!$G:$G=T$2,'Full Data'!$C:$C),0))</f>
        <v>1</v>
      </c>
      <c r="U6" t="e">
        <f t="array" ref="U6">INDEX('Full Data'!$H:$H,MATCH($B6,IF('Full Data'!$G:$G=U$2,'Full Data'!$C:$C),0))</f>
        <v>#N/A</v>
      </c>
      <c r="V6" t="e">
        <f t="array" ref="V6">INDEX('Full Data'!$H:$H,MATCH($B6,IF('Full Data'!$G:$G=V$2,'Full Data'!$C:$C),0))</f>
        <v>#N/A</v>
      </c>
      <c r="W6" t="e">
        <f t="array" ref="W6">INDEX('Full Data'!$H:$H,MATCH($B6,IF('Full Data'!$G:$G=W$2,'Full Data'!$C:$C),0))</f>
        <v>#N/A</v>
      </c>
      <c r="X6">
        <f t="array" ref="X6">INDEX('Full Data'!$H:$H,MATCH($B6,IF('Full Data'!$G:$G=X$2,'Full Data'!$C:$C),0))</f>
        <v>0.35</v>
      </c>
      <c r="Y6">
        <f t="array" ref="Y6">INDEX('Full Data'!$H:$H,MATCH($B6,IF('Full Data'!$G:$G=Y$2,'Full Data'!$C:$C),0))</f>
        <v>5.2</v>
      </c>
      <c r="Z6">
        <f t="array" ref="Z6">INDEX('Full Data'!$H:$H,MATCH($B6,IF('Full Data'!$G:$G=Z$2,'Full Data'!$C:$C),0))</f>
        <v>5.0999999999999996</v>
      </c>
      <c r="AA6">
        <f t="array" ref="AA6">INDEX('Full Data'!$H:$H,MATCH($B6,IF('Full Data'!$G:$G=AA$2,'Full Data'!$C:$C),0))</f>
        <v>15</v>
      </c>
      <c r="AB6">
        <f t="array" ref="AB6">INDEX('Full Data'!$H:$H,MATCH($B6,IF('Full Data'!$G:$G=AB$2,'Full Data'!$C:$C),0))</f>
        <v>158</v>
      </c>
      <c r="AC6" t="e">
        <f t="array" ref="AC6">INDEX('Full Data'!$H:$H,MATCH($B6,IF('Full Data'!$G:$G=AC$2,'Full Data'!$C:$C),0))</f>
        <v>#N/A</v>
      </c>
      <c r="AD6" s="14" t="e">
        <f t="array" ref="AD6">INDEX('Full Data'!$H:$H,MATCH($B6,IF('Full Data'!$G:$G=AD$2,'Full Data'!$C:$C),0))</f>
        <v>#N/A</v>
      </c>
      <c r="AE6" s="14">
        <f t="array" ref="AE6">INDEX('Full Data'!$H:$H,MATCH($B6,IF('Full Data'!$G:$G=AE$2,'Full Data'!$C:$C),0))</f>
        <v>0.01</v>
      </c>
      <c r="AF6" s="38">
        <f t="array" ref="AF6">INDEX('Full Data'!$H:$H,MATCH($B6,IF('Full Data'!$G:$G=AF$2,'Full Data'!$C:$C),0))</f>
        <v>1.6</v>
      </c>
      <c r="AG6" s="43">
        <f t="array" ref="AG6">INDEX('Full Data'!$H:$H,MATCH($B6,IF('Full Data'!$G:$G=AG$2,'Full Data'!$C:$C),0))</f>
        <v>0.74</v>
      </c>
      <c r="AH6" s="45">
        <f t="array" ref="AH6">INDEX('Full Data'!$H:$H,MATCH($B6,IF('Full Data'!$G:$G=AH$2,'Full Data'!$C:$C),0))</f>
        <v>0.81</v>
      </c>
    </row>
    <row r="7" spans="2:34">
      <c r="B7" s="58" t="s">
        <v>111</v>
      </c>
      <c r="C7" s="45">
        <f>IF(((COUNTIF('Full Data'!$C:$C,Summary!B7))=(COUNT(E7:AH7))),(COUNTIF('Full Data'!$C:$C,Summary!B7)), "check")</f>
        <v>24</v>
      </c>
      <c r="D7" s="31">
        <f t="array" ref="D7">INDEX('Full Data'!$E:$E,MATCH($B7,'Full Data'!$C:$C,0))</f>
        <v>41031.581250000003</v>
      </c>
      <c r="E7">
        <f t="array" ref="E7">INDEX('Full Data'!$H:$H,MATCH($B7,IF('Full Data'!$G:$G=E$2,'Full Data'!$C:$C),0))</f>
        <v>8.2100000000000009</v>
      </c>
      <c r="F7">
        <f t="array" ref="F7">INDEX('Full Data'!$H:$H,MATCH($B7,IF('Full Data'!$G:$G=F$2,'Full Data'!$C:$C),0))</f>
        <v>9.84</v>
      </c>
      <c r="G7">
        <f t="array" ref="G7">INDEX('Full Data'!$H:$H,MATCH($B7,IF('Full Data'!$G:$G=G$2,'Full Data'!$C:$C),0))</f>
        <v>114.1</v>
      </c>
      <c r="H7">
        <f t="array" ref="H7">INDEX('Full Data'!$H:$H,MATCH($B7,IF('Full Data'!$G:$G=H$2,'Full Data'!$C:$C),0))</f>
        <v>22.75</v>
      </c>
      <c r="I7">
        <f t="array" ref="I7">INDEX('Full Data'!$H:$H,MATCH($B7,IF('Full Data'!$G:$G=I$2,'Full Data'!$C:$C),0))</f>
        <v>248</v>
      </c>
      <c r="J7" t="e">
        <f t="array" ref="J7">INDEX('Full Data'!$H:$H,MATCH($B7,IF('Full Data'!$G:$G=J$2,'Full Data'!$C:$C),0))</f>
        <v>#N/A</v>
      </c>
      <c r="K7">
        <f t="array" ref="K7">INDEX('Full Data'!$H:$H,MATCH($B7,IF('Full Data'!$G:$G=K$2,'Full Data'!$C:$C),0))</f>
        <v>1</v>
      </c>
      <c r="L7">
        <f t="array" ref="L7">INDEX('Full Data'!$H:$H,MATCH($B7,IF('Full Data'!$G:$G=L$2,'Full Data'!$C:$C),0))</f>
        <v>0.95</v>
      </c>
      <c r="M7">
        <f t="array" ref="M7">INDEX('Full Data'!$H:$H,MATCH($B7,IF('Full Data'!$G:$G=M$2,'Full Data'!$C:$C),0))</f>
        <v>2.5</v>
      </c>
      <c r="N7">
        <f t="array" ref="N7">INDEX('Full Data'!$H:$H,MATCH($B7,IF('Full Data'!$G:$G=N$2,'Full Data'!$C:$C),0))</f>
        <v>135</v>
      </c>
      <c r="O7">
        <f t="array" ref="O7">INDEX('Full Data'!$H:$H,MATCH($B7,IF('Full Data'!$G:$G=O$2,'Full Data'!$C:$C),0))</f>
        <v>0.01</v>
      </c>
      <c r="P7">
        <f t="array" ref="P7">INDEX('Full Data'!$H:$H,MATCH($B7,IF('Full Data'!$G:$G=P$2,'Full Data'!$C:$C),0))</f>
        <v>0.16</v>
      </c>
      <c r="Q7">
        <f t="array" ref="Q7">INDEX('Full Data'!$H:$H,MATCH($B7,IF('Full Data'!$G:$G=Q$2,'Full Data'!$C:$C),0))</f>
        <v>0.31</v>
      </c>
      <c r="R7">
        <f t="array" ref="R7">INDEX('Full Data'!$H:$H,MATCH($B7,IF('Full Data'!$G:$G=R$2,'Full Data'!$C:$C),0))</f>
        <v>0.04</v>
      </c>
      <c r="S7">
        <f t="array" ref="S7">INDEX('Full Data'!$H:$H,MATCH($B7,IF('Full Data'!$G:$G=S$2,'Full Data'!$C:$C),0))</f>
        <v>2.5999999999999999E-2</v>
      </c>
      <c r="T7">
        <f t="array" ref="T7">INDEX('Full Data'!$H:$H,MATCH($B7,IF('Full Data'!$G:$G=T$2,'Full Data'!$C:$C),0))</f>
        <v>1</v>
      </c>
      <c r="U7" t="e">
        <f t="array" ref="U7">INDEX('Full Data'!$H:$H,MATCH($B7,IF('Full Data'!$G:$G=U$2,'Full Data'!$C:$C),0))</f>
        <v>#N/A</v>
      </c>
      <c r="V7" t="e">
        <f t="array" ref="V7">INDEX('Full Data'!$H:$H,MATCH($B7,IF('Full Data'!$G:$G=V$2,'Full Data'!$C:$C),0))</f>
        <v>#N/A</v>
      </c>
      <c r="W7" t="e">
        <f t="array" ref="W7">INDEX('Full Data'!$H:$H,MATCH($B7,IF('Full Data'!$G:$G=W$2,'Full Data'!$C:$C),0))</f>
        <v>#N/A</v>
      </c>
      <c r="X7">
        <f t="array" ref="X7">INDEX('Full Data'!$H:$H,MATCH($B7,IF('Full Data'!$G:$G=X$2,'Full Data'!$C:$C),0))</f>
        <v>0.47</v>
      </c>
      <c r="Y7">
        <f t="array" ref="Y7">INDEX('Full Data'!$H:$H,MATCH($B7,IF('Full Data'!$G:$G=Y$2,'Full Data'!$C:$C),0))</f>
        <v>5.2</v>
      </c>
      <c r="Z7">
        <f t="array" ref="Z7">INDEX('Full Data'!$H:$H,MATCH($B7,IF('Full Data'!$G:$G=Z$2,'Full Data'!$C:$C),0))</f>
        <v>5</v>
      </c>
      <c r="AA7">
        <f t="array" ref="AA7">INDEX('Full Data'!$H:$H,MATCH($B7,IF('Full Data'!$G:$G=AA$2,'Full Data'!$C:$C),0))</f>
        <v>15</v>
      </c>
      <c r="AB7">
        <f t="array" ref="AB7">INDEX('Full Data'!$H:$H,MATCH($B7,IF('Full Data'!$G:$G=AB$2,'Full Data'!$C:$C),0))</f>
        <v>145</v>
      </c>
      <c r="AC7" t="e">
        <f t="array" ref="AC7">INDEX('Full Data'!$H:$H,MATCH($B7,IF('Full Data'!$G:$G=AC$2,'Full Data'!$C:$C),0))</f>
        <v>#N/A</v>
      </c>
      <c r="AD7" s="14" t="e">
        <f t="array" ref="AD7">INDEX('Full Data'!$H:$H,MATCH($B7,IF('Full Data'!$G:$G=AD$2,'Full Data'!$C:$C),0))</f>
        <v>#N/A</v>
      </c>
      <c r="AE7" s="14">
        <f t="array" ref="AE7">INDEX('Full Data'!$H:$H,MATCH($B7,IF('Full Data'!$G:$G=AE$2,'Full Data'!$C:$C),0))</f>
        <v>0.01</v>
      </c>
      <c r="AF7" s="38">
        <f t="array" ref="AF7">INDEX('Full Data'!$H:$H,MATCH($B7,IF('Full Data'!$G:$G=AF$2,'Full Data'!$C:$C),0))</f>
        <v>2</v>
      </c>
      <c r="AG7" s="43">
        <f t="array" ref="AG7">INDEX('Full Data'!$H:$H,MATCH($B7,IF('Full Data'!$G:$G=AG$2,'Full Data'!$C:$C),0))</f>
        <v>0.73</v>
      </c>
      <c r="AH7" s="45">
        <f t="array" ref="AH7">INDEX('Full Data'!$H:$H,MATCH($B7,IF('Full Data'!$G:$G=AH$2,'Full Data'!$C:$C),0))</f>
        <v>2.7</v>
      </c>
    </row>
    <row r="8" spans="2:34">
      <c r="B8" s="58" t="s">
        <v>113</v>
      </c>
      <c r="C8" s="45">
        <f>IF(((COUNTIF('Full Data'!$C:$C,Summary!B8))=(COUNT(E8:AH8))),(COUNTIF('Full Data'!$C:$C,Summary!B8)), "check")</f>
        <v>24</v>
      </c>
      <c r="D8" s="31">
        <f t="array" ref="D8">INDEX('Full Data'!$E:$E,MATCH($B8,'Full Data'!$C:$C,0))</f>
        <v>41031.619444444441</v>
      </c>
      <c r="E8">
        <f t="array" ref="E8">INDEX('Full Data'!$H:$H,MATCH($B8,IF('Full Data'!$G:$G=E$2,'Full Data'!$C:$C),0))</f>
        <v>8.33</v>
      </c>
      <c r="F8">
        <f t="array" ref="F8">INDEX('Full Data'!$H:$H,MATCH($B8,IF('Full Data'!$G:$G=F$2,'Full Data'!$C:$C),0))</f>
        <v>11.92</v>
      </c>
      <c r="G8">
        <f t="array" ref="G8">INDEX('Full Data'!$H:$H,MATCH($B8,IF('Full Data'!$G:$G=G$2,'Full Data'!$C:$C),0))</f>
        <v>143.69999999999999</v>
      </c>
      <c r="H8">
        <f t="array" ref="H8">INDEX('Full Data'!$H:$H,MATCH($B8,IF('Full Data'!$G:$G=H$2,'Full Data'!$C:$C),0))</f>
        <v>24.63</v>
      </c>
      <c r="I8">
        <f t="array" ref="I8">INDEX('Full Data'!$H:$H,MATCH($B8,IF('Full Data'!$G:$G=I$2,'Full Data'!$C:$C),0))</f>
        <v>253</v>
      </c>
      <c r="J8" t="e">
        <f t="array" ref="J8">INDEX('Full Data'!$H:$H,MATCH($B8,IF('Full Data'!$G:$G=J$2,'Full Data'!$C:$C),0))</f>
        <v>#N/A</v>
      </c>
      <c r="K8">
        <f t="array" ref="K8">INDEX('Full Data'!$H:$H,MATCH($B8,IF('Full Data'!$G:$G=K$2,'Full Data'!$C:$C),0))</f>
        <v>0.7</v>
      </c>
      <c r="L8">
        <f t="array" ref="L8">INDEX('Full Data'!$H:$H,MATCH($B8,IF('Full Data'!$G:$G=L$2,'Full Data'!$C:$C),0))</f>
        <v>0.4</v>
      </c>
      <c r="M8">
        <f t="array" ref="M8">INDEX('Full Data'!$H:$H,MATCH($B8,IF('Full Data'!$G:$G=M$2,'Full Data'!$C:$C),0))</f>
        <v>2.5</v>
      </c>
      <c r="N8">
        <f t="array" ref="N8">INDEX('Full Data'!$H:$H,MATCH($B8,IF('Full Data'!$G:$G=N$2,'Full Data'!$C:$C),0))</f>
        <v>140</v>
      </c>
      <c r="O8">
        <f t="array" ref="O8">INDEX('Full Data'!$H:$H,MATCH($B8,IF('Full Data'!$G:$G=O$2,'Full Data'!$C:$C),0))</f>
        <v>1.0999999999999999E-2</v>
      </c>
      <c r="P8">
        <f t="array" ref="P8">INDEX('Full Data'!$H:$H,MATCH($B8,IF('Full Data'!$G:$G=P$2,'Full Data'!$C:$C),0))</f>
        <v>8.6999999999999994E-2</v>
      </c>
      <c r="Q8">
        <f t="array" ref="Q8">INDEX('Full Data'!$H:$H,MATCH($B8,IF('Full Data'!$G:$G=Q$2,'Full Data'!$C:$C),0))</f>
        <v>0.12</v>
      </c>
      <c r="R8">
        <f t="array" ref="R8">INDEX('Full Data'!$H:$H,MATCH($B8,IF('Full Data'!$G:$G=R$2,'Full Data'!$C:$C),0))</f>
        <v>3.3000000000000002E-2</v>
      </c>
      <c r="S8">
        <f t="array" ref="S8">INDEX('Full Data'!$H:$H,MATCH($B8,IF('Full Data'!$G:$G=S$2,'Full Data'!$C:$C),0))</f>
        <v>2.8000000000000001E-2</v>
      </c>
      <c r="T8">
        <f t="array" ref="T8">INDEX('Full Data'!$H:$H,MATCH($B8,IF('Full Data'!$G:$G=T$2,'Full Data'!$C:$C),0))</f>
        <v>1</v>
      </c>
      <c r="U8" t="e">
        <f t="array" ref="U8">INDEX('Full Data'!$H:$H,MATCH($B8,IF('Full Data'!$G:$G=U$2,'Full Data'!$C:$C),0))</f>
        <v>#N/A</v>
      </c>
      <c r="V8" t="e">
        <f t="array" ref="V8">INDEX('Full Data'!$H:$H,MATCH($B8,IF('Full Data'!$G:$G=V$2,'Full Data'!$C:$C),0))</f>
        <v>#N/A</v>
      </c>
      <c r="W8" t="e">
        <f t="array" ref="W8">INDEX('Full Data'!$H:$H,MATCH($B8,IF('Full Data'!$G:$G=W$2,'Full Data'!$C:$C),0))</f>
        <v>#N/A</v>
      </c>
      <c r="X8">
        <f t="array" ref="X8">INDEX('Full Data'!$H:$H,MATCH($B8,IF('Full Data'!$G:$G=X$2,'Full Data'!$C:$C),0))</f>
        <v>0.39</v>
      </c>
      <c r="Y8">
        <f t="array" ref="Y8">INDEX('Full Data'!$H:$H,MATCH($B8,IF('Full Data'!$G:$G=Y$2,'Full Data'!$C:$C),0))</f>
        <v>5.5</v>
      </c>
      <c r="Z8">
        <f t="array" ref="Z8">INDEX('Full Data'!$H:$H,MATCH($B8,IF('Full Data'!$G:$G=Z$2,'Full Data'!$C:$C),0))</f>
        <v>5.5</v>
      </c>
      <c r="AA8">
        <f t="array" ref="AA8">INDEX('Full Data'!$H:$H,MATCH($B8,IF('Full Data'!$G:$G=AA$2,'Full Data'!$C:$C),0))</f>
        <v>15</v>
      </c>
      <c r="AB8">
        <f t="array" ref="AB8">INDEX('Full Data'!$H:$H,MATCH($B8,IF('Full Data'!$G:$G=AB$2,'Full Data'!$C:$C),0))</f>
        <v>157</v>
      </c>
      <c r="AC8" t="e">
        <f t="array" ref="AC8">INDEX('Full Data'!$H:$H,MATCH($B8,IF('Full Data'!$G:$G=AC$2,'Full Data'!$C:$C),0))</f>
        <v>#N/A</v>
      </c>
      <c r="AD8" s="14" t="e">
        <f t="array" ref="AD8">INDEX('Full Data'!$H:$H,MATCH($B8,IF('Full Data'!$G:$G=AD$2,'Full Data'!$C:$C),0))</f>
        <v>#N/A</v>
      </c>
      <c r="AE8" s="14">
        <f t="array" ref="AE8">INDEX('Full Data'!$H:$H,MATCH($B8,IF('Full Data'!$G:$G=AE$2,'Full Data'!$C:$C),0))</f>
        <v>0.01</v>
      </c>
      <c r="AF8" s="38">
        <f t="array" ref="AF8">INDEX('Full Data'!$H:$H,MATCH($B8,IF('Full Data'!$G:$G=AF$2,'Full Data'!$C:$C),0))</f>
        <v>0.93</v>
      </c>
      <c r="AG8" s="43">
        <f t="array" ref="AG8">INDEX('Full Data'!$H:$H,MATCH($B8,IF('Full Data'!$G:$G=AG$2,'Full Data'!$C:$C),0))</f>
        <v>0.8</v>
      </c>
      <c r="AH8" s="45">
        <f t="array" ref="AH8">INDEX('Full Data'!$H:$H,MATCH($B8,IF('Full Data'!$G:$G=AH$2,'Full Data'!$C:$C),0))</f>
        <v>1</v>
      </c>
    </row>
    <row r="9" spans="2:34">
      <c r="B9" s="58" t="s">
        <v>115</v>
      </c>
      <c r="C9" s="45">
        <f>IF(((COUNTIF('Full Data'!$C:$C,Summary!B9))=(COUNT(E9:AH9))),(COUNTIF('Full Data'!$C:$C,Summary!B9)), "check")</f>
        <v>24</v>
      </c>
      <c r="D9" s="31">
        <f t="array" ref="D9">INDEX('Full Data'!$E:$E,MATCH($B9,'Full Data'!$C:$C,0))</f>
        <v>41031.647916666669</v>
      </c>
      <c r="E9">
        <f t="array" ref="E9">INDEX('Full Data'!$H:$H,MATCH($B9,IF('Full Data'!$G:$G=E$2,'Full Data'!$C:$C),0))</f>
        <v>8.23</v>
      </c>
      <c r="F9">
        <f t="array" ref="F9">INDEX('Full Data'!$H:$H,MATCH($B9,IF('Full Data'!$G:$G=F$2,'Full Data'!$C:$C),0))</f>
        <v>10.97</v>
      </c>
      <c r="G9">
        <f t="array" ref="G9">INDEX('Full Data'!$H:$H,MATCH($B9,IF('Full Data'!$G:$G=G$2,'Full Data'!$C:$C),0))</f>
        <v>131.1</v>
      </c>
      <c r="H9">
        <f t="array" ref="H9">INDEX('Full Data'!$H:$H,MATCH($B9,IF('Full Data'!$G:$G=H$2,'Full Data'!$C:$C),0))</f>
        <v>24.33</v>
      </c>
      <c r="I9">
        <f t="array" ref="I9">INDEX('Full Data'!$H:$H,MATCH($B9,IF('Full Data'!$G:$G=I$2,'Full Data'!$C:$C),0))</f>
        <v>266</v>
      </c>
      <c r="J9" t="e">
        <f t="array" ref="J9">INDEX('Full Data'!$H:$H,MATCH($B9,IF('Full Data'!$G:$G=J$2,'Full Data'!$C:$C),0))</f>
        <v>#N/A</v>
      </c>
      <c r="K9">
        <f t="array" ref="K9">INDEX('Full Data'!$H:$H,MATCH($B9,IF('Full Data'!$G:$G=K$2,'Full Data'!$C:$C),0))</f>
        <v>0.3</v>
      </c>
      <c r="L9">
        <f t="array" ref="L9">INDEX('Full Data'!$H:$H,MATCH($B9,IF('Full Data'!$G:$G=L$2,'Full Data'!$C:$C),0))</f>
        <v>0.55000000000000004</v>
      </c>
      <c r="M9">
        <f t="array" ref="M9">INDEX('Full Data'!$H:$H,MATCH($B9,IF('Full Data'!$G:$G=M$2,'Full Data'!$C:$C),0))</f>
        <v>2.5</v>
      </c>
      <c r="N9">
        <f t="array" ref="N9">INDEX('Full Data'!$H:$H,MATCH($B9,IF('Full Data'!$G:$G=N$2,'Full Data'!$C:$C),0))</f>
        <v>150</v>
      </c>
      <c r="O9">
        <f t="array" ref="O9">INDEX('Full Data'!$H:$H,MATCH($B9,IF('Full Data'!$G:$G=O$2,'Full Data'!$C:$C),0))</f>
        <v>0.01</v>
      </c>
      <c r="P9">
        <f t="array" ref="P9">INDEX('Full Data'!$H:$H,MATCH($B9,IF('Full Data'!$G:$G=P$2,'Full Data'!$C:$C),0))</f>
        <v>8.7999999999999995E-2</v>
      </c>
      <c r="Q9">
        <f t="array" ref="Q9">INDEX('Full Data'!$H:$H,MATCH($B9,IF('Full Data'!$G:$G=Q$2,'Full Data'!$C:$C),0))</f>
        <v>0.13</v>
      </c>
      <c r="R9">
        <f t="array" ref="R9">INDEX('Full Data'!$H:$H,MATCH($B9,IF('Full Data'!$G:$G=R$2,'Full Data'!$C:$C),0))</f>
        <v>3.7999999999999999E-2</v>
      </c>
      <c r="S9">
        <f t="array" ref="S9">INDEX('Full Data'!$H:$H,MATCH($B9,IF('Full Data'!$G:$G=S$2,'Full Data'!$C:$C),0))</f>
        <v>3.2000000000000001E-2</v>
      </c>
      <c r="T9">
        <f t="array" ref="T9">INDEX('Full Data'!$H:$H,MATCH($B9,IF('Full Data'!$G:$G=T$2,'Full Data'!$C:$C),0))</f>
        <v>1</v>
      </c>
      <c r="U9" t="e">
        <f t="array" ref="U9">INDEX('Full Data'!$H:$H,MATCH($B9,IF('Full Data'!$G:$G=U$2,'Full Data'!$C:$C),0))</f>
        <v>#N/A</v>
      </c>
      <c r="V9" t="e">
        <f t="array" ref="V9">INDEX('Full Data'!$H:$H,MATCH($B9,IF('Full Data'!$G:$G=V$2,'Full Data'!$C:$C),0))</f>
        <v>#N/A</v>
      </c>
      <c r="W9" t="e">
        <f t="array" ref="W9">INDEX('Full Data'!$H:$H,MATCH($B9,IF('Full Data'!$G:$G=W$2,'Full Data'!$C:$C),0))</f>
        <v>#N/A</v>
      </c>
      <c r="X9">
        <f t="array" ref="X9">INDEX('Full Data'!$H:$H,MATCH($B9,IF('Full Data'!$G:$G=X$2,'Full Data'!$C:$C),0))</f>
        <v>0.42</v>
      </c>
      <c r="Y9">
        <f t="array" ref="Y9">INDEX('Full Data'!$H:$H,MATCH($B9,IF('Full Data'!$G:$G=Y$2,'Full Data'!$C:$C),0))</f>
        <v>5.5</v>
      </c>
      <c r="Z9">
        <f t="array" ref="Z9">INDEX('Full Data'!$H:$H,MATCH($B9,IF('Full Data'!$G:$G=Z$2,'Full Data'!$C:$C),0))</f>
        <v>5.8</v>
      </c>
      <c r="AA9">
        <f t="array" ref="AA9">INDEX('Full Data'!$H:$H,MATCH($B9,IF('Full Data'!$G:$G=AA$2,'Full Data'!$C:$C),0))</f>
        <v>15</v>
      </c>
      <c r="AB9">
        <f t="array" ref="AB9">INDEX('Full Data'!$H:$H,MATCH($B9,IF('Full Data'!$G:$G=AB$2,'Full Data'!$C:$C),0))</f>
        <v>168</v>
      </c>
      <c r="AC9" t="e">
        <f t="array" ref="AC9">INDEX('Full Data'!$H:$H,MATCH($B9,IF('Full Data'!$G:$G=AC$2,'Full Data'!$C:$C),0))</f>
        <v>#N/A</v>
      </c>
      <c r="AD9" s="14" t="e">
        <f t="array" ref="AD9">INDEX('Full Data'!$H:$H,MATCH($B9,IF('Full Data'!$G:$G=AD$2,'Full Data'!$C:$C),0))</f>
        <v>#N/A</v>
      </c>
      <c r="AE9" s="14">
        <f t="array" ref="AE9">INDEX('Full Data'!$H:$H,MATCH($B9,IF('Full Data'!$G:$G=AE$2,'Full Data'!$C:$C),0))</f>
        <v>0.01</v>
      </c>
      <c r="AF9" s="38">
        <f t="array" ref="AF9">INDEX('Full Data'!$H:$H,MATCH($B9,IF('Full Data'!$G:$G=AF$2,'Full Data'!$C:$C),0))</f>
        <v>0.62</v>
      </c>
      <c r="AG9" s="43">
        <f t="array" ref="AG9">INDEX('Full Data'!$H:$H,MATCH($B9,IF('Full Data'!$G:$G=AG$2,'Full Data'!$C:$C),0))</f>
        <v>0.96</v>
      </c>
      <c r="AH9" s="45">
        <f t="array" ref="AH9">INDEX('Full Data'!$H:$H,MATCH($B9,IF('Full Data'!$G:$G=AH$2,'Full Data'!$C:$C),0))</f>
        <v>1.1000000000000001</v>
      </c>
    </row>
    <row r="10" spans="2:34">
      <c r="B10" s="30"/>
      <c r="C10" s="45"/>
      <c r="D10" s="31"/>
      <c r="AD10" s="14"/>
      <c r="AE10" s="14"/>
      <c r="AF10" s="38"/>
      <c r="AG10" s="43"/>
      <c r="AH10" s="45"/>
    </row>
    <row r="11" spans="2:34">
      <c r="B11" s="38"/>
      <c r="C11" s="45"/>
      <c r="D11" s="31"/>
      <c r="AD11" s="14"/>
      <c r="AE11" s="14"/>
      <c r="AF11" s="38"/>
      <c r="AG11" s="43"/>
      <c r="AH11" s="45"/>
    </row>
    <row r="12" spans="2:34">
      <c r="B12" s="30"/>
      <c r="C12" s="45"/>
      <c r="D12" s="31"/>
      <c r="AD12" s="14"/>
      <c r="AE12" s="14"/>
      <c r="AF12" s="38"/>
      <c r="AG12" s="43"/>
      <c r="AH12" s="45"/>
    </row>
    <row r="13" spans="2:34">
      <c r="B13" s="30"/>
      <c r="C13" s="45"/>
      <c r="D13" s="31"/>
      <c r="AD13" s="14"/>
      <c r="AE13" s="14"/>
      <c r="AF13" s="38"/>
      <c r="AG13" s="43"/>
      <c r="AH13" s="45"/>
    </row>
    <row r="14" spans="2:34">
      <c r="B14" s="30"/>
      <c r="C14" s="45"/>
      <c r="D14" s="31"/>
      <c r="AD14" s="14"/>
      <c r="AE14" s="14"/>
      <c r="AF14" s="38"/>
      <c r="AG14" s="43"/>
      <c r="AH14" s="45"/>
    </row>
    <row r="15" spans="2:34">
      <c r="B15" s="30"/>
      <c r="C15" s="45"/>
      <c r="D15" s="31"/>
      <c r="AD15" s="14"/>
      <c r="AE15" s="14"/>
      <c r="AF15" s="38"/>
      <c r="AG15" s="43"/>
      <c r="AH15" s="45"/>
    </row>
    <row r="16" spans="2:34">
      <c r="B16" s="30"/>
      <c r="C16" s="45"/>
      <c r="D16" s="31"/>
      <c r="AD16" s="14"/>
      <c r="AE16" s="14"/>
      <c r="AF16" s="38"/>
      <c r="AG16" s="43"/>
      <c r="AH16" s="45"/>
    </row>
    <row r="17" spans="2:34">
      <c r="B17" s="30"/>
      <c r="C17" s="45"/>
      <c r="D17" s="31"/>
      <c r="AD17" s="14"/>
      <c r="AE17" s="14"/>
      <c r="AF17" s="38"/>
      <c r="AG17" s="43"/>
      <c r="AH17" s="45"/>
    </row>
    <row r="18" spans="2:34">
      <c r="B18" s="33"/>
      <c r="C18" s="45"/>
      <c r="D18" s="31"/>
      <c r="AD18" s="14"/>
      <c r="AE18" s="14"/>
      <c r="AF18" s="38"/>
      <c r="AG18" s="43"/>
      <c r="AH18" s="45"/>
    </row>
    <row r="19" spans="2:34">
      <c r="B19" s="30"/>
      <c r="C19" s="45"/>
      <c r="D19" s="31"/>
      <c r="AD19" s="14"/>
      <c r="AE19" s="14"/>
      <c r="AF19" s="38"/>
      <c r="AG19" s="43"/>
      <c r="AH19" s="45"/>
    </row>
    <row r="20" spans="2:34">
      <c r="B20" s="30"/>
      <c r="C20" s="45"/>
      <c r="D20" s="31"/>
      <c r="AD20" s="14"/>
      <c r="AE20" s="14"/>
      <c r="AF20" s="38"/>
      <c r="AG20" s="43"/>
      <c r="AH20" s="45"/>
    </row>
    <row r="21" spans="2:34">
      <c r="B21" s="30"/>
      <c r="C21" s="45"/>
      <c r="D21" s="31"/>
      <c r="AD21" s="14"/>
      <c r="AE21" s="14"/>
      <c r="AF21" s="38"/>
      <c r="AG21" s="43"/>
      <c r="AH21" s="45"/>
    </row>
    <row r="22" spans="2:34">
      <c r="B22" s="30"/>
      <c r="C22" s="45"/>
      <c r="D22" s="31"/>
      <c r="AD22" s="14"/>
      <c r="AE22" s="14"/>
      <c r="AF22" s="38"/>
      <c r="AG22" s="43"/>
      <c r="AH22" s="45"/>
    </row>
    <row r="23" spans="2:34">
      <c r="B23" s="30"/>
      <c r="C23" s="45"/>
      <c r="D23" s="31"/>
      <c r="AD23" s="14"/>
      <c r="AE23" s="14"/>
      <c r="AF23" s="38"/>
      <c r="AG23" s="43"/>
      <c r="AH23" s="45"/>
    </row>
    <row r="24" spans="2:34">
      <c r="B24" s="30"/>
      <c r="C24" s="45"/>
      <c r="D24" s="31"/>
      <c r="AD24" s="14"/>
      <c r="AE24" s="14"/>
      <c r="AF24" s="38"/>
      <c r="AG24" s="43"/>
      <c r="AH24" s="45"/>
    </row>
    <row r="25" spans="2:34">
      <c r="B25" s="30"/>
      <c r="C25" s="45"/>
      <c r="D25" s="31"/>
      <c r="AD25" s="14"/>
      <c r="AE25" s="14"/>
      <c r="AF25" s="38"/>
      <c r="AG25" s="43"/>
      <c r="AH25" s="45"/>
    </row>
    <row r="26" spans="2:34">
      <c r="B26" s="30"/>
      <c r="C26" s="45"/>
      <c r="D26" s="31"/>
      <c r="AD26" s="14"/>
      <c r="AE26" s="14"/>
      <c r="AF26" s="38"/>
      <c r="AG26" s="43"/>
      <c r="AH26" s="45"/>
    </row>
    <row r="27" spans="2:34">
      <c r="B27" s="30"/>
      <c r="C27" s="45"/>
      <c r="D27" s="31"/>
      <c r="AD27" s="14"/>
      <c r="AE27" s="14"/>
      <c r="AF27" s="38"/>
      <c r="AG27" s="43"/>
      <c r="AH27" s="45"/>
    </row>
    <row r="28" spans="2:34">
      <c r="B28" s="30"/>
      <c r="C28" s="45"/>
      <c r="D28" s="31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8"/>
      <c r="AG28" s="43"/>
      <c r="AH28" s="45"/>
    </row>
    <row r="29" spans="2:34">
      <c r="B29" s="30"/>
      <c r="C29" s="45"/>
      <c r="D29" s="31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8"/>
      <c r="AG29" s="43"/>
      <c r="AH29" s="45"/>
    </row>
    <row r="31" spans="2:34">
      <c r="C31" s="16"/>
    </row>
    <row r="32" spans="2:34">
      <c r="C32" s="16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40"/>
  <sheetViews>
    <sheetView topLeftCell="A39" workbookViewId="0">
      <selection activeCell="E43" sqref="E43"/>
    </sheetView>
  </sheetViews>
  <sheetFormatPr defaultRowHeight="15"/>
  <cols>
    <col min="1" max="1" width="11" style="48" bestFit="1" customWidth="1"/>
    <col min="2" max="2" width="25.85546875" style="48" bestFit="1" customWidth="1"/>
    <col min="3" max="3" width="19.7109375" style="48" bestFit="1" customWidth="1"/>
    <col min="4" max="4" width="11.85546875" style="48" bestFit="1" customWidth="1"/>
    <col min="5" max="5" width="13.85546875" style="48" bestFit="1" customWidth="1"/>
    <col min="6" max="6" width="11.5703125" style="48" bestFit="1" customWidth="1"/>
    <col min="7" max="7" width="37.42578125" style="48" bestFit="1" customWidth="1"/>
    <col min="8" max="8" width="10" style="48" bestFit="1" customWidth="1"/>
    <col min="9" max="9" width="14.140625" style="48" bestFit="1" customWidth="1"/>
    <col min="10" max="10" width="9.7109375" style="48" bestFit="1" customWidth="1"/>
    <col min="11" max="11" width="36.140625" style="48" bestFit="1" customWidth="1"/>
    <col min="12" max="12" width="12.7109375" style="48" bestFit="1" customWidth="1"/>
    <col min="13" max="13" width="14.85546875" style="48" bestFit="1" customWidth="1"/>
    <col min="14" max="14" width="37" style="48" bestFit="1" customWidth="1"/>
    <col min="15" max="16" width="5" style="48" bestFit="1" customWidth="1"/>
    <col min="17" max="17" width="81.140625" style="48" bestFit="1" customWidth="1"/>
    <col min="18" max="18" width="36.140625" style="48" bestFit="1" customWidth="1"/>
    <col min="19" max="19" width="24.7109375" style="48" bestFit="1" customWidth="1"/>
    <col min="20" max="21" width="9.85546875" style="48" bestFit="1" customWidth="1"/>
    <col min="22" max="22" width="16.7109375" style="48" bestFit="1" customWidth="1"/>
    <col min="23" max="16384" width="9.140625" style="48"/>
  </cols>
  <sheetData>
    <row r="1" spans="1:22">
      <c r="A1" s="48" t="s">
        <v>41</v>
      </c>
      <c r="B1" s="48" t="s">
        <v>42</v>
      </c>
      <c r="C1" s="48" t="s">
        <v>0</v>
      </c>
      <c r="D1" s="48" t="s">
        <v>43</v>
      </c>
      <c r="E1" s="48" t="s">
        <v>1</v>
      </c>
      <c r="F1" s="48" t="s">
        <v>44</v>
      </c>
      <c r="G1" s="48" t="s">
        <v>45</v>
      </c>
      <c r="H1" s="48" t="s">
        <v>46</v>
      </c>
      <c r="I1" s="48" t="s">
        <v>47</v>
      </c>
      <c r="J1" s="48" t="s">
        <v>48</v>
      </c>
      <c r="K1" s="48" t="s">
        <v>49</v>
      </c>
      <c r="L1" s="48" t="s">
        <v>50</v>
      </c>
      <c r="M1" s="48" t="s">
        <v>51</v>
      </c>
      <c r="N1" s="48" t="s">
        <v>52</v>
      </c>
      <c r="O1" s="48" t="s">
        <v>53</v>
      </c>
      <c r="P1" s="48" t="s">
        <v>54</v>
      </c>
      <c r="Q1" s="48" t="s">
        <v>55</v>
      </c>
      <c r="R1" s="48" t="s">
        <v>56</v>
      </c>
      <c r="S1" s="48" t="s">
        <v>57</v>
      </c>
      <c r="T1" s="48" t="s">
        <v>58</v>
      </c>
      <c r="U1" s="48" t="s">
        <v>59</v>
      </c>
      <c r="V1" s="48" t="s">
        <v>60</v>
      </c>
    </row>
    <row r="2" spans="1:22">
      <c r="A2" s="48" t="s">
        <v>61</v>
      </c>
    </row>
    <row r="3" spans="1:22">
      <c r="A3" s="48" t="s">
        <v>62</v>
      </c>
      <c r="C3" s="48" t="s">
        <v>63</v>
      </c>
      <c r="D3" s="48" t="s">
        <v>64</v>
      </c>
      <c r="E3" s="46">
        <v>41031.739583333336</v>
      </c>
      <c r="F3" s="48">
        <v>10</v>
      </c>
      <c r="G3" s="48" t="s">
        <v>2</v>
      </c>
      <c r="H3" s="48">
        <v>20.53</v>
      </c>
      <c r="J3" s="48" t="s">
        <v>65</v>
      </c>
      <c r="K3" s="48" t="s">
        <v>66</v>
      </c>
      <c r="M3" s="46">
        <v>41031.739583333336</v>
      </c>
      <c r="N3" s="48" t="s">
        <v>67</v>
      </c>
      <c r="R3" s="48" t="s">
        <v>66</v>
      </c>
      <c r="S3" s="48" t="s">
        <v>68</v>
      </c>
      <c r="T3" s="48" t="s">
        <v>69</v>
      </c>
      <c r="U3" s="48">
        <v>10782</v>
      </c>
      <c r="V3" s="48" t="s">
        <v>70</v>
      </c>
    </row>
    <row r="4" spans="1:22">
      <c r="A4" s="48" t="s">
        <v>62</v>
      </c>
      <c r="C4" s="48" t="s">
        <v>63</v>
      </c>
      <c r="D4" s="48" t="s">
        <v>64</v>
      </c>
      <c r="E4" s="46">
        <v>41031.739583333336</v>
      </c>
      <c r="F4" s="48">
        <v>76</v>
      </c>
      <c r="G4" s="48" t="s">
        <v>3</v>
      </c>
      <c r="H4" s="48">
        <v>0.2</v>
      </c>
      <c r="J4" s="48" t="s">
        <v>71</v>
      </c>
      <c r="K4" s="48" t="s">
        <v>72</v>
      </c>
      <c r="L4" s="48">
        <v>1426343</v>
      </c>
      <c r="M4" s="46">
        <v>41032.6875</v>
      </c>
      <c r="N4" s="48" t="s">
        <v>73</v>
      </c>
      <c r="O4" s="48">
        <v>0.1</v>
      </c>
      <c r="P4" s="48">
        <v>0.1</v>
      </c>
      <c r="R4" s="48" t="s">
        <v>66</v>
      </c>
      <c r="S4" s="48" t="s">
        <v>68</v>
      </c>
      <c r="T4" s="48" t="s">
        <v>69</v>
      </c>
      <c r="U4" s="48">
        <v>10782</v>
      </c>
      <c r="V4" s="48" t="s">
        <v>70</v>
      </c>
    </row>
    <row r="5" spans="1:22">
      <c r="A5" s="48" t="s">
        <v>62</v>
      </c>
      <c r="C5" s="48" t="s">
        <v>63</v>
      </c>
      <c r="D5" s="48" t="s">
        <v>64</v>
      </c>
      <c r="E5" s="46">
        <v>41031.739583333336</v>
      </c>
      <c r="F5" s="48">
        <v>80</v>
      </c>
      <c r="G5" s="48" t="s">
        <v>5</v>
      </c>
      <c r="H5" s="48">
        <v>2.5</v>
      </c>
      <c r="I5" s="48" t="s">
        <v>74</v>
      </c>
      <c r="J5" s="48" t="s">
        <v>75</v>
      </c>
      <c r="K5" s="48" t="s">
        <v>72</v>
      </c>
      <c r="L5" s="48">
        <v>1426343</v>
      </c>
      <c r="M5" s="46">
        <v>41032.548611111109</v>
      </c>
      <c r="N5" s="48" t="s">
        <v>76</v>
      </c>
      <c r="O5" s="48">
        <v>2.5</v>
      </c>
      <c r="P5" s="48">
        <v>6</v>
      </c>
      <c r="Q5" s="48" t="s">
        <v>77</v>
      </c>
      <c r="R5" s="48" t="s">
        <v>66</v>
      </c>
      <c r="S5" s="48" t="s">
        <v>68</v>
      </c>
      <c r="T5" s="48" t="s">
        <v>69</v>
      </c>
      <c r="U5" s="48">
        <v>10782</v>
      </c>
      <c r="V5" s="48" t="s">
        <v>70</v>
      </c>
    </row>
    <row r="6" spans="1:22">
      <c r="A6" s="48" t="s">
        <v>62</v>
      </c>
      <c r="C6" s="48" t="s">
        <v>63</v>
      </c>
      <c r="D6" s="48" t="s">
        <v>64</v>
      </c>
      <c r="E6" s="46">
        <v>41031.739583333336</v>
      </c>
      <c r="F6" s="48">
        <v>94</v>
      </c>
      <c r="G6" s="48" t="s">
        <v>6</v>
      </c>
      <c r="H6" s="48">
        <v>283</v>
      </c>
      <c r="J6" s="48" t="s">
        <v>78</v>
      </c>
      <c r="K6" s="48" t="s">
        <v>66</v>
      </c>
      <c r="M6" s="46">
        <v>41031.739583333336</v>
      </c>
      <c r="N6" s="48" t="s">
        <v>79</v>
      </c>
      <c r="R6" s="48" t="s">
        <v>66</v>
      </c>
      <c r="S6" s="48" t="s">
        <v>68</v>
      </c>
      <c r="T6" s="48" t="s">
        <v>69</v>
      </c>
      <c r="U6" s="48">
        <v>10782</v>
      </c>
      <c r="V6" s="48" t="s">
        <v>70</v>
      </c>
    </row>
    <row r="7" spans="1:22">
      <c r="A7" s="48" t="s">
        <v>62</v>
      </c>
      <c r="C7" s="48" t="s">
        <v>63</v>
      </c>
      <c r="D7" s="48" t="s">
        <v>64</v>
      </c>
      <c r="E7" s="46">
        <v>41031.739583333336</v>
      </c>
      <c r="F7" s="48">
        <v>299</v>
      </c>
      <c r="G7" s="48" t="s">
        <v>7</v>
      </c>
      <c r="H7" s="48">
        <v>1.1100000000000001</v>
      </c>
      <c r="J7" s="48" t="s">
        <v>80</v>
      </c>
      <c r="K7" s="48" t="s">
        <v>66</v>
      </c>
      <c r="M7" s="46">
        <v>41031.739583333336</v>
      </c>
      <c r="N7" s="48" t="s">
        <v>81</v>
      </c>
      <c r="R7" s="48" t="s">
        <v>66</v>
      </c>
      <c r="S7" s="48" t="s">
        <v>68</v>
      </c>
      <c r="T7" s="48" t="s">
        <v>69</v>
      </c>
      <c r="U7" s="48">
        <v>10782</v>
      </c>
      <c r="V7" s="48" t="s">
        <v>70</v>
      </c>
    </row>
    <row r="8" spans="1:22">
      <c r="A8" s="48" t="s">
        <v>62</v>
      </c>
      <c r="C8" s="48" t="s">
        <v>63</v>
      </c>
      <c r="D8" s="48" t="s">
        <v>64</v>
      </c>
      <c r="E8" s="46">
        <v>41031.739583333336</v>
      </c>
      <c r="F8" s="48">
        <v>301</v>
      </c>
      <c r="G8" s="48" t="s">
        <v>8</v>
      </c>
      <c r="H8" s="48">
        <v>12.5</v>
      </c>
      <c r="J8" s="48" t="s">
        <v>82</v>
      </c>
      <c r="K8" s="48" t="s">
        <v>66</v>
      </c>
      <c r="M8" s="46">
        <v>41031.739583333336</v>
      </c>
      <c r="R8" s="48" t="s">
        <v>66</v>
      </c>
      <c r="S8" s="48" t="s">
        <v>68</v>
      </c>
      <c r="T8" s="48" t="s">
        <v>69</v>
      </c>
      <c r="U8" s="48">
        <v>10782</v>
      </c>
      <c r="V8" s="48" t="s">
        <v>70</v>
      </c>
    </row>
    <row r="9" spans="1:22">
      <c r="A9" s="48" t="s">
        <v>62</v>
      </c>
      <c r="C9" s="48" t="s">
        <v>63</v>
      </c>
      <c r="D9" s="48" t="s">
        <v>64</v>
      </c>
      <c r="E9" s="46">
        <v>41031.739583333336</v>
      </c>
      <c r="F9" s="48">
        <v>406</v>
      </c>
      <c r="G9" s="48" t="s">
        <v>9</v>
      </c>
      <c r="H9" s="48">
        <v>7.33</v>
      </c>
      <c r="J9" s="48" t="s">
        <v>83</v>
      </c>
      <c r="K9" s="48" t="s">
        <v>66</v>
      </c>
      <c r="M9" s="46">
        <v>41031.739583333336</v>
      </c>
      <c r="N9" s="48" t="s">
        <v>84</v>
      </c>
      <c r="R9" s="48" t="s">
        <v>66</v>
      </c>
      <c r="S9" s="48" t="s">
        <v>68</v>
      </c>
      <c r="T9" s="48" t="s">
        <v>69</v>
      </c>
      <c r="U9" s="48">
        <v>10782</v>
      </c>
      <c r="V9" s="48" t="s">
        <v>70</v>
      </c>
    </row>
    <row r="10" spans="1:22">
      <c r="A10" s="48" t="s">
        <v>62</v>
      </c>
      <c r="C10" s="48" t="s">
        <v>63</v>
      </c>
      <c r="D10" s="48" t="s">
        <v>64</v>
      </c>
      <c r="E10" s="46">
        <v>41031.739583333336</v>
      </c>
      <c r="F10" s="48">
        <v>410</v>
      </c>
      <c r="G10" s="48" t="s">
        <v>10</v>
      </c>
      <c r="H10" s="48">
        <v>157</v>
      </c>
      <c r="J10" s="48" t="s">
        <v>80</v>
      </c>
      <c r="K10" s="48" t="s">
        <v>72</v>
      </c>
      <c r="L10" s="48">
        <v>1426343</v>
      </c>
      <c r="M10" s="46">
        <v>41038.94027777778</v>
      </c>
      <c r="N10" s="48" t="s">
        <v>85</v>
      </c>
      <c r="O10" s="48">
        <v>0.65</v>
      </c>
      <c r="P10" s="48">
        <v>2.5</v>
      </c>
      <c r="R10" s="48" t="s">
        <v>66</v>
      </c>
      <c r="S10" s="48" t="s">
        <v>68</v>
      </c>
      <c r="T10" s="48" t="s">
        <v>69</v>
      </c>
      <c r="U10" s="48">
        <v>10782</v>
      </c>
      <c r="V10" s="48" t="s">
        <v>70</v>
      </c>
    </row>
    <row r="11" spans="1:22">
      <c r="A11" s="48" t="s">
        <v>62</v>
      </c>
      <c r="C11" s="48" t="s">
        <v>63</v>
      </c>
      <c r="D11" s="48" t="s">
        <v>64</v>
      </c>
      <c r="E11" s="46">
        <v>41031.739583333336</v>
      </c>
      <c r="F11" s="48">
        <v>610</v>
      </c>
      <c r="G11" s="48" t="s">
        <v>11</v>
      </c>
      <c r="H11" s="48">
        <v>0.01</v>
      </c>
      <c r="I11" s="48" t="s">
        <v>74</v>
      </c>
      <c r="J11" s="48" t="s">
        <v>80</v>
      </c>
      <c r="K11" s="48" t="s">
        <v>72</v>
      </c>
      <c r="L11" s="48">
        <v>1426345</v>
      </c>
      <c r="M11" s="46">
        <v>41032.65</v>
      </c>
      <c r="N11" s="48" t="s">
        <v>86</v>
      </c>
      <c r="O11" s="48">
        <v>0.01</v>
      </c>
      <c r="P11" s="48">
        <v>0.02</v>
      </c>
      <c r="R11" s="48" t="s">
        <v>66</v>
      </c>
      <c r="S11" s="48" t="s">
        <v>68</v>
      </c>
      <c r="T11" s="48" t="s">
        <v>69</v>
      </c>
      <c r="U11" s="48">
        <v>10782</v>
      </c>
      <c r="V11" s="48" t="s">
        <v>70</v>
      </c>
    </row>
    <row r="12" spans="1:22">
      <c r="A12" s="48" t="s">
        <v>62</v>
      </c>
      <c r="C12" s="48" t="s">
        <v>63</v>
      </c>
      <c r="D12" s="48" t="s">
        <v>64</v>
      </c>
      <c r="E12" s="46">
        <v>41031.739583333336</v>
      </c>
      <c r="F12" s="48">
        <v>625</v>
      </c>
      <c r="G12" s="48" t="s">
        <v>12</v>
      </c>
      <c r="H12" s="48">
        <v>0.08</v>
      </c>
      <c r="I12" s="48" t="s">
        <v>74</v>
      </c>
      <c r="J12" s="48" t="s">
        <v>80</v>
      </c>
      <c r="K12" s="48" t="s">
        <v>72</v>
      </c>
      <c r="L12" s="48">
        <v>1426345</v>
      </c>
      <c r="M12" s="46">
        <v>41036.642361111109</v>
      </c>
      <c r="N12" s="48" t="s">
        <v>87</v>
      </c>
      <c r="O12" s="48">
        <v>0.08</v>
      </c>
      <c r="P12" s="48">
        <v>0.2</v>
      </c>
      <c r="R12" s="48" t="s">
        <v>66</v>
      </c>
      <c r="S12" s="48" t="s">
        <v>68</v>
      </c>
      <c r="T12" s="48" t="s">
        <v>69</v>
      </c>
      <c r="U12" s="48">
        <v>10782</v>
      </c>
      <c r="V12" s="48" t="s">
        <v>70</v>
      </c>
    </row>
    <row r="13" spans="1:22">
      <c r="A13" s="48" t="s">
        <v>62</v>
      </c>
      <c r="C13" s="48" t="s">
        <v>63</v>
      </c>
      <c r="D13" s="48" t="s">
        <v>64</v>
      </c>
      <c r="E13" s="46">
        <v>41031.739583333336</v>
      </c>
      <c r="F13" s="48">
        <v>630</v>
      </c>
      <c r="G13" s="48" t="s">
        <v>13</v>
      </c>
      <c r="H13" s="48">
        <v>0.23</v>
      </c>
      <c r="J13" s="48" t="s">
        <v>80</v>
      </c>
      <c r="K13" s="48" t="s">
        <v>72</v>
      </c>
      <c r="L13" s="48">
        <v>1426345</v>
      </c>
      <c r="M13" s="46">
        <v>41033.568055555559</v>
      </c>
      <c r="N13" s="48" t="s">
        <v>88</v>
      </c>
      <c r="O13" s="48">
        <v>0</v>
      </c>
      <c r="P13" s="48">
        <v>0.01</v>
      </c>
      <c r="R13" s="48" t="s">
        <v>66</v>
      </c>
      <c r="S13" s="48" t="s">
        <v>68</v>
      </c>
      <c r="T13" s="48" t="s">
        <v>69</v>
      </c>
      <c r="U13" s="48">
        <v>10782</v>
      </c>
      <c r="V13" s="48" t="s">
        <v>70</v>
      </c>
    </row>
    <row r="14" spans="1:22">
      <c r="A14" s="48" t="s">
        <v>62</v>
      </c>
      <c r="C14" s="48" t="s">
        <v>63</v>
      </c>
      <c r="D14" s="48" t="s">
        <v>64</v>
      </c>
      <c r="E14" s="46">
        <v>41031.739583333336</v>
      </c>
      <c r="F14" s="48">
        <v>665</v>
      </c>
      <c r="G14" s="48" t="s">
        <v>14</v>
      </c>
      <c r="H14" s="48">
        <v>4.5999999999999999E-2</v>
      </c>
      <c r="J14" s="48" t="s">
        <v>80</v>
      </c>
      <c r="K14" s="48" t="s">
        <v>72</v>
      </c>
      <c r="L14" s="48">
        <v>1426345</v>
      </c>
      <c r="M14" s="46">
        <v>41036.665277777778</v>
      </c>
      <c r="N14" s="48" t="s">
        <v>89</v>
      </c>
      <c r="O14" s="48">
        <v>0</v>
      </c>
      <c r="P14" s="48">
        <v>0.01</v>
      </c>
      <c r="R14" s="48" t="s">
        <v>66</v>
      </c>
      <c r="S14" s="48" t="s">
        <v>68</v>
      </c>
      <c r="T14" s="48" t="s">
        <v>69</v>
      </c>
      <c r="U14" s="48">
        <v>10782</v>
      </c>
      <c r="V14" s="48" t="s">
        <v>70</v>
      </c>
    </row>
    <row r="15" spans="1:22">
      <c r="A15" s="48" t="s">
        <v>62</v>
      </c>
      <c r="C15" s="48" t="s">
        <v>63</v>
      </c>
      <c r="D15" s="48" t="s">
        <v>64</v>
      </c>
      <c r="E15" s="46">
        <v>41031.739583333336</v>
      </c>
      <c r="F15" s="48">
        <v>671</v>
      </c>
      <c r="G15" s="48" t="s">
        <v>15</v>
      </c>
      <c r="H15" s="48">
        <v>3.6999999999999998E-2</v>
      </c>
      <c r="J15" s="48" t="s">
        <v>80</v>
      </c>
      <c r="K15" s="48" t="s">
        <v>72</v>
      </c>
      <c r="L15" s="48">
        <v>1426347</v>
      </c>
      <c r="M15" s="46">
        <v>41032.636805555558</v>
      </c>
      <c r="N15" s="48" t="s">
        <v>89</v>
      </c>
      <c r="O15" s="48">
        <v>0</v>
      </c>
      <c r="P15" s="48">
        <v>0.01</v>
      </c>
      <c r="R15" s="48" t="s">
        <v>66</v>
      </c>
      <c r="S15" s="48" t="s">
        <v>68</v>
      </c>
      <c r="T15" s="48" t="s">
        <v>69</v>
      </c>
      <c r="U15" s="48">
        <v>10782</v>
      </c>
      <c r="V15" s="48" t="s">
        <v>70</v>
      </c>
    </row>
    <row r="16" spans="1:22">
      <c r="A16" s="48" t="s">
        <v>62</v>
      </c>
      <c r="C16" s="48" t="s">
        <v>63</v>
      </c>
      <c r="D16" s="48" t="s">
        <v>64</v>
      </c>
      <c r="E16" s="46">
        <v>41031.739583333336</v>
      </c>
      <c r="F16" s="48">
        <v>680</v>
      </c>
      <c r="G16" s="48" t="s">
        <v>16</v>
      </c>
      <c r="H16" s="48">
        <v>1</v>
      </c>
      <c r="I16" s="48" t="s">
        <v>74</v>
      </c>
      <c r="J16" s="48" t="s">
        <v>80</v>
      </c>
      <c r="K16" s="48" t="s">
        <v>72</v>
      </c>
      <c r="L16" s="48">
        <v>1426345</v>
      </c>
      <c r="M16" s="46">
        <v>41038.885416666664</v>
      </c>
      <c r="N16" s="48" t="s">
        <v>90</v>
      </c>
      <c r="O16" s="48">
        <v>1</v>
      </c>
      <c r="P16" s="48">
        <v>5</v>
      </c>
      <c r="R16" s="48" t="s">
        <v>66</v>
      </c>
      <c r="S16" s="48" t="s">
        <v>68</v>
      </c>
      <c r="T16" s="48" t="s">
        <v>69</v>
      </c>
      <c r="U16" s="48">
        <v>10782</v>
      </c>
      <c r="V16" s="48" t="s">
        <v>70</v>
      </c>
    </row>
    <row r="17" spans="1:22">
      <c r="A17" s="48" t="s">
        <v>62</v>
      </c>
      <c r="C17" s="48" t="s">
        <v>63</v>
      </c>
      <c r="D17" s="48" t="s">
        <v>64</v>
      </c>
      <c r="E17" s="46">
        <v>41031.739583333336</v>
      </c>
      <c r="F17" s="48">
        <v>937</v>
      </c>
      <c r="G17" s="48" t="s">
        <v>20</v>
      </c>
      <c r="H17" s="48">
        <v>0.47</v>
      </c>
      <c r="I17" s="48" t="s">
        <v>91</v>
      </c>
      <c r="J17" s="48" t="s">
        <v>80</v>
      </c>
      <c r="K17" s="48" t="s">
        <v>72</v>
      </c>
      <c r="L17" s="48">
        <v>1426349</v>
      </c>
      <c r="M17" s="46">
        <v>41046.701388888891</v>
      </c>
      <c r="N17" s="48" t="s">
        <v>92</v>
      </c>
      <c r="O17" s="48">
        <v>0.3</v>
      </c>
      <c r="P17" s="48">
        <v>1.2</v>
      </c>
      <c r="R17" s="48" t="s">
        <v>66</v>
      </c>
      <c r="S17" s="48" t="s">
        <v>68</v>
      </c>
      <c r="T17" s="48" t="s">
        <v>69</v>
      </c>
      <c r="U17" s="48">
        <v>10782</v>
      </c>
      <c r="V17" s="48" t="s">
        <v>70</v>
      </c>
    </row>
    <row r="18" spans="1:22">
      <c r="A18" s="48" t="s">
        <v>62</v>
      </c>
      <c r="C18" s="48" t="s">
        <v>63</v>
      </c>
      <c r="D18" s="48" t="s">
        <v>64</v>
      </c>
      <c r="E18" s="46">
        <v>41031.739583333336</v>
      </c>
      <c r="F18" s="48">
        <v>940</v>
      </c>
      <c r="G18" s="48" t="s">
        <v>21</v>
      </c>
      <c r="H18" s="48">
        <v>5.8</v>
      </c>
      <c r="J18" s="48" t="s">
        <v>80</v>
      </c>
      <c r="K18" s="48" t="s">
        <v>72</v>
      </c>
      <c r="L18" s="48">
        <v>1426343</v>
      </c>
      <c r="M18" s="46">
        <v>41038.984722222223</v>
      </c>
      <c r="N18" s="48" t="s">
        <v>93</v>
      </c>
      <c r="O18" s="48">
        <v>0.2</v>
      </c>
      <c r="P18" s="48">
        <v>0.5</v>
      </c>
      <c r="R18" s="48" t="s">
        <v>66</v>
      </c>
      <c r="S18" s="48" t="s">
        <v>68</v>
      </c>
      <c r="T18" s="48" t="s">
        <v>69</v>
      </c>
      <c r="U18" s="48">
        <v>10782</v>
      </c>
      <c r="V18" s="48" t="s">
        <v>70</v>
      </c>
    </row>
    <row r="19" spans="1:22">
      <c r="A19" s="48" t="s">
        <v>62</v>
      </c>
      <c r="C19" s="48" t="s">
        <v>63</v>
      </c>
      <c r="D19" s="48" t="s">
        <v>64</v>
      </c>
      <c r="E19" s="46">
        <v>41031.739583333336</v>
      </c>
      <c r="F19" s="48">
        <v>945</v>
      </c>
      <c r="G19" s="48" t="s">
        <v>22</v>
      </c>
      <c r="H19" s="48">
        <v>6.1</v>
      </c>
      <c r="J19" s="48" t="s">
        <v>80</v>
      </c>
      <c r="K19" s="48" t="s">
        <v>72</v>
      </c>
      <c r="L19" s="48">
        <v>1426343</v>
      </c>
      <c r="M19" s="46">
        <v>41038.984722222223</v>
      </c>
      <c r="N19" s="48" t="s">
        <v>93</v>
      </c>
      <c r="O19" s="48">
        <v>0.2</v>
      </c>
      <c r="P19" s="48">
        <v>0.5</v>
      </c>
      <c r="R19" s="48" t="s">
        <v>66</v>
      </c>
      <c r="S19" s="48" t="s">
        <v>68</v>
      </c>
      <c r="T19" s="48" t="s">
        <v>69</v>
      </c>
      <c r="U19" s="48">
        <v>10782</v>
      </c>
      <c r="V19" s="48" t="s">
        <v>70</v>
      </c>
    </row>
    <row r="20" spans="1:22">
      <c r="A20" s="48" t="s">
        <v>62</v>
      </c>
      <c r="C20" s="48" t="s">
        <v>63</v>
      </c>
      <c r="D20" s="48" t="s">
        <v>64</v>
      </c>
      <c r="E20" s="46">
        <v>41031.739583333336</v>
      </c>
      <c r="F20" s="48">
        <v>1022</v>
      </c>
      <c r="G20" s="48" t="s">
        <v>23</v>
      </c>
      <c r="H20" s="48">
        <v>15</v>
      </c>
      <c r="I20" s="48" t="s">
        <v>74</v>
      </c>
      <c r="J20" s="48" t="s">
        <v>94</v>
      </c>
      <c r="K20" s="48" t="s">
        <v>72</v>
      </c>
      <c r="L20" s="48">
        <v>1426349</v>
      </c>
      <c r="M20" s="46">
        <v>41046.701388888891</v>
      </c>
      <c r="N20" s="48" t="s">
        <v>92</v>
      </c>
      <c r="O20" s="48">
        <v>15</v>
      </c>
      <c r="P20" s="48">
        <v>60</v>
      </c>
      <c r="R20" s="48" t="s">
        <v>66</v>
      </c>
      <c r="S20" s="48" t="s">
        <v>68</v>
      </c>
      <c r="T20" s="48" t="s">
        <v>69</v>
      </c>
      <c r="U20" s="48">
        <v>10782</v>
      </c>
      <c r="V20" s="48" t="s">
        <v>70</v>
      </c>
    </row>
    <row r="21" spans="1:22">
      <c r="A21" s="48" t="s">
        <v>62</v>
      </c>
      <c r="C21" s="48" t="s">
        <v>63</v>
      </c>
      <c r="D21" s="48" t="s">
        <v>64</v>
      </c>
      <c r="E21" s="46">
        <v>41031.739583333336</v>
      </c>
      <c r="F21" s="48">
        <v>70300</v>
      </c>
      <c r="G21" s="48" t="s">
        <v>24</v>
      </c>
      <c r="H21" s="48">
        <v>187</v>
      </c>
      <c r="J21" s="48" t="s">
        <v>80</v>
      </c>
      <c r="K21" s="48" t="s">
        <v>72</v>
      </c>
      <c r="L21" s="48">
        <v>1426343</v>
      </c>
      <c r="M21" s="46">
        <v>41033.626388888886</v>
      </c>
      <c r="N21" s="48" t="s">
        <v>95</v>
      </c>
      <c r="O21" s="48">
        <v>15</v>
      </c>
      <c r="P21" s="48">
        <v>25</v>
      </c>
      <c r="R21" s="48" t="s">
        <v>66</v>
      </c>
      <c r="S21" s="48" t="s">
        <v>68</v>
      </c>
      <c r="T21" s="48" t="s">
        <v>69</v>
      </c>
      <c r="U21" s="48">
        <v>10782</v>
      </c>
      <c r="V21" s="48" t="s">
        <v>70</v>
      </c>
    </row>
    <row r="22" spans="1:22">
      <c r="A22" s="48" t="s">
        <v>62</v>
      </c>
      <c r="C22" s="48" t="s">
        <v>63</v>
      </c>
      <c r="D22" s="48" t="s">
        <v>64</v>
      </c>
      <c r="E22" s="46">
        <v>41031.739583333336</v>
      </c>
      <c r="F22" s="48">
        <v>90068</v>
      </c>
      <c r="G22" s="48" t="s">
        <v>25</v>
      </c>
      <c r="H22" s="48">
        <v>9</v>
      </c>
      <c r="J22" s="48" t="s">
        <v>96</v>
      </c>
      <c r="K22" s="48" t="s">
        <v>66</v>
      </c>
      <c r="M22" s="46">
        <v>41031.739583333336</v>
      </c>
      <c r="R22" s="48" t="s">
        <v>66</v>
      </c>
      <c r="S22" s="48" t="s">
        <v>68</v>
      </c>
      <c r="T22" s="48" t="s">
        <v>69</v>
      </c>
      <c r="U22" s="48">
        <v>10782</v>
      </c>
      <c r="V22" s="48" t="s">
        <v>70</v>
      </c>
    </row>
    <row r="23" spans="1:22">
      <c r="A23" s="48" t="s">
        <v>62</v>
      </c>
      <c r="C23" s="48" t="s">
        <v>63</v>
      </c>
      <c r="D23" s="48" t="s">
        <v>64</v>
      </c>
      <c r="E23" s="46">
        <v>41031.739583333336</v>
      </c>
      <c r="F23" s="48">
        <v>99937</v>
      </c>
      <c r="G23" s="48" t="s">
        <v>37</v>
      </c>
      <c r="H23" s="48">
        <v>0.01</v>
      </c>
      <c r="I23" s="48" t="s">
        <v>74</v>
      </c>
      <c r="J23" s="48" t="s">
        <v>94</v>
      </c>
      <c r="K23" s="48" t="s">
        <v>72</v>
      </c>
      <c r="L23" s="48">
        <v>1426351</v>
      </c>
      <c r="M23" s="46">
        <v>41034.152083333334</v>
      </c>
      <c r="N23" s="48" t="s">
        <v>97</v>
      </c>
      <c r="O23" s="48">
        <v>0.01</v>
      </c>
      <c r="P23" s="48">
        <v>0.05</v>
      </c>
      <c r="R23" s="48" t="s">
        <v>66</v>
      </c>
      <c r="S23" s="48" t="s">
        <v>68</v>
      </c>
      <c r="T23" s="48" t="s">
        <v>69</v>
      </c>
      <c r="U23" s="48">
        <v>10782</v>
      </c>
      <c r="V23" s="48" t="s">
        <v>70</v>
      </c>
    </row>
    <row r="24" spans="1:22">
      <c r="A24" s="48" t="s">
        <v>98</v>
      </c>
      <c r="C24" s="48" t="s">
        <v>99</v>
      </c>
      <c r="D24" s="48" t="s">
        <v>64</v>
      </c>
      <c r="E24" s="46">
        <v>41031.518750000003</v>
      </c>
      <c r="F24" s="48">
        <v>10</v>
      </c>
      <c r="G24" s="48" t="s">
        <v>2</v>
      </c>
      <c r="H24" s="48">
        <v>20.8</v>
      </c>
      <c r="J24" s="48" t="s">
        <v>65</v>
      </c>
      <c r="K24" s="48" t="s">
        <v>66</v>
      </c>
      <c r="M24" s="46">
        <v>41031.518750000003</v>
      </c>
      <c r="N24" s="48" t="s">
        <v>67</v>
      </c>
      <c r="R24" s="48" t="s">
        <v>66</v>
      </c>
      <c r="S24" s="48" t="s">
        <v>100</v>
      </c>
      <c r="T24" s="48" t="s">
        <v>69</v>
      </c>
      <c r="U24" s="48">
        <v>43659</v>
      </c>
      <c r="V24" s="48" t="s">
        <v>99</v>
      </c>
    </row>
    <row r="25" spans="1:22">
      <c r="A25" s="48" t="s">
        <v>98</v>
      </c>
      <c r="C25" s="48" t="s">
        <v>99</v>
      </c>
      <c r="D25" s="48" t="s">
        <v>64</v>
      </c>
      <c r="E25" s="46">
        <v>41031.518750000003</v>
      </c>
      <c r="F25" s="48">
        <v>76</v>
      </c>
      <c r="G25" s="48" t="s">
        <v>3</v>
      </c>
      <c r="H25" s="48">
        <v>0.3</v>
      </c>
      <c r="J25" s="48" t="s">
        <v>71</v>
      </c>
      <c r="K25" s="48" t="s">
        <v>72</v>
      </c>
      <c r="L25" s="48">
        <v>1426342</v>
      </c>
      <c r="M25" s="46">
        <v>41032.6875</v>
      </c>
      <c r="N25" s="48" t="s">
        <v>73</v>
      </c>
      <c r="O25" s="48">
        <v>0.1</v>
      </c>
      <c r="P25" s="48">
        <v>0.1</v>
      </c>
      <c r="R25" s="48" t="s">
        <v>66</v>
      </c>
      <c r="S25" s="48" t="s">
        <v>100</v>
      </c>
      <c r="T25" s="48" t="s">
        <v>69</v>
      </c>
      <c r="U25" s="48">
        <v>43659</v>
      </c>
      <c r="V25" s="48" t="s">
        <v>99</v>
      </c>
    </row>
    <row r="26" spans="1:22">
      <c r="A26" s="48" t="s">
        <v>98</v>
      </c>
      <c r="C26" s="48" t="s">
        <v>99</v>
      </c>
      <c r="D26" s="48" t="s">
        <v>64</v>
      </c>
      <c r="E26" s="46">
        <v>41031.518750000003</v>
      </c>
      <c r="F26" s="48">
        <v>80</v>
      </c>
      <c r="G26" s="48" t="s">
        <v>5</v>
      </c>
      <c r="H26" s="48">
        <v>2.5</v>
      </c>
      <c r="I26" s="48" t="s">
        <v>74</v>
      </c>
      <c r="J26" s="48" t="s">
        <v>75</v>
      </c>
      <c r="K26" s="48" t="s">
        <v>72</v>
      </c>
      <c r="L26" s="48">
        <v>1426342</v>
      </c>
      <c r="M26" s="46">
        <v>41032.54791666667</v>
      </c>
      <c r="N26" s="48" t="s">
        <v>76</v>
      </c>
      <c r="O26" s="48">
        <v>2.5</v>
      </c>
      <c r="P26" s="48">
        <v>6</v>
      </c>
      <c r="Q26" s="48" t="s">
        <v>77</v>
      </c>
      <c r="R26" s="48" t="s">
        <v>66</v>
      </c>
      <c r="S26" s="48" t="s">
        <v>100</v>
      </c>
      <c r="T26" s="48" t="s">
        <v>69</v>
      </c>
      <c r="U26" s="48">
        <v>43659</v>
      </c>
      <c r="V26" s="48" t="s">
        <v>99</v>
      </c>
    </row>
    <row r="27" spans="1:22">
      <c r="A27" s="48" t="s">
        <v>98</v>
      </c>
      <c r="C27" s="48" t="s">
        <v>99</v>
      </c>
      <c r="D27" s="48" t="s">
        <v>64</v>
      </c>
      <c r="E27" s="46">
        <v>41031.518750000003</v>
      </c>
      <c r="F27" s="48">
        <v>94</v>
      </c>
      <c r="G27" s="48" t="s">
        <v>6</v>
      </c>
      <c r="H27" s="48">
        <v>253</v>
      </c>
      <c r="J27" s="48" t="s">
        <v>78</v>
      </c>
      <c r="K27" s="48" t="s">
        <v>66</v>
      </c>
      <c r="M27" s="46">
        <v>41031.518750000003</v>
      </c>
      <c r="N27" s="48" t="s">
        <v>79</v>
      </c>
      <c r="R27" s="48" t="s">
        <v>66</v>
      </c>
      <c r="S27" s="48" t="s">
        <v>100</v>
      </c>
      <c r="T27" s="48" t="s">
        <v>69</v>
      </c>
      <c r="U27" s="48">
        <v>43659</v>
      </c>
      <c r="V27" s="48" t="s">
        <v>99</v>
      </c>
    </row>
    <row r="28" spans="1:22">
      <c r="A28" s="48" t="s">
        <v>98</v>
      </c>
      <c r="C28" s="48" t="s">
        <v>99</v>
      </c>
      <c r="D28" s="48" t="s">
        <v>64</v>
      </c>
      <c r="E28" s="46">
        <v>41031.518750000003</v>
      </c>
      <c r="F28" s="48">
        <v>299</v>
      </c>
      <c r="G28" s="48" t="s">
        <v>7</v>
      </c>
      <c r="H28" s="48">
        <v>3.42</v>
      </c>
      <c r="J28" s="48" t="s">
        <v>80</v>
      </c>
      <c r="K28" s="48" t="s">
        <v>66</v>
      </c>
      <c r="M28" s="46">
        <v>41031.518750000003</v>
      </c>
      <c r="N28" s="48" t="s">
        <v>81</v>
      </c>
      <c r="R28" s="48" t="s">
        <v>66</v>
      </c>
      <c r="S28" s="48" t="s">
        <v>100</v>
      </c>
      <c r="T28" s="48" t="s">
        <v>69</v>
      </c>
      <c r="U28" s="48">
        <v>43659</v>
      </c>
      <c r="V28" s="48" t="s">
        <v>99</v>
      </c>
    </row>
    <row r="29" spans="1:22">
      <c r="A29" s="48" t="s">
        <v>98</v>
      </c>
      <c r="C29" s="48" t="s">
        <v>99</v>
      </c>
      <c r="D29" s="48" t="s">
        <v>64</v>
      </c>
      <c r="E29" s="46">
        <v>41031.518750000003</v>
      </c>
      <c r="F29" s="48">
        <v>301</v>
      </c>
      <c r="G29" s="48" t="s">
        <v>8</v>
      </c>
      <c r="H29" s="48">
        <v>38.200000000000003</v>
      </c>
      <c r="J29" s="48" t="s">
        <v>82</v>
      </c>
      <c r="K29" s="48" t="s">
        <v>66</v>
      </c>
      <c r="M29" s="46">
        <v>41031.518750000003</v>
      </c>
      <c r="R29" s="48" t="s">
        <v>66</v>
      </c>
      <c r="S29" s="48" t="s">
        <v>100</v>
      </c>
      <c r="T29" s="48" t="s">
        <v>69</v>
      </c>
      <c r="U29" s="48">
        <v>43659</v>
      </c>
      <c r="V29" s="48" t="s">
        <v>99</v>
      </c>
    </row>
    <row r="30" spans="1:22">
      <c r="A30" s="48" t="s">
        <v>98</v>
      </c>
      <c r="C30" s="48" t="s">
        <v>99</v>
      </c>
      <c r="D30" s="48" t="s">
        <v>64</v>
      </c>
      <c r="E30" s="46">
        <v>41031.518750000003</v>
      </c>
      <c r="F30" s="48">
        <v>406</v>
      </c>
      <c r="G30" s="48" t="s">
        <v>9</v>
      </c>
      <c r="H30" s="48">
        <v>7.49</v>
      </c>
      <c r="J30" s="48" t="s">
        <v>83</v>
      </c>
      <c r="K30" s="48" t="s">
        <v>66</v>
      </c>
      <c r="M30" s="46">
        <v>41031.518750000003</v>
      </c>
      <c r="N30" s="48" t="s">
        <v>84</v>
      </c>
      <c r="R30" s="48" t="s">
        <v>66</v>
      </c>
      <c r="S30" s="48" t="s">
        <v>100</v>
      </c>
      <c r="T30" s="48" t="s">
        <v>69</v>
      </c>
      <c r="U30" s="48">
        <v>43659</v>
      </c>
      <c r="V30" s="48" t="s">
        <v>99</v>
      </c>
    </row>
    <row r="31" spans="1:22">
      <c r="A31" s="48" t="s">
        <v>98</v>
      </c>
      <c r="C31" s="48" t="s">
        <v>99</v>
      </c>
      <c r="D31" s="48" t="s">
        <v>64</v>
      </c>
      <c r="E31" s="46">
        <v>41031.518750000003</v>
      </c>
      <c r="F31" s="48">
        <v>410</v>
      </c>
      <c r="G31" s="48" t="s">
        <v>10</v>
      </c>
      <c r="H31" s="48">
        <v>140</v>
      </c>
      <c r="J31" s="48" t="s">
        <v>80</v>
      </c>
      <c r="K31" s="48" t="s">
        <v>72</v>
      </c>
      <c r="L31" s="48">
        <v>1426342</v>
      </c>
      <c r="M31" s="46">
        <v>41038.93472222222</v>
      </c>
      <c r="N31" s="48" t="s">
        <v>85</v>
      </c>
      <c r="O31" s="48">
        <v>0.65</v>
      </c>
      <c r="P31" s="48">
        <v>2.5</v>
      </c>
      <c r="R31" s="48" t="s">
        <v>66</v>
      </c>
      <c r="S31" s="48" t="s">
        <v>100</v>
      </c>
      <c r="T31" s="48" t="s">
        <v>69</v>
      </c>
      <c r="U31" s="48">
        <v>43659</v>
      </c>
      <c r="V31" s="48" t="s">
        <v>99</v>
      </c>
    </row>
    <row r="32" spans="1:22">
      <c r="A32" s="48" t="s">
        <v>98</v>
      </c>
      <c r="C32" s="48" t="s">
        <v>99</v>
      </c>
      <c r="D32" s="48" t="s">
        <v>64</v>
      </c>
      <c r="E32" s="46">
        <v>41031.518750000003</v>
      </c>
      <c r="F32" s="48">
        <v>610</v>
      </c>
      <c r="G32" s="48" t="s">
        <v>11</v>
      </c>
      <c r="H32" s="48">
        <v>0.01</v>
      </c>
      <c r="I32" s="48" t="s">
        <v>74</v>
      </c>
      <c r="J32" s="48" t="s">
        <v>80</v>
      </c>
      <c r="K32" s="48" t="s">
        <v>72</v>
      </c>
      <c r="L32" s="48">
        <v>1426344</v>
      </c>
      <c r="M32" s="46">
        <v>41032.648611111108</v>
      </c>
      <c r="N32" s="48" t="s">
        <v>86</v>
      </c>
      <c r="O32" s="48">
        <v>0.01</v>
      </c>
      <c r="P32" s="48">
        <v>0.02</v>
      </c>
      <c r="R32" s="48" t="s">
        <v>66</v>
      </c>
      <c r="S32" s="48" t="s">
        <v>100</v>
      </c>
      <c r="T32" s="48" t="s">
        <v>69</v>
      </c>
      <c r="U32" s="48">
        <v>43659</v>
      </c>
      <c r="V32" s="48" t="s">
        <v>99</v>
      </c>
    </row>
    <row r="33" spans="1:22">
      <c r="A33" s="48" t="s">
        <v>98</v>
      </c>
      <c r="C33" s="48" t="s">
        <v>99</v>
      </c>
      <c r="D33" s="48" t="s">
        <v>64</v>
      </c>
      <c r="E33" s="46">
        <v>41031.518750000003</v>
      </c>
      <c r="F33" s="48">
        <v>625</v>
      </c>
      <c r="G33" s="48" t="s">
        <v>12</v>
      </c>
      <c r="H33" s="48">
        <v>0.08</v>
      </c>
      <c r="I33" s="48" t="s">
        <v>74</v>
      </c>
      <c r="J33" s="48" t="s">
        <v>80</v>
      </c>
      <c r="K33" s="48" t="s">
        <v>72</v>
      </c>
      <c r="L33" s="48">
        <v>1426344</v>
      </c>
      <c r="M33" s="46">
        <v>41036.640972222223</v>
      </c>
      <c r="N33" s="48" t="s">
        <v>87</v>
      </c>
      <c r="O33" s="48">
        <v>0.08</v>
      </c>
      <c r="P33" s="48">
        <v>0.2</v>
      </c>
      <c r="R33" s="48" t="s">
        <v>66</v>
      </c>
      <c r="S33" s="48" t="s">
        <v>100</v>
      </c>
      <c r="T33" s="48" t="s">
        <v>69</v>
      </c>
      <c r="U33" s="48">
        <v>43659</v>
      </c>
      <c r="V33" s="48" t="s">
        <v>99</v>
      </c>
    </row>
    <row r="34" spans="1:22">
      <c r="A34" s="48" t="s">
        <v>98</v>
      </c>
      <c r="C34" s="48" t="s">
        <v>99</v>
      </c>
      <c r="D34" s="48" t="s">
        <v>64</v>
      </c>
      <c r="E34" s="46">
        <v>41031.518750000003</v>
      </c>
      <c r="F34" s="48">
        <v>630</v>
      </c>
      <c r="G34" s="48" t="s">
        <v>13</v>
      </c>
      <c r="H34" s="48">
        <v>0.48</v>
      </c>
      <c r="J34" s="48" t="s">
        <v>80</v>
      </c>
      <c r="K34" s="48" t="s">
        <v>72</v>
      </c>
      <c r="L34" s="48">
        <v>1426344</v>
      </c>
      <c r="M34" s="46">
        <v>41033.566666666666</v>
      </c>
      <c r="N34" s="48" t="s">
        <v>88</v>
      </c>
      <c r="O34" s="48">
        <v>0</v>
      </c>
      <c r="P34" s="48">
        <v>0.01</v>
      </c>
      <c r="R34" s="48" t="s">
        <v>66</v>
      </c>
      <c r="S34" s="48" t="s">
        <v>100</v>
      </c>
      <c r="T34" s="48" t="s">
        <v>69</v>
      </c>
      <c r="U34" s="48">
        <v>43659</v>
      </c>
      <c r="V34" s="48" t="s">
        <v>99</v>
      </c>
    </row>
    <row r="35" spans="1:22">
      <c r="A35" s="48" t="s">
        <v>98</v>
      </c>
      <c r="C35" s="48" t="s">
        <v>99</v>
      </c>
      <c r="D35" s="48" t="s">
        <v>64</v>
      </c>
      <c r="E35" s="46">
        <v>41031.518750000003</v>
      </c>
      <c r="F35" s="48">
        <v>665</v>
      </c>
      <c r="G35" s="48" t="s">
        <v>14</v>
      </c>
      <c r="H35" s="48">
        <v>3.3000000000000002E-2</v>
      </c>
      <c r="J35" s="48" t="s">
        <v>80</v>
      </c>
      <c r="K35" s="48" t="s">
        <v>72</v>
      </c>
      <c r="L35" s="48">
        <v>1426344</v>
      </c>
      <c r="M35" s="46">
        <v>41036.664583333331</v>
      </c>
      <c r="N35" s="48" t="s">
        <v>89</v>
      </c>
      <c r="O35" s="48">
        <v>0</v>
      </c>
      <c r="P35" s="48">
        <v>0.01</v>
      </c>
      <c r="R35" s="48" t="s">
        <v>66</v>
      </c>
      <c r="S35" s="48" t="s">
        <v>100</v>
      </c>
      <c r="T35" s="48" t="s">
        <v>69</v>
      </c>
      <c r="U35" s="48">
        <v>43659</v>
      </c>
      <c r="V35" s="48" t="s">
        <v>99</v>
      </c>
    </row>
    <row r="36" spans="1:22">
      <c r="A36" s="48" t="s">
        <v>98</v>
      </c>
      <c r="C36" s="48" t="s">
        <v>99</v>
      </c>
      <c r="D36" s="48" t="s">
        <v>64</v>
      </c>
      <c r="E36" s="46">
        <v>41031.518750000003</v>
      </c>
      <c r="F36" s="48">
        <v>671</v>
      </c>
      <c r="G36" s="48" t="s">
        <v>15</v>
      </c>
      <c r="H36" s="48">
        <v>3.2000000000000001E-2</v>
      </c>
      <c r="J36" s="48" t="s">
        <v>80</v>
      </c>
      <c r="K36" s="48" t="s">
        <v>72</v>
      </c>
      <c r="L36" s="48">
        <v>1426346</v>
      </c>
      <c r="M36" s="46">
        <v>41032.636111111111</v>
      </c>
      <c r="N36" s="48" t="s">
        <v>89</v>
      </c>
      <c r="O36" s="48">
        <v>0</v>
      </c>
      <c r="P36" s="48">
        <v>0.01</v>
      </c>
      <c r="R36" s="48" t="s">
        <v>66</v>
      </c>
      <c r="S36" s="48" t="s">
        <v>100</v>
      </c>
      <c r="T36" s="48" t="s">
        <v>69</v>
      </c>
      <c r="U36" s="48">
        <v>43659</v>
      </c>
      <c r="V36" s="48" t="s">
        <v>99</v>
      </c>
    </row>
    <row r="37" spans="1:22">
      <c r="A37" s="48" t="s">
        <v>98</v>
      </c>
      <c r="C37" s="48" t="s">
        <v>99</v>
      </c>
      <c r="D37" s="48" t="s">
        <v>64</v>
      </c>
      <c r="E37" s="46">
        <v>41031.518750000003</v>
      </c>
      <c r="F37" s="48">
        <v>680</v>
      </c>
      <c r="G37" s="48" t="s">
        <v>16</v>
      </c>
      <c r="H37" s="48">
        <v>1</v>
      </c>
      <c r="I37" s="48" t="s">
        <v>74</v>
      </c>
      <c r="J37" s="48" t="s">
        <v>80</v>
      </c>
      <c r="K37" s="48" t="s">
        <v>72</v>
      </c>
      <c r="L37" s="48">
        <v>1426344</v>
      </c>
      <c r="M37" s="46">
        <v>41038.877083333333</v>
      </c>
      <c r="N37" s="48" t="s">
        <v>90</v>
      </c>
      <c r="O37" s="48">
        <v>1</v>
      </c>
      <c r="P37" s="48">
        <v>5</v>
      </c>
      <c r="R37" s="48" t="s">
        <v>66</v>
      </c>
      <c r="S37" s="48" t="s">
        <v>100</v>
      </c>
      <c r="T37" s="48" t="s">
        <v>69</v>
      </c>
      <c r="U37" s="48">
        <v>43659</v>
      </c>
      <c r="V37" s="48" t="s">
        <v>99</v>
      </c>
    </row>
    <row r="38" spans="1:22">
      <c r="A38" s="48" t="s">
        <v>98</v>
      </c>
      <c r="C38" s="48" t="s">
        <v>99</v>
      </c>
      <c r="D38" s="48" t="s">
        <v>64</v>
      </c>
      <c r="E38" s="46">
        <v>41031.518750000003</v>
      </c>
      <c r="F38" s="48">
        <v>937</v>
      </c>
      <c r="G38" s="48" t="s">
        <v>20</v>
      </c>
      <c r="H38" s="48">
        <v>0.43</v>
      </c>
      <c r="I38" s="48" t="s">
        <v>91</v>
      </c>
      <c r="J38" s="48" t="s">
        <v>80</v>
      </c>
      <c r="K38" s="48" t="s">
        <v>72</v>
      </c>
      <c r="L38" s="48">
        <v>1426348</v>
      </c>
      <c r="M38" s="46">
        <v>41046.694444444445</v>
      </c>
      <c r="N38" s="48" t="s">
        <v>92</v>
      </c>
      <c r="O38" s="48">
        <v>0.3</v>
      </c>
      <c r="P38" s="48">
        <v>1.2</v>
      </c>
      <c r="R38" s="48" t="s">
        <v>66</v>
      </c>
      <c r="S38" s="48" t="s">
        <v>100</v>
      </c>
      <c r="T38" s="48" t="s">
        <v>69</v>
      </c>
      <c r="U38" s="48">
        <v>43659</v>
      </c>
      <c r="V38" s="48" t="s">
        <v>99</v>
      </c>
    </row>
    <row r="39" spans="1:22">
      <c r="A39" s="48" t="s">
        <v>98</v>
      </c>
      <c r="C39" s="48" t="s">
        <v>99</v>
      </c>
      <c r="D39" s="48" t="s">
        <v>64</v>
      </c>
      <c r="E39" s="46">
        <v>41031.518750000003</v>
      </c>
      <c r="F39" s="48">
        <v>940</v>
      </c>
      <c r="G39" s="48" t="s">
        <v>21</v>
      </c>
      <c r="H39" s="48">
        <v>5.2</v>
      </c>
      <c r="J39" s="48" t="s">
        <v>80</v>
      </c>
      <c r="K39" s="48" t="s">
        <v>72</v>
      </c>
      <c r="L39" s="48">
        <v>1426342</v>
      </c>
      <c r="M39" s="46">
        <v>41038.975694444445</v>
      </c>
      <c r="N39" s="48" t="s">
        <v>93</v>
      </c>
      <c r="O39" s="48">
        <v>0.2</v>
      </c>
      <c r="P39" s="48">
        <v>0.5</v>
      </c>
      <c r="R39" s="48" t="s">
        <v>66</v>
      </c>
      <c r="S39" s="48" t="s">
        <v>100</v>
      </c>
      <c r="T39" s="48" t="s">
        <v>69</v>
      </c>
      <c r="U39" s="48">
        <v>43659</v>
      </c>
      <c r="V39" s="48" t="s">
        <v>99</v>
      </c>
    </row>
    <row r="40" spans="1:22">
      <c r="A40" s="48" t="s">
        <v>98</v>
      </c>
      <c r="C40" s="48" t="s">
        <v>99</v>
      </c>
      <c r="D40" s="48" t="s">
        <v>64</v>
      </c>
      <c r="E40" s="46">
        <v>41031.518750000003</v>
      </c>
      <c r="F40" s="48">
        <v>945</v>
      </c>
      <c r="G40" s="48" t="s">
        <v>22</v>
      </c>
      <c r="H40" s="48">
        <v>4.9000000000000004</v>
      </c>
      <c r="J40" s="48" t="s">
        <v>80</v>
      </c>
      <c r="K40" s="48" t="s">
        <v>72</v>
      </c>
      <c r="L40" s="48">
        <v>1426342</v>
      </c>
      <c r="M40" s="46">
        <v>41038.975694444445</v>
      </c>
      <c r="N40" s="48" t="s">
        <v>93</v>
      </c>
      <c r="O40" s="48">
        <v>0.2</v>
      </c>
      <c r="P40" s="48">
        <v>0.5</v>
      </c>
      <c r="R40" s="48" t="s">
        <v>66</v>
      </c>
      <c r="S40" s="48" t="s">
        <v>100</v>
      </c>
      <c r="T40" s="48" t="s">
        <v>69</v>
      </c>
      <c r="U40" s="48">
        <v>43659</v>
      </c>
      <c r="V40" s="48" t="s">
        <v>99</v>
      </c>
    </row>
    <row r="41" spans="1:22">
      <c r="A41" s="48" t="s">
        <v>98</v>
      </c>
      <c r="C41" s="48" t="s">
        <v>99</v>
      </c>
      <c r="D41" s="48" t="s">
        <v>64</v>
      </c>
      <c r="E41" s="46">
        <v>41031.518750000003</v>
      </c>
      <c r="F41" s="48">
        <v>1022</v>
      </c>
      <c r="G41" s="48" t="s">
        <v>23</v>
      </c>
      <c r="H41" s="48">
        <v>15</v>
      </c>
      <c r="I41" s="48" t="s">
        <v>74</v>
      </c>
      <c r="J41" s="48" t="s">
        <v>94</v>
      </c>
      <c r="K41" s="48" t="s">
        <v>72</v>
      </c>
      <c r="L41" s="48">
        <v>1426348</v>
      </c>
      <c r="M41" s="46">
        <v>41046.694444444445</v>
      </c>
      <c r="N41" s="48" t="s">
        <v>92</v>
      </c>
      <c r="O41" s="48">
        <v>15</v>
      </c>
      <c r="P41" s="48">
        <v>60</v>
      </c>
      <c r="R41" s="48" t="s">
        <v>66</v>
      </c>
      <c r="S41" s="48" t="s">
        <v>100</v>
      </c>
      <c r="T41" s="48" t="s">
        <v>69</v>
      </c>
      <c r="U41" s="48">
        <v>43659</v>
      </c>
      <c r="V41" s="48" t="s">
        <v>99</v>
      </c>
    </row>
    <row r="42" spans="1:22">
      <c r="A42" s="48" t="s">
        <v>98</v>
      </c>
      <c r="C42" s="48" t="s">
        <v>99</v>
      </c>
      <c r="D42" s="48" t="s">
        <v>64</v>
      </c>
      <c r="E42" s="46">
        <v>41031.518750000003</v>
      </c>
      <c r="F42" s="48">
        <v>70300</v>
      </c>
      <c r="G42" s="48" t="s">
        <v>24</v>
      </c>
      <c r="H42" s="48">
        <v>161</v>
      </c>
      <c r="I42" s="48" t="s">
        <v>101</v>
      </c>
      <c r="J42" s="48" t="s">
        <v>80</v>
      </c>
      <c r="K42" s="48" t="s">
        <v>72</v>
      </c>
      <c r="L42" s="48">
        <v>1426342</v>
      </c>
      <c r="M42" s="46">
        <v>41033.626388888886</v>
      </c>
      <c r="N42" s="48" t="s">
        <v>95</v>
      </c>
      <c r="O42" s="48">
        <v>15</v>
      </c>
      <c r="P42" s="48">
        <v>25</v>
      </c>
      <c r="R42" s="48" t="s">
        <v>66</v>
      </c>
      <c r="S42" s="48" t="s">
        <v>100</v>
      </c>
      <c r="T42" s="48" t="s">
        <v>69</v>
      </c>
      <c r="U42" s="48">
        <v>43659</v>
      </c>
      <c r="V42" s="48" t="s">
        <v>99</v>
      </c>
    </row>
    <row r="43" spans="1:22">
      <c r="A43" s="48" t="s">
        <v>98</v>
      </c>
      <c r="C43" s="48" t="s">
        <v>99</v>
      </c>
      <c r="D43" s="48" t="s">
        <v>64</v>
      </c>
      <c r="E43" s="46">
        <v>41031.518750000003</v>
      </c>
      <c r="F43" s="48">
        <v>90068</v>
      </c>
      <c r="G43" s="48" t="s">
        <v>25</v>
      </c>
      <c r="H43" s="48">
        <v>5</v>
      </c>
      <c r="J43" s="48" t="s">
        <v>96</v>
      </c>
      <c r="K43" s="48" t="s">
        <v>66</v>
      </c>
      <c r="M43" s="46">
        <v>41031.518750000003</v>
      </c>
      <c r="R43" s="48" t="s">
        <v>66</v>
      </c>
      <c r="S43" s="48" t="s">
        <v>100</v>
      </c>
      <c r="T43" s="48" t="s">
        <v>69</v>
      </c>
      <c r="U43" s="48">
        <v>43659</v>
      </c>
      <c r="V43" s="48" t="s">
        <v>99</v>
      </c>
    </row>
    <row r="44" spans="1:22">
      <c r="A44" s="48" t="s">
        <v>98</v>
      </c>
      <c r="C44" s="48" t="s">
        <v>99</v>
      </c>
      <c r="D44" s="48" t="s">
        <v>64</v>
      </c>
      <c r="E44" s="46">
        <v>41031.518750000003</v>
      </c>
      <c r="F44" s="48">
        <v>99937</v>
      </c>
      <c r="G44" s="48" t="s">
        <v>37</v>
      </c>
      <c r="H44" s="48">
        <v>0.01</v>
      </c>
      <c r="I44" s="48" t="s">
        <v>74</v>
      </c>
      <c r="J44" s="48" t="s">
        <v>94</v>
      </c>
      <c r="K44" s="48" t="s">
        <v>72</v>
      </c>
      <c r="L44" s="48">
        <v>1426350</v>
      </c>
      <c r="M44" s="46">
        <v>41034.109722222223</v>
      </c>
      <c r="N44" s="48" t="s">
        <v>97</v>
      </c>
      <c r="O44" s="48">
        <v>0.01</v>
      </c>
      <c r="P44" s="48">
        <v>0.05</v>
      </c>
      <c r="R44" s="48" t="s">
        <v>66</v>
      </c>
      <c r="S44" s="48" t="s">
        <v>100</v>
      </c>
      <c r="T44" s="48" t="s">
        <v>69</v>
      </c>
      <c r="U44" s="48">
        <v>43659</v>
      </c>
      <c r="V44" s="48" t="s">
        <v>99</v>
      </c>
    </row>
    <row r="45" spans="1:22">
      <c r="A45" s="48" t="s">
        <v>102</v>
      </c>
      <c r="C45" s="48" t="s">
        <v>103</v>
      </c>
      <c r="D45" s="48" t="s">
        <v>64</v>
      </c>
      <c r="E45" s="46">
        <v>41031.487500000003</v>
      </c>
      <c r="F45" s="48">
        <v>10</v>
      </c>
      <c r="G45" s="48" t="s">
        <v>2</v>
      </c>
      <c r="H45" s="48">
        <v>21.07</v>
      </c>
      <c r="J45" s="48" t="s">
        <v>65</v>
      </c>
      <c r="K45" s="48" t="s">
        <v>66</v>
      </c>
      <c r="M45" s="46">
        <v>41031.487500000003</v>
      </c>
      <c r="N45" s="48" t="s">
        <v>67</v>
      </c>
      <c r="R45" s="48" t="s">
        <v>66</v>
      </c>
      <c r="S45" s="48" t="s">
        <v>68</v>
      </c>
      <c r="T45" s="48" t="s">
        <v>69</v>
      </c>
      <c r="U45" s="48">
        <v>43661</v>
      </c>
      <c r="V45" s="48" t="s">
        <v>104</v>
      </c>
    </row>
    <row r="46" spans="1:22">
      <c r="A46" s="48" t="s">
        <v>102</v>
      </c>
      <c r="C46" s="48" t="s">
        <v>103</v>
      </c>
      <c r="D46" s="48" t="s">
        <v>64</v>
      </c>
      <c r="E46" s="46">
        <v>41031.487500000003</v>
      </c>
      <c r="F46" s="48">
        <v>76</v>
      </c>
      <c r="G46" s="48" t="s">
        <v>3</v>
      </c>
      <c r="H46" s="48">
        <v>0.5</v>
      </c>
      <c r="J46" s="48" t="s">
        <v>71</v>
      </c>
      <c r="K46" s="48" t="s">
        <v>72</v>
      </c>
      <c r="L46" s="48">
        <v>1426306</v>
      </c>
      <c r="M46" s="46">
        <v>41032.6875</v>
      </c>
      <c r="N46" s="48" t="s">
        <v>73</v>
      </c>
      <c r="O46" s="48">
        <v>0.1</v>
      </c>
      <c r="P46" s="48">
        <v>0.1</v>
      </c>
      <c r="R46" s="48" t="s">
        <v>66</v>
      </c>
      <c r="S46" s="48" t="s">
        <v>68</v>
      </c>
      <c r="T46" s="48" t="s">
        <v>69</v>
      </c>
      <c r="U46" s="48">
        <v>43661</v>
      </c>
      <c r="V46" s="48" t="s">
        <v>104</v>
      </c>
    </row>
    <row r="47" spans="1:22">
      <c r="A47" s="48" t="s">
        <v>102</v>
      </c>
      <c r="C47" s="48" t="s">
        <v>103</v>
      </c>
      <c r="D47" s="48" t="s">
        <v>64</v>
      </c>
      <c r="E47" s="46">
        <v>41031.487500000003</v>
      </c>
      <c r="F47" s="48">
        <v>80</v>
      </c>
      <c r="G47" s="48" t="s">
        <v>5</v>
      </c>
      <c r="H47" s="48">
        <v>2.5</v>
      </c>
      <c r="I47" s="48" t="s">
        <v>74</v>
      </c>
      <c r="J47" s="48" t="s">
        <v>75</v>
      </c>
      <c r="K47" s="48" t="s">
        <v>72</v>
      </c>
      <c r="L47" s="48">
        <v>1426306</v>
      </c>
      <c r="M47" s="46">
        <v>41032.541666666664</v>
      </c>
      <c r="N47" s="48" t="s">
        <v>76</v>
      </c>
      <c r="O47" s="48">
        <v>2.5</v>
      </c>
      <c r="P47" s="48">
        <v>6</v>
      </c>
      <c r="Q47" s="48" t="s">
        <v>77</v>
      </c>
      <c r="R47" s="48" t="s">
        <v>66</v>
      </c>
      <c r="S47" s="48" t="s">
        <v>68</v>
      </c>
      <c r="T47" s="48" t="s">
        <v>69</v>
      </c>
      <c r="U47" s="48">
        <v>43661</v>
      </c>
      <c r="V47" s="48" t="s">
        <v>104</v>
      </c>
    </row>
    <row r="48" spans="1:22">
      <c r="A48" s="48" t="s">
        <v>102</v>
      </c>
      <c r="C48" s="48" t="s">
        <v>103</v>
      </c>
      <c r="D48" s="48" t="s">
        <v>64</v>
      </c>
      <c r="E48" s="46">
        <v>41031.487500000003</v>
      </c>
      <c r="F48" s="48">
        <v>94</v>
      </c>
      <c r="G48" s="48" t="s">
        <v>6</v>
      </c>
      <c r="H48" s="48">
        <v>249</v>
      </c>
      <c r="J48" s="48" t="s">
        <v>78</v>
      </c>
      <c r="K48" s="48" t="s">
        <v>66</v>
      </c>
      <c r="M48" s="46">
        <v>41031.487500000003</v>
      </c>
      <c r="N48" s="48" t="s">
        <v>79</v>
      </c>
      <c r="R48" s="48" t="s">
        <v>66</v>
      </c>
      <c r="S48" s="48" t="s">
        <v>68</v>
      </c>
      <c r="T48" s="48" t="s">
        <v>69</v>
      </c>
      <c r="U48" s="48">
        <v>43661</v>
      </c>
      <c r="V48" s="48" t="s">
        <v>104</v>
      </c>
    </row>
    <row r="49" spans="1:22">
      <c r="A49" s="48" t="s">
        <v>102</v>
      </c>
      <c r="C49" s="48" t="s">
        <v>103</v>
      </c>
      <c r="D49" s="48" t="s">
        <v>64</v>
      </c>
      <c r="E49" s="46">
        <v>41031.487500000003</v>
      </c>
      <c r="F49" s="48">
        <v>299</v>
      </c>
      <c r="G49" s="48" t="s">
        <v>7</v>
      </c>
      <c r="H49" s="48">
        <v>5.61</v>
      </c>
      <c r="J49" s="48" t="s">
        <v>80</v>
      </c>
      <c r="K49" s="48" t="s">
        <v>66</v>
      </c>
      <c r="M49" s="46">
        <v>41031.487500000003</v>
      </c>
      <c r="N49" s="48" t="s">
        <v>81</v>
      </c>
      <c r="R49" s="48" t="s">
        <v>66</v>
      </c>
      <c r="S49" s="48" t="s">
        <v>68</v>
      </c>
      <c r="T49" s="48" t="s">
        <v>69</v>
      </c>
      <c r="U49" s="48">
        <v>43661</v>
      </c>
      <c r="V49" s="48" t="s">
        <v>104</v>
      </c>
    </row>
    <row r="50" spans="1:22">
      <c r="A50" s="48" t="s">
        <v>102</v>
      </c>
      <c r="C50" s="48" t="s">
        <v>103</v>
      </c>
      <c r="D50" s="48" t="s">
        <v>64</v>
      </c>
      <c r="E50" s="46">
        <v>41031.487500000003</v>
      </c>
      <c r="F50" s="48">
        <v>301</v>
      </c>
      <c r="G50" s="48" t="s">
        <v>8</v>
      </c>
      <c r="H50" s="48">
        <v>61.8</v>
      </c>
      <c r="J50" s="48" t="s">
        <v>82</v>
      </c>
      <c r="K50" s="48" t="s">
        <v>66</v>
      </c>
      <c r="M50" s="46">
        <v>41031.487500000003</v>
      </c>
      <c r="R50" s="48" t="s">
        <v>66</v>
      </c>
      <c r="S50" s="48" t="s">
        <v>68</v>
      </c>
      <c r="T50" s="48" t="s">
        <v>69</v>
      </c>
      <c r="U50" s="48">
        <v>43661</v>
      </c>
      <c r="V50" s="48" t="s">
        <v>104</v>
      </c>
    </row>
    <row r="51" spans="1:22">
      <c r="A51" s="48" t="s">
        <v>102</v>
      </c>
      <c r="C51" s="48" t="s">
        <v>103</v>
      </c>
      <c r="D51" s="48" t="s">
        <v>64</v>
      </c>
      <c r="E51" s="46">
        <v>41031.487500000003</v>
      </c>
      <c r="F51" s="48">
        <v>310</v>
      </c>
      <c r="G51" s="48" t="s">
        <v>105</v>
      </c>
      <c r="H51" s="48">
        <v>0.74</v>
      </c>
      <c r="I51" s="48" t="s">
        <v>91</v>
      </c>
      <c r="J51" s="48" t="s">
        <v>94</v>
      </c>
      <c r="K51" s="48" t="s">
        <v>72</v>
      </c>
      <c r="L51" s="48">
        <v>1426298</v>
      </c>
      <c r="M51" s="46">
        <v>41033.347222222219</v>
      </c>
      <c r="N51" s="48" t="s">
        <v>106</v>
      </c>
      <c r="O51" s="48">
        <v>0.2</v>
      </c>
      <c r="P51" s="48">
        <v>2</v>
      </c>
      <c r="R51" s="48" t="s">
        <v>66</v>
      </c>
      <c r="S51" s="48" t="s">
        <v>68</v>
      </c>
      <c r="T51" s="48" t="s">
        <v>69</v>
      </c>
      <c r="U51" s="48">
        <v>43661</v>
      </c>
      <c r="V51" s="48" t="s">
        <v>104</v>
      </c>
    </row>
    <row r="52" spans="1:22">
      <c r="A52" s="48" t="s">
        <v>102</v>
      </c>
      <c r="C52" s="48" t="s">
        <v>103</v>
      </c>
      <c r="D52" s="48" t="s">
        <v>64</v>
      </c>
      <c r="E52" s="46">
        <v>41031.487500000003</v>
      </c>
      <c r="F52" s="48">
        <v>406</v>
      </c>
      <c r="G52" s="48" t="s">
        <v>9</v>
      </c>
      <c r="H52" s="48">
        <v>7.67</v>
      </c>
      <c r="J52" s="48" t="s">
        <v>83</v>
      </c>
      <c r="K52" s="48" t="s">
        <v>66</v>
      </c>
      <c r="M52" s="46">
        <v>41031.487500000003</v>
      </c>
      <c r="N52" s="48" t="s">
        <v>84</v>
      </c>
      <c r="R52" s="48" t="s">
        <v>66</v>
      </c>
      <c r="S52" s="48" t="s">
        <v>68</v>
      </c>
      <c r="T52" s="48" t="s">
        <v>69</v>
      </c>
      <c r="U52" s="48">
        <v>43661</v>
      </c>
      <c r="V52" s="48" t="s">
        <v>104</v>
      </c>
    </row>
    <row r="53" spans="1:22">
      <c r="A53" s="48" t="s">
        <v>102</v>
      </c>
      <c r="C53" s="48" t="s">
        <v>103</v>
      </c>
      <c r="D53" s="48" t="s">
        <v>64</v>
      </c>
      <c r="E53" s="46">
        <v>41031.487500000003</v>
      </c>
      <c r="F53" s="48">
        <v>410</v>
      </c>
      <c r="G53" s="48" t="s">
        <v>10</v>
      </c>
      <c r="H53" s="48">
        <v>139</v>
      </c>
      <c r="J53" s="48" t="s">
        <v>80</v>
      </c>
      <c r="K53" s="48" t="s">
        <v>72</v>
      </c>
      <c r="L53" s="48">
        <v>1426306</v>
      </c>
      <c r="M53" s="46">
        <v>41038.892361111109</v>
      </c>
      <c r="N53" s="48" t="s">
        <v>85</v>
      </c>
      <c r="O53" s="48">
        <v>0.65</v>
      </c>
      <c r="P53" s="48">
        <v>2.5</v>
      </c>
      <c r="R53" s="48" t="s">
        <v>66</v>
      </c>
      <c r="S53" s="48" t="s">
        <v>68</v>
      </c>
      <c r="T53" s="48" t="s">
        <v>69</v>
      </c>
      <c r="U53" s="48">
        <v>43661</v>
      </c>
      <c r="V53" s="48" t="s">
        <v>104</v>
      </c>
    </row>
    <row r="54" spans="1:22">
      <c r="A54" s="48" t="s">
        <v>102</v>
      </c>
      <c r="C54" s="48" t="s">
        <v>103</v>
      </c>
      <c r="D54" s="48" t="s">
        <v>64</v>
      </c>
      <c r="E54" s="46">
        <v>41031.487500000003</v>
      </c>
      <c r="F54" s="48">
        <v>610</v>
      </c>
      <c r="G54" s="48" t="s">
        <v>11</v>
      </c>
      <c r="H54" s="48">
        <v>1.2E-2</v>
      </c>
      <c r="I54" s="48" t="s">
        <v>91</v>
      </c>
      <c r="J54" s="48" t="s">
        <v>80</v>
      </c>
      <c r="K54" s="48" t="s">
        <v>72</v>
      </c>
      <c r="L54" s="48">
        <v>1426310</v>
      </c>
      <c r="M54" s="46">
        <v>41032.640972222223</v>
      </c>
      <c r="N54" s="48" t="s">
        <v>86</v>
      </c>
      <c r="O54" s="48">
        <v>0.01</v>
      </c>
      <c r="P54" s="48">
        <v>0.02</v>
      </c>
      <c r="R54" s="48" t="s">
        <v>66</v>
      </c>
      <c r="S54" s="48" t="s">
        <v>68</v>
      </c>
      <c r="T54" s="48" t="s">
        <v>69</v>
      </c>
      <c r="U54" s="48">
        <v>43661</v>
      </c>
      <c r="V54" s="48" t="s">
        <v>104</v>
      </c>
    </row>
    <row r="55" spans="1:22">
      <c r="A55" s="48" t="s">
        <v>102</v>
      </c>
      <c r="C55" s="48" t="s">
        <v>103</v>
      </c>
      <c r="D55" s="48" t="s">
        <v>64</v>
      </c>
      <c r="E55" s="46">
        <v>41031.487500000003</v>
      </c>
      <c r="F55" s="48">
        <v>625</v>
      </c>
      <c r="G55" s="48" t="s">
        <v>12</v>
      </c>
      <c r="H55" s="48">
        <v>0.08</v>
      </c>
      <c r="I55" s="48" t="s">
        <v>74</v>
      </c>
      <c r="J55" s="48" t="s">
        <v>80</v>
      </c>
      <c r="K55" s="48" t="s">
        <v>72</v>
      </c>
      <c r="L55" s="48">
        <v>1426310</v>
      </c>
      <c r="M55" s="46">
        <v>41036.612500000003</v>
      </c>
      <c r="N55" s="48" t="s">
        <v>87</v>
      </c>
      <c r="O55" s="48">
        <v>0.08</v>
      </c>
      <c r="P55" s="48">
        <v>0.2</v>
      </c>
      <c r="R55" s="48" t="s">
        <v>66</v>
      </c>
      <c r="S55" s="48" t="s">
        <v>68</v>
      </c>
      <c r="T55" s="48" t="s">
        <v>69</v>
      </c>
      <c r="U55" s="48">
        <v>43661</v>
      </c>
      <c r="V55" s="48" t="s">
        <v>104</v>
      </c>
    </row>
    <row r="56" spans="1:22">
      <c r="A56" s="48" t="s">
        <v>102</v>
      </c>
      <c r="C56" s="48" t="s">
        <v>103</v>
      </c>
      <c r="D56" s="48" t="s">
        <v>64</v>
      </c>
      <c r="E56" s="46">
        <v>41031.487500000003</v>
      </c>
      <c r="F56" s="48">
        <v>630</v>
      </c>
      <c r="G56" s="48" t="s">
        <v>13</v>
      </c>
      <c r="H56" s="48">
        <v>0.37</v>
      </c>
      <c r="J56" s="48" t="s">
        <v>80</v>
      </c>
      <c r="K56" s="48" t="s">
        <v>72</v>
      </c>
      <c r="L56" s="48">
        <v>1426310</v>
      </c>
      <c r="M56" s="46">
        <v>41033.561805555553</v>
      </c>
      <c r="N56" s="48" t="s">
        <v>88</v>
      </c>
      <c r="O56" s="48">
        <v>0</v>
      </c>
      <c r="P56" s="48">
        <v>0.01</v>
      </c>
      <c r="R56" s="48" t="s">
        <v>66</v>
      </c>
      <c r="S56" s="48" t="s">
        <v>68</v>
      </c>
      <c r="T56" s="48" t="s">
        <v>69</v>
      </c>
      <c r="U56" s="48">
        <v>43661</v>
      </c>
      <c r="V56" s="48" t="s">
        <v>104</v>
      </c>
    </row>
    <row r="57" spans="1:22">
      <c r="A57" s="48" t="s">
        <v>102</v>
      </c>
      <c r="C57" s="48" t="s">
        <v>103</v>
      </c>
      <c r="D57" s="48" t="s">
        <v>64</v>
      </c>
      <c r="E57" s="46">
        <v>41031.487500000003</v>
      </c>
      <c r="F57" s="48">
        <v>665</v>
      </c>
      <c r="G57" s="48" t="s">
        <v>14</v>
      </c>
      <c r="H57" s="48">
        <v>3.4000000000000002E-2</v>
      </c>
      <c r="J57" s="48" t="s">
        <v>80</v>
      </c>
      <c r="K57" s="48" t="s">
        <v>72</v>
      </c>
      <c r="L57" s="48">
        <v>1426310</v>
      </c>
      <c r="M57" s="46">
        <v>41036.655555555553</v>
      </c>
      <c r="N57" s="48" t="s">
        <v>89</v>
      </c>
      <c r="O57" s="48">
        <v>0</v>
      </c>
      <c r="P57" s="48">
        <v>0.01</v>
      </c>
      <c r="R57" s="48" t="s">
        <v>66</v>
      </c>
      <c r="S57" s="48" t="s">
        <v>68</v>
      </c>
      <c r="T57" s="48" t="s">
        <v>69</v>
      </c>
      <c r="U57" s="48">
        <v>43661</v>
      </c>
      <c r="V57" s="48" t="s">
        <v>104</v>
      </c>
    </row>
    <row r="58" spans="1:22">
      <c r="A58" s="48" t="s">
        <v>102</v>
      </c>
      <c r="C58" s="48" t="s">
        <v>103</v>
      </c>
      <c r="D58" s="48" t="s">
        <v>64</v>
      </c>
      <c r="E58" s="46">
        <v>41031.487500000003</v>
      </c>
      <c r="F58" s="48">
        <v>671</v>
      </c>
      <c r="G58" s="48" t="s">
        <v>15</v>
      </c>
      <c r="H58" s="48">
        <v>2.8000000000000001E-2</v>
      </c>
      <c r="J58" s="48" t="s">
        <v>80</v>
      </c>
      <c r="K58" s="48" t="s">
        <v>72</v>
      </c>
      <c r="L58" s="48">
        <v>1426314</v>
      </c>
      <c r="M58" s="46">
        <v>41032.631249999999</v>
      </c>
      <c r="N58" s="48" t="s">
        <v>89</v>
      </c>
      <c r="O58" s="48">
        <v>0</v>
      </c>
      <c r="P58" s="48">
        <v>0.01</v>
      </c>
      <c r="R58" s="48" t="s">
        <v>66</v>
      </c>
      <c r="S58" s="48" t="s">
        <v>68</v>
      </c>
      <c r="T58" s="48" t="s">
        <v>69</v>
      </c>
      <c r="U58" s="48">
        <v>43661</v>
      </c>
      <c r="V58" s="48" t="s">
        <v>104</v>
      </c>
    </row>
    <row r="59" spans="1:22">
      <c r="A59" s="48" t="s">
        <v>102</v>
      </c>
      <c r="C59" s="48" t="s">
        <v>103</v>
      </c>
      <c r="D59" s="48" t="s">
        <v>64</v>
      </c>
      <c r="E59" s="46">
        <v>41031.487500000003</v>
      </c>
      <c r="F59" s="48">
        <v>680</v>
      </c>
      <c r="G59" s="48" t="s">
        <v>16</v>
      </c>
      <c r="H59" s="48">
        <v>1</v>
      </c>
      <c r="I59" s="48" t="s">
        <v>74</v>
      </c>
      <c r="J59" s="48" t="s">
        <v>80</v>
      </c>
      <c r="K59" s="48" t="s">
        <v>72</v>
      </c>
      <c r="L59" s="48">
        <v>1426310</v>
      </c>
      <c r="M59" s="46">
        <v>41038.834027777775</v>
      </c>
      <c r="N59" s="48" t="s">
        <v>90</v>
      </c>
      <c r="O59" s="48">
        <v>1</v>
      </c>
      <c r="P59" s="48">
        <v>5</v>
      </c>
      <c r="R59" s="48" t="s">
        <v>66</v>
      </c>
      <c r="S59" s="48" t="s">
        <v>68</v>
      </c>
      <c r="T59" s="48" t="s">
        <v>69</v>
      </c>
      <c r="U59" s="48">
        <v>43661</v>
      </c>
      <c r="V59" s="48" t="s">
        <v>104</v>
      </c>
    </row>
    <row r="60" spans="1:22">
      <c r="A60" s="48" t="s">
        <v>102</v>
      </c>
      <c r="C60" s="48" t="s">
        <v>103</v>
      </c>
      <c r="D60" s="48" t="s">
        <v>64</v>
      </c>
      <c r="E60" s="46">
        <v>41031.487500000003</v>
      </c>
      <c r="F60" s="48">
        <v>937</v>
      </c>
      <c r="G60" s="48" t="s">
        <v>20</v>
      </c>
      <c r="H60" s="48">
        <v>0.35</v>
      </c>
      <c r="I60" s="48" t="s">
        <v>91</v>
      </c>
      <c r="J60" s="48" t="s">
        <v>80</v>
      </c>
      <c r="K60" s="48" t="s">
        <v>72</v>
      </c>
      <c r="L60" s="48">
        <v>1426318</v>
      </c>
      <c r="M60" s="46">
        <v>41046.637499999997</v>
      </c>
      <c r="N60" s="48" t="s">
        <v>92</v>
      </c>
      <c r="O60" s="48">
        <v>0.3</v>
      </c>
      <c r="P60" s="48">
        <v>1.2</v>
      </c>
      <c r="R60" s="48" t="s">
        <v>66</v>
      </c>
      <c r="S60" s="48" t="s">
        <v>68</v>
      </c>
      <c r="T60" s="48" t="s">
        <v>69</v>
      </c>
      <c r="U60" s="48">
        <v>43661</v>
      </c>
      <c r="V60" s="48" t="s">
        <v>104</v>
      </c>
    </row>
    <row r="61" spans="1:22">
      <c r="A61" s="48" t="s">
        <v>102</v>
      </c>
      <c r="C61" s="48" t="s">
        <v>103</v>
      </c>
      <c r="D61" s="48" t="s">
        <v>64</v>
      </c>
      <c r="E61" s="46">
        <v>41031.487500000003</v>
      </c>
      <c r="F61" s="48">
        <v>940</v>
      </c>
      <c r="G61" s="48" t="s">
        <v>21</v>
      </c>
      <c r="H61" s="48">
        <v>5.2</v>
      </c>
      <c r="J61" s="48" t="s">
        <v>80</v>
      </c>
      <c r="K61" s="48" t="s">
        <v>72</v>
      </c>
      <c r="L61" s="48">
        <v>1426306</v>
      </c>
      <c r="M61" s="46">
        <v>41038.90902777778</v>
      </c>
      <c r="N61" s="48" t="s">
        <v>93</v>
      </c>
      <c r="O61" s="48">
        <v>0.2</v>
      </c>
      <c r="P61" s="48">
        <v>0.5</v>
      </c>
      <c r="R61" s="48" t="s">
        <v>66</v>
      </c>
      <c r="S61" s="48" t="s">
        <v>68</v>
      </c>
      <c r="T61" s="48" t="s">
        <v>69</v>
      </c>
      <c r="U61" s="48">
        <v>43661</v>
      </c>
      <c r="V61" s="48" t="s">
        <v>104</v>
      </c>
    </row>
    <row r="62" spans="1:22">
      <c r="A62" s="48" t="s">
        <v>102</v>
      </c>
      <c r="C62" s="48" t="s">
        <v>103</v>
      </c>
      <c r="D62" s="48" t="s">
        <v>64</v>
      </c>
      <c r="E62" s="46">
        <v>41031.487500000003</v>
      </c>
      <c r="F62" s="48">
        <v>945</v>
      </c>
      <c r="G62" s="48" t="s">
        <v>22</v>
      </c>
      <c r="H62" s="48">
        <v>5.0999999999999996</v>
      </c>
      <c r="J62" s="48" t="s">
        <v>80</v>
      </c>
      <c r="K62" s="48" t="s">
        <v>72</v>
      </c>
      <c r="L62" s="48">
        <v>1426306</v>
      </c>
      <c r="M62" s="46">
        <v>41038.90902777778</v>
      </c>
      <c r="N62" s="48" t="s">
        <v>93</v>
      </c>
      <c r="O62" s="48">
        <v>0.2</v>
      </c>
      <c r="P62" s="48">
        <v>0.5</v>
      </c>
      <c r="R62" s="48" t="s">
        <v>66</v>
      </c>
      <c r="S62" s="48" t="s">
        <v>68</v>
      </c>
      <c r="T62" s="48" t="s">
        <v>69</v>
      </c>
      <c r="U62" s="48">
        <v>43661</v>
      </c>
      <c r="V62" s="48" t="s">
        <v>104</v>
      </c>
    </row>
    <row r="63" spans="1:22">
      <c r="A63" s="48" t="s">
        <v>102</v>
      </c>
      <c r="C63" s="48" t="s">
        <v>103</v>
      </c>
      <c r="D63" s="48" t="s">
        <v>64</v>
      </c>
      <c r="E63" s="46">
        <v>41031.487500000003</v>
      </c>
      <c r="F63" s="48">
        <v>1022</v>
      </c>
      <c r="G63" s="48" t="s">
        <v>23</v>
      </c>
      <c r="H63" s="48">
        <v>15</v>
      </c>
      <c r="I63" s="48" t="s">
        <v>74</v>
      </c>
      <c r="J63" s="48" t="s">
        <v>94</v>
      </c>
      <c r="K63" s="48" t="s">
        <v>72</v>
      </c>
      <c r="L63" s="48">
        <v>1426318</v>
      </c>
      <c r="M63" s="46">
        <v>41046.637499999997</v>
      </c>
      <c r="N63" s="48" t="s">
        <v>92</v>
      </c>
      <c r="O63" s="48">
        <v>15</v>
      </c>
      <c r="P63" s="48">
        <v>60</v>
      </c>
      <c r="R63" s="48" t="s">
        <v>66</v>
      </c>
      <c r="S63" s="48" t="s">
        <v>68</v>
      </c>
      <c r="T63" s="48" t="s">
        <v>69</v>
      </c>
      <c r="U63" s="48">
        <v>43661</v>
      </c>
      <c r="V63" s="48" t="s">
        <v>104</v>
      </c>
    </row>
    <row r="64" spans="1:22">
      <c r="A64" s="48" t="s">
        <v>102</v>
      </c>
      <c r="C64" s="48" t="s">
        <v>103</v>
      </c>
      <c r="D64" s="48" t="s">
        <v>64</v>
      </c>
      <c r="E64" s="46">
        <v>41031.487500000003</v>
      </c>
      <c r="F64" s="48">
        <v>32211</v>
      </c>
      <c r="G64" s="48" t="s">
        <v>107</v>
      </c>
      <c r="H64" s="48">
        <v>0.81</v>
      </c>
      <c r="I64" s="48" t="s">
        <v>91</v>
      </c>
      <c r="J64" s="48" t="s">
        <v>94</v>
      </c>
      <c r="K64" s="48" t="s">
        <v>72</v>
      </c>
      <c r="L64" s="48">
        <v>1426302</v>
      </c>
      <c r="M64" s="46">
        <v>41037.392361111109</v>
      </c>
      <c r="N64" s="48" t="s">
        <v>108</v>
      </c>
      <c r="O64" s="48">
        <v>0.55000000000000004</v>
      </c>
      <c r="P64" s="48">
        <v>1.7</v>
      </c>
      <c r="R64" s="48" t="s">
        <v>66</v>
      </c>
      <c r="S64" s="48" t="s">
        <v>68</v>
      </c>
      <c r="T64" s="48" t="s">
        <v>69</v>
      </c>
      <c r="U64" s="48">
        <v>43661</v>
      </c>
      <c r="V64" s="48" t="s">
        <v>104</v>
      </c>
    </row>
    <row r="65" spans="1:22">
      <c r="A65" s="48" t="s">
        <v>102</v>
      </c>
      <c r="C65" s="48" t="s">
        <v>103</v>
      </c>
      <c r="D65" s="48" t="s">
        <v>64</v>
      </c>
      <c r="E65" s="46">
        <v>41031.487500000003</v>
      </c>
      <c r="F65" s="48">
        <v>32218</v>
      </c>
      <c r="G65" s="48" t="s">
        <v>109</v>
      </c>
      <c r="H65" s="48">
        <v>1.6</v>
      </c>
      <c r="J65" s="48" t="s">
        <v>94</v>
      </c>
      <c r="K65" s="48" t="s">
        <v>72</v>
      </c>
      <c r="L65" s="48">
        <v>1426302</v>
      </c>
      <c r="M65" s="46">
        <v>41037.392361111109</v>
      </c>
      <c r="N65" s="48" t="s">
        <v>108</v>
      </c>
      <c r="O65" s="48">
        <v>0.4</v>
      </c>
      <c r="P65" s="48">
        <v>1.2</v>
      </c>
      <c r="R65" s="48" t="s">
        <v>66</v>
      </c>
      <c r="S65" s="48" t="s">
        <v>68</v>
      </c>
      <c r="T65" s="48" t="s">
        <v>69</v>
      </c>
      <c r="U65" s="48">
        <v>43661</v>
      </c>
      <c r="V65" s="48" t="s">
        <v>104</v>
      </c>
    </row>
    <row r="66" spans="1:22">
      <c r="A66" s="48" t="s">
        <v>102</v>
      </c>
      <c r="C66" s="48" t="s">
        <v>103</v>
      </c>
      <c r="D66" s="48" t="s">
        <v>64</v>
      </c>
      <c r="E66" s="46">
        <v>41031.487500000003</v>
      </c>
      <c r="F66" s="48">
        <v>70300</v>
      </c>
      <c r="G66" s="48" t="s">
        <v>24</v>
      </c>
      <c r="H66" s="48">
        <v>158</v>
      </c>
      <c r="J66" s="48" t="s">
        <v>80</v>
      </c>
      <c r="K66" s="48" t="s">
        <v>72</v>
      </c>
      <c r="L66" s="48">
        <v>1426306</v>
      </c>
      <c r="M66" s="46">
        <v>41033.626388888886</v>
      </c>
      <c r="N66" s="48" t="s">
        <v>95</v>
      </c>
      <c r="O66" s="48">
        <v>15</v>
      </c>
      <c r="P66" s="48">
        <v>25</v>
      </c>
      <c r="R66" s="48" t="s">
        <v>66</v>
      </c>
      <c r="S66" s="48" t="s">
        <v>68</v>
      </c>
      <c r="T66" s="48" t="s">
        <v>69</v>
      </c>
      <c r="U66" s="48">
        <v>43661</v>
      </c>
      <c r="V66" s="48" t="s">
        <v>104</v>
      </c>
    </row>
    <row r="67" spans="1:22">
      <c r="A67" s="48" t="s">
        <v>102</v>
      </c>
      <c r="C67" s="48" t="s">
        <v>103</v>
      </c>
      <c r="D67" s="48" t="s">
        <v>64</v>
      </c>
      <c r="E67" s="46">
        <v>41031.487500000003</v>
      </c>
      <c r="F67" s="48">
        <v>90068</v>
      </c>
      <c r="G67" s="48" t="s">
        <v>25</v>
      </c>
      <c r="H67" s="48">
        <v>0.6</v>
      </c>
      <c r="J67" s="48" t="s">
        <v>96</v>
      </c>
      <c r="K67" s="48" t="s">
        <v>66</v>
      </c>
      <c r="M67" s="46">
        <v>41031.487500000003</v>
      </c>
      <c r="R67" s="48" t="s">
        <v>66</v>
      </c>
      <c r="S67" s="48" t="s">
        <v>68</v>
      </c>
      <c r="T67" s="48" t="s">
        <v>69</v>
      </c>
      <c r="U67" s="48">
        <v>43661</v>
      </c>
      <c r="V67" s="48" t="s">
        <v>104</v>
      </c>
    </row>
    <row r="68" spans="1:22">
      <c r="A68" s="48" t="s">
        <v>102</v>
      </c>
      <c r="C68" s="48" t="s">
        <v>103</v>
      </c>
      <c r="D68" s="48" t="s">
        <v>64</v>
      </c>
      <c r="E68" s="46">
        <v>41031.487500000003</v>
      </c>
      <c r="F68" s="48">
        <v>99937</v>
      </c>
      <c r="G68" s="48" t="s">
        <v>37</v>
      </c>
      <c r="H68" s="48">
        <v>0.01</v>
      </c>
      <c r="I68" s="48" t="s">
        <v>74</v>
      </c>
      <c r="J68" s="48" t="s">
        <v>94</v>
      </c>
      <c r="K68" s="48" t="s">
        <v>72</v>
      </c>
      <c r="L68" s="48">
        <v>1426322</v>
      </c>
      <c r="M68" s="46">
        <v>41033.097222222219</v>
      </c>
      <c r="N68" s="48" t="s">
        <v>97</v>
      </c>
      <c r="O68" s="48">
        <v>0.01</v>
      </c>
      <c r="P68" s="48">
        <v>0.05</v>
      </c>
      <c r="R68" s="48" t="s">
        <v>66</v>
      </c>
      <c r="S68" s="48" t="s">
        <v>68</v>
      </c>
      <c r="T68" s="48" t="s">
        <v>69</v>
      </c>
      <c r="U68" s="48">
        <v>43661</v>
      </c>
      <c r="V68" s="48" t="s">
        <v>104</v>
      </c>
    </row>
    <row r="69" spans="1:22">
      <c r="A69" s="48" t="s">
        <v>110</v>
      </c>
      <c r="C69" s="48" t="s">
        <v>111</v>
      </c>
      <c r="D69" s="48" t="s">
        <v>64</v>
      </c>
      <c r="E69" s="46">
        <v>41031.581250000003</v>
      </c>
      <c r="F69" s="48">
        <v>10</v>
      </c>
      <c r="G69" s="48" t="s">
        <v>2</v>
      </c>
      <c r="H69" s="48">
        <v>22.75</v>
      </c>
      <c r="J69" s="48" t="s">
        <v>65</v>
      </c>
      <c r="K69" s="48" t="s">
        <v>66</v>
      </c>
      <c r="M69" s="46">
        <v>41031.581250000003</v>
      </c>
      <c r="N69" s="48" t="s">
        <v>67</v>
      </c>
      <c r="R69" s="48" t="s">
        <v>66</v>
      </c>
      <c r="S69" s="48" t="s">
        <v>68</v>
      </c>
      <c r="T69" s="48" t="s">
        <v>69</v>
      </c>
      <c r="U69" s="48">
        <v>43662</v>
      </c>
      <c r="V69" s="48" t="s">
        <v>104</v>
      </c>
    </row>
    <row r="70" spans="1:22">
      <c r="A70" s="48" t="s">
        <v>110</v>
      </c>
      <c r="C70" s="48" t="s">
        <v>111</v>
      </c>
      <c r="D70" s="48" t="s">
        <v>64</v>
      </c>
      <c r="E70" s="46">
        <v>41031.581250000003</v>
      </c>
      <c r="F70" s="48">
        <v>76</v>
      </c>
      <c r="G70" s="48" t="s">
        <v>3</v>
      </c>
      <c r="H70" s="48">
        <v>0.95</v>
      </c>
      <c r="J70" s="48" t="s">
        <v>71</v>
      </c>
      <c r="K70" s="48" t="s">
        <v>72</v>
      </c>
      <c r="L70" s="48">
        <v>1426307</v>
      </c>
      <c r="M70" s="46">
        <v>41032.6875</v>
      </c>
      <c r="N70" s="48" t="s">
        <v>73</v>
      </c>
      <c r="O70" s="48">
        <v>0.1</v>
      </c>
      <c r="P70" s="48">
        <v>0.1</v>
      </c>
      <c r="R70" s="48" t="s">
        <v>66</v>
      </c>
      <c r="S70" s="48" t="s">
        <v>68</v>
      </c>
      <c r="T70" s="48" t="s">
        <v>69</v>
      </c>
      <c r="U70" s="48">
        <v>43662</v>
      </c>
      <c r="V70" s="48" t="s">
        <v>104</v>
      </c>
    </row>
    <row r="71" spans="1:22">
      <c r="A71" s="48" t="s">
        <v>110</v>
      </c>
      <c r="C71" s="48" t="s">
        <v>111</v>
      </c>
      <c r="D71" s="48" t="s">
        <v>64</v>
      </c>
      <c r="E71" s="46">
        <v>41031.581250000003</v>
      </c>
      <c r="F71" s="48">
        <v>80</v>
      </c>
      <c r="G71" s="48" t="s">
        <v>5</v>
      </c>
      <c r="H71" s="48">
        <v>2.5</v>
      </c>
      <c r="I71" s="48" t="s">
        <v>74</v>
      </c>
      <c r="J71" s="48" t="s">
        <v>75</v>
      </c>
      <c r="K71" s="48" t="s">
        <v>72</v>
      </c>
      <c r="L71" s="48">
        <v>1426307</v>
      </c>
      <c r="M71" s="46">
        <v>41032.542361111111</v>
      </c>
      <c r="N71" s="48" t="s">
        <v>76</v>
      </c>
      <c r="O71" s="48">
        <v>2.5</v>
      </c>
      <c r="P71" s="48">
        <v>6</v>
      </c>
      <c r="Q71" s="48" t="s">
        <v>77</v>
      </c>
      <c r="R71" s="48" t="s">
        <v>66</v>
      </c>
      <c r="S71" s="48" t="s">
        <v>68</v>
      </c>
      <c r="T71" s="48" t="s">
        <v>69</v>
      </c>
      <c r="U71" s="48">
        <v>43662</v>
      </c>
      <c r="V71" s="48" t="s">
        <v>104</v>
      </c>
    </row>
    <row r="72" spans="1:22">
      <c r="A72" s="48" t="s">
        <v>110</v>
      </c>
      <c r="C72" s="48" t="s">
        <v>111</v>
      </c>
      <c r="D72" s="48" t="s">
        <v>64</v>
      </c>
      <c r="E72" s="46">
        <v>41031.581250000003</v>
      </c>
      <c r="F72" s="48">
        <v>94</v>
      </c>
      <c r="G72" s="48" t="s">
        <v>6</v>
      </c>
      <c r="H72" s="48">
        <v>248</v>
      </c>
      <c r="J72" s="48" t="s">
        <v>78</v>
      </c>
      <c r="K72" s="48" t="s">
        <v>66</v>
      </c>
      <c r="M72" s="46">
        <v>41031.581250000003</v>
      </c>
      <c r="N72" s="48" t="s">
        <v>79</v>
      </c>
      <c r="R72" s="48" t="s">
        <v>66</v>
      </c>
      <c r="S72" s="48" t="s">
        <v>68</v>
      </c>
      <c r="T72" s="48" t="s">
        <v>69</v>
      </c>
      <c r="U72" s="48">
        <v>43662</v>
      </c>
      <c r="V72" s="48" t="s">
        <v>104</v>
      </c>
    </row>
    <row r="73" spans="1:22">
      <c r="A73" s="48" t="s">
        <v>110</v>
      </c>
      <c r="C73" s="48" t="s">
        <v>111</v>
      </c>
      <c r="D73" s="48" t="s">
        <v>64</v>
      </c>
      <c r="E73" s="46">
        <v>41031.581250000003</v>
      </c>
      <c r="F73" s="48">
        <v>299</v>
      </c>
      <c r="G73" s="48" t="s">
        <v>7</v>
      </c>
      <c r="H73" s="48">
        <v>9.84</v>
      </c>
      <c r="J73" s="48" t="s">
        <v>80</v>
      </c>
      <c r="K73" s="48" t="s">
        <v>66</v>
      </c>
      <c r="M73" s="46">
        <v>41031.581250000003</v>
      </c>
      <c r="N73" s="48" t="s">
        <v>81</v>
      </c>
      <c r="R73" s="48" t="s">
        <v>66</v>
      </c>
      <c r="S73" s="48" t="s">
        <v>68</v>
      </c>
      <c r="T73" s="48" t="s">
        <v>69</v>
      </c>
      <c r="U73" s="48">
        <v>43662</v>
      </c>
      <c r="V73" s="48" t="s">
        <v>104</v>
      </c>
    </row>
    <row r="74" spans="1:22">
      <c r="A74" s="48" t="s">
        <v>110</v>
      </c>
      <c r="C74" s="48" t="s">
        <v>111</v>
      </c>
      <c r="D74" s="48" t="s">
        <v>64</v>
      </c>
      <c r="E74" s="46">
        <v>41031.581250000003</v>
      </c>
      <c r="F74" s="48">
        <v>301</v>
      </c>
      <c r="G74" s="48" t="s">
        <v>8</v>
      </c>
      <c r="H74" s="48">
        <v>114.1</v>
      </c>
      <c r="J74" s="48" t="s">
        <v>82</v>
      </c>
      <c r="K74" s="48" t="s">
        <v>66</v>
      </c>
      <c r="M74" s="46">
        <v>41031.581250000003</v>
      </c>
      <c r="R74" s="48" t="s">
        <v>66</v>
      </c>
      <c r="S74" s="48" t="s">
        <v>68</v>
      </c>
      <c r="T74" s="48" t="s">
        <v>69</v>
      </c>
      <c r="U74" s="48">
        <v>43662</v>
      </c>
      <c r="V74" s="48" t="s">
        <v>104</v>
      </c>
    </row>
    <row r="75" spans="1:22">
      <c r="A75" s="48" t="s">
        <v>110</v>
      </c>
      <c r="C75" s="48" t="s">
        <v>111</v>
      </c>
      <c r="D75" s="48" t="s">
        <v>64</v>
      </c>
      <c r="E75" s="46">
        <v>41031.581250000003</v>
      </c>
      <c r="F75" s="48">
        <v>310</v>
      </c>
      <c r="G75" s="48" t="s">
        <v>105</v>
      </c>
      <c r="H75" s="48">
        <v>0.73</v>
      </c>
      <c r="I75" s="48" t="s">
        <v>91</v>
      </c>
      <c r="J75" s="48" t="s">
        <v>94</v>
      </c>
      <c r="K75" s="48" t="s">
        <v>72</v>
      </c>
      <c r="L75" s="48">
        <v>1426299</v>
      </c>
      <c r="M75" s="46">
        <v>41033.347222222219</v>
      </c>
      <c r="N75" s="48" t="s">
        <v>106</v>
      </c>
      <c r="O75" s="48">
        <v>0.2</v>
      </c>
      <c r="P75" s="48">
        <v>2</v>
      </c>
      <c r="R75" s="48" t="s">
        <v>66</v>
      </c>
      <c r="S75" s="48" t="s">
        <v>68</v>
      </c>
      <c r="T75" s="48" t="s">
        <v>69</v>
      </c>
      <c r="U75" s="48">
        <v>43662</v>
      </c>
      <c r="V75" s="48" t="s">
        <v>104</v>
      </c>
    </row>
    <row r="76" spans="1:22">
      <c r="A76" s="48" t="s">
        <v>110</v>
      </c>
      <c r="C76" s="48" t="s">
        <v>111</v>
      </c>
      <c r="D76" s="48" t="s">
        <v>64</v>
      </c>
      <c r="E76" s="46">
        <v>41031.581250000003</v>
      </c>
      <c r="F76" s="48">
        <v>406</v>
      </c>
      <c r="G76" s="48" t="s">
        <v>9</v>
      </c>
      <c r="H76" s="48">
        <v>8.2100000000000009</v>
      </c>
      <c r="J76" s="48" t="s">
        <v>83</v>
      </c>
      <c r="K76" s="48" t="s">
        <v>66</v>
      </c>
      <c r="M76" s="46">
        <v>41031.581250000003</v>
      </c>
      <c r="N76" s="48" t="s">
        <v>84</v>
      </c>
      <c r="R76" s="48" t="s">
        <v>66</v>
      </c>
      <c r="S76" s="48" t="s">
        <v>68</v>
      </c>
      <c r="T76" s="48" t="s">
        <v>69</v>
      </c>
      <c r="U76" s="48">
        <v>43662</v>
      </c>
      <c r="V76" s="48" t="s">
        <v>104</v>
      </c>
    </row>
    <row r="77" spans="1:22">
      <c r="A77" s="48" t="s">
        <v>110</v>
      </c>
      <c r="C77" s="48" t="s">
        <v>111</v>
      </c>
      <c r="D77" s="48" t="s">
        <v>64</v>
      </c>
      <c r="E77" s="46">
        <v>41031.581250000003</v>
      </c>
      <c r="F77" s="48">
        <v>410</v>
      </c>
      <c r="G77" s="48" t="s">
        <v>10</v>
      </c>
      <c r="H77" s="48">
        <v>135</v>
      </c>
      <c r="J77" s="48" t="s">
        <v>80</v>
      </c>
      <c r="K77" s="48" t="s">
        <v>72</v>
      </c>
      <c r="L77" s="48">
        <v>1426307</v>
      </c>
      <c r="M77" s="46">
        <v>41038.897222222222</v>
      </c>
      <c r="N77" s="48" t="s">
        <v>85</v>
      </c>
      <c r="O77" s="48">
        <v>0.65</v>
      </c>
      <c r="P77" s="48">
        <v>2.5</v>
      </c>
      <c r="R77" s="48" t="s">
        <v>66</v>
      </c>
      <c r="S77" s="48" t="s">
        <v>68</v>
      </c>
      <c r="T77" s="48" t="s">
        <v>69</v>
      </c>
      <c r="U77" s="48">
        <v>43662</v>
      </c>
      <c r="V77" s="48" t="s">
        <v>104</v>
      </c>
    </row>
    <row r="78" spans="1:22">
      <c r="A78" s="48" t="s">
        <v>110</v>
      </c>
      <c r="C78" s="48" t="s">
        <v>111</v>
      </c>
      <c r="D78" s="48" t="s">
        <v>64</v>
      </c>
      <c r="E78" s="46">
        <v>41031.581250000003</v>
      </c>
      <c r="F78" s="48">
        <v>610</v>
      </c>
      <c r="G78" s="48" t="s">
        <v>11</v>
      </c>
      <c r="H78" s="48">
        <v>0.01</v>
      </c>
      <c r="I78" s="48" t="s">
        <v>74</v>
      </c>
      <c r="J78" s="48" t="s">
        <v>80</v>
      </c>
      <c r="K78" s="48" t="s">
        <v>72</v>
      </c>
      <c r="L78" s="48">
        <v>1426311</v>
      </c>
      <c r="M78" s="46">
        <v>41032.64166666667</v>
      </c>
      <c r="N78" s="48" t="s">
        <v>86</v>
      </c>
      <c r="O78" s="48">
        <v>0.01</v>
      </c>
      <c r="P78" s="48">
        <v>0.02</v>
      </c>
      <c r="R78" s="48" t="s">
        <v>66</v>
      </c>
      <c r="S78" s="48" t="s">
        <v>68</v>
      </c>
      <c r="T78" s="48" t="s">
        <v>69</v>
      </c>
      <c r="U78" s="48">
        <v>43662</v>
      </c>
      <c r="V78" s="48" t="s">
        <v>104</v>
      </c>
    </row>
    <row r="79" spans="1:22">
      <c r="A79" s="48" t="s">
        <v>110</v>
      </c>
      <c r="C79" s="48" t="s">
        <v>111</v>
      </c>
      <c r="D79" s="48" t="s">
        <v>64</v>
      </c>
      <c r="E79" s="46">
        <v>41031.581250000003</v>
      </c>
      <c r="F79" s="48">
        <v>625</v>
      </c>
      <c r="G79" s="48" t="s">
        <v>12</v>
      </c>
      <c r="H79" s="48">
        <v>0.16</v>
      </c>
      <c r="I79" s="48" t="s">
        <v>91</v>
      </c>
      <c r="J79" s="48" t="s">
        <v>80</v>
      </c>
      <c r="K79" s="48" t="s">
        <v>72</v>
      </c>
      <c r="L79" s="48">
        <v>1426311</v>
      </c>
      <c r="M79" s="46">
        <v>41036.636111111111</v>
      </c>
      <c r="N79" s="48" t="s">
        <v>87</v>
      </c>
      <c r="O79" s="48">
        <v>0.08</v>
      </c>
      <c r="P79" s="48">
        <v>0.2</v>
      </c>
      <c r="R79" s="48" t="s">
        <v>66</v>
      </c>
      <c r="S79" s="48" t="s">
        <v>68</v>
      </c>
      <c r="T79" s="48" t="s">
        <v>69</v>
      </c>
      <c r="U79" s="48">
        <v>43662</v>
      </c>
      <c r="V79" s="48" t="s">
        <v>104</v>
      </c>
    </row>
    <row r="80" spans="1:22">
      <c r="A80" s="48" t="s">
        <v>110</v>
      </c>
      <c r="C80" s="48" t="s">
        <v>111</v>
      </c>
      <c r="D80" s="48" t="s">
        <v>64</v>
      </c>
      <c r="E80" s="46">
        <v>41031.581250000003</v>
      </c>
      <c r="F80" s="48">
        <v>630</v>
      </c>
      <c r="G80" s="48" t="s">
        <v>13</v>
      </c>
      <c r="H80" s="48">
        <v>0.31</v>
      </c>
      <c r="J80" s="48" t="s">
        <v>80</v>
      </c>
      <c r="K80" s="48" t="s">
        <v>72</v>
      </c>
      <c r="L80" s="48">
        <v>1426311</v>
      </c>
      <c r="M80" s="46">
        <v>41033.5625</v>
      </c>
      <c r="N80" s="48" t="s">
        <v>88</v>
      </c>
      <c r="O80" s="48">
        <v>0</v>
      </c>
      <c r="P80" s="48">
        <v>0.01</v>
      </c>
      <c r="R80" s="48" t="s">
        <v>66</v>
      </c>
      <c r="S80" s="48" t="s">
        <v>68</v>
      </c>
      <c r="T80" s="48" t="s">
        <v>69</v>
      </c>
      <c r="U80" s="48">
        <v>43662</v>
      </c>
      <c r="V80" s="48" t="s">
        <v>104</v>
      </c>
    </row>
    <row r="81" spans="1:22">
      <c r="A81" s="48" t="s">
        <v>110</v>
      </c>
      <c r="C81" s="48" t="s">
        <v>111</v>
      </c>
      <c r="D81" s="48" t="s">
        <v>64</v>
      </c>
      <c r="E81" s="46">
        <v>41031.581250000003</v>
      </c>
      <c r="F81" s="48">
        <v>665</v>
      </c>
      <c r="G81" s="48" t="s">
        <v>14</v>
      </c>
      <c r="H81" s="48">
        <v>0.04</v>
      </c>
      <c r="J81" s="48" t="s">
        <v>80</v>
      </c>
      <c r="K81" s="48" t="s">
        <v>72</v>
      </c>
      <c r="L81" s="48">
        <v>1426311</v>
      </c>
      <c r="M81" s="46">
        <v>41036.656944444447</v>
      </c>
      <c r="N81" s="48" t="s">
        <v>89</v>
      </c>
      <c r="O81" s="48">
        <v>0</v>
      </c>
      <c r="P81" s="48">
        <v>0.01</v>
      </c>
      <c r="R81" s="48" t="s">
        <v>66</v>
      </c>
      <c r="S81" s="48" t="s">
        <v>68</v>
      </c>
      <c r="T81" s="48" t="s">
        <v>69</v>
      </c>
      <c r="U81" s="48">
        <v>43662</v>
      </c>
      <c r="V81" s="48" t="s">
        <v>104</v>
      </c>
    </row>
    <row r="82" spans="1:22">
      <c r="A82" s="48" t="s">
        <v>110</v>
      </c>
      <c r="C82" s="48" t="s">
        <v>111</v>
      </c>
      <c r="D82" s="48" t="s">
        <v>64</v>
      </c>
      <c r="E82" s="46">
        <v>41031.581250000003</v>
      </c>
      <c r="F82" s="48">
        <v>671</v>
      </c>
      <c r="G82" s="48" t="s">
        <v>15</v>
      </c>
      <c r="H82" s="48">
        <v>2.5999999999999999E-2</v>
      </c>
      <c r="J82" s="48" t="s">
        <v>80</v>
      </c>
      <c r="K82" s="48" t="s">
        <v>72</v>
      </c>
      <c r="L82" s="48">
        <v>1426315</v>
      </c>
      <c r="M82" s="46">
        <v>41032.631249999999</v>
      </c>
      <c r="N82" s="48" t="s">
        <v>89</v>
      </c>
      <c r="O82" s="48">
        <v>0</v>
      </c>
      <c r="P82" s="48">
        <v>0.01</v>
      </c>
      <c r="R82" s="48" t="s">
        <v>66</v>
      </c>
      <c r="S82" s="48" t="s">
        <v>68</v>
      </c>
      <c r="T82" s="48" t="s">
        <v>69</v>
      </c>
      <c r="U82" s="48">
        <v>43662</v>
      </c>
      <c r="V82" s="48" t="s">
        <v>104</v>
      </c>
    </row>
    <row r="83" spans="1:22">
      <c r="A83" s="48" t="s">
        <v>110</v>
      </c>
      <c r="C83" s="48" t="s">
        <v>111</v>
      </c>
      <c r="D83" s="48" t="s">
        <v>64</v>
      </c>
      <c r="E83" s="46">
        <v>41031.581250000003</v>
      </c>
      <c r="F83" s="48">
        <v>680</v>
      </c>
      <c r="G83" s="48" t="s">
        <v>16</v>
      </c>
      <c r="H83" s="48">
        <v>1</v>
      </c>
      <c r="I83" s="48" t="s">
        <v>74</v>
      </c>
      <c r="J83" s="48" t="s">
        <v>80</v>
      </c>
      <c r="K83" s="48" t="s">
        <v>72</v>
      </c>
      <c r="L83" s="48">
        <v>1426311</v>
      </c>
      <c r="M83" s="46">
        <v>41038.842361111114</v>
      </c>
      <c r="N83" s="48" t="s">
        <v>90</v>
      </c>
      <c r="O83" s="48">
        <v>1</v>
      </c>
      <c r="P83" s="48">
        <v>5</v>
      </c>
      <c r="R83" s="48" t="s">
        <v>66</v>
      </c>
      <c r="S83" s="48" t="s">
        <v>68</v>
      </c>
      <c r="T83" s="48" t="s">
        <v>69</v>
      </c>
      <c r="U83" s="48">
        <v>43662</v>
      </c>
      <c r="V83" s="48" t="s">
        <v>104</v>
      </c>
    </row>
    <row r="84" spans="1:22">
      <c r="A84" s="48" t="s">
        <v>110</v>
      </c>
      <c r="C84" s="48" t="s">
        <v>111</v>
      </c>
      <c r="D84" s="48" t="s">
        <v>64</v>
      </c>
      <c r="E84" s="46">
        <v>41031.581250000003</v>
      </c>
      <c r="F84" s="48">
        <v>937</v>
      </c>
      <c r="G84" s="48" t="s">
        <v>20</v>
      </c>
      <c r="H84" s="48">
        <v>0.47</v>
      </c>
      <c r="I84" s="48" t="s">
        <v>91</v>
      </c>
      <c r="J84" s="48" t="s">
        <v>80</v>
      </c>
      <c r="K84" s="48" t="s">
        <v>72</v>
      </c>
      <c r="L84" s="48">
        <v>1426319</v>
      </c>
      <c r="M84" s="46">
        <v>41046.643750000003</v>
      </c>
      <c r="N84" s="48" t="s">
        <v>92</v>
      </c>
      <c r="O84" s="48">
        <v>0.3</v>
      </c>
      <c r="P84" s="48">
        <v>1.2</v>
      </c>
      <c r="R84" s="48" t="s">
        <v>66</v>
      </c>
      <c r="S84" s="48" t="s">
        <v>68</v>
      </c>
      <c r="T84" s="48" t="s">
        <v>69</v>
      </c>
      <c r="U84" s="48">
        <v>43662</v>
      </c>
      <c r="V84" s="48" t="s">
        <v>104</v>
      </c>
    </row>
    <row r="85" spans="1:22">
      <c r="A85" s="48" t="s">
        <v>110</v>
      </c>
      <c r="C85" s="48" t="s">
        <v>111</v>
      </c>
      <c r="D85" s="48" t="s">
        <v>64</v>
      </c>
      <c r="E85" s="46">
        <v>41031.581250000003</v>
      </c>
      <c r="F85" s="48">
        <v>940</v>
      </c>
      <c r="G85" s="48" t="s">
        <v>21</v>
      </c>
      <c r="H85" s="48">
        <v>5.2</v>
      </c>
      <c r="J85" s="48" t="s">
        <v>80</v>
      </c>
      <c r="K85" s="48" t="s">
        <v>72</v>
      </c>
      <c r="L85" s="48">
        <v>1426307</v>
      </c>
      <c r="M85" s="46">
        <v>41038.927777777775</v>
      </c>
      <c r="N85" s="48" t="s">
        <v>93</v>
      </c>
      <c r="O85" s="48">
        <v>0.2</v>
      </c>
      <c r="P85" s="48">
        <v>0.5</v>
      </c>
      <c r="R85" s="48" t="s">
        <v>66</v>
      </c>
      <c r="S85" s="48" t="s">
        <v>68</v>
      </c>
      <c r="T85" s="48" t="s">
        <v>69</v>
      </c>
      <c r="U85" s="48">
        <v>43662</v>
      </c>
      <c r="V85" s="48" t="s">
        <v>104</v>
      </c>
    </row>
    <row r="86" spans="1:22">
      <c r="A86" s="48" t="s">
        <v>110</v>
      </c>
      <c r="C86" s="48" t="s">
        <v>111</v>
      </c>
      <c r="D86" s="48" t="s">
        <v>64</v>
      </c>
      <c r="E86" s="46">
        <v>41031.581250000003</v>
      </c>
      <c r="F86" s="48">
        <v>945</v>
      </c>
      <c r="G86" s="48" t="s">
        <v>22</v>
      </c>
      <c r="H86" s="48">
        <v>5</v>
      </c>
      <c r="J86" s="48" t="s">
        <v>80</v>
      </c>
      <c r="K86" s="48" t="s">
        <v>72</v>
      </c>
      <c r="L86" s="48">
        <v>1426307</v>
      </c>
      <c r="M86" s="46">
        <v>41038.927777777775</v>
      </c>
      <c r="N86" s="48" t="s">
        <v>93</v>
      </c>
      <c r="O86" s="48">
        <v>0.2</v>
      </c>
      <c r="P86" s="48">
        <v>0.5</v>
      </c>
      <c r="R86" s="48" t="s">
        <v>66</v>
      </c>
      <c r="S86" s="48" t="s">
        <v>68</v>
      </c>
      <c r="T86" s="48" t="s">
        <v>69</v>
      </c>
      <c r="U86" s="48">
        <v>43662</v>
      </c>
      <c r="V86" s="48" t="s">
        <v>104</v>
      </c>
    </row>
    <row r="87" spans="1:22">
      <c r="A87" s="48" t="s">
        <v>110</v>
      </c>
      <c r="C87" s="48" t="s">
        <v>111</v>
      </c>
      <c r="D87" s="48" t="s">
        <v>64</v>
      </c>
      <c r="E87" s="46">
        <v>41031.581250000003</v>
      </c>
      <c r="F87" s="48">
        <v>1022</v>
      </c>
      <c r="G87" s="48" t="s">
        <v>23</v>
      </c>
      <c r="H87" s="48">
        <v>15</v>
      </c>
      <c r="I87" s="48" t="s">
        <v>74</v>
      </c>
      <c r="J87" s="48" t="s">
        <v>94</v>
      </c>
      <c r="K87" s="48" t="s">
        <v>72</v>
      </c>
      <c r="L87" s="48">
        <v>1426319</v>
      </c>
      <c r="M87" s="46">
        <v>41046.643750000003</v>
      </c>
      <c r="N87" s="48" t="s">
        <v>92</v>
      </c>
      <c r="O87" s="48">
        <v>15</v>
      </c>
      <c r="P87" s="48">
        <v>60</v>
      </c>
      <c r="R87" s="48" t="s">
        <v>66</v>
      </c>
      <c r="S87" s="48" t="s">
        <v>68</v>
      </c>
      <c r="T87" s="48" t="s">
        <v>69</v>
      </c>
      <c r="U87" s="48">
        <v>43662</v>
      </c>
      <c r="V87" s="48" t="s">
        <v>104</v>
      </c>
    </row>
    <row r="88" spans="1:22">
      <c r="A88" s="48" t="s">
        <v>110</v>
      </c>
      <c r="C88" s="48" t="s">
        <v>111</v>
      </c>
      <c r="D88" s="48" t="s">
        <v>64</v>
      </c>
      <c r="E88" s="46">
        <v>41031.581250000003</v>
      </c>
      <c r="F88" s="48">
        <v>32211</v>
      </c>
      <c r="G88" s="48" t="s">
        <v>107</v>
      </c>
      <c r="H88" s="48">
        <v>2.7</v>
      </c>
      <c r="J88" s="48" t="s">
        <v>94</v>
      </c>
      <c r="K88" s="48" t="s">
        <v>72</v>
      </c>
      <c r="L88" s="48">
        <v>1426303</v>
      </c>
      <c r="M88" s="46">
        <v>41037.392361111109</v>
      </c>
      <c r="N88" s="48" t="s">
        <v>108</v>
      </c>
      <c r="O88" s="48">
        <v>0.55000000000000004</v>
      </c>
      <c r="P88" s="48">
        <v>1.7</v>
      </c>
      <c r="R88" s="48" t="s">
        <v>66</v>
      </c>
      <c r="S88" s="48" t="s">
        <v>68</v>
      </c>
      <c r="T88" s="48" t="s">
        <v>69</v>
      </c>
      <c r="U88" s="48">
        <v>43662</v>
      </c>
      <c r="V88" s="48" t="s">
        <v>104</v>
      </c>
    </row>
    <row r="89" spans="1:22">
      <c r="A89" s="48" t="s">
        <v>110</v>
      </c>
      <c r="C89" s="48" t="s">
        <v>111</v>
      </c>
      <c r="D89" s="48" t="s">
        <v>64</v>
      </c>
      <c r="E89" s="46">
        <v>41031.581250000003</v>
      </c>
      <c r="F89" s="48">
        <v>32218</v>
      </c>
      <c r="G89" s="48" t="s">
        <v>109</v>
      </c>
      <c r="H89" s="48">
        <v>2</v>
      </c>
      <c r="J89" s="48" t="s">
        <v>94</v>
      </c>
      <c r="K89" s="48" t="s">
        <v>72</v>
      </c>
      <c r="L89" s="48">
        <v>1426303</v>
      </c>
      <c r="M89" s="46">
        <v>41037.392361111109</v>
      </c>
      <c r="N89" s="48" t="s">
        <v>108</v>
      </c>
      <c r="O89" s="48">
        <v>0.4</v>
      </c>
      <c r="P89" s="48">
        <v>1.2</v>
      </c>
      <c r="R89" s="48" t="s">
        <v>66</v>
      </c>
      <c r="S89" s="48" t="s">
        <v>68</v>
      </c>
      <c r="T89" s="48" t="s">
        <v>69</v>
      </c>
      <c r="U89" s="48">
        <v>43662</v>
      </c>
      <c r="V89" s="48" t="s">
        <v>104</v>
      </c>
    </row>
    <row r="90" spans="1:22">
      <c r="A90" s="48" t="s">
        <v>110</v>
      </c>
      <c r="C90" s="48" t="s">
        <v>111</v>
      </c>
      <c r="D90" s="48" t="s">
        <v>64</v>
      </c>
      <c r="E90" s="46">
        <v>41031.581250000003</v>
      </c>
      <c r="F90" s="48">
        <v>70300</v>
      </c>
      <c r="G90" s="48" t="s">
        <v>24</v>
      </c>
      <c r="H90" s="48">
        <v>145</v>
      </c>
      <c r="J90" s="48" t="s">
        <v>80</v>
      </c>
      <c r="K90" s="48" t="s">
        <v>72</v>
      </c>
      <c r="L90" s="48">
        <v>1426307</v>
      </c>
      <c r="M90" s="46">
        <v>41033.626388888886</v>
      </c>
      <c r="N90" s="48" t="s">
        <v>95</v>
      </c>
      <c r="O90" s="48">
        <v>15</v>
      </c>
      <c r="P90" s="48">
        <v>25</v>
      </c>
      <c r="R90" s="48" t="s">
        <v>66</v>
      </c>
      <c r="S90" s="48" t="s">
        <v>68</v>
      </c>
      <c r="T90" s="48" t="s">
        <v>69</v>
      </c>
      <c r="U90" s="48">
        <v>43662</v>
      </c>
      <c r="V90" s="48" t="s">
        <v>104</v>
      </c>
    </row>
    <row r="91" spans="1:22">
      <c r="A91" s="48" t="s">
        <v>110</v>
      </c>
      <c r="C91" s="48" t="s">
        <v>111</v>
      </c>
      <c r="D91" s="48" t="s">
        <v>64</v>
      </c>
      <c r="E91" s="46">
        <v>41031.581250000003</v>
      </c>
      <c r="F91" s="48">
        <v>90068</v>
      </c>
      <c r="G91" s="48" t="s">
        <v>25</v>
      </c>
      <c r="H91" s="48">
        <v>1</v>
      </c>
      <c r="J91" s="48" t="s">
        <v>96</v>
      </c>
      <c r="K91" s="48" t="s">
        <v>66</v>
      </c>
      <c r="M91" s="46">
        <v>41031.581250000003</v>
      </c>
      <c r="R91" s="48" t="s">
        <v>66</v>
      </c>
      <c r="S91" s="48" t="s">
        <v>68</v>
      </c>
      <c r="T91" s="48" t="s">
        <v>69</v>
      </c>
      <c r="U91" s="48">
        <v>43662</v>
      </c>
      <c r="V91" s="48" t="s">
        <v>104</v>
      </c>
    </row>
    <row r="92" spans="1:22">
      <c r="A92" s="48" t="s">
        <v>110</v>
      </c>
      <c r="C92" s="48" t="s">
        <v>111</v>
      </c>
      <c r="D92" s="48" t="s">
        <v>64</v>
      </c>
      <c r="E92" s="46">
        <v>41031.581250000003</v>
      </c>
      <c r="F92" s="48">
        <v>99937</v>
      </c>
      <c r="G92" s="48" t="s">
        <v>37</v>
      </c>
      <c r="H92" s="48">
        <v>0.01</v>
      </c>
      <c r="I92" s="48" t="s">
        <v>74</v>
      </c>
      <c r="J92" s="48" t="s">
        <v>94</v>
      </c>
      <c r="K92" s="48" t="s">
        <v>72</v>
      </c>
      <c r="L92" s="48">
        <v>1426323</v>
      </c>
      <c r="M92" s="46">
        <v>41033.118055555555</v>
      </c>
      <c r="N92" s="48" t="s">
        <v>97</v>
      </c>
      <c r="O92" s="48">
        <v>0.01</v>
      </c>
      <c r="P92" s="48">
        <v>0.05</v>
      </c>
      <c r="R92" s="48" t="s">
        <v>66</v>
      </c>
      <c r="S92" s="48" t="s">
        <v>68</v>
      </c>
      <c r="T92" s="48" t="s">
        <v>69</v>
      </c>
      <c r="U92" s="48">
        <v>43662</v>
      </c>
      <c r="V92" s="48" t="s">
        <v>104</v>
      </c>
    </row>
    <row r="93" spans="1:22">
      <c r="A93" s="48" t="s">
        <v>112</v>
      </c>
      <c r="C93" s="48" t="s">
        <v>113</v>
      </c>
      <c r="D93" s="48" t="s">
        <v>64</v>
      </c>
      <c r="E93" s="46">
        <v>41031.619444444441</v>
      </c>
      <c r="F93" s="48">
        <v>10</v>
      </c>
      <c r="G93" s="48" t="s">
        <v>2</v>
      </c>
      <c r="H93" s="48">
        <v>24.63</v>
      </c>
      <c r="J93" s="48" t="s">
        <v>65</v>
      </c>
      <c r="K93" s="48" t="s">
        <v>66</v>
      </c>
      <c r="M93" s="46">
        <v>41031.619444444441</v>
      </c>
      <c r="N93" s="48" t="s">
        <v>67</v>
      </c>
      <c r="R93" s="48" t="s">
        <v>66</v>
      </c>
      <c r="S93" s="48" t="s">
        <v>68</v>
      </c>
      <c r="T93" s="48" t="s">
        <v>69</v>
      </c>
      <c r="U93" s="48">
        <v>43663</v>
      </c>
      <c r="V93" s="48" t="s">
        <v>104</v>
      </c>
    </row>
    <row r="94" spans="1:22">
      <c r="A94" s="48" t="s">
        <v>112</v>
      </c>
      <c r="C94" s="48" t="s">
        <v>113</v>
      </c>
      <c r="D94" s="48" t="s">
        <v>64</v>
      </c>
      <c r="E94" s="46">
        <v>41031.619444444441</v>
      </c>
      <c r="F94" s="48">
        <v>76</v>
      </c>
      <c r="G94" s="48" t="s">
        <v>3</v>
      </c>
      <c r="H94" s="48">
        <v>0.4</v>
      </c>
      <c r="J94" s="48" t="s">
        <v>71</v>
      </c>
      <c r="K94" s="48" t="s">
        <v>72</v>
      </c>
      <c r="L94" s="48">
        <v>1426308</v>
      </c>
      <c r="M94" s="46">
        <v>41032.6875</v>
      </c>
      <c r="N94" s="48" t="s">
        <v>73</v>
      </c>
      <c r="O94" s="48">
        <v>0.1</v>
      </c>
      <c r="P94" s="48">
        <v>0.1</v>
      </c>
      <c r="R94" s="48" t="s">
        <v>66</v>
      </c>
      <c r="S94" s="48" t="s">
        <v>68</v>
      </c>
      <c r="T94" s="48" t="s">
        <v>69</v>
      </c>
      <c r="U94" s="48">
        <v>43663</v>
      </c>
      <c r="V94" s="48" t="s">
        <v>104</v>
      </c>
    </row>
    <row r="95" spans="1:22">
      <c r="A95" s="48" t="s">
        <v>112</v>
      </c>
      <c r="C95" s="48" t="s">
        <v>113</v>
      </c>
      <c r="D95" s="48" t="s">
        <v>64</v>
      </c>
      <c r="E95" s="46">
        <v>41031.619444444441</v>
      </c>
      <c r="F95" s="48">
        <v>80</v>
      </c>
      <c r="G95" s="48" t="s">
        <v>5</v>
      </c>
      <c r="H95" s="48">
        <v>2.5</v>
      </c>
      <c r="I95" s="48" t="s">
        <v>74</v>
      </c>
      <c r="J95" s="48" t="s">
        <v>75</v>
      </c>
      <c r="K95" s="48" t="s">
        <v>72</v>
      </c>
      <c r="L95" s="48">
        <v>1426308</v>
      </c>
      <c r="M95" s="46">
        <v>41032.543055555558</v>
      </c>
      <c r="N95" s="48" t="s">
        <v>76</v>
      </c>
      <c r="O95" s="48">
        <v>2.5</v>
      </c>
      <c r="P95" s="48">
        <v>6</v>
      </c>
      <c r="Q95" s="48" t="s">
        <v>77</v>
      </c>
      <c r="R95" s="48" t="s">
        <v>66</v>
      </c>
      <c r="S95" s="48" t="s">
        <v>68</v>
      </c>
      <c r="T95" s="48" t="s">
        <v>69</v>
      </c>
      <c r="U95" s="48">
        <v>43663</v>
      </c>
      <c r="V95" s="48" t="s">
        <v>104</v>
      </c>
    </row>
    <row r="96" spans="1:22">
      <c r="A96" s="48" t="s">
        <v>112</v>
      </c>
      <c r="C96" s="48" t="s">
        <v>113</v>
      </c>
      <c r="D96" s="48" t="s">
        <v>64</v>
      </c>
      <c r="E96" s="46">
        <v>41031.619444444441</v>
      </c>
      <c r="F96" s="48">
        <v>94</v>
      </c>
      <c r="G96" s="48" t="s">
        <v>6</v>
      </c>
      <c r="H96" s="48">
        <v>253</v>
      </c>
      <c r="J96" s="48" t="s">
        <v>78</v>
      </c>
      <c r="K96" s="48" t="s">
        <v>66</v>
      </c>
      <c r="M96" s="46">
        <v>41031.619444444441</v>
      </c>
      <c r="N96" s="48" t="s">
        <v>79</v>
      </c>
      <c r="R96" s="48" t="s">
        <v>66</v>
      </c>
      <c r="S96" s="48" t="s">
        <v>68</v>
      </c>
      <c r="T96" s="48" t="s">
        <v>69</v>
      </c>
      <c r="U96" s="48">
        <v>43663</v>
      </c>
      <c r="V96" s="48" t="s">
        <v>104</v>
      </c>
    </row>
    <row r="97" spans="1:22">
      <c r="A97" s="48" t="s">
        <v>112</v>
      </c>
      <c r="C97" s="48" t="s">
        <v>113</v>
      </c>
      <c r="D97" s="48" t="s">
        <v>64</v>
      </c>
      <c r="E97" s="46">
        <v>41031.619444444441</v>
      </c>
      <c r="F97" s="48">
        <v>299</v>
      </c>
      <c r="G97" s="48" t="s">
        <v>7</v>
      </c>
      <c r="H97" s="48">
        <v>11.92</v>
      </c>
      <c r="J97" s="48" t="s">
        <v>80</v>
      </c>
      <c r="K97" s="48" t="s">
        <v>66</v>
      </c>
      <c r="M97" s="46">
        <v>41041.619444444441</v>
      </c>
      <c r="N97" s="48" t="s">
        <v>81</v>
      </c>
      <c r="R97" s="48" t="s">
        <v>66</v>
      </c>
      <c r="S97" s="48" t="s">
        <v>68</v>
      </c>
      <c r="T97" s="48" t="s">
        <v>69</v>
      </c>
      <c r="U97" s="48">
        <v>43663</v>
      </c>
      <c r="V97" s="48" t="s">
        <v>104</v>
      </c>
    </row>
    <row r="98" spans="1:22">
      <c r="A98" s="48" t="s">
        <v>112</v>
      </c>
      <c r="C98" s="48" t="s">
        <v>113</v>
      </c>
      <c r="D98" s="48" t="s">
        <v>64</v>
      </c>
      <c r="E98" s="46">
        <v>41031.619444444441</v>
      </c>
      <c r="F98" s="48">
        <v>301</v>
      </c>
      <c r="G98" s="48" t="s">
        <v>8</v>
      </c>
      <c r="H98" s="48">
        <v>143.69999999999999</v>
      </c>
      <c r="J98" s="48" t="s">
        <v>82</v>
      </c>
      <c r="K98" s="48" t="s">
        <v>66</v>
      </c>
      <c r="M98" s="46">
        <v>41031.619444444441</v>
      </c>
      <c r="R98" s="48" t="s">
        <v>66</v>
      </c>
      <c r="S98" s="48" t="s">
        <v>68</v>
      </c>
      <c r="T98" s="48" t="s">
        <v>69</v>
      </c>
      <c r="U98" s="48">
        <v>43663</v>
      </c>
      <c r="V98" s="48" t="s">
        <v>104</v>
      </c>
    </row>
    <row r="99" spans="1:22">
      <c r="A99" s="48" t="s">
        <v>112</v>
      </c>
      <c r="C99" s="48" t="s">
        <v>113</v>
      </c>
      <c r="D99" s="48" t="s">
        <v>64</v>
      </c>
      <c r="E99" s="46">
        <v>41031.619444444441</v>
      </c>
      <c r="F99" s="48">
        <v>310</v>
      </c>
      <c r="G99" s="48" t="s">
        <v>105</v>
      </c>
      <c r="H99" s="48">
        <v>0.8</v>
      </c>
      <c r="I99" s="48" t="s">
        <v>91</v>
      </c>
      <c r="J99" s="48" t="s">
        <v>94</v>
      </c>
      <c r="K99" s="48" t="s">
        <v>72</v>
      </c>
      <c r="L99" s="48">
        <v>1426300</v>
      </c>
      <c r="M99" s="46">
        <v>41033.347222222219</v>
      </c>
      <c r="N99" s="48" t="s">
        <v>106</v>
      </c>
      <c r="O99" s="48">
        <v>0.2</v>
      </c>
      <c r="P99" s="48">
        <v>2</v>
      </c>
      <c r="R99" s="48" t="s">
        <v>66</v>
      </c>
      <c r="S99" s="48" t="s">
        <v>68</v>
      </c>
      <c r="T99" s="48" t="s">
        <v>69</v>
      </c>
      <c r="U99" s="48">
        <v>43663</v>
      </c>
      <c r="V99" s="48" t="s">
        <v>104</v>
      </c>
    </row>
    <row r="100" spans="1:22">
      <c r="A100" s="48" t="s">
        <v>112</v>
      </c>
      <c r="C100" s="48" t="s">
        <v>113</v>
      </c>
      <c r="D100" s="48" t="s">
        <v>64</v>
      </c>
      <c r="E100" s="46">
        <v>41031.619444444441</v>
      </c>
      <c r="F100" s="48">
        <v>406</v>
      </c>
      <c r="G100" s="48" t="s">
        <v>9</v>
      </c>
      <c r="H100" s="48">
        <v>8.33</v>
      </c>
      <c r="J100" s="48" t="s">
        <v>83</v>
      </c>
      <c r="K100" s="48" t="s">
        <v>66</v>
      </c>
      <c r="M100" s="46">
        <v>41031.619444444441</v>
      </c>
      <c r="N100" s="48" t="s">
        <v>84</v>
      </c>
      <c r="R100" s="48" t="s">
        <v>66</v>
      </c>
      <c r="S100" s="48" t="s">
        <v>68</v>
      </c>
      <c r="T100" s="48" t="s">
        <v>69</v>
      </c>
      <c r="U100" s="48">
        <v>43663</v>
      </c>
      <c r="V100" s="48" t="s">
        <v>104</v>
      </c>
    </row>
    <row r="101" spans="1:22">
      <c r="A101" s="48" t="s">
        <v>112</v>
      </c>
      <c r="C101" s="48" t="s">
        <v>113</v>
      </c>
      <c r="D101" s="48" t="s">
        <v>64</v>
      </c>
      <c r="E101" s="46">
        <v>41031.619444444441</v>
      </c>
      <c r="F101" s="48">
        <v>410</v>
      </c>
      <c r="G101" s="48" t="s">
        <v>10</v>
      </c>
      <c r="H101" s="48">
        <v>140</v>
      </c>
      <c r="J101" s="48" t="s">
        <v>80</v>
      </c>
      <c r="K101" s="48" t="s">
        <v>72</v>
      </c>
      <c r="L101" s="48">
        <v>1426308</v>
      </c>
      <c r="M101" s="46">
        <v>41038.914583333331</v>
      </c>
      <c r="N101" s="48" t="s">
        <v>85</v>
      </c>
      <c r="O101" s="48">
        <v>0.65</v>
      </c>
      <c r="P101" s="48">
        <v>2.5</v>
      </c>
      <c r="R101" s="48" t="s">
        <v>66</v>
      </c>
      <c r="S101" s="48" t="s">
        <v>68</v>
      </c>
      <c r="T101" s="48" t="s">
        <v>69</v>
      </c>
      <c r="U101" s="48">
        <v>43663</v>
      </c>
      <c r="V101" s="48" t="s">
        <v>104</v>
      </c>
    </row>
    <row r="102" spans="1:22">
      <c r="A102" s="48" t="s">
        <v>112</v>
      </c>
      <c r="C102" s="48" t="s">
        <v>113</v>
      </c>
      <c r="D102" s="48" t="s">
        <v>64</v>
      </c>
      <c r="E102" s="46">
        <v>41031.619444444441</v>
      </c>
      <c r="F102" s="48">
        <v>610</v>
      </c>
      <c r="G102" s="48" t="s">
        <v>11</v>
      </c>
      <c r="H102" s="48">
        <v>1.0999999999999999E-2</v>
      </c>
      <c r="I102" s="48" t="s">
        <v>91</v>
      </c>
      <c r="J102" s="48" t="s">
        <v>80</v>
      </c>
      <c r="K102" s="48" t="s">
        <v>72</v>
      </c>
      <c r="L102" s="48">
        <v>1426312</v>
      </c>
      <c r="M102" s="46">
        <v>41032.646527777775</v>
      </c>
      <c r="N102" s="48" t="s">
        <v>86</v>
      </c>
      <c r="O102" s="48">
        <v>0.01</v>
      </c>
      <c r="P102" s="48">
        <v>0.02</v>
      </c>
      <c r="R102" s="48" t="s">
        <v>66</v>
      </c>
      <c r="S102" s="48" t="s">
        <v>68</v>
      </c>
      <c r="T102" s="48" t="s">
        <v>69</v>
      </c>
      <c r="U102" s="48">
        <v>43663</v>
      </c>
      <c r="V102" s="48" t="s">
        <v>104</v>
      </c>
    </row>
    <row r="103" spans="1:22">
      <c r="A103" s="48" t="s">
        <v>112</v>
      </c>
      <c r="C103" s="48" t="s">
        <v>113</v>
      </c>
      <c r="D103" s="48" t="s">
        <v>64</v>
      </c>
      <c r="E103" s="46">
        <v>41031.619444444441</v>
      </c>
      <c r="F103" s="48">
        <v>625</v>
      </c>
      <c r="G103" s="48" t="s">
        <v>12</v>
      </c>
      <c r="H103" s="48">
        <v>8.6999999999999994E-2</v>
      </c>
      <c r="I103" s="48" t="s">
        <v>91</v>
      </c>
      <c r="J103" s="48" t="s">
        <v>80</v>
      </c>
      <c r="K103" s="48" t="s">
        <v>72</v>
      </c>
      <c r="L103" s="48">
        <v>1426312</v>
      </c>
      <c r="M103" s="46">
        <v>41036.637499999997</v>
      </c>
      <c r="N103" s="48" t="s">
        <v>87</v>
      </c>
      <c r="O103" s="48">
        <v>0.08</v>
      </c>
      <c r="P103" s="48">
        <v>0.2</v>
      </c>
      <c r="R103" s="48" t="s">
        <v>66</v>
      </c>
      <c r="S103" s="48" t="s">
        <v>68</v>
      </c>
      <c r="T103" s="48" t="s">
        <v>69</v>
      </c>
      <c r="U103" s="48">
        <v>43663</v>
      </c>
      <c r="V103" s="48" t="s">
        <v>104</v>
      </c>
    </row>
    <row r="104" spans="1:22">
      <c r="A104" s="48" t="s">
        <v>112</v>
      </c>
      <c r="C104" s="48" t="s">
        <v>113</v>
      </c>
      <c r="D104" s="48" t="s">
        <v>64</v>
      </c>
      <c r="E104" s="46">
        <v>41031.619444444441</v>
      </c>
      <c r="F104" s="48">
        <v>630</v>
      </c>
      <c r="G104" s="48" t="s">
        <v>13</v>
      </c>
      <c r="H104" s="48">
        <v>0.12</v>
      </c>
      <c r="J104" s="48" t="s">
        <v>80</v>
      </c>
      <c r="K104" s="48" t="s">
        <v>72</v>
      </c>
      <c r="L104" s="48">
        <v>1426312</v>
      </c>
      <c r="M104" s="46">
        <v>41033.563888888886</v>
      </c>
      <c r="N104" s="48" t="s">
        <v>88</v>
      </c>
      <c r="O104" s="48">
        <v>0</v>
      </c>
      <c r="P104" s="48">
        <v>0.01</v>
      </c>
      <c r="R104" s="48" t="s">
        <v>66</v>
      </c>
      <c r="S104" s="48" t="s">
        <v>68</v>
      </c>
      <c r="T104" s="48" t="s">
        <v>69</v>
      </c>
      <c r="U104" s="48">
        <v>43663</v>
      </c>
      <c r="V104" s="48" t="s">
        <v>104</v>
      </c>
    </row>
    <row r="105" spans="1:22">
      <c r="A105" s="48" t="s">
        <v>112</v>
      </c>
      <c r="C105" s="48" t="s">
        <v>113</v>
      </c>
      <c r="D105" s="48" t="s">
        <v>64</v>
      </c>
      <c r="E105" s="46">
        <v>41031.619444444441</v>
      </c>
      <c r="F105" s="48">
        <v>665</v>
      </c>
      <c r="G105" s="48" t="s">
        <v>14</v>
      </c>
      <c r="H105" s="48">
        <v>3.3000000000000002E-2</v>
      </c>
      <c r="J105" s="48" t="s">
        <v>80</v>
      </c>
      <c r="K105" s="48" t="s">
        <v>72</v>
      </c>
      <c r="L105" s="48">
        <v>1426312</v>
      </c>
      <c r="M105" s="46">
        <v>41036.661805555559</v>
      </c>
      <c r="N105" s="48" t="s">
        <v>89</v>
      </c>
      <c r="O105" s="48">
        <v>0</v>
      </c>
      <c r="P105" s="48">
        <v>0.01</v>
      </c>
      <c r="R105" s="48" t="s">
        <v>66</v>
      </c>
      <c r="S105" s="48" t="s">
        <v>68</v>
      </c>
      <c r="T105" s="48" t="s">
        <v>69</v>
      </c>
      <c r="U105" s="48">
        <v>43663</v>
      </c>
      <c r="V105" s="48" t="s">
        <v>104</v>
      </c>
    </row>
    <row r="106" spans="1:22">
      <c r="A106" s="48" t="s">
        <v>112</v>
      </c>
      <c r="C106" s="48" t="s">
        <v>113</v>
      </c>
      <c r="D106" s="48" t="s">
        <v>64</v>
      </c>
      <c r="E106" s="46">
        <v>41031.619444444441</v>
      </c>
      <c r="F106" s="48">
        <v>671</v>
      </c>
      <c r="G106" s="48" t="s">
        <v>15</v>
      </c>
      <c r="H106" s="48">
        <v>2.8000000000000001E-2</v>
      </c>
      <c r="J106" s="48" t="s">
        <v>80</v>
      </c>
      <c r="K106" s="48" t="s">
        <v>72</v>
      </c>
      <c r="L106" s="48">
        <v>1426316</v>
      </c>
      <c r="M106" s="46">
        <v>41032.614583333336</v>
      </c>
      <c r="N106" s="48" t="s">
        <v>89</v>
      </c>
      <c r="O106" s="48">
        <v>0</v>
      </c>
      <c r="P106" s="48">
        <v>0.01</v>
      </c>
      <c r="R106" s="48" t="s">
        <v>66</v>
      </c>
      <c r="S106" s="48" t="s">
        <v>68</v>
      </c>
      <c r="T106" s="48" t="s">
        <v>69</v>
      </c>
      <c r="U106" s="48">
        <v>43663</v>
      </c>
      <c r="V106" s="48" t="s">
        <v>104</v>
      </c>
    </row>
    <row r="107" spans="1:22">
      <c r="A107" s="48" t="s">
        <v>112</v>
      </c>
      <c r="C107" s="48" t="s">
        <v>113</v>
      </c>
      <c r="D107" s="48" t="s">
        <v>64</v>
      </c>
      <c r="E107" s="46">
        <v>41031.619444444441</v>
      </c>
      <c r="F107" s="48">
        <v>680</v>
      </c>
      <c r="G107" s="48" t="s">
        <v>16</v>
      </c>
      <c r="H107" s="48">
        <v>1</v>
      </c>
      <c r="I107" s="48" t="s">
        <v>74</v>
      </c>
      <c r="J107" s="48" t="s">
        <v>80</v>
      </c>
      <c r="K107" s="48" t="s">
        <v>72</v>
      </c>
      <c r="L107" s="48">
        <v>1426312</v>
      </c>
      <c r="M107" s="46">
        <v>41038.816666666666</v>
      </c>
      <c r="N107" s="48" t="s">
        <v>90</v>
      </c>
      <c r="O107" s="48">
        <v>1</v>
      </c>
      <c r="P107" s="48">
        <v>5</v>
      </c>
      <c r="R107" s="48" t="s">
        <v>66</v>
      </c>
      <c r="S107" s="48" t="s">
        <v>68</v>
      </c>
      <c r="T107" s="48" t="s">
        <v>69</v>
      </c>
      <c r="U107" s="48">
        <v>43663</v>
      </c>
      <c r="V107" s="48" t="s">
        <v>104</v>
      </c>
    </row>
    <row r="108" spans="1:22">
      <c r="A108" s="48" t="s">
        <v>112</v>
      </c>
      <c r="C108" s="48" t="s">
        <v>113</v>
      </c>
      <c r="D108" s="48" t="s">
        <v>64</v>
      </c>
      <c r="E108" s="46">
        <v>41031.619444444441</v>
      </c>
      <c r="F108" s="48">
        <v>937</v>
      </c>
      <c r="G108" s="48" t="s">
        <v>20</v>
      </c>
      <c r="H108" s="48">
        <v>0.39</v>
      </c>
      <c r="I108" s="48" t="s">
        <v>91</v>
      </c>
      <c r="J108" s="48" t="s">
        <v>80</v>
      </c>
      <c r="K108" s="48" t="s">
        <v>72</v>
      </c>
      <c r="L108" s="48">
        <v>1426320</v>
      </c>
      <c r="M108" s="46">
        <v>41046.65</v>
      </c>
      <c r="N108" s="48" t="s">
        <v>92</v>
      </c>
      <c r="O108" s="48">
        <v>0.3</v>
      </c>
      <c r="P108" s="48">
        <v>1.2</v>
      </c>
      <c r="R108" s="48" t="s">
        <v>66</v>
      </c>
      <c r="S108" s="48" t="s">
        <v>68</v>
      </c>
      <c r="T108" s="48" t="s">
        <v>69</v>
      </c>
      <c r="U108" s="48">
        <v>43663</v>
      </c>
      <c r="V108" s="48" t="s">
        <v>104</v>
      </c>
    </row>
    <row r="109" spans="1:22">
      <c r="A109" s="48" t="s">
        <v>112</v>
      </c>
      <c r="C109" s="48" t="s">
        <v>113</v>
      </c>
      <c r="D109" s="48" t="s">
        <v>64</v>
      </c>
      <c r="E109" s="46">
        <v>41031.619444444441</v>
      </c>
      <c r="F109" s="48">
        <v>940</v>
      </c>
      <c r="G109" s="48" t="s">
        <v>21</v>
      </c>
      <c r="H109" s="48">
        <v>5.5</v>
      </c>
      <c r="J109" s="48" t="s">
        <v>80</v>
      </c>
      <c r="K109" s="48" t="s">
        <v>72</v>
      </c>
      <c r="L109" s="48">
        <v>1426308</v>
      </c>
      <c r="M109" s="46">
        <v>41038.9375</v>
      </c>
      <c r="N109" s="48" t="s">
        <v>93</v>
      </c>
      <c r="O109" s="48">
        <v>0.2</v>
      </c>
      <c r="P109" s="48">
        <v>0.5</v>
      </c>
      <c r="R109" s="48" t="s">
        <v>66</v>
      </c>
      <c r="S109" s="48" t="s">
        <v>68</v>
      </c>
      <c r="T109" s="48" t="s">
        <v>69</v>
      </c>
      <c r="U109" s="48">
        <v>43663</v>
      </c>
      <c r="V109" s="48" t="s">
        <v>104</v>
      </c>
    </row>
    <row r="110" spans="1:22">
      <c r="A110" s="48" t="s">
        <v>112</v>
      </c>
      <c r="C110" s="48" t="s">
        <v>113</v>
      </c>
      <c r="D110" s="48" t="s">
        <v>64</v>
      </c>
      <c r="E110" s="46">
        <v>41031.619444444441</v>
      </c>
      <c r="F110" s="48">
        <v>945</v>
      </c>
      <c r="G110" s="48" t="s">
        <v>22</v>
      </c>
      <c r="H110" s="48">
        <v>5.5</v>
      </c>
      <c r="J110" s="48" t="s">
        <v>80</v>
      </c>
      <c r="K110" s="48" t="s">
        <v>72</v>
      </c>
      <c r="L110" s="48">
        <v>1426308</v>
      </c>
      <c r="M110" s="46">
        <v>41038.9375</v>
      </c>
      <c r="N110" s="48" t="s">
        <v>93</v>
      </c>
      <c r="O110" s="48">
        <v>0.2</v>
      </c>
      <c r="P110" s="48">
        <v>0.5</v>
      </c>
      <c r="R110" s="48" t="s">
        <v>66</v>
      </c>
      <c r="S110" s="48" t="s">
        <v>68</v>
      </c>
      <c r="T110" s="48" t="s">
        <v>69</v>
      </c>
      <c r="U110" s="48">
        <v>43663</v>
      </c>
      <c r="V110" s="48" t="s">
        <v>104</v>
      </c>
    </row>
    <row r="111" spans="1:22">
      <c r="A111" s="48" t="s">
        <v>112</v>
      </c>
      <c r="C111" s="48" t="s">
        <v>113</v>
      </c>
      <c r="D111" s="48" t="s">
        <v>64</v>
      </c>
      <c r="E111" s="46">
        <v>41031.619444444441</v>
      </c>
      <c r="F111" s="48">
        <v>1022</v>
      </c>
      <c r="G111" s="48" t="s">
        <v>23</v>
      </c>
      <c r="H111" s="48">
        <v>15</v>
      </c>
      <c r="I111" s="48" t="s">
        <v>74</v>
      </c>
      <c r="J111" s="48" t="s">
        <v>94</v>
      </c>
      <c r="K111" s="48" t="s">
        <v>72</v>
      </c>
      <c r="L111" s="48">
        <v>1426320</v>
      </c>
      <c r="M111" s="46">
        <v>41046.65</v>
      </c>
      <c r="N111" s="48" t="s">
        <v>92</v>
      </c>
      <c r="O111" s="48">
        <v>15</v>
      </c>
      <c r="P111" s="48">
        <v>60</v>
      </c>
      <c r="R111" s="48" t="s">
        <v>66</v>
      </c>
      <c r="S111" s="48" t="s">
        <v>68</v>
      </c>
      <c r="T111" s="48" t="s">
        <v>69</v>
      </c>
      <c r="U111" s="48">
        <v>43663</v>
      </c>
      <c r="V111" s="48" t="s">
        <v>104</v>
      </c>
    </row>
    <row r="112" spans="1:22">
      <c r="A112" s="48" t="s">
        <v>112</v>
      </c>
      <c r="C112" s="48" t="s">
        <v>113</v>
      </c>
      <c r="D112" s="48" t="s">
        <v>64</v>
      </c>
      <c r="E112" s="46">
        <v>41031.619444444441</v>
      </c>
      <c r="F112" s="48">
        <v>32211</v>
      </c>
      <c r="G112" s="48" t="s">
        <v>107</v>
      </c>
      <c r="H112" s="48">
        <v>1</v>
      </c>
      <c r="I112" s="48" t="s">
        <v>91</v>
      </c>
      <c r="J112" s="48" t="s">
        <v>94</v>
      </c>
      <c r="K112" s="48" t="s">
        <v>72</v>
      </c>
      <c r="L112" s="48">
        <v>1426304</v>
      </c>
      <c r="M112" s="46">
        <v>41038.371527777781</v>
      </c>
      <c r="N112" s="48" t="s">
        <v>108</v>
      </c>
      <c r="O112" s="48">
        <v>0.55000000000000004</v>
      </c>
      <c r="P112" s="48">
        <v>1.7</v>
      </c>
      <c r="R112" s="48" t="s">
        <v>66</v>
      </c>
      <c r="S112" s="48" t="s">
        <v>68</v>
      </c>
      <c r="T112" s="48" t="s">
        <v>69</v>
      </c>
      <c r="U112" s="48">
        <v>43663</v>
      </c>
      <c r="V112" s="48" t="s">
        <v>104</v>
      </c>
    </row>
    <row r="113" spans="1:22">
      <c r="A113" s="48" t="s">
        <v>112</v>
      </c>
      <c r="C113" s="48" t="s">
        <v>113</v>
      </c>
      <c r="D113" s="48" t="s">
        <v>64</v>
      </c>
      <c r="E113" s="46">
        <v>41031.619444444441</v>
      </c>
      <c r="F113" s="48">
        <v>32218</v>
      </c>
      <c r="G113" s="48" t="s">
        <v>109</v>
      </c>
      <c r="H113" s="48">
        <v>0.93</v>
      </c>
      <c r="I113" s="48" t="s">
        <v>91</v>
      </c>
      <c r="J113" s="48" t="s">
        <v>94</v>
      </c>
      <c r="K113" s="48" t="s">
        <v>72</v>
      </c>
      <c r="L113" s="48">
        <v>1426304</v>
      </c>
      <c r="M113" s="46">
        <v>41038.371527777781</v>
      </c>
      <c r="N113" s="48" t="s">
        <v>108</v>
      </c>
      <c r="O113" s="48">
        <v>0.4</v>
      </c>
      <c r="P113" s="48">
        <v>1.2</v>
      </c>
      <c r="R113" s="48" t="s">
        <v>66</v>
      </c>
      <c r="S113" s="48" t="s">
        <v>68</v>
      </c>
      <c r="T113" s="48" t="s">
        <v>69</v>
      </c>
      <c r="U113" s="48">
        <v>43663</v>
      </c>
      <c r="V113" s="48" t="s">
        <v>104</v>
      </c>
    </row>
    <row r="114" spans="1:22">
      <c r="A114" s="48" t="s">
        <v>112</v>
      </c>
      <c r="C114" s="48" t="s">
        <v>113</v>
      </c>
      <c r="D114" s="48" t="s">
        <v>64</v>
      </c>
      <c r="E114" s="46">
        <v>41031.619444444441</v>
      </c>
      <c r="F114" s="48">
        <v>70300</v>
      </c>
      <c r="G114" s="48" t="s">
        <v>24</v>
      </c>
      <c r="H114" s="48">
        <v>157</v>
      </c>
      <c r="J114" s="48" t="s">
        <v>80</v>
      </c>
      <c r="K114" s="48" t="s">
        <v>72</v>
      </c>
      <c r="L114" s="48">
        <v>1426308</v>
      </c>
      <c r="M114" s="46">
        <v>41033.626388888886</v>
      </c>
      <c r="N114" s="48" t="s">
        <v>95</v>
      </c>
      <c r="O114" s="48">
        <v>15</v>
      </c>
      <c r="P114" s="48">
        <v>25</v>
      </c>
      <c r="R114" s="48" t="s">
        <v>66</v>
      </c>
      <c r="S114" s="48" t="s">
        <v>68</v>
      </c>
      <c r="T114" s="48" t="s">
        <v>69</v>
      </c>
      <c r="U114" s="48">
        <v>43663</v>
      </c>
      <c r="V114" s="48" t="s">
        <v>104</v>
      </c>
    </row>
    <row r="115" spans="1:22">
      <c r="A115" s="48" t="s">
        <v>112</v>
      </c>
      <c r="C115" s="48" t="s">
        <v>113</v>
      </c>
      <c r="D115" s="48" t="s">
        <v>64</v>
      </c>
      <c r="E115" s="46">
        <v>41031.619444444441</v>
      </c>
      <c r="F115" s="48">
        <v>90068</v>
      </c>
      <c r="G115" s="48" t="s">
        <v>25</v>
      </c>
      <c r="H115" s="48">
        <v>0.7</v>
      </c>
      <c r="J115" s="48" t="s">
        <v>96</v>
      </c>
      <c r="K115" s="48" t="s">
        <v>66</v>
      </c>
      <c r="M115" s="46">
        <v>41031.619444444441</v>
      </c>
      <c r="R115" s="48" t="s">
        <v>66</v>
      </c>
      <c r="S115" s="48" t="s">
        <v>68</v>
      </c>
      <c r="T115" s="48" t="s">
        <v>69</v>
      </c>
      <c r="U115" s="48">
        <v>43663</v>
      </c>
      <c r="V115" s="48" t="s">
        <v>104</v>
      </c>
    </row>
    <row r="116" spans="1:22">
      <c r="A116" s="48" t="s">
        <v>112</v>
      </c>
      <c r="C116" s="48" t="s">
        <v>113</v>
      </c>
      <c r="D116" s="48" t="s">
        <v>64</v>
      </c>
      <c r="E116" s="46">
        <v>41031.619444444441</v>
      </c>
      <c r="F116" s="48">
        <v>99937</v>
      </c>
      <c r="G116" s="48" t="s">
        <v>37</v>
      </c>
      <c r="H116" s="48">
        <v>0.01</v>
      </c>
      <c r="I116" s="48" t="s">
        <v>74</v>
      </c>
      <c r="J116" s="48" t="s">
        <v>94</v>
      </c>
      <c r="K116" s="48" t="s">
        <v>72</v>
      </c>
      <c r="L116" s="48">
        <v>1426324</v>
      </c>
      <c r="M116" s="46">
        <v>41033.13958333333</v>
      </c>
      <c r="N116" s="48" t="s">
        <v>97</v>
      </c>
      <c r="O116" s="48">
        <v>0.01</v>
      </c>
      <c r="P116" s="48">
        <v>0.05</v>
      </c>
      <c r="R116" s="48" t="s">
        <v>66</v>
      </c>
      <c r="S116" s="48" t="s">
        <v>68</v>
      </c>
      <c r="T116" s="48" t="s">
        <v>69</v>
      </c>
      <c r="U116" s="48">
        <v>43663</v>
      </c>
      <c r="V116" s="48" t="s">
        <v>104</v>
      </c>
    </row>
    <row r="117" spans="1:22">
      <c r="A117" s="48" t="s">
        <v>114</v>
      </c>
      <c r="C117" s="48" t="s">
        <v>115</v>
      </c>
      <c r="D117" s="48" t="s">
        <v>64</v>
      </c>
      <c r="E117" s="46">
        <v>41031.647916666669</v>
      </c>
      <c r="F117" s="48">
        <v>10</v>
      </c>
      <c r="G117" s="48" t="s">
        <v>2</v>
      </c>
      <c r="H117" s="48">
        <v>24.33</v>
      </c>
      <c r="J117" s="48" t="s">
        <v>65</v>
      </c>
      <c r="K117" s="48" t="s">
        <v>66</v>
      </c>
      <c r="M117" s="46">
        <v>41031.647916666669</v>
      </c>
      <c r="N117" s="48" t="s">
        <v>67</v>
      </c>
      <c r="R117" s="48" t="s">
        <v>66</v>
      </c>
      <c r="S117" s="48" t="s">
        <v>68</v>
      </c>
      <c r="T117" s="48" t="s">
        <v>69</v>
      </c>
      <c r="U117" s="48">
        <v>43664</v>
      </c>
      <c r="V117" s="48" t="s">
        <v>104</v>
      </c>
    </row>
    <row r="118" spans="1:22">
      <c r="A118" s="48" t="s">
        <v>114</v>
      </c>
      <c r="C118" s="48" t="s">
        <v>115</v>
      </c>
      <c r="D118" s="48" t="s">
        <v>64</v>
      </c>
      <c r="E118" s="46">
        <v>41031.647916666669</v>
      </c>
      <c r="F118" s="48">
        <v>76</v>
      </c>
      <c r="G118" s="48" t="s">
        <v>3</v>
      </c>
      <c r="H118" s="48">
        <v>0.55000000000000004</v>
      </c>
      <c r="J118" s="48" t="s">
        <v>71</v>
      </c>
      <c r="K118" s="48" t="s">
        <v>72</v>
      </c>
      <c r="L118" s="48">
        <v>1426309</v>
      </c>
      <c r="M118" s="46">
        <v>41032.6875</v>
      </c>
      <c r="N118" s="48" t="s">
        <v>73</v>
      </c>
      <c r="O118" s="48">
        <v>0.1</v>
      </c>
      <c r="P118" s="48">
        <v>0.1</v>
      </c>
      <c r="R118" s="48" t="s">
        <v>66</v>
      </c>
      <c r="S118" s="48" t="s">
        <v>68</v>
      </c>
      <c r="T118" s="48" t="s">
        <v>69</v>
      </c>
      <c r="U118" s="48">
        <v>43664</v>
      </c>
      <c r="V118" s="48" t="s">
        <v>104</v>
      </c>
    </row>
    <row r="119" spans="1:22">
      <c r="A119" s="48" t="s">
        <v>114</v>
      </c>
      <c r="C119" s="48" t="s">
        <v>115</v>
      </c>
      <c r="D119" s="48" t="s">
        <v>64</v>
      </c>
      <c r="E119" s="46">
        <v>41031.647916666669</v>
      </c>
      <c r="F119" s="48">
        <v>80</v>
      </c>
      <c r="G119" s="48" t="s">
        <v>5</v>
      </c>
      <c r="H119" s="48">
        <v>2.5</v>
      </c>
      <c r="I119" s="48" t="s">
        <v>74</v>
      </c>
      <c r="J119" s="48" t="s">
        <v>75</v>
      </c>
      <c r="K119" s="48" t="s">
        <v>72</v>
      </c>
      <c r="L119" s="48">
        <v>1426309</v>
      </c>
      <c r="M119" s="46">
        <v>41032.543749999997</v>
      </c>
      <c r="N119" s="48" t="s">
        <v>76</v>
      </c>
      <c r="O119" s="48">
        <v>2.5</v>
      </c>
      <c r="P119" s="48">
        <v>6</v>
      </c>
      <c r="Q119" s="48" t="s">
        <v>77</v>
      </c>
      <c r="R119" s="48" t="s">
        <v>66</v>
      </c>
      <c r="S119" s="48" t="s">
        <v>68</v>
      </c>
      <c r="T119" s="48" t="s">
        <v>69</v>
      </c>
      <c r="U119" s="48">
        <v>43664</v>
      </c>
      <c r="V119" s="48" t="s">
        <v>104</v>
      </c>
    </row>
    <row r="120" spans="1:22">
      <c r="A120" s="48" t="s">
        <v>114</v>
      </c>
      <c r="C120" s="48" t="s">
        <v>115</v>
      </c>
      <c r="D120" s="48" t="s">
        <v>64</v>
      </c>
      <c r="E120" s="46">
        <v>41031.647916666669</v>
      </c>
      <c r="F120" s="48">
        <v>94</v>
      </c>
      <c r="G120" s="48" t="s">
        <v>6</v>
      </c>
      <c r="H120" s="48">
        <v>266</v>
      </c>
      <c r="J120" s="48" t="s">
        <v>78</v>
      </c>
      <c r="K120" s="48" t="s">
        <v>66</v>
      </c>
      <c r="M120" s="46">
        <v>41031.647916666669</v>
      </c>
      <c r="N120" s="48" t="s">
        <v>79</v>
      </c>
      <c r="R120" s="48" t="s">
        <v>66</v>
      </c>
      <c r="S120" s="48" t="s">
        <v>68</v>
      </c>
      <c r="T120" s="48" t="s">
        <v>69</v>
      </c>
      <c r="U120" s="48">
        <v>43664</v>
      </c>
      <c r="V120" s="48" t="s">
        <v>104</v>
      </c>
    </row>
    <row r="121" spans="1:22">
      <c r="A121" s="48" t="s">
        <v>114</v>
      </c>
      <c r="C121" s="48" t="s">
        <v>115</v>
      </c>
      <c r="D121" s="48" t="s">
        <v>64</v>
      </c>
      <c r="E121" s="46">
        <v>41031.647916666669</v>
      </c>
      <c r="F121" s="48">
        <v>299</v>
      </c>
      <c r="G121" s="48" t="s">
        <v>7</v>
      </c>
      <c r="H121" s="48">
        <v>10.97</v>
      </c>
      <c r="J121" s="48" t="s">
        <v>80</v>
      </c>
      <c r="K121" s="48" t="s">
        <v>66</v>
      </c>
      <c r="M121" s="46">
        <v>41031.647916666669</v>
      </c>
      <c r="N121" s="48" t="s">
        <v>81</v>
      </c>
      <c r="R121" s="48" t="s">
        <v>66</v>
      </c>
      <c r="S121" s="48" t="s">
        <v>68</v>
      </c>
      <c r="T121" s="48" t="s">
        <v>69</v>
      </c>
      <c r="U121" s="48">
        <v>43664</v>
      </c>
      <c r="V121" s="48" t="s">
        <v>104</v>
      </c>
    </row>
    <row r="122" spans="1:22">
      <c r="A122" s="48" t="s">
        <v>114</v>
      </c>
      <c r="C122" s="48" t="s">
        <v>115</v>
      </c>
      <c r="D122" s="48" t="s">
        <v>64</v>
      </c>
      <c r="E122" s="46">
        <v>41031.647916666669</v>
      </c>
      <c r="F122" s="48">
        <v>301</v>
      </c>
      <c r="G122" s="48" t="s">
        <v>8</v>
      </c>
      <c r="H122" s="48">
        <v>131.1</v>
      </c>
      <c r="J122" s="48" t="s">
        <v>82</v>
      </c>
      <c r="K122" s="48" t="s">
        <v>66</v>
      </c>
      <c r="M122" s="46">
        <v>41031.647916666669</v>
      </c>
      <c r="R122" s="48" t="s">
        <v>66</v>
      </c>
      <c r="S122" s="48" t="s">
        <v>68</v>
      </c>
      <c r="T122" s="48" t="s">
        <v>69</v>
      </c>
      <c r="U122" s="48">
        <v>43664</v>
      </c>
      <c r="V122" s="48" t="s">
        <v>104</v>
      </c>
    </row>
    <row r="123" spans="1:22">
      <c r="A123" s="48" t="s">
        <v>114</v>
      </c>
      <c r="C123" s="48" t="s">
        <v>115</v>
      </c>
      <c r="D123" s="48" t="s">
        <v>64</v>
      </c>
      <c r="E123" s="46">
        <v>41031.647916666669</v>
      </c>
      <c r="F123" s="48">
        <v>310</v>
      </c>
      <c r="G123" s="48" t="s">
        <v>105</v>
      </c>
      <c r="H123" s="48">
        <v>0.96</v>
      </c>
      <c r="I123" s="48" t="s">
        <v>91</v>
      </c>
      <c r="J123" s="48" t="s">
        <v>94</v>
      </c>
      <c r="K123" s="48" t="s">
        <v>72</v>
      </c>
      <c r="L123" s="48">
        <v>1426301</v>
      </c>
      <c r="M123" s="46">
        <v>41033.347222222219</v>
      </c>
      <c r="N123" s="48" t="s">
        <v>106</v>
      </c>
      <c r="O123" s="48">
        <v>0.2</v>
      </c>
      <c r="P123" s="48">
        <v>2</v>
      </c>
      <c r="R123" s="48" t="s">
        <v>66</v>
      </c>
      <c r="S123" s="48" t="s">
        <v>68</v>
      </c>
      <c r="T123" s="48" t="s">
        <v>69</v>
      </c>
      <c r="U123" s="48">
        <v>43664</v>
      </c>
      <c r="V123" s="48" t="s">
        <v>104</v>
      </c>
    </row>
    <row r="124" spans="1:22">
      <c r="A124" s="48" t="s">
        <v>114</v>
      </c>
      <c r="C124" s="48" t="s">
        <v>115</v>
      </c>
      <c r="D124" s="48" t="s">
        <v>64</v>
      </c>
      <c r="E124" s="46">
        <v>41031.647916666669</v>
      </c>
      <c r="F124" s="48">
        <v>406</v>
      </c>
      <c r="G124" s="48" t="s">
        <v>9</v>
      </c>
      <c r="H124" s="48">
        <v>8.23</v>
      </c>
      <c r="J124" s="48" t="s">
        <v>83</v>
      </c>
      <c r="K124" s="48" t="s">
        <v>66</v>
      </c>
      <c r="M124" s="46">
        <v>41031.647916666669</v>
      </c>
      <c r="N124" s="48" t="s">
        <v>84</v>
      </c>
      <c r="R124" s="48" t="s">
        <v>66</v>
      </c>
      <c r="S124" s="48" t="s">
        <v>68</v>
      </c>
      <c r="T124" s="48" t="s">
        <v>69</v>
      </c>
      <c r="U124" s="48">
        <v>43664</v>
      </c>
      <c r="V124" s="48" t="s">
        <v>104</v>
      </c>
    </row>
    <row r="125" spans="1:22">
      <c r="A125" s="48" t="s">
        <v>114</v>
      </c>
      <c r="C125" s="48" t="s">
        <v>115</v>
      </c>
      <c r="D125" s="48" t="s">
        <v>64</v>
      </c>
      <c r="E125" s="46">
        <v>41031.647916666669</v>
      </c>
      <c r="F125" s="48">
        <v>410</v>
      </c>
      <c r="G125" s="48" t="s">
        <v>10</v>
      </c>
      <c r="H125" s="48">
        <v>150</v>
      </c>
      <c r="J125" s="48" t="s">
        <v>80</v>
      </c>
      <c r="K125" s="48" t="s">
        <v>72</v>
      </c>
      <c r="L125" s="48">
        <v>1426309</v>
      </c>
      <c r="M125" s="46">
        <v>41038.919444444444</v>
      </c>
      <c r="N125" s="48" t="s">
        <v>85</v>
      </c>
      <c r="O125" s="48">
        <v>0.65</v>
      </c>
      <c r="P125" s="48">
        <v>2.5</v>
      </c>
      <c r="R125" s="48" t="s">
        <v>66</v>
      </c>
      <c r="S125" s="48" t="s">
        <v>68</v>
      </c>
      <c r="T125" s="48" t="s">
        <v>69</v>
      </c>
      <c r="U125" s="48">
        <v>43664</v>
      </c>
      <c r="V125" s="48" t="s">
        <v>104</v>
      </c>
    </row>
    <row r="126" spans="1:22">
      <c r="A126" s="48" t="s">
        <v>114</v>
      </c>
      <c r="C126" s="48" t="s">
        <v>115</v>
      </c>
      <c r="D126" s="48" t="s">
        <v>64</v>
      </c>
      <c r="E126" s="46">
        <v>41031.647916666669</v>
      </c>
      <c r="F126" s="48">
        <v>610</v>
      </c>
      <c r="G126" s="48" t="s">
        <v>11</v>
      </c>
      <c r="H126" s="48">
        <v>0.01</v>
      </c>
      <c r="I126" s="48" t="s">
        <v>74</v>
      </c>
      <c r="J126" s="48" t="s">
        <v>80</v>
      </c>
      <c r="K126" s="48" t="s">
        <v>72</v>
      </c>
      <c r="L126" s="48">
        <v>1426313</v>
      </c>
      <c r="M126" s="46">
        <v>41032.647222222222</v>
      </c>
      <c r="N126" s="48" t="s">
        <v>86</v>
      </c>
      <c r="O126" s="48">
        <v>0.01</v>
      </c>
      <c r="P126" s="48">
        <v>0.02</v>
      </c>
      <c r="R126" s="48" t="s">
        <v>66</v>
      </c>
      <c r="S126" s="48" t="s">
        <v>68</v>
      </c>
      <c r="T126" s="48" t="s">
        <v>69</v>
      </c>
      <c r="U126" s="48">
        <v>43664</v>
      </c>
      <c r="V126" s="48" t="s">
        <v>104</v>
      </c>
    </row>
    <row r="127" spans="1:22">
      <c r="A127" s="48" t="s">
        <v>114</v>
      </c>
      <c r="C127" s="48" t="s">
        <v>115</v>
      </c>
      <c r="D127" s="48" t="s">
        <v>64</v>
      </c>
      <c r="E127" s="46">
        <v>41031.647916666669</v>
      </c>
      <c r="F127" s="48">
        <v>625</v>
      </c>
      <c r="G127" s="48" t="s">
        <v>12</v>
      </c>
      <c r="H127" s="48">
        <v>8.7999999999999995E-2</v>
      </c>
      <c r="I127" s="48" t="s">
        <v>91</v>
      </c>
      <c r="J127" s="48" t="s">
        <v>80</v>
      </c>
      <c r="K127" s="48" t="s">
        <v>72</v>
      </c>
      <c r="L127" s="48">
        <v>1426313</v>
      </c>
      <c r="M127" s="46">
        <v>41036.638194444444</v>
      </c>
      <c r="N127" s="48" t="s">
        <v>87</v>
      </c>
      <c r="O127" s="48">
        <v>0.08</v>
      </c>
      <c r="P127" s="48">
        <v>0.2</v>
      </c>
      <c r="R127" s="48" t="s">
        <v>66</v>
      </c>
      <c r="S127" s="48" t="s">
        <v>68</v>
      </c>
      <c r="T127" s="48" t="s">
        <v>69</v>
      </c>
      <c r="U127" s="48">
        <v>43664</v>
      </c>
      <c r="V127" s="48" t="s">
        <v>104</v>
      </c>
    </row>
    <row r="128" spans="1:22">
      <c r="A128" s="48" t="s">
        <v>114</v>
      </c>
      <c r="C128" s="48" t="s">
        <v>115</v>
      </c>
      <c r="D128" s="48" t="s">
        <v>64</v>
      </c>
      <c r="E128" s="46">
        <v>41031.647916666669</v>
      </c>
      <c r="F128" s="48">
        <v>630</v>
      </c>
      <c r="G128" s="48" t="s">
        <v>13</v>
      </c>
      <c r="H128" s="48">
        <v>0.13</v>
      </c>
      <c r="J128" s="48" t="s">
        <v>80</v>
      </c>
      <c r="K128" s="48" t="s">
        <v>72</v>
      </c>
      <c r="L128" s="48">
        <v>1426313</v>
      </c>
      <c r="M128" s="46">
        <v>41033.564583333333</v>
      </c>
      <c r="N128" s="48" t="s">
        <v>88</v>
      </c>
      <c r="O128" s="48">
        <v>0</v>
      </c>
      <c r="P128" s="48">
        <v>0.01</v>
      </c>
      <c r="R128" s="48" t="s">
        <v>66</v>
      </c>
      <c r="S128" s="48" t="s">
        <v>68</v>
      </c>
      <c r="T128" s="48" t="s">
        <v>69</v>
      </c>
      <c r="U128" s="48">
        <v>43664</v>
      </c>
      <c r="V128" s="48" t="s">
        <v>104</v>
      </c>
    </row>
    <row r="129" spans="1:22">
      <c r="A129" s="48" t="s">
        <v>114</v>
      </c>
      <c r="C129" s="48" t="s">
        <v>115</v>
      </c>
      <c r="D129" s="48" t="s">
        <v>64</v>
      </c>
      <c r="E129" s="46">
        <v>41031.647916666669</v>
      </c>
      <c r="F129" s="48">
        <v>665</v>
      </c>
      <c r="G129" s="48" t="s">
        <v>14</v>
      </c>
      <c r="H129" s="48">
        <v>3.7999999999999999E-2</v>
      </c>
      <c r="J129" s="48" t="s">
        <v>80</v>
      </c>
      <c r="K129" s="48" t="s">
        <v>72</v>
      </c>
      <c r="L129" s="48">
        <v>1426313</v>
      </c>
      <c r="M129" s="46">
        <v>41036.662499999999</v>
      </c>
      <c r="N129" s="48" t="s">
        <v>89</v>
      </c>
      <c r="O129" s="48">
        <v>0</v>
      </c>
      <c r="P129" s="48">
        <v>0.01</v>
      </c>
      <c r="R129" s="48" t="s">
        <v>66</v>
      </c>
      <c r="S129" s="48" t="s">
        <v>68</v>
      </c>
      <c r="T129" s="48" t="s">
        <v>69</v>
      </c>
      <c r="U129" s="48">
        <v>43664</v>
      </c>
      <c r="V129" s="48" t="s">
        <v>104</v>
      </c>
    </row>
    <row r="130" spans="1:22">
      <c r="A130" s="48" t="s">
        <v>114</v>
      </c>
      <c r="C130" s="48" t="s">
        <v>115</v>
      </c>
      <c r="D130" s="48" t="s">
        <v>64</v>
      </c>
      <c r="E130" s="46">
        <v>41031.647916666669</v>
      </c>
      <c r="F130" s="48">
        <v>671</v>
      </c>
      <c r="G130" s="48" t="s">
        <v>15</v>
      </c>
      <c r="H130" s="48">
        <v>3.2000000000000001E-2</v>
      </c>
      <c r="J130" s="48" t="s">
        <v>80</v>
      </c>
      <c r="K130" s="48" t="s">
        <v>72</v>
      </c>
      <c r="L130" s="48">
        <v>1426317</v>
      </c>
      <c r="M130" s="46">
        <v>41032.631944444445</v>
      </c>
      <c r="N130" s="48" t="s">
        <v>89</v>
      </c>
      <c r="O130" s="48">
        <v>0</v>
      </c>
      <c r="P130" s="48">
        <v>0.01</v>
      </c>
      <c r="R130" s="48" t="s">
        <v>66</v>
      </c>
      <c r="S130" s="48" t="s">
        <v>68</v>
      </c>
      <c r="T130" s="48" t="s">
        <v>69</v>
      </c>
      <c r="U130" s="48">
        <v>43664</v>
      </c>
      <c r="V130" s="48" t="s">
        <v>104</v>
      </c>
    </row>
    <row r="131" spans="1:22">
      <c r="A131" s="48" t="s">
        <v>114</v>
      </c>
      <c r="C131" s="48" t="s">
        <v>115</v>
      </c>
      <c r="D131" s="48" t="s">
        <v>64</v>
      </c>
      <c r="E131" s="46">
        <v>41031.647916666669</v>
      </c>
      <c r="F131" s="48">
        <v>680</v>
      </c>
      <c r="G131" s="48" t="s">
        <v>16</v>
      </c>
      <c r="H131" s="48">
        <v>1</v>
      </c>
      <c r="I131" s="48" t="s">
        <v>74</v>
      </c>
      <c r="J131" s="48" t="s">
        <v>80</v>
      </c>
      <c r="K131" s="48" t="s">
        <v>72</v>
      </c>
      <c r="L131" s="48">
        <v>1426313</v>
      </c>
      <c r="M131" s="46">
        <v>41038.850694444445</v>
      </c>
      <c r="N131" s="48" t="s">
        <v>90</v>
      </c>
      <c r="O131" s="48">
        <v>1</v>
      </c>
      <c r="P131" s="48">
        <v>5</v>
      </c>
      <c r="R131" s="48" t="s">
        <v>66</v>
      </c>
      <c r="S131" s="48" t="s">
        <v>68</v>
      </c>
      <c r="T131" s="48" t="s">
        <v>69</v>
      </c>
      <c r="U131" s="48">
        <v>43664</v>
      </c>
      <c r="V131" s="48" t="s">
        <v>104</v>
      </c>
    </row>
    <row r="132" spans="1:22">
      <c r="A132" s="48" t="s">
        <v>114</v>
      </c>
      <c r="C132" s="48" t="s">
        <v>115</v>
      </c>
      <c r="D132" s="48" t="s">
        <v>64</v>
      </c>
      <c r="E132" s="46">
        <v>41031.647916666669</v>
      </c>
      <c r="F132" s="48">
        <v>937</v>
      </c>
      <c r="G132" s="48" t="s">
        <v>20</v>
      </c>
      <c r="H132" s="48">
        <v>0.42</v>
      </c>
      <c r="I132" s="48" t="s">
        <v>91</v>
      </c>
      <c r="J132" s="48" t="s">
        <v>80</v>
      </c>
      <c r="K132" s="48" t="s">
        <v>72</v>
      </c>
      <c r="L132" s="48">
        <v>1426321</v>
      </c>
      <c r="M132" s="46">
        <v>41046.65625</v>
      </c>
      <c r="N132" s="48" t="s">
        <v>92</v>
      </c>
      <c r="O132" s="48">
        <v>0.3</v>
      </c>
      <c r="P132" s="48">
        <v>1.2</v>
      </c>
      <c r="R132" s="48" t="s">
        <v>66</v>
      </c>
      <c r="S132" s="48" t="s">
        <v>68</v>
      </c>
      <c r="T132" s="48" t="s">
        <v>69</v>
      </c>
      <c r="U132" s="48">
        <v>43664</v>
      </c>
      <c r="V132" s="48" t="s">
        <v>104</v>
      </c>
    </row>
    <row r="133" spans="1:22">
      <c r="A133" s="48" t="s">
        <v>114</v>
      </c>
      <c r="C133" s="48" t="s">
        <v>115</v>
      </c>
      <c r="D133" s="48" t="s">
        <v>64</v>
      </c>
      <c r="E133" s="46">
        <v>41031.647916666669</v>
      </c>
      <c r="F133" s="48">
        <v>940</v>
      </c>
      <c r="G133" s="48" t="s">
        <v>21</v>
      </c>
      <c r="H133" s="48">
        <v>5.5</v>
      </c>
      <c r="J133" s="48" t="s">
        <v>80</v>
      </c>
      <c r="K133" s="48" t="s">
        <v>72</v>
      </c>
      <c r="L133" s="48">
        <v>1426309</v>
      </c>
      <c r="M133" s="46">
        <v>41038.96597222222</v>
      </c>
      <c r="N133" s="48" t="s">
        <v>93</v>
      </c>
      <c r="O133" s="48">
        <v>0.2</v>
      </c>
      <c r="P133" s="48">
        <v>0.5</v>
      </c>
      <c r="R133" s="48" t="s">
        <v>66</v>
      </c>
      <c r="S133" s="48" t="s">
        <v>68</v>
      </c>
      <c r="T133" s="48" t="s">
        <v>69</v>
      </c>
      <c r="U133" s="48">
        <v>43664</v>
      </c>
      <c r="V133" s="48" t="s">
        <v>104</v>
      </c>
    </row>
    <row r="134" spans="1:22">
      <c r="A134" s="48" t="s">
        <v>114</v>
      </c>
      <c r="C134" s="48" t="s">
        <v>115</v>
      </c>
      <c r="D134" s="48" t="s">
        <v>64</v>
      </c>
      <c r="E134" s="46">
        <v>41031.647916666669</v>
      </c>
      <c r="F134" s="48">
        <v>945</v>
      </c>
      <c r="G134" s="48" t="s">
        <v>22</v>
      </c>
      <c r="H134" s="48">
        <v>5.8</v>
      </c>
      <c r="J134" s="48" t="s">
        <v>80</v>
      </c>
      <c r="K134" s="48" t="s">
        <v>72</v>
      </c>
      <c r="L134" s="48">
        <v>1426309</v>
      </c>
      <c r="M134" s="46">
        <v>41038.96597222222</v>
      </c>
      <c r="N134" s="48" t="s">
        <v>93</v>
      </c>
      <c r="O134" s="48">
        <v>0.2</v>
      </c>
      <c r="P134" s="48">
        <v>0.5</v>
      </c>
      <c r="R134" s="48" t="s">
        <v>66</v>
      </c>
      <c r="S134" s="48" t="s">
        <v>68</v>
      </c>
      <c r="T134" s="48" t="s">
        <v>69</v>
      </c>
      <c r="U134" s="48">
        <v>43664</v>
      </c>
      <c r="V134" s="48" t="s">
        <v>104</v>
      </c>
    </row>
    <row r="135" spans="1:22">
      <c r="A135" s="48" t="s">
        <v>114</v>
      </c>
      <c r="C135" s="48" t="s">
        <v>115</v>
      </c>
      <c r="D135" s="48" t="s">
        <v>64</v>
      </c>
      <c r="E135" s="46">
        <v>41031.647916666669</v>
      </c>
      <c r="F135" s="48">
        <v>1022</v>
      </c>
      <c r="G135" s="48" t="s">
        <v>23</v>
      </c>
      <c r="H135" s="48">
        <v>15</v>
      </c>
      <c r="I135" s="48" t="s">
        <v>74</v>
      </c>
      <c r="J135" s="48" t="s">
        <v>94</v>
      </c>
      <c r="K135" s="48" t="s">
        <v>72</v>
      </c>
      <c r="L135" s="48">
        <v>1426321</v>
      </c>
      <c r="M135" s="46">
        <v>41046.65625</v>
      </c>
      <c r="N135" s="48" t="s">
        <v>92</v>
      </c>
      <c r="O135" s="48">
        <v>15</v>
      </c>
      <c r="P135" s="48">
        <v>60</v>
      </c>
      <c r="R135" s="48" t="s">
        <v>66</v>
      </c>
      <c r="S135" s="48" t="s">
        <v>68</v>
      </c>
      <c r="T135" s="48" t="s">
        <v>69</v>
      </c>
      <c r="U135" s="48">
        <v>43664</v>
      </c>
      <c r="V135" s="48" t="s">
        <v>104</v>
      </c>
    </row>
    <row r="136" spans="1:22">
      <c r="A136" s="48" t="s">
        <v>114</v>
      </c>
      <c r="C136" s="48" t="s">
        <v>115</v>
      </c>
      <c r="D136" s="48" t="s">
        <v>64</v>
      </c>
      <c r="E136" s="46">
        <v>41031.647916666669</v>
      </c>
      <c r="F136" s="48">
        <v>32211</v>
      </c>
      <c r="G136" s="48" t="s">
        <v>107</v>
      </c>
      <c r="H136" s="48">
        <v>1.1000000000000001</v>
      </c>
      <c r="I136" s="48" t="s">
        <v>91</v>
      </c>
      <c r="J136" s="48" t="s">
        <v>94</v>
      </c>
      <c r="K136" s="48" t="s">
        <v>72</v>
      </c>
      <c r="L136" s="48">
        <v>1426305</v>
      </c>
      <c r="M136" s="46">
        <v>41038.371527777781</v>
      </c>
      <c r="N136" s="48" t="s">
        <v>108</v>
      </c>
      <c r="O136" s="48">
        <v>0.55000000000000004</v>
      </c>
      <c r="P136" s="48">
        <v>1.7</v>
      </c>
      <c r="R136" s="48" t="s">
        <v>66</v>
      </c>
      <c r="S136" s="48" t="s">
        <v>68</v>
      </c>
      <c r="T136" s="48" t="s">
        <v>69</v>
      </c>
      <c r="U136" s="48">
        <v>43664</v>
      </c>
      <c r="V136" s="48" t="s">
        <v>104</v>
      </c>
    </row>
    <row r="137" spans="1:22">
      <c r="A137" s="48" t="s">
        <v>114</v>
      </c>
      <c r="C137" s="48" t="s">
        <v>115</v>
      </c>
      <c r="D137" s="48" t="s">
        <v>64</v>
      </c>
      <c r="E137" s="46">
        <v>41031.647916666669</v>
      </c>
      <c r="F137" s="48">
        <v>32218</v>
      </c>
      <c r="G137" s="48" t="s">
        <v>109</v>
      </c>
      <c r="H137" s="48">
        <v>0.62</v>
      </c>
      <c r="I137" s="48" t="s">
        <v>91</v>
      </c>
      <c r="J137" s="48" t="s">
        <v>94</v>
      </c>
      <c r="K137" s="48" t="s">
        <v>72</v>
      </c>
      <c r="L137" s="48">
        <v>1426305</v>
      </c>
      <c r="M137" s="46">
        <v>41038.371527777781</v>
      </c>
      <c r="N137" s="48" t="s">
        <v>108</v>
      </c>
      <c r="O137" s="48">
        <v>0.4</v>
      </c>
      <c r="P137" s="48">
        <v>1.2</v>
      </c>
      <c r="R137" s="48" t="s">
        <v>66</v>
      </c>
      <c r="S137" s="48" t="s">
        <v>68</v>
      </c>
      <c r="T137" s="48" t="s">
        <v>69</v>
      </c>
      <c r="U137" s="48">
        <v>43664</v>
      </c>
      <c r="V137" s="48" t="s">
        <v>104</v>
      </c>
    </row>
    <row r="138" spans="1:22">
      <c r="A138" s="48" t="s">
        <v>114</v>
      </c>
      <c r="C138" s="48" t="s">
        <v>115</v>
      </c>
      <c r="D138" s="48" t="s">
        <v>64</v>
      </c>
      <c r="E138" s="46">
        <v>41031.647916666669</v>
      </c>
      <c r="F138" s="48">
        <v>70300</v>
      </c>
      <c r="G138" s="48" t="s">
        <v>24</v>
      </c>
      <c r="H138" s="48">
        <v>168</v>
      </c>
      <c r="J138" s="48" t="s">
        <v>80</v>
      </c>
      <c r="K138" s="48" t="s">
        <v>72</v>
      </c>
      <c r="L138" s="48">
        <v>1426309</v>
      </c>
      <c r="M138" s="46">
        <v>41033.626388888886</v>
      </c>
      <c r="N138" s="48" t="s">
        <v>95</v>
      </c>
      <c r="O138" s="48">
        <v>15</v>
      </c>
      <c r="P138" s="48">
        <v>25</v>
      </c>
      <c r="R138" s="48" t="s">
        <v>66</v>
      </c>
      <c r="S138" s="48" t="s">
        <v>68</v>
      </c>
      <c r="T138" s="48" t="s">
        <v>69</v>
      </c>
      <c r="U138" s="48">
        <v>43664</v>
      </c>
      <c r="V138" s="48" t="s">
        <v>104</v>
      </c>
    </row>
    <row r="139" spans="1:22">
      <c r="A139" s="48" t="s">
        <v>114</v>
      </c>
      <c r="C139" s="48" t="s">
        <v>115</v>
      </c>
      <c r="D139" s="48" t="s">
        <v>64</v>
      </c>
      <c r="E139" s="46">
        <v>41031.647916666669</v>
      </c>
      <c r="F139" s="48">
        <v>90068</v>
      </c>
      <c r="G139" s="48" t="s">
        <v>25</v>
      </c>
      <c r="H139" s="48">
        <v>0.3</v>
      </c>
      <c r="J139" s="48" t="s">
        <v>96</v>
      </c>
      <c r="K139" s="48" t="s">
        <v>66</v>
      </c>
      <c r="M139" s="46">
        <v>41031.647916666669</v>
      </c>
      <c r="R139" s="48" t="s">
        <v>66</v>
      </c>
      <c r="S139" s="48" t="s">
        <v>68</v>
      </c>
      <c r="T139" s="48" t="s">
        <v>69</v>
      </c>
      <c r="U139" s="48">
        <v>43664</v>
      </c>
      <c r="V139" s="48" t="s">
        <v>104</v>
      </c>
    </row>
    <row r="140" spans="1:22">
      <c r="A140" s="48" t="s">
        <v>114</v>
      </c>
      <c r="C140" s="48" t="s">
        <v>115</v>
      </c>
      <c r="D140" s="48" t="s">
        <v>64</v>
      </c>
      <c r="E140" s="46">
        <v>41031.647916666669</v>
      </c>
      <c r="F140" s="48">
        <v>99937</v>
      </c>
      <c r="G140" s="48" t="s">
        <v>37</v>
      </c>
      <c r="H140" s="48">
        <v>0.01</v>
      </c>
      <c r="I140" s="48" t="s">
        <v>74</v>
      </c>
      <c r="J140" s="48" t="s">
        <v>94</v>
      </c>
      <c r="K140" s="48" t="s">
        <v>72</v>
      </c>
      <c r="L140" s="48">
        <v>1426325</v>
      </c>
      <c r="M140" s="46">
        <v>41033.160416666666</v>
      </c>
      <c r="N140" s="48" t="s">
        <v>97</v>
      </c>
      <c r="O140" s="48">
        <v>0.01</v>
      </c>
      <c r="P140" s="48">
        <v>0.05</v>
      </c>
      <c r="R140" s="48" t="s">
        <v>66</v>
      </c>
      <c r="S140" s="48" t="s">
        <v>68</v>
      </c>
      <c r="T140" s="48" t="s">
        <v>69</v>
      </c>
      <c r="U140" s="48">
        <v>43664</v>
      </c>
      <c r="V140" s="48" t="s">
        <v>104</v>
      </c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Y29"/>
  <sheetViews>
    <sheetView workbookViewId="0">
      <selection activeCell="B4" sqref="B4:B29"/>
    </sheetView>
  </sheetViews>
  <sheetFormatPr defaultRowHeight="15"/>
  <cols>
    <col min="1" max="1" width="2.42578125" customWidth="1"/>
    <col min="2" max="2" width="44.85546875" bestFit="1" customWidth="1"/>
  </cols>
  <sheetData>
    <row r="1" spans="2:25" s="16" customFormat="1" ht="15" customHeight="1">
      <c r="B1" s="16" t="s">
        <v>0</v>
      </c>
      <c r="C1" s="52" t="s">
        <v>29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 spans="2:25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4" t="s">
        <v>39</v>
      </c>
      <c r="X2" s="39" t="s">
        <v>38</v>
      </c>
      <c r="Y2" s="44" t="s">
        <v>40</v>
      </c>
    </row>
    <row r="4" spans="2:25">
      <c r="B4" s="45" t="str">
        <f>Summary!B4</f>
        <v>CASSIDY SPRINGS SIP</v>
      </c>
      <c r="C4" s="16">
        <f t="array" ref="C4">INDEX('Full Data'!$O:$O,MATCH($B4,IF('Full Data'!$G:$G=C$2,'Full Data'!$C:$C),0))</f>
        <v>0.1</v>
      </c>
      <c r="D4" s="16">
        <f t="array" ref="D4">INDEX('Full Data'!$O:$O,MATCH($B4,IF('Full Data'!$G:$G=D$2,'Full Data'!$C:$C),0))</f>
        <v>2.5</v>
      </c>
      <c r="E4" s="16">
        <f t="array" ref="E4">INDEX('Full Data'!$O:$O,MATCH($B4,IF('Full Data'!$G:$G=E$2,'Full Data'!$C:$C),0))</f>
        <v>0.65</v>
      </c>
      <c r="F4" s="16">
        <f t="array" ref="F4">INDEX('Full Data'!$O:$O,MATCH($B4,IF('Full Data'!$G:$G=F$2,'Full Data'!$C:$C),0))</f>
        <v>0.01</v>
      </c>
      <c r="G4" s="16">
        <f t="array" ref="G4">INDEX('Full Data'!$O:$O,MATCH($B4,IF('Full Data'!$G:$G=G$2,'Full Data'!$C:$C),0))</f>
        <v>0.08</v>
      </c>
      <c r="H4" s="16">
        <f t="array" ref="H4">INDEX('Full Data'!$O:$O,MATCH($B4,IF('Full Data'!$G:$G=H$2,'Full Data'!$C:$C),0))</f>
        <v>0</v>
      </c>
      <c r="I4" s="16">
        <f t="array" ref="I4">INDEX('Full Data'!$O:$O,MATCH($B4,IF('Full Data'!$G:$G=I$2,'Full Data'!$C:$C),0))</f>
        <v>0</v>
      </c>
      <c r="J4" s="16">
        <f t="array" ref="J4">INDEX('Full Data'!$O:$O,MATCH($B4,IF('Full Data'!$G:$G=J$2,'Full Data'!$C:$C),0))</f>
        <v>0</v>
      </c>
      <c r="K4" s="16">
        <f t="array" ref="K4">INDEX('Full Data'!$O:$O,MATCH($B4,IF('Full Data'!$G:$G=K$2,'Full Data'!$C:$C),0))</f>
        <v>1</v>
      </c>
      <c r="L4" s="16" t="e">
        <f t="array" ref="L4">INDEX('Full Data'!$O:$O,MATCH($B4,IF('Full Data'!$G:$G=L$2,'Full Data'!$C:$C),0))</f>
        <v>#N/A</v>
      </c>
      <c r="M4" s="16" t="e">
        <f t="array" ref="M4">INDEX('Full Data'!$O:$O,MATCH($B4,IF('Full Data'!$G:$G=M$2,'Full Data'!$C:$C),0))</f>
        <v>#N/A</v>
      </c>
      <c r="N4" s="16" t="e">
        <f t="array" ref="N4">INDEX('Full Data'!$O:$O,MATCH($B4,IF('Full Data'!$G:$G=N$2,'Full Data'!$C:$C),0))</f>
        <v>#N/A</v>
      </c>
      <c r="O4" s="16">
        <f t="array" ref="O4">INDEX('Full Data'!$O:$O,MATCH($B4,IF('Full Data'!$G:$G=O$2,'Full Data'!$C:$C),0))</f>
        <v>0.3</v>
      </c>
      <c r="P4" s="16">
        <f t="array" ref="P4">INDEX('Full Data'!$O:$O,MATCH($B4,IF('Full Data'!$G:$G=P$2,'Full Data'!$C:$C),0))</f>
        <v>0.2</v>
      </c>
      <c r="Q4" s="16">
        <f t="array" ref="Q4">INDEX('Full Data'!$O:$O,MATCH($B4,IF('Full Data'!$G:$G=Q$2,'Full Data'!$C:$C),0))</f>
        <v>0.2</v>
      </c>
      <c r="R4" s="16">
        <f t="array" ref="R4">INDEX('Full Data'!$O:$O,MATCH($B4,IF('Full Data'!$G:$G=R$2,'Full Data'!$C:$C),0))</f>
        <v>15</v>
      </c>
      <c r="S4" s="16">
        <f t="array" ref="S4">INDEX('Full Data'!$O:$O,MATCH($B4,IF('Full Data'!$G:$G=S$2,'Full Data'!$C:$C),0))</f>
        <v>15</v>
      </c>
      <c r="T4" s="16"/>
      <c r="U4" s="16" t="e">
        <f t="array" ref="U4">INDEX('Full Data'!$O:$O,MATCH($B4,IF('Full Data'!$G:$G=U$2,'Full Data'!$C:$C),0))</f>
        <v>#N/A</v>
      </c>
      <c r="V4" s="16">
        <f t="array" ref="V4">INDEX('Full Data'!$O:$O,MATCH($B4,IF('Full Data'!$G:$G=V$2,'Full Data'!$C:$C),0))</f>
        <v>0.01</v>
      </c>
      <c r="W4" s="45" t="e">
        <f t="array" ref="W4">INDEX('Full Data'!$O:$O,MATCH($B4,IF('Full Data'!$G:$G=W$2,'Full Data'!$C:$C),0))</f>
        <v>#N/A</v>
      </c>
      <c r="X4" s="45" t="e">
        <f t="array" ref="X4">INDEX('Full Data'!$O:$O,MATCH($B4,IF('Full Data'!$G:$G=X$2,'Full Data'!$C:$C),0))</f>
        <v>#N/A</v>
      </c>
      <c r="Y4" s="45" t="e">
        <f t="array" ref="Y4">INDEX('Full Data'!$O:$O,MATCH($B4,IF('Full Data'!$G:$G=Y$2,'Full Data'!$C:$C),0))</f>
        <v>#N/A</v>
      </c>
    </row>
    <row r="5" spans="2:25">
      <c r="B5" s="45" t="str">
        <f>Summary!B5</f>
        <v>LOG SPRING</v>
      </c>
      <c r="C5" s="16">
        <f t="array" ref="C5">INDEX('Full Data'!$O:$O,MATCH($B5,IF('Full Data'!$G:$G=C$2,'Full Data'!$C:$C),0))</f>
        <v>0.1</v>
      </c>
      <c r="D5" s="16">
        <f t="array" ref="D5">INDEX('Full Data'!$O:$O,MATCH($B5,IF('Full Data'!$G:$G=D$2,'Full Data'!$C:$C),0))</f>
        <v>2.5</v>
      </c>
      <c r="E5" s="16">
        <f t="array" ref="E5">INDEX('Full Data'!$O:$O,MATCH($B5,IF('Full Data'!$G:$G=E$2,'Full Data'!$C:$C),0))</f>
        <v>0.65</v>
      </c>
      <c r="F5" s="16">
        <f t="array" ref="F5">INDEX('Full Data'!$O:$O,MATCH($B5,IF('Full Data'!$G:$G=F$2,'Full Data'!$C:$C),0))</f>
        <v>0.01</v>
      </c>
      <c r="G5" s="16">
        <f t="array" ref="G5">INDEX('Full Data'!$O:$O,MATCH($B5,IF('Full Data'!$G:$G=G$2,'Full Data'!$C:$C),0))</f>
        <v>0.08</v>
      </c>
      <c r="H5" s="16">
        <f t="array" ref="H5">INDEX('Full Data'!$O:$O,MATCH($B5,IF('Full Data'!$G:$G=H$2,'Full Data'!$C:$C),0))</f>
        <v>0</v>
      </c>
      <c r="I5" s="16">
        <f t="array" ref="I5">INDEX('Full Data'!$O:$O,MATCH($B5,IF('Full Data'!$G:$G=I$2,'Full Data'!$C:$C),0))</f>
        <v>0</v>
      </c>
      <c r="J5" s="16">
        <f t="array" ref="J5">INDEX('Full Data'!$O:$O,MATCH($B5,IF('Full Data'!$G:$G=J$2,'Full Data'!$C:$C),0))</f>
        <v>0</v>
      </c>
      <c r="K5" s="16">
        <f t="array" ref="K5">INDEX('Full Data'!$O:$O,MATCH($B5,IF('Full Data'!$G:$G=K$2,'Full Data'!$C:$C),0))</f>
        <v>1</v>
      </c>
      <c r="L5" s="16" t="e">
        <f t="array" ref="L5">INDEX('Full Data'!$O:$O,MATCH($B5,IF('Full Data'!$G:$G=L$2,'Full Data'!$C:$C),0))</f>
        <v>#N/A</v>
      </c>
      <c r="M5" s="16" t="e">
        <f t="array" ref="M5">INDEX('Full Data'!$O:$O,MATCH($B5,IF('Full Data'!$G:$G=M$2,'Full Data'!$C:$C),0))</f>
        <v>#N/A</v>
      </c>
      <c r="N5" s="16" t="e">
        <f t="array" ref="N5">INDEX('Full Data'!$O:$O,MATCH($B5,IF('Full Data'!$G:$G=N$2,'Full Data'!$C:$C),0))</f>
        <v>#N/A</v>
      </c>
      <c r="O5" s="16">
        <f t="array" ref="O5">INDEX('Full Data'!$O:$O,MATCH($B5,IF('Full Data'!$G:$G=O$2,'Full Data'!$C:$C),0))</f>
        <v>0.3</v>
      </c>
      <c r="P5" s="16">
        <f t="array" ref="P5">INDEX('Full Data'!$O:$O,MATCH($B5,IF('Full Data'!$G:$G=P$2,'Full Data'!$C:$C),0))</f>
        <v>0.2</v>
      </c>
      <c r="Q5" s="16">
        <f t="array" ref="Q5">INDEX('Full Data'!$O:$O,MATCH($B5,IF('Full Data'!$G:$G=Q$2,'Full Data'!$C:$C),0))</f>
        <v>0.2</v>
      </c>
      <c r="R5" s="16">
        <f t="array" ref="R5">INDEX('Full Data'!$O:$O,MATCH($B5,IF('Full Data'!$G:$G=R$2,'Full Data'!$C:$C),0))</f>
        <v>15</v>
      </c>
      <c r="S5" s="16">
        <f t="array" ref="S5">INDEX('Full Data'!$O:$O,MATCH($B5,IF('Full Data'!$G:$G=S$2,'Full Data'!$C:$C),0))</f>
        <v>15</v>
      </c>
      <c r="T5" s="16"/>
      <c r="U5" s="16" t="e">
        <f t="array" ref="U5">INDEX('Full Data'!$O:$O,MATCH($B5,IF('Full Data'!$G:$G=U$2,'Full Data'!$C:$C),0))</f>
        <v>#N/A</v>
      </c>
      <c r="V5" s="16">
        <f t="array" ref="V5">INDEX('Full Data'!$O:$O,MATCH($B5,IF('Full Data'!$G:$G=V$2,'Full Data'!$C:$C),0))</f>
        <v>0.01</v>
      </c>
      <c r="W5" s="45" t="e">
        <f t="array" ref="W5">INDEX('Full Data'!$O:$O,MATCH($B5,IF('Full Data'!$G:$G=W$2,'Full Data'!$C:$C),0))</f>
        <v>#N/A</v>
      </c>
      <c r="X5" s="45" t="e">
        <f t="array" ref="X5">INDEX('Full Data'!$O:$O,MATCH($B5,IF('Full Data'!$G:$G=X$2,'Full Data'!$C:$C),0))</f>
        <v>#N/A</v>
      </c>
      <c r="Y5" s="45" t="e">
        <f t="array" ref="Y5">INDEX('Full Data'!$O:$O,MATCH($B5,IF('Full Data'!$G:$G=Y$2,'Full Data'!$C:$C),0))</f>
        <v>#N/A</v>
      </c>
    </row>
    <row r="6" spans="2:25">
      <c r="B6" s="45" t="str">
        <f>Summary!B6</f>
        <v>WR-1</v>
      </c>
      <c r="C6" s="16">
        <f t="array" ref="C6">INDEX('Full Data'!$O:$O,MATCH($B6,IF('Full Data'!$G:$G=C$2,'Full Data'!$C:$C),0))</f>
        <v>0.1</v>
      </c>
      <c r="D6" s="16">
        <f t="array" ref="D6">INDEX('Full Data'!$O:$O,MATCH($B6,IF('Full Data'!$G:$G=D$2,'Full Data'!$C:$C),0))</f>
        <v>2.5</v>
      </c>
      <c r="E6" s="16">
        <f t="array" ref="E6">INDEX('Full Data'!$O:$O,MATCH($B6,IF('Full Data'!$G:$G=E$2,'Full Data'!$C:$C),0))</f>
        <v>0.65</v>
      </c>
      <c r="F6" s="16">
        <f t="array" ref="F6">INDEX('Full Data'!$O:$O,MATCH($B6,IF('Full Data'!$G:$G=F$2,'Full Data'!$C:$C),0))</f>
        <v>0.01</v>
      </c>
      <c r="G6" s="16">
        <f t="array" ref="G6">INDEX('Full Data'!$O:$O,MATCH($B6,IF('Full Data'!$G:$G=G$2,'Full Data'!$C:$C),0))</f>
        <v>0.08</v>
      </c>
      <c r="H6" s="16">
        <f t="array" ref="H6">INDEX('Full Data'!$O:$O,MATCH($B6,IF('Full Data'!$G:$G=H$2,'Full Data'!$C:$C),0))</f>
        <v>0</v>
      </c>
      <c r="I6" s="16">
        <f t="array" ref="I6">INDEX('Full Data'!$O:$O,MATCH($B6,IF('Full Data'!$G:$G=I$2,'Full Data'!$C:$C),0))</f>
        <v>0</v>
      </c>
      <c r="J6" s="16">
        <f t="array" ref="J6">INDEX('Full Data'!$O:$O,MATCH($B6,IF('Full Data'!$G:$G=J$2,'Full Data'!$C:$C),0))</f>
        <v>0</v>
      </c>
      <c r="K6" s="16">
        <f t="array" ref="K6">INDEX('Full Data'!$O:$O,MATCH($B6,IF('Full Data'!$G:$G=K$2,'Full Data'!$C:$C),0))</f>
        <v>1</v>
      </c>
      <c r="L6" s="16" t="e">
        <f t="array" ref="L6">INDEX('Full Data'!$O:$O,MATCH($B6,IF('Full Data'!$G:$G=L$2,'Full Data'!$C:$C),0))</f>
        <v>#N/A</v>
      </c>
      <c r="M6" s="16" t="e">
        <f t="array" ref="M6">INDEX('Full Data'!$O:$O,MATCH($B6,IF('Full Data'!$G:$G=M$2,'Full Data'!$C:$C),0))</f>
        <v>#N/A</v>
      </c>
      <c r="N6" s="16" t="e">
        <f t="array" ref="N6">INDEX('Full Data'!$O:$O,MATCH($B6,IF('Full Data'!$G:$G=N$2,'Full Data'!$C:$C),0))</f>
        <v>#N/A</v>
      </c>
      <c r="O6" s="16">
        <f t="array" ref="O6">INDEX('Full Data'!$O:$O,MATCH($B6,IF('Full Data'!$G:$G=O$2,'Full Data'!$C:$C),0))</f>
        <v>0.3</v>
      </c>
      <c r="P6" s="16">
        <f t="array" ref="P6">INDEX('Full Data'!$O:$O,MATCH($B6,IF('Full Data'!$G:$G=P$2,'Full Data'!$C:$C),0))</f>
        <v>0.2</v>
      </c>
      <c r="Q6" s="16">
        <f t="array" ref="Q6">INDEX('Full Data'!$O:$O,MATCH($B6,IF('Full Data'!$G:$G=Q$2,'Full Data'!$C:$C),0))</f>
        <v>0.2</v>
      </c>
      <c r="R6" s="16">
        <f t="array" ref="R6">INDEX('Full Data'!$O:$O,MATCH($B6,IF('Full Data'!$G:$G=R$2,'Full Data'!$C:$C),0))</f>
        <v>15</v>
      </c>
      <c r="S6" s="16">
        <f t="array" ref="S6">INDEX('Full Data'!$O:$O,MATCH($B6,IF('Full Data'!$G:$G=S$2,'Full Data'!$C:$C),0))</f>
        <v>15</v>
      </c>
      <c r="T6" s="16"/>
      <c r="U6" s="16" t="e">
        <f t="array" ref="U6">INDEX('Full Data'!$O:$O,MATCH($B6,IF('Full Data'!$G:$G=U$2,'Full Data'!$C:$C),0))</f>
        <v>#N/A</v>
      </c>
      <c r="V6" s="16">
        <f t="array" ref="V6">INDEX('Full Data'!$O:$O,MATCH($B6,IF('Full Data'!$G:$G=V$2,'Full Data'!$C:$C),0))</f>
        <v>0.01</v>
      </c>
      <c r="W6" s="45" t="e">
        <f t="array" ref="W6">INDEX('Full Data'!$O:$O,MATCH($B6,IF('Full Data'!$G:$G=W$2,'Full Data'!$C:$C),0))</f>
        <v>#N/A</v>
      </c>
      <c r="X6" s="45" t="e">
        <f t="array" ref="X6">INDEX('Full Data'!$O:$O,MATCH($B6,IF('Full Data'!$G:$G=X$2,'Full Data'!$C:$C),0))</f>
        <v>#N/A</v>
      </c>
      <c r="Y6" s="45" t="e">
        <f t="array" ref="Y6">INDEX('Full Data'!$O:$O,MATCH($B6,IF('Full Data'!$G:$G=Y$2,'Full Data'!$C:$C),0))</f>
        <v>#N/A</v>
      </c>
    </row>
    <row r="7" spans="2:25">
      <c r="B7" s="45" t="str">
        <f>Summary!B7</f>
        <v>WR-2</v>
      </c>
      <c r="C7" s="16">
        <f t="array" ref="C7">INDEX('Full Data'!$O:$O,MATCH($B7,IF('Full Data'!$G:$G=C$2,'Full Data'!$C:$C),0))</f>
        <v>0.1</v>
      </c>
      <c r="D7" s="16">
        <f t="array" ref="D7">INDEX('Full Data'!$O:$O,MATCH($B7,IF('Full Data'!$G:$G=D$2,'Full Data'!$C:$C),0))</f>
        <v>2.5</v>
      </c>
      <c r="E7" s="16">
        <f t="array" ref="E7">INDEX('Full Data'!$O:$O,MATCH($B7,IF('Full Data'!$G:$G=E$2,'Full Data'!$C:$C),0))</f>
        <v>0.65</v>
      </c>
      <c r="F7" s="16">
        <f t="array" ref="F7">INDEX('Full Data'!$O:$O,MATCH($B7,IF('Full Data'!$G:$G=F$2,'Full Data'!$C:$C),0))</f>
        <v>0.01</v>
      </c>
      <c r="G7" s="16">
        <f t="array" ref="G7">INDEX('Full Data'!$O:$O,MATCH($B7,IF('Full Data'!$G:$G=G$2,'Full Data'!$C:$C),0))</f>
        <v>0.08</v>
      </c>
      <c r="H7" s="16">
        <f t="array" ref="H7">INDEX('Full Data'!$O:$O,MATCH($B7,IF('Full Data'!$G:$G=H$2,'Full Data'!$C:$C),0))</f>
        <v>0</v>
      </c>
      <c r="I7" s="16">
        <f t="array" ref="I7">INDEX('Full Data'!$O:$O,MATCH($B7,IF('Full Data'!$G:$G=I$2,'Full Data'!$C:$C),0))</f>
        <v>0</v>
      </c>
      <c r="J7" s="16">
        <f t="array" ref="J7">INDEX('Full Data'!$O:$O,MATCH($B7,IF('Full Data'!$G:$G=J$2,'Full Data'!$C:$C),0))</f>
        <v>0</v>
      </c>
      <c r="K7" s="16">
        <f t="array" ref="K7">INDEX('Full Data'!$O:$O,MATCH($B7,IF('Full Data'!$G:$G=K$2,'Full Data'!$C:$C),0))</f>
        <v>1</v>
      </c>
      <c r="L7" s="16" t="e">
        <f t="array" ref="L7">INDEX('Full Data'!$O:$O,MATCH($B7,IF('Full Data'!$G:$G=L$2,'Full Data'!$C:$C),0))</f>
        <v>#N/A</v>
      </c>
      <c r="M7" s="16" t="e">
        <f t="array" ref="M7">INDEX('Full Data'!$O:$O,MATCH($B7,IF('Full Data'!$G:$G=M$2,'Full Data'!$C:$C),0))</f>
        <v>#N/A</v>
      </c>
      <c r="N7" s="16" t="e">
        <f t="array" ref="N7">INDEX('Full Data'!$O:$O,MATCH($B7,IF('Full Data'!$G:$G=N$2,'Full Data'!$C:$C),0))</f>
        <v>#N/A</v>
      </c>
      <c r="O7" s="16">
        <f t="array" ref="O7">INDEX('Full Data'!$O:$O,MATCH($B7,IF('Full Data'!$G:$G=O$2,'Full Data'!$C:$C),0))</f>
        <v>0.3</v>
      </c>
      <c r="P7" s="16">
        <f t="array" ref="P7">INDEX('Full Data'!$O:$O,MATCH($B7,IF('Full Data'!$G:$G=P$2,'Full Data'!$C:$C),0))</f>
        <v>0.2</v>
      </c>
      <c r="Q7" s="16">
        <f t="array" ref="Q7">INDEX('Full Data'!$O:$O,MATCH($B7,IF('Full Data'!$G:$G=Q$2,'Full Data'!$C:$C),0))</f>
        <v>0.2</v>
      </c>
      <c r="R7" s="16">
        <f t="array" ref="R7">INDEX('Full Data'!$O:$O,MATCH($B7,IF('Full Data'!$G:$G=R$2,'Full Data'!$C:$C),0))</f>
        <v>15</v>
      </c>
      <c r="S7" s="16">
        <f t="array" ref="S7">INDEX('Full Data'!$O:$O,MATCH($B7,IF('Full Data'!$G:$G=S$2,'Full Data'!$C:$C),0))</f>
        <v>15</v>
      </c>
      <c r="T7" s="16"/>
      <c r="U7" s="16" t="e">
        <f t="array" ref="U7">INDEX('Full Data'!$O:$O,MATCH($B7,IF('Full Data'!$G:$G=U$2,'Full Data'!$C:$C),0))</f>
        <v>#N/A</v>
      </c>
      <c r="V7" s="16">
        <f t="array" ref="V7">INDEX('Full Data'!$O:$O,MATCH($B7,IF('Full Data'!$G:$G=V$2,'Full Data'!$C:$C),0))</f>
        <v>0.01</v>
      </c>
      <c r="W7" s="45" t="e">
        <f t="array" ref="W7">INDEX('Full Data'!$O:$O,MATCH($B7,IF('Full Data'!$G:$G=W$2,'Full Data'!$C:$C),0))</f>
        <v>#N/A</v>
      </c>
      <c r="X7" s="45" t="e">
        <f t="array" ref="X7">INDEX('Full Data'!$O:$O,MATCH($B7,IF('Full Data'!$G:$G=X$2,'Full Data'!$C:$C),0))</f>
        <v>#N/A</v>
      </c>
      <c r="Y7" s="45" t="e">
        <f t="array" ref="Y7">INDEX('Full Data'!$O:$O,MATCH($B7,IF('Full Data'!$G:$G=Y$2,'Full Data'!$C:$C),0))</f>
        <v>#N/A</v>
      </c>
    </row>
    <row r="8" spans="2:25">
      <c r="B8" s="45" t="str">
        <f>Summary!B8</f>
        <v>WR-3</v>
      </c>
      <c r="C8" s="16">
        <f t="array" ref="C8">INDEX('Full Data'!$O:$O,MATCH($B8,IF('Full Data'!$G:$G=C$2,'Full Data'!$C:$C),0))</f>
        <v>0.1</v>
      </c>
      <c r="D8" s="16">
        <f t="array" ref="D8">INDEX('Full Data'!$O:$O,MATCH($B8,IF('Full Data'!$G:$G=D$2,'Full Data'!$C:$C),0))</f>
        <v>2.5</v>
      </c>
      <c r="E8" s="16">
        <f t="array" ref="E8">INDEX('Full Data'!$O:$O,MATCH($B8,IF('Full Data'!$G:$G=E$2,'Full Data'!$C:$C),0))</f>
        <v>0.65</v>
      </c>
      <c r="F8" s="16">
        <f t="array" ref="F8">INDEX('Full Data'!$O:$O,MATCH($B8,IF('Full Data'!$G:$G=F$2,'Full Data'!$C:$C),0))</f>
        <v>0.01</v>
      </c>
      <c r="G8" s="16">
        <f t="array" ref="G8">INDEX('Full Data'!$O:$O,MATCH($B8,IF('Full Data'!$G:$G=G$2,'Full Data'!$C:$C),0))</f>
        <v>0.08</v>
      </c>
      <c r="H8" s="16">
        <f t="array" ref="H8">INDEX('Full Data'!$O:$O,MATCH($B8,IF('Full Data'!$G:$G=H$2,'Full Data'!$C:$C),0))</f>
        <v>0</v>
      </c>
      <c r="I8" s="16">
        <f t="array" ref="I8">INDEX('Full Data'!$O:$O,MATCH($B8,IF('Full Data'!$G:$G=I$2,'Full Data'!$C:$C),0))</f>
        <v>0</v>
      </c>
      <c r="J8" s="16">
        <f t="array" ref="J8">INDEX('Full Data'!$O:$O,MATCH($B8,IF('Full Data'!$G:$G=J$2,'Full Data'!$C:$C),0))</f>
        <v>0</v>
      </c>
      <c r="K8" s="16">
        <f t="array" ref="K8">INDEX('Full Data'!$O:$O,MATCH($B8,IF('Full Data'!$G:$G=K$2,'Full Data'!$C:$C),0))</f>
        <v>1</v>
      </c>
      <c r="L8" s="16" t="e">
        <f t="array" ref="L8">INDEX('Full Data'!$O:$O,MATCH($B8,IF('Full Data'!$G:$G=L$2,'Full Data'!$C:$C),0))</f>
        <v>#N/A</v>
      </c>
      <c r="M8" s="16" t="e">
        <f t="array" ref="M8">INDEX('Full Data'!$O:$O,MATCH($B8,IF('Full Data'!$G:$G=M$2,'Full Data'!$C:$C),0))</f>
        <v>#N/A</v>
      </c>
      <c r="N8" s="16" t="e">
        <f t="array" ref="N8">INDEX('Full Data'!$O:$O,MATCH($B8,IF('Full Data'!$G:$G=N$2,'Full Data'!$C:$C),0))</f>
        <v>#N/A</v>
      </c>
      <c r="O8" s="16">
        <f t="array" ref="O8">INDEX('Full Data'!$O:$O,MATCH($B8,IF('Full Data'!$G:$G=O$2,'Full Data'!$C:$C),0))</f>
        <v>0.3</v>
      </c>
      <c r="P8" s="16">
        <f t="array" ref="P8">INDEX('Full Data'!$O:$O,MATCH($B8,IF('Full Data'!$G:$G=P$2,'Full Data'!$C:$C),0))</f>
        <v>0.2</v>
      </c>
      <c r="Q8" s="16">
        <f t="array" ref="Q8">INDEX('Full Data'!$O:$O,MATCH($B8,IF('Full Data'!$G:$G=Q$2,'Full Data'!$C:$C),0))</f>
        <v>0.2</v>
      </c>
      <c r="R8" s="16">
        <f t="array" ref="R8">INDEX('Full Data'!$O:$O,MATCH($B8,IF('Full Data'!$G:$G=R$2,'Full Data'!$C:$C),0))</f>
        <v>15</v>
      </c>
      <c r="S8" s="16">
        <f t="array" ref="S8">INDEX('Full Data'!$O:$O,MATCH($B8,IF('Full Data'!$G:$G=S$2,'Full Data'!$C:$C),0))</f>
        <v>15</v>
      </c>
      <c r="T8" s="16"/>
      <c r="U8" s="16" t="e">
        <f t="array" ref="U8">INDEX('Full Data'!$O:$O,MATCH($B8,IF('Full Data'!$G:$G=U$2,'Full Data'!$C:$C),0))</f>
        <v>#N/A</v>
      </c>
      <c r="V8" s="16">
        <f t="array" ref="V8">INDEX('Full Data'!$O:$O,MATCH($B8,IF('Full Data'!$G:$G=V$2,'Full Data'!$C:$C),0))</f>
        <v>0.01</v>
      </c>
      <c r="W8" s="45" t="e">
        <f t="array" ref="W8">INDEX('Full Data'!$O:$O,MATCH($B8,IF('Full Data'!$G:$G=W$2,'Full Data'!$C:$C),0))</f>
        <v>#N/A</v>
      </c>
      <c r="X8" s="45" t="e">
        <f t="array" ref="X8">INDEX('Full Data'!$O:$O,MATCH($B8,IF('Full Data'!$G:$G=X$2,'Full Data'!$C:$C),0))</f>
        <v>#N/A</v>
      </c>
      <c r="Y8" s="45" t="e">
        <f t="array" ref="Y8">INDEX('Full Data'!$O:$O,MATCH($B8,IF('Full Data'!$G:$G=Y$2,'Full Data'!$C:$C),0))</f>
        <v>#N/A</v>
      </c>
    </row>
    <row r="9" spans="2:25">
      <c r="B9" s="45" t="str">
        <f>Summary!B9</f>
        <v>WR-4</v>
      </c>
      <c r="C9" s="16">
        <f t="array" ref="C9">INDEX('Full Data'!$O:$O,MATCH($B9,IF('Full Data'!$G:$G=C$2,'Full Data'!$C:$C),0))</f>
        <v>0.1</v>
      </c>
      <c r="D9" s="16">
        <f t="array" ref="D9">INDEX('Full Data'!$O:$O,MATCH($B9,IF('Full Data'!$G:$G=D$2,'Full Data'!$C:$C),0))</f>
        <v>2.5</v>
      </c>
      <c r="E9" s="16">
        <f t="array" ref="E9">INDEX('Full Data'!$O:$O,MATCH($B9,IF('Full Data'!$G:$G=E$2,'Full Data'!$C:$C),0))</f>
        <v>0.65</v>
      </c>
      <c r="F9" s="16">
        <f t="array" ref="F9">INDEX('Full Data'!$O:$O,MATCH($B9,IF('Full Data'!$G:$G=F$2,'Full Data'!$C:$C),0))</f>
        <v>0.01</v>
      </c>
      <c r="G9" s="16">
        <f t="array" ref="G9">INDEX('Full Data'!$O:$O,MATCH($B9,IF('Full Data'!$G:$G=G$2,'Full Data'!$C:$C),0))</f>
        <v>0.08</v>
      </c>
      <c r="H9" s="16">
        <f t="array" ref="H9">INDEX('Full Data'!$O:$O,MATCH($B9,IF('Full Data'!$G:$G=H$2,'Full Data'!$C:$C),0))</f>
        <v>0</v>
      </c>
      <c r="I9" s="16">
        <f t="array" ref="I9">INDEX('Full Data'!$O:$O,MATCH($B9,IF('Full Data'!$G:$G=I$2,'Full Data'!$C:$C),0))</f>
        <v>0</v>
      </c>
      <c r="J9" s="16">
        <f t="array" ref="J9">INDEX('Full Data'!$O:$O,MATCH($B9,IF('Full Data'!$G:$G=J$2,'Full Data'!$C:$C),0))</f>
        <v>0</v>
      </c>
      <c r="K9" s="16">
        <f t="array" ref="K9">INDEX('Full Data'!$O:$O,MATCH($B9,IF('Full Data'!$G:$G=K$2,'Full Data'!$C:$C),0))</f>
        <v>1</v>
      </c>
      <c r="L9" s="16" t="e">
        <f t="array" ref="L9">INDEX('Full Data'!$O:$O,MATCH($B9,IF('Full Data'!$G:$G=L$2,'Full Data'!$C:$C),0))</f>
        <v>#N/A</v>
      </c>
      <c r="M9" s="16" t="e">
        <f t="array" ref="M9">INDEX('Full Data'!$O:$O,MATCH($B9,IF('Full Data'!$G:$G=M$2,'Full Data'!$C:$C),0))</f>
        <v>#N/A</v>
      </c>
      <c r="N9" s="16" t="e">
        <f t="array" ref="N9">INDEX('Full Data'!$O:$O,MATCH($B9,IF('Full Data'!$G:$G=N$2,'Full Data'!$C:$C),0))</f>
        <v>#N/A</v>
      </c>
      <c r="O9" s="16">
        <f t="array" ref="O9">INDEX('Full Data'!$O:$O,MATCH($B9,IF('Full Data'!$G:$G=O$2,'Full Data'!$C:$C),0))</f>
        <v>0.3</v>
      </c>
      <c r="P9" s="16">
        <f t="array" ref="P9">INDEX('Full Data'!$O:$O,MATCH($B9,IF('Full Data'!$G:$G=P$2,'Full Data'!$C:$C),0))</f>
        <v>0.2</v>
      </c>
      <c r="Q9" s="16">
        <f t="array" ref="Q9">INDEX('Full Data'!$O:$O,MATCH($B9,IF('Full Data'!$G:$G=Q$2,'Full Data'!$C:$C),0))</f>
        <v>0.2</v>
      </c>
      <c r="R9" s="16">
        <f t="array" ref="R9">INDEX('Full Data'!$O:$O,MATCH($B9,IF('Full Data'!$G:$G=R$2,'Full Data'!$C:$C),0))</f>
        <v>15</v>
      </c>
      <c r="S9" s="16">
        <f t="array" ref="S9">INDEX('Full Data'!$O:$O,MATCH($B9,IF('Full Data'!$G:$G=S$2,'Full Data'!$C:$C),0))</f>
        <v>15</v>
      </c>
      <c r="T9" s="16"/>
      <c r="U9" s="16" t="e">
        <f t="array" ref="U9">INDEX('Full Data'!$O:$O,MATCH($B9,IF('Full Data'!$G:$G=U$2,'Full Data'!$C:$C),0))</f>
        <v>#N/A</v>
      </c>
      <c r="V9" s="16">
        <f t="array" ref="V9">INDEX('Full Data'!$O:$O,MATCH($B9,IF('Full Data'!$G:$G=V$2,'Full Data'!$C:$C),0))</f>
        <v>0.01</v>
      </c>
      <c r="W9" s="45" t="e">
        <f t="array" ref="W9">INDEX('Full Data'!$O:$O,MATCH($B9,IF('Full Data'!$G:$G=W$2,'Full Data'!$C:$C),0))</f>
        <v>#N/A</v>
      </c>
      <c r="X9" s="45" t="e">
        <f t="array" ref="X9">INDEX('Full Data'!$O:$O,MATCH($B9,IF('Full Data'!$G:$G=X$2,'Full Data'!$C:$C),0))</f>
        <v>#N/A</v>
      </c>
      <c r="Y9" s="45" t="e">
        <f t="array" ref="Y9">INDEX('Full Data'!$O:$O,MATCH($B9,IF('Full Data'!$G:$G=Y$2,'Full Data'!$C:$C),0))</f>
        <v>#N/A</v>
      </c>
    </row>
    <row r="10" spans="2:25">
      <c r="B10" s="45">
        <f>Summary!B10</f>
        <v>0</v>
      </c>
      <c r="C10" s="16" t="e">
        <f t="array" ref="C10">INDEX('Full Data'!$O:$O,MATCH($B10,IF('Full Data'!$G:$G=C$2,'Full Data'!$C:$C),0))</f>
        <v>#N/A</v>
      </c>
      <c r="D10" s="16" t="e">
        <f t="array" ref="D10">INDEX('Full Data'!$O:$O,MATCH($B10,IF('Full Data'!$G:$G=D$2,'Full Data'!$C:$C),0))</f>
        <v>#N/A</v>
      </c>
      <c r="E10" s="16" t="e">
        <f t="array" ref="E10">INDEX('Full Data'!$O:$O,MATCH($B10,IF('Full Data'!$G:$G=E$2,'Full Data'!$C:$C),0))</f>
        <v>#N/A</v>
      </c>
      <c r="F10" s="16" t="e">
        <f t="array" ref="F10">INDEX('Full Data'!$O:$O,MATCH($B10,IF('Full Data'!$G:$G=F$2,'Full Data'!$C:$C),0))</f>
        <v>#N/A</v>
      </c>
      <c r="G10" s="16" t="e">
        <f t="array" ref="G10">INDEX('Full Data'!$O:$O,MATCH($B10,IF('Full Data'!$G:$G=G$2,'Full Data'!$C:$C),0))</f>
        <v>#N/A</v>
      </c>
      <c r="H10" s="16" t="e">
        <f t="array" ref="H10">INDEX('Full Data'!$O:$O,MATCH($B10,IF('Full Data'!$G:$G=H$2,'Full Data'!$C:$C),0))</f>
        <v>#N/A</v>
      </c>
      <c r="I10" s="16" t="e">
        <f t="array" ref="I10">INDEX('Full Data'!$O:$O,MATCH($B10,IF('Full Data'!$G:$G=I$2,'Full Data'!$C:$C),0))</f>
        <v>#N/A</v>
      </c>
      <c r="J10" s="16" t="e">
        <f t="array" ref="J10">INDEX('Full Data'!$O:$O,MATCH($B10,IF('Full Data'!$G:$G=J$2,'Full Data'!$C:$C),0))</f>
        <v>#N/A</v>
      </c>
      <c r="K10" s="16" t="e">
        <f t="array" ref="K10">INDEX('Full Data'!$O:$O,MATCH($B10,IF('Full Data'!$G:$G=K$2,'Full Data'!$C:$C),0))</f>
        <v>#N/A</v>
      </c>
      <c r="L10" s="16" t="e">
        <f t="array" ref="L10">INDEX('Full Data'!$O:$O,MATCH($B10,IF('Full Data'!$G:$G=L$2,'Full Data'!$C:$C),0))</f>
        <v>#N/A</v>
      </c>
      <c r="M10" s="16" t="e">
        <f t="array" ref="M10">INDEX('Full Data'!$O:$O,MATCH($B10,IF('Full Data'!$G:$G=M$2,'Full Data'!$C:$C),0))</f>
        <v>#N/A</v>
      </c>
      <c r="N10" s="16" t="e">
        <f t="array" ref="N10">INDEX('Full Data'!$O:$O,MATCH($B10,IF('Full Data'!$G:$G=N$2,'Full Data'!$C:$C),0))</f>
        <v>#N/A</v>
      </c>
      <c r="O10" s="16" t="e">
        <f t="array" ref="O10">INDEX('Full Data'!$O:$O,MATCH($B10,IF('Full Data'!$G:$G=O$2,'Full Data'!$C:$C),0))</f>
        <v>#N/A</v>
      </c>
      <c r="P10" s="16" t="e">
        <f t="array" ref="P10">INDEX('Full Data'!$O:$O,MATCH($B10,IF('Full Data'!$G:$G=P$2,'Full Data'!$C:$C),0))</f>
        <v>#N/A</v>
      </c>
      <c r="Q10" s="16" t="e">
        <f t="array" ref="Q10">INDEX('Full Data'!$O:$O,MATCH($B10,IF('Full Data'!$G:$G=Q$2,'Full Data'!$C:$C),0))</f>
        <v>#N/A</v>
      </c>
      <c r="R10" s="16" t="e">
        <f t="array" ref="R10">INDEX('Full Data'!$O:$O,MATCH($B10,IF('Full Data'!$G:$G=R$2,'Full Data'!$C:$C),0))</f>
        <v>#N/A</v>
      </c>
      <c r="S10" s="16" t="e">
        <f t="array" ref="S10">INDEX('Full Data'!$O:$O,MATCH($B10,IF('Full Data'!$G:$G=S$2,'Full Data'!$C:$C),0))</f>
        <v>#N/A</v>
      </c>
      <c r="T10" s="16"/>
      <c r="U10" s="16" t="e">
        <f t="array" ref="U10">INDEX('Full Data'!$O:$O,MATCH($B10,IF('Full Data'!$G:$G=U$2,'Full Data'!$C:$C),0))</f>
        <v>#N/A</v>
      </c>
      <c r="V10" s="16" t="e">
        <f t="array" ref="V10">INDEX('Full Data'!$O:$O,MATCH($B10,IF('Full Data'!$G:$G=V$2,'Full Data'!$C:$C),0))</f>
        <v>#N/A</v>
      </c>
      <c r="W10" s="45" t="e">
        <f t="array" ref="W10">INDEX('Full Data'!$O:$O,MATCH($B10,IF('Full Data'!$G:$G=W$2,'Full Data'!$C:$C),0))</f>
        <v>#N/A</v>
      </c>
      <c r="X10" s="45" t="e">
        <f t="array" ref="X10">INDEX('Full Data'!$O:$O,MATCH($B10,IF('Full Data'!$G:$G=X$2,'Full Data'!$C:$C),0))</f>
        <v>#N/A</v>
      </c>
      <c r="Y10" s="45" t="e">
        <f t="array" ref="Y10">INDEX('Full Data'!$O:$O,MATCH($B10,IF('Full Data'!$G:$G=Y$2,'Full Data'!$C:$C),0))</f>
        <v>#N/A</v>
      </c>
    </row>
    <row r="11" spans="2:25">
      <c r="B11" s="45">
        <f>Summary!B11</f>
        <v>0</v>
      </c>
      <c r="C11" s="16" t="e">
        <f t="array" ref="C11">INDEX('Full Data'!$O:$O,MATCH($B11,IF('Full Data'!$G:$G=C$2,'Full Data'!$C:$C),0))</f>
        <v>#N/A</v>
      </c>
      <c r="D11" s="16" t="e">
        <f t="array" ref="D11">INDEX('Full Data'!$O:$O,MATCH($B11,IF('Full Data'!$G:$G=D$2,'Full Data'!$C:$C),0))</f>
        <v>#N/A</v>
      </c>
      <c r="E11" s="16" t="e">
        <f t="array" ref="E11">INDEX('Full Data'!$O:$O,MATCH($B11,IF('Full Data'!$G:$G=E$2,'Full Data'!$C:$C),0))</f>
        <v>#N/A</v>
      </c>
      <c r="F11" s="16" t="e">
        <f t="array" ref="F11">INDEX('Full Data'!$O:$O,MATCH($B11,IF('Full Data'!$G:$G=F$2,'Full Data'!$C:$C),0))</f>
        <v>#N/A</v>
      </c>
      <c r="G11" s="16" t="e">
        <f t="array" ref="G11">INDEX('Full Data'!$O:$O,MATCH($B11,IF('Full Data'!$G:$G=G$2,'Full Data'!$C:$C),0))</f>
        <v>#N/A</v>
      </c>
      <c r="H11" s="16" t="e">
        <f t="array" ref="H11">INDEX('Full Data'!$O:$O,MATCH($B11,IF('Full Data'!$G:$G=H$2,'Full Data'!$C:$C),0))</f>
        <v>#N/A</v>
      </c>
      <c r="I11" s="16" t="e">
        <f t="array" ref="I11">INDEX('Full Data'!$O:$O,MATCH($B11,IF('Full Data'!$G:$G=I$2,'Full Data'!$C:$C),0))</f>
        <v>#N/A</v>
      </c>
      <c r="J11" s="16" t="e">
        <f t="array" ref="J11">INDEX('Full Data'!$O:$O,MATCH($B11,IF('Full Data'!$G:$G=J$2,'Full Data'!$C:$C),0))</f>
        <v>#N/A</v>
      </c>
      <c r="K11" s="16" t="e">
        <f t="array" ref="K11">INDEX('Full Data'!$O:$O,MATCH($B11,IF('Full Data'!$G:$G=K$2,'Full Data'!$C:$C),0))</f>
        <v>#N/A</v>
      </c>
      <c r="L11" s="16" t="e">
        <f t="array" ref="L11">INDEX('Full Data'!$O:$O,MATCH($B11,IF('Full Data'!$G:$G=L$2,'Full Data'!$C:$C),0))</f>
        <v>#N/A</v>
      </c>
      <c r="M11" s="16" t="e">
        <f t="array" ref="M11">INDEX('Full Data'!$O:$O,MATCH($B11,IF('Full Data'!$G:$G=M$2,'Full Data'!$C:$C),0))</f>
        <v>#N/A</v>
      </c>
      <c r="N11" s="16" t="e">
        <f t="array" ref="N11">INDEX('Full Data'!$O:$O,MATCH($B11,IF('Full Data'!$G:$G=N$2,'Full Data'!$C:$C),0))</f>
        <v>#N/A</v>
      </c>
      <c r="O11" s="16" t="e">
        <f t="array" ref="O11">INDEX('Full Data'!$O:$O,MATCH($B11,IF('Full Data'!$G:$G=O$2,'Full Data'!$C:$C),0))</f>
        <v>#N/A</v>
      </c>
      <c r="P11" s="16" t="e">
        <f t="array" ref="P11">INDEX('Full Data'!$O:$O,MATCH($B11,IF('Full Data'!$G:$G=P$2,'Full Data'!$C:$C),0))</f>
        <v>#N/A</v>
      </c>
      <c r="Q11" s="16" t="e">
        <f t="array" ref="Q11">INDEX('Full Data'!$O:$O,MATCH($B11,IF('Full Data'!$G:$G=Q$2,'Full Data'!$C:$C),0))</f>
        <v>#N/A</v>
      </c>
      <c r="R11" s="16" t="e">
        <f t="array" ref="R11">INDEX('Full Data'!$O:$O,MATCH($B11,IF('Full Data'!$G:$G=R$2,'Full Data'!$C:$C),0))</f>
        <v>#N/A</v>
      </c>
      <c r="S11" s="16" t="e">
        <f t="array" ref="S11">INDEX('Full Data'!$O:$O,MATCH($B11,IF('Full Data'!$G:$G=S$2,'Full Data'!$C:$C),0))</f>
        <v>#N/A</v>
      </c>
      <c r="T11" s="16"/>
      <c r="U11" s="16" t="e">
        <f t="array" ref="U11">INDEX('Full Data'!$O:$O,MATCH($B11,IF('Full Data'!$G:$G=U$2,'Full Data'!$C:$C),0))</f>
        <v>#N/A</v>
      </c>
      <c r="V11" s="16" t="e">
        <f t="array" ref="V11">INDEX('Full Data'!$O:$O,MATCH($B11,IF('Full Data'!$G:$G=V$2,'Full Data'!$C:$C),0))</f>
        <v>#N/A</v>
      </c>
      <c r="W11" s="45" t="e">
        <f t="array" ref="W11">INDEX('Full Data'!$O:$O,MATCH($B11,IF('Full Data'!$G:$G=W$2,'Full Data'!$C:$C),0))</f>
        <v>#N/A</v>
      </c>
      <c r="X11" s="45" t="e">
        <f t="array" ref="X11">INDEX('Full Data'!$O:$O,MATCH($B11,IF('Full Data'!$G:$G=X$2,'Full Data'!$C:$C),0))</f>
        <v>#N/A</v>
      </c>
      <c r="Y11" s="45" t="e">
        <f t="array" ref="Y11">INDEX('Full Data'!$O:$O,MATCH($B11,IF('Full Data'!$G:$G=Y$2,'Full Data'!$C:$C),0))</f>
        <v>#N/A</v>
      </c>
    </row>
    <row r="12" spans="2:25">
      <c r="B12" s="45">
        <f>Summary!B12</f>
        <v>0</v>
      </c>
      <c r="C12" s="16" t="e">
        <f t="array" ref="C12">INDEX('Full Data'!$O:$O,MATCH($B12,IF('Full Data'!$G:$G=C$2,'Full Data'!$C:$C),0))</f>
        <v>#N/A</v>
      </c>
      <c r="D12" s="16" t="e">
        <f t="array" ref="D12">INDEX('Full Data'!$O:$O,MATCH($B12,IF('Full Data'!$G:$G=D$2,'Full Data'!$C:$C),0))</f>
        <v>#N/A</v>
      </c>
      <c r="E12" s="16" t="e">
        <f t="array" ref="E12">INDEX('Full Data'!$O:$O,MATCH($B12,IF('Full Data'!$G:$G=E$2,'Full Data'!$C:$C),0))</f>
        <v>#N/A</v>
      </c>
      <c r="F12" s="16" t="e">
        <f t="array" ref="F12">INDEX('Full Data'!$O:$O,MATCH($B12,IF('Full Data'!$G:$G=F$2,'Full Data'!$C:$C),0))</f>
        <v>#N/A</v>
      </c>
      <c r="G12" s="16" t="e">
        <f t="array" ref="G12">INDEX('Full Data'!$O:$O,MATCH($B12,IF('Full Data'!$G:$G=G$2,'Full Data'!$C:$C),0))</f>
        <v>#N/A</v>
      </c>
      <c r="H12" s="16" t="e">
        <f t="array" ref="H12">INDEX('Full Data'!$O:$O,MATCH($B12,IF('Full Data'!$G:$G=H$2,'Full Data'!$C:$C),0))</f>
        <v>#N/A</v>
      </c>
      <c r="I12" s="16" t="e">
        <f t="array" ref="I12">INDEX('Full Data'!$O:$O,MATCH($B12,IF('Full Data'!$G:$G=I$2,'Full Data'!$C:$C),0))</f>
        <v>#N/A</v>
      </c>
      <c r="J12" s="16" t="e">
        <f t="array" ref="J12">INDEX('Full Data'!$O:$O,MATCH($B12,IF('Full Data'!$G:$G=J$2,'Full Data'!$C:$C),0))</f>
        <v>#N/A</v>
      </c>
      <c r="K12" s="16" t="e">
        <f t="array" ref="K12">INDEX('Full Data'!$O:$O,MATCH($B12,IF('Full Data'!$G:$G=K$2,'Full Data'!$C:$C),0))</f>
        <v>#N/A</v>
      </c>
      <c r="L12" s="16" t="e">
        <f t="array" ref="L12">INDEX('Full Data'!$O:$O,MATCH($B12,IF('Full Data'!$G:$G=L$2,'Full Data'!$C:$C),0))</f>
        <v>#N/A</v>
      </c>
      <c r="M12" s="16" t="e">
        <f t="array" ref="M12">INDEX('Full Data'!$O:$O,MATCH($B12,IF('Full Data'!$G:$G=M$2,'Full Data'!$C:$C),0))</f>
        <v>#N/A</v>
      </c>
      <c r="N12" s="16" t="e">
        <f t="array" ref="N12">INDEX('Full Data'!$O:$O,MATCH($B12,IF('Full Data'!$G:$G=N$2,'Full Data'!$C:$C),0))</f>
        <v>#N/A</v>
      </c>
      <c r="O12" s="16" t="e">
        <f t="array" ref="O12">INDEX('Full Data'!$O:$O,MATCH($B12,IF('Full Data'!$G:$G=O$2,'Full Data'!$C:$C),0))</f>
        <v>#N/A</v>
      </c>
      <c r="P12" s="16" t="e">
        <f t="array" ref="P12">INDEX('Full Data'!$O:$O,MATCH($B12,IF('Full Data'!$G:$G=P$2,'Full Data'!$C:$C),0))</f>
        <v>#N/A</v>
      </c>
      <c r="Q12" s="16" t="e">
        <f t="array" ref="Q12">INDEX('Full Data'!$O:$O,MATCH($B12,IF('Full Data'!$G:$G=Q$2,'Full Data'!$C:$C),0))</f>
        <v>#N/A</v>
      </c>
      <c r="R12" s="16" t="e">
        <f t="array" ref="R12">INDEX('Full Data'!$O:$O,MATCH($B12,IF('Full Data'!$G:$G=R$2,'Full Data'!$C:$C),0))</f>
        <v>#N/A</v>
      </c>
      <c r="S12" s="16" t="e">
        <f t="array" ref="S12">INDEX('Full Data'!$O:$O,MATCH($B12,IF('Full Data'!$G:$G=S$2,'Full Data'!$C:$C),0))</f>
        <v>#N/A</v>
      </c>
      <c r="T12" s="16"/>
      <c r="U12" s="16" t="e">
        <f t="array" ref="U12">INDEX('Full Data'!$O:$O,MATCH($B12,IF('Full Data'!$G:$G=U$2,'Full Data'!$C:$C),0))</f>
        <v>#N/A</v>
      </c>
      <c r="V12" s="16" t="e">
        <f t="array" ref="V12">INDEX('Full Data'!$O:$O,MATCH($B12,IF('Full Data'!$G:$G=V$2,'Full Data'!$C:$C),0))</f>
        <v>#N/A</v>
      </c>
      <c r="W12" s="45" t="e">
        <f t="array" ref="W12">INDEX('Full Data'!$O:$O,MATCH($B12,IF('Full Data'!$G:$G=W$2,'Full Data'!$C:$C),0))</f>
        <v>#N/A</v>
      </c>
      <c r="X12" s="45" t="e">
        <f t="array" ref="X12">INDEX('Full Data'!$O:$O,MATCH($B12,IF('Full Data'!$G:$G=X$2,'Full Data'!$C:$C),0))</f>
        <v>#N/A</v>
      </c>
      <c r="Y12" s="45" t="e">
        <f t="array" ref="Y12">INDEX('Full Data'!$O:$O,MATCH($B12,IF('Full Data'!$G:$G=Y$2,'Full Data'!$C:$C),0))</f>
        <v>#N/A</v>
      </c>
    </row>
    <row r="13" spans="2:25">
      <c r="B13" s="45">
        <f>Summary!B13</f>
        <v>0</v>
      </c>
      <c r="C13" s="16" t="e">
        <f t="array" ref="C13">INDEX('Full Data'!$O:$O,MATCH($B13,IF('Full Data'!$G:$G=C$2,'Full Data'!$C:$C),0))</f>
        <v>#N/A</v>
      </c>
      <c r="D13" s="16" t="e">
        <f t="array" ref="D13">INDEX('Full Data'!$O:$O,MATCH($B13,IF('Full Data'!$G:$G=D$2,'Full Data'!$C:$C),0))</f>
        <v>#N/A</v>
      </c>
      <c r="E13" s="16" t="e">
        <f t="array" ref="E13">INDEX('Full Data'!$O:$O,MATCH($B13,IF('Full Data'!$G:$G=E$2,'Full Data'!$C:$C),0))</f>
        <v>#N/A</v>
      </c>
      <c r="F13" s="16" t="e">
        <f t="array" ref="F13">INDEX('Full Data'!$O:$O,MATCH($B13,IF('Full Data'!$G:$G=F$2,'Full Data'!$C:$C),0))</f>
        <v>#N/A</v>
      </c>
      <c r="G13" s="16" t="e">
        <f t="array" ref="G13">INDEX('Full Data'!$O:$O,MATCH($B13,IF('Full Data'!$G:$G=G$2,'Full Data'!$C:$C),0))</f>
        <v>#N/A</v>
      </c>
      <c r="H13" s="16" t="e">
        <f t="array" ref="H13">INDEX('Full Data'!$O:$O,MATCH($B13,IF('Full Data'!$G:$G=H$2,'Full Data'!$C:$C),0))</f>
        <v>#N/A</v>
      </c>
      <c r="I13" s="16" t="e">
        <f t="array" ref="I13">INDEX('Full Data'!$O:$O,MATCH($B13,IF('Full Data'!$G:$G=I$2,'Full Data'!$C:$C),0))</f>
        <v>#N/A</v>
      </c>
      <c r="J13" s="16" t="e">
        <f t="array" ref="J13">INDEX('Full Data'!$O:$O,MATCH($B13,IF('Full Data'!$G:$G=J$2,'Full Data'!$C:$C),0))</f>
        <v>#N/A</v>
      </c>
      <c r="K13" s="16" t="e">
        <f t="array" ref="K13">INDEX('Full Data'!$O:$O,MATCH($B13,IF('Full Data'!$G:$G=K$2,'Full Data'!$C:$C),0))</f>
        <v>#N/A</v>
      </c>
      <c r="L13" s="16" t="e">
        <f t="array" ref="L13">INDEX('Full Data'!$O:$O,MATCH($B13,IF('Full Data'!$G:$G=L$2,'Full Data'!$C:$C),0))</f>
        <v>#N/A</v>
      </c>
      <c r="M13" s="16" t="e">
        <f t="array" ref="M13">INDEX('Full Data'!$O:$O,MATCH($B13,IF('Full Data'!$G:$G=M$2,'Full Data'!$C:$C),0))</f>
        <v>#N/A</v>
      </c>
      <c r="N13" s="16" t="e">
        <f t="array" ref="N13">INDEX('Full Data'!$O:$O,MATCH($B13,IF('Full Data'!$G:$G=N$2,'Full Data'!$C:$C),0))</f>
        <v>#N/A</v>
      </c>
      <c r="O13" s="16" t="e">
        <f t="array" ref="O13">INDEX('Full Data'!$O:$O,MATCH($B13,IF('Full Data'!$G:$G=O$2,'Full Data'!$C:$C),0))</f>
        <v>#N/A</v>
      </c>
      <c r="P13" s="16" t="e">
        <f t="array" ref="P13">INDEX('Full Data'!$O:$O,MATCH($B13,IF('Full Data'!$G:$G=P$2,'Full Data'!$C:$C),0))</f>
        <v>#N/A</v>
      </c>
      <c r="Q13" s="16" t="e">
        <f t="array" ref="Q13">INDEX('Full Data'!$O:$O,MATCH($B13,IF('Full Data'!$G:$G=Q$2,'Full Data'!$C:$C),0))</f>
        <v>#N/A</v>
      </c>
      <c r="R13" s="16" t="e">
        <f t="array" ref="R13">INDEX('Full Data'!$O:$O,MATCH($B13,IF('Full Data'!$G:$G=R$2,'Full Data'!$C:$C),0))</f>
        <v>#N/A</v>
      </c>
      <c r="S13" s="16" t="e">
        <f t="array" ref="S13">INDEX('Full Data'!$O:$O,MATCH($B13,IF('Full Data'!$G:$G=S$2,'Full Data'!$C:$C),0))</f>
        <v>#N/A</v>
      </c>
      <c r="T13" s="16"/>
      <c r="U13" s="16" t="e">
        <f t="array" ref="U13">INDEX('Full Data'!$O:$O,MATCH($B13,IF('Full Data'!$G:$G=U$2,'Full Data'!$C:$C),0))</f>
        <v>#N/A</v>
      </c>
      <c r="V13" s="16" t="e">
        <f t="array" ref="V13">INDEX('Full Data'!$O:$O,MATCH($B13,IF('Full Data'!$G:$G=V$2,'Full Data'!$C:$C),0))</f>
        <v>#N/A</v>
      </c>
      <c r="W13" s="45" t="e">
        <f t="array" ref="W13">INDEX('Full Data'!$O:$O,MATCH($B13,IF('Full Data'!$G:$G=W$2,'Full Data'!$C:$C),0))</f>
        <v>#N/A</v>
      </c>
      <c r="X13" s="45" t="e">
        <f t="array" ref="X13">INDEX('Full Data'!$O:$O,MATCH($B13,IF('Full Data'!$G:$G=X$2,'Full Data'!$C:$C),0))</f>
        <v>#N/A</v>
      </c>
      <c r="Y13" s="45" t="e">
        <f t="array" ref="Y13">INDEX('Full Data'!$O:$O,MATCH($B13,IF('Full Data'!$G:$G=Y$2,'Full Data'!$C:$C),0))</f>
        <v>#N/A</v>
      </c>
    </row>
    <row r="14" spans="2:25">
      <c r="B14" s="45">
        <f>Summary!B14</f>
        <v>0</v>
      </c>
      <c r="C14" s="16" t="e">
        <f t="array" ref="C14">INDEX('Full Data'!$O:$O,MATCH($B14,IF('Full Data'!$G:$G=C$2,'Full Data'!$C:$C),0))</f>
        <v>#N/A</v>
      </c>
      <c r="D14" s="16" t="e">
        <f t="array" ref="D14">INDEX('Full Data'!$O:$O,MATCH($B14,IF('Full Data'!$G:$G=D$2,'Full Data'!$C:$C),0))</f>
        <v>#N/A</v>
      </c>
      <c r="E14" s="16" t="e">
        <f t="array" ref="E14">INDEX('Full Data'!$O:$O,MATCH($B14,IF('Full Data'!$G:$G=E$2,'Full Data'!$C:$C),0))</f>
        <v>#N/A</v>
      </c>
      <c r="F14" s="16" t="e">
        <f t="array" ref="F14">INDEX('Full Data'!$O:$O,MATCH($B14,IF('Full Data'!$G:$G=F$2,'Full Data'!$C:$C),0))</f>
        <v>#N/A</v>
      </c>
      <c r="G14" s="16" t="e">
        <f t="array" ref="G14">INDEX('Full Data'!$O:$O,MATCH($B14,IF('Full Data'!$G:$G=G$2,'Full Data'!$C:$C),0))</f>
        <v>#N/A</v>
      </c>
      <c r="H14" s="16" t="e">
        <f t="array" ref="H14">INDEX('Full Data'!$O:$O,MATCH($B14,IF('Full Data'!$G:$G=H$2,'Full Data'!$C:$C),0))</f>
        <v>#N/A</v>
      </c>
      <c r="I14" s="16" t="e">
        <f t="array" ref="I14">INDEX('Full Data'!$O:$O,MATCH($B14,IF('Full Data'!$G:$G=I$2,'Full Data'!$C:$C),0))</f>
        <v>#N/A</v>
      </c>
      <c r="J14" s="16" t="e">
        <f t="array" ref="J14">INDEX('Full Data'!$O:$O,MATCH($B14,IF('Full Data'!$G:$G=J$2,'Full Data'!$C:$C),0))</f>
        <v>#N/A</v>
      </c>
      <c r="K14" s="16" t="e">
        <f t="array" ref="K14">INDEX('Full Data'!$O:$O,MATCH($B14,IF('Full Data'!$G:$G=K$2,'Full Data'!$C:$C),0))</f>
        <v>#N/A</v>
      </c>
      <c r="L14" s="16" t="e">
        <f t="array" ref="L14">INDEX('Full Data'!$O:$O,MATCH($B14,IF('Full Data'!$G:$G=L$2,'Full Data'!$C:$C),0))</f>
        <v>#N/A</v>
      </c>
      <c r="M14" s="16" t="e">
        <f t="array" ref="M14">INDEX('Full Data'!$O:$O,MATCH($B14,IF('Full Data'!$G:$G=M$2,'Full Data'!$C:$C),0))</f>
        <v>#N/A</v>
      </c>
      <c r="N14" s="16" t="e">
        <f t="array" ref="N14">INDEX('Full Data'!$O:$O,MATCH($B14,IF('Full Data'!$G:$G=N$2,'Full Data'!$C:$C),0))</f>
        <v>#N/A</v>
      </c>
      <c r="O14" s="16" t="e">
        <f t="array" ref="O14">INDEX('Full Data'!$O:$O,MATCH($B14,IF('Full Data'!$G:$G=O$2,'Full Data'!$C:$C),0))</f>
        <v>#N/A</v>
      </c>
      <c r="P14" s="16" t="e">
        <f t="array" ref="P14">INDEX('Full Data'!$O:$O,MATCH($B14,IF('Full Data'!$G:$G=P$2,'Full Data'!$C:$C),0))</f>
        <v>#N/A</v>
      </c>
      <c r="Q14" s="16" t="e">
        <f t="array" ref="Q14">INDEX('Full Data'!$O:$O,MATCH($B14,IF('Full Data'!$G:$G=Q$2,'Full Data'!$C:$C),0))</f>
        <v>#N/A</v>
      </c>
      <c r="R14" s="16" t="e">
        <f t="array" ref="R14">INDEX('Full Data'!$O:$O,MATCH($B14,IF('Full Data'!$G:$G=R$2,'Full Data'!$C:$C),0))</f>
        <v>#N/A</v>
      </c>
      <c r="S14" s="16" t="e">
        <f t="array" ref="S14">INDEX('Full Data'!$O:$O,MATCH($B14,IF('Full Data'!$G:$G=S$2,'Full Data'!$C:$C),0))</f>
        <v>#N/A</v>
      </c>
      <c r="T14" s="16"/>
      <c r="U14" s="16" t="e">
        <f t="array" ref="U14">INDEX('Full Data'!$O:$O,MATCH($B14,IF('Full Data'!$G:$G=U$2,'Full Data'!$C:$C),0))</f>
        <v>#N/A</v>
      </c>
      <c r="V14" s="16" t="e">
        <f t="array" ref="V14">INDEX('Full Data'!$O:$O,MATCH($B14,IF('Full Data'!$G:$G=V$2,'Full Data'!$C:$C),0))</f>
        <v>#N/A</v>
      </c>
      <c r="W14" s="45" t="e">
        <f t="array" ref="W14">INDEX('Full Data'!$O:$O,MATCH($B14,IF('Full Data'!$G:$G=W$2,'Full Data'!$C:$C),0))</f>
        <v>#N/A</v>
      </c>
      <c r="X14" s="45" t="e">
        <f t="array" ref="X14">INDEX('Full Data'!$O:$O,MATCH($B14,IF('Full Data'!$G:$G=X$2,'Full Data'!$C:$C),0))</f>
        <v>#N/A</v>
      </c>
      <c r="Y14" s="45" t="e">
        <f t="array" ref="Y14">INDEX('Full Data'!$O:$O,MATCH($B14,IF('Full Data'!$G:$G=Y$2,'Full Data'!$C:$C),0))</f>
        <v>#N/A</v>
      </c>
    </row>
    <row r="15" spans="2:25">
      <c r="B15" s="45">
        <f>Summary!B15</f>
        <v>0</v>
      </c>
      <c r="C15" s="16" t="e">
        <f t="array" ref="C15">INDEX('Full Data'!$O:$O,MATCH($B15,IF('Full Data'!$G:$G=C$2,'Full Data'!$C:$C),0))</f>
        <v>#N/A</v>
      </c>
      <c r="D15" s="16" t="e">
        <f t="array" ref="D15">INDEX('Full Data'!$O:$O,MATCH($B15,IF('Full Data'!$G:$G=D$2,'Full Data'!$C:$C),0))</f>
        <v>#N/A</v>
      </c>
      <c r="E15" s="16" t="e">
        <f t="array" ref="E15">INDEX('Full Data'!$O:$O,MATCH($B15,IF('Full Data'!$G:$G=E$2,'Full Data'!$C:$C),0))</f>
        <v>#N/A</v>
      </c>
      <c r="F15" s="16" t="e">
        <f t="array" ref="F15">INDEX('Full Data'!$O:$O,MATCH($B15,IF('Full Data'!$G:$G=F$2,'Full Data'!$C:$C),0))</f>
        <v>#N/A</v>
      </c>
      <c r="G15" s="16" t="e">
        <f t="array" ref="G15">INDEX('Full Data'!$O:$O,MATCH($B15,IF('Full Data'!$G:$G=G$2,'Full Data'!$C:$C),0))</f>
        <v>#N/A</v>
      </c>
      <c r="H15" s="16" t="e">
        <f t="array" ref="H15">INDEX('Full Data'!$O:$O,MATCH($B15,IF('Full Data'!$G:$G=H$2,'Full Data'!$C:$C),0))</f>
        <v>#N/A</v>
      </c>
      <c r="I15" s="16" t="e">
        <f t="array" ref="I15">INDEX('Full Data'!$O:$O,MATCH($B15,IF('Full Data'!$G:$G=I$2,'Full Data'!$C:$C),0))</f>
        <v>#N/A</v>
      </c>
      <c r="J15" s="16" t="e">
        <f t="array" ref="J15">INDEX('Full Data'!$O:$O,MATCH($B15,IF('Full Data'!$G:$G=J$2,'Full Data'!$C:$C),0))</f>
        <v>#N/A</v>
      </c>
      <c r="K15" s="16" t="e">
        <f t="array" ref="K15">INDEX('Full Data'!$O:$O,MATCH($B15,IF('Full Data'!$G:$G=K$2,'Full Data'!$C:$C),0))</f>
        <v>#N/A</v>
      </c>
      <c r="L15" s="16" t="e">
        <f t="array" ref="L15">INDEX('Full Data'!$O:$O,MATCH($B15,IF('Full Data'!$G:$G=L$2,'Full Data'!$C:$C),0))</f>
        <v>#N/A</v>
      </c>
      <c r="M15" s="16" t="e">
        <f t="array" ref="M15">INDEX('Full Data'!$O:$O,MATCH($B15,IF('Full Data'!$G:$G=M$2,'Full Data'!$C:$C),0))</f>
        <v>#N/A</v>
      </c>
      <c r="N15" s="16" t="e">
        <f t="array" ref="N15">INDEX('Full Data'!$O:$O,MATCH($B15,IF('Full Data'!$G:$G=N$2,'Full Data'!$C:$C),0))</f>
        <v>#N/A</v>
      </c>
      <c r="O15" s="16" t="e">
        <f t="array" ref="O15">INDEX('Full Data'!$O:$O,MATCH($B15,IF('Full Data'!$G:$G=O$2,'Full Data'!$C:$C),0))</f>
        <v>#N/A</v>
      </c>
      <c r="P15" s="16" t="e">
        <f t="array" ref="P15">INDEX('Full Data'!$O:$O,MATCH($B15,IF('Full Data'!$G:$G=P$2,'Full Data'!$C:$C),0))</f>
        <v>#N/A</v>
      </c>
      <c r="Q15" s="16" t="e">
        <f t="array" ref="Q15">INDEX('Full Data'!$O:$O,MATCH($B15,IF('Full Data'!$G:$G=Q$2,'Full Data'!$C:$C),0))</f>
        <v>#N/A</v>
      </c>
      <c r="R15" s="16" t="e">
        <f t="array" ref="R15">INDEX('Full Data'!$O:$O,MATCH($B15,IF('Full Data'!$G:$G=R$2,'Full Data'!$C:$C),0))</f>
        <v>#N/A</v>
      </c>
      <c r="S15" s="16" t="e">
        <f t="array" ref="S15">INDEX('Full Data'!$O:$O,MATCH($B15,IF('Full Data'!$G:$G=S$2,'Full Data'!$C:$C),0))</f>
        <v>#N/A</v>
      </c>
      <c r="T15" s="16"/>
      <c r="U15" s="16" t="e">
        <f t="array" ref="U15">INDEX('Full Data'!$O:$O,MATCH($B15,IF('Full Data'!$G:$G=U$2,'Full Data'!$C:$C),0))</f>
        <v>#N/A</v>
      </c>
      <c r="V15" s="16" t="e">
        <f t="array" ref="V15">INDEX('Full Data'!$O:$O,MATCH($B15,IF('Full Data'!$G:$G=V$2,'Full Data'!$C:$C),0))</f>
        <v>#N/A</v>
      </c>
      <c r="W15" s="45" t="e">
        <f t="array" ref="W15">INDEX('Full Data'!$O:$O,MATCH($B15,IF('Full Data'!$G:$G=W$2,'Full Data'!$C:$C),0))</f>
        <v>#N/A</v>
      </c>
      <c r="X15" s="45" t="e">
        <f t="array" ref="X15">INDEX('Full Data'!$O:$O,MATCH($B15,IF('Full Data'!$G:$G=X$2,'Full Data'!$C:$C),0))</f>
        <v>#N/A</v>
      </c>
      <c r="Y15" s="45" t="e">
        <f t="array" ref="Y15">INDEX('Full Data'!$O:$O,MATCH($B15,IF('Full Data'!$G:$G=Y$2,'Full Data'!$C:$C),0))</f>
        <v>#N/A</v>
      </c>
    </row>
    <row r="16" spans="2:25">
      <c r="B16" s="45">
        <f>Summary!B16</f>
        <v>0</v>
      </c>
      <c r="C16" s="16" t="e">
        <f t="array" ref="C16">INDEX('Full Data'!$O:$O,MATCH($B16,IF('Full Data'!$G:$G=C$2,'Full Data'!$C:$C),0))</f>
        <v>#N/A</v>
      </c>
      <c r="D16" s="16" t="e">
        <f t="array" ref="D16">INDEX('Full Data'!$O:$O,MATCH($B16,IF('Full Data'!$G:$G=D$2,'Full Data'!$C:$C),0))</f>
        <v>#N/A</v>
      </c>
      <c r="E16" s="16" t="e">
        <f t="array" ref="E16">INDEX('Full Data'!$O:$O,MATCH($B16,IF('Full Data'!$G:$G=E$2,'Full Data'!$C:$C),0))</f>
        <v>#N/A</v>
      </c>
      <c r="F16" s="16" t="e">
        <f t="array" ref="F16">INDEX('Full Data'!$O:$O,MATCH($B16,IF('Full Data'!$G:$G=F$2,'Full Data'!$C:$C),0))</f>
        <v>#N/A</v>
      </c>
      <c r="G16" s="16" t="e">
        <f t="array" ref="G16">INDEX('Full Data'!$O:$O,MATCH($B16,IF('Full Data'!$G:$G=G$2,'Full Data'!$C:$C),0))</f>
        <v>#N/A</v>
      </c>
      <c r="H16" s="16" t="e">
        <f t="array" ref="H16">INDEX('Full Data'!$O:$O,MATCH($B16,IF('Full Data'!$G:$G=H$2,'Full Data'!$C:$C),0))</f>
        <v>#N/A</v>
      </c>
      <c r="I16" s="16" t="e">
        <f t="array" ref="I16">INDEX('Full Data'!$O:$O,MATCH($B16,IF('Full Data'!$G:$G=I$2,'Full Data'!$C:$C),0))</f>
        <v>#N/A</v>
      </c>
      <c r="J16" s="16" t="e">
        <f t="array" ref="J16">INDEX('Full Data'!$O:$O,MATCH($B16,IF('Full Data'!$G:$G=J$2,'Full Data'!$C:$C),0))</f>
        <v>#N/A</v>
      </c>
      <c r="K16" s="16" t="e">
        <f t="array" ref="K16">INDEX('Full Data'!$O:$O,MATCH($B16,IF('Full Data'!$G:$G=K$2,'Full Data'!$C:$C),0))</f>
        <v>#N/A</v>
      </c>
      <c r="L16" s="16" t="e">
        <f t="array" ref="L16">INDEX('Full Data'!$O:$O,MATCH($B16,IF('Full Data'!$G:$G=L$2,'Full Data'!$C:$C),0))</f>
        <v>#N/A</v>
      </c>
      <c r="M16" s="16" t="e">
        <f t="array" ref="M16">INDEX('Full Data'!$O:$O,MATCH($B16,IF('Full Data'!$G:$G=M$2,'Full Data'!$C:$C),0))</f>
        <v>#N/A</v>
      </c>
      <c r="N16" s="16" t="e">
        <f t="array" ref="N16">INDEX('Full Data'!$O:$O,MATCH($B16,IF('Full Data'!$G:$G=N$2,'Full Data'!$C:$C),0))</f>
        <v>#N/A</v>
      </c>
      <c r="O16" s="16" t="e">
        <f t="array" ref="O16">INDEX('Full Data'!$O:$O,MATCH($B16,IF('Full Data'!$G:$G=O$2,'Full Data'!$C:$C),0))</f>
        <v>#N/A</v>
      </c>
      <c r="P16" s="16" t="e">
        <f t="array" ref="P16">INDEX('Full Data'!$O:$O,MATCH($B16,IF('Full Data'!$G:$G=P$2,'Full Data'!$C:$C),0))</f>
        <v>#N/A</v>
      </c>
      <c r="Q16" s="16" t="e">
        <f t="array" ref="Q16">INDEX('Full Data'!$O:$O,MATCH($B16,IF('Full Data'!$G:$G=Q$2,'Full Data'!$C:$C),0))</f>
        <v>#N/A</v>
      </c>
      <c r="R16" s="16" t="e">
        <f t="array" ref="R16">INDEX('Full Data'!$O:$O,MATCH($B16,IF('Full Data'!$G:$G=R$2,'Full Data'!$C:$C),0))</f>
        <v>#N/A</v>
      </c>
      <c r="S16" s="16" t="e">
        <f t="array" ref="S16">INDEX('Full Data'!$O:$O,MATCH($B16,IF('Full Data'!$G:$G=S$2,'Full Data'!$C:$C),0))</f>
        <v>#N/A</v>
      </c>
      <c r="T16" s="16"/>
      <c r="U16" s="16" t="e">
        <f t="array" ref="U16">INDEX('Full Data'!$O:$O,MATCH($B16,IF('Full Data'!$G:$G=U$2,'Full Data'!$C:$C),0))</f>
        <v>#N/A</v>
      </c>
      <c r="V16" s="16" t="e">
        <f t="array" ref="V16">INDEX('Full Data'!$O:$O,MATCH($B16,IF('Full Data'!$G:$G=V$2,'Full Data'!$C:$C),0))</f>
        <v>#N/A</v>
      </c>
      <c r="W16" s="45" t="e">
        <f t="array" ref="W16">INDEX('Full Data'!$O:$O,MATCH($B16,IF('Full Data'!$G:$G=W$2,'Full Data'!$C:$C),0))</f>
        <v>#N/A</v>
      </c>
      <c r="X16" s="45" t="e">
        <f t="array" ref="X16">INDEX('Full Data'!$O:$O,MATCH($B16,IF('Full Data'!$G:$G=X$2,'Full Data'!$C:$C),0))</f>
        <v>#N/A</v>
      </c>
      <c r="Y16" s="45" t="e">
        <f t="array" ref="Y16">INDEX('Full Data'!$O:$O,MATCH($B16,IF('Full Data'!$G:$G=Y$2,'Full Data'!$C:$C),0))</f>
        <v>#N/A</v>
      </c>
    </row>
    <row r="17" spans="2:25">
      <c r="B17" s="45">
        <f>Summary!B17</f>
        <v>0</v>
      </c>
      <c r="C17" s="16" t="e">
        <f t="array" ref="C17">INDEX('Full Data'!$O:$O,MATCH($B17,IF('Full Data'!$G:$G=C$2,'Full Data'!$C:$C),0))</f>
        <v>#N/A</v>
      </c>
      <c r="D17" s="16" t="e">
        <f t="array" ref="D17">INDEX('Full Data'!$O:$O,MATCH($B17,IF('Full Data'!$G:$G=D$2,'Full Data'!$C:$C),0))</f>
        <v>#N/A</v>
      </c>
      <c r="E17" s="16" t="e">
        <f t="array" ref="E17">INDEX('Full Data'!$O:$O,MATCH($B17,IF('Full Data'!$G:$G=E$2,'Full Data'!$C:$C),0))</f>
        <v>#N/A</v>
      </c>
      <c r="F17" s="16" t="e">
        <f t="array" ref="F17">INDEX('Full Data'!$O:$O,MATCH($B17,IF('Full Data'!$G:$G=F$2,'Full Data'!$C:$C),0))</f>
        <v>#N/A</v>
      </c>
      <c r="G17" s="16" t="e">
        <f t="array" ref="G17">INDEX('Full Data'!$O:$O,MATCH($B17,IF('Full Data'!$G:$G=G$2,'Full Data'!$C:$C),0))</f>
        <v>#N/A</v>
      </c>
      <c r="H17" s="16" t="e">
        <f t="array" ref="H17">INDEX('Full Data'!$O:$O,MATCH($B17,IF('Full Data'!$G:$G=H$2,'Full Data'!$C:$C),0))</f>
        <v>#N/A</v>
      </c>
      <c r="I17" s="16" t="e">
        <f t="array" ref="I17">INDEX('Full Data'!$O:$O,MATCH($B17,IF('Full Data'!$G:$G=I$2,'Full Data'!$C:$C),0))</f>
        <v>#N/A</v>
      </c>
      <c r="J17" s="16" t="e">
        <f t="array" ref="J17">INDEX('Full Data'!$O:$O,MATCH($B17,IF('Full Data'!$G:$G=J$2,'Full Data'!$C:$C),0))</f>
        <v>#N/A</v>
      </c>
      <c r="K17" s="16" t="e">
        <f t="array" ref="K17">INDEX('Full Data'!$O:$O,MATCH($B17,IF('Full Data'!$G:$G=K$2,'Full Data'!$C:$C),0))</f>
        <v>#N/A</v>
      </c>
      <c r="L17" s="16" t="e">
        <f t="array" ref="L17">INDEX('Full Data'!$O:$O,MATCH($B17,IF('Full Data'!$G:$G=L$2,'Full Data'!$C:$C),0))</f>
        <v>#N/A</v>
      </c>
      <c r="M17" s="16" t="e">
        <f t="array" ref="M17">INDEX('Full Data'!$O:$O,MATCH($B17,IF('Full Data'!$G:$G=M$2,'Full Data'!$C:$C),0))</f>
        <v>#N/A</v>
      </c>
      <c r="N17" s="16" t="e">
        <f t="array" ref="N17">INDEX('Full Data'!$O:$O,MATCH($B17,IF('Full Data'!$G:$G=N$2,'Full Data'!$C:$C),0))</f>
        <v>#N/A</v>
      </c>
      <c r="O17" s="16" t="e">
        <f t="array" ref="O17">INDEX('Full Data'!$O:$O,MATCH($B17,IF('Full Data'!$G:$G=O$2,'Full Data'!$C:$C),0))</f>
        <v>#N/A</v>
      </c>
      <c r="P17" s="16" t="e">
        <f t="array" ref="P17">INDEX('Full Data'!$O:$O,MATCH($B17,IF('Full Data'!$G:$G=P$2,'Full Data'!$C:$C),0))</f>
        <v>#N/A</v>
      </c>
      <c r="Q17" s="16" t="e">
        <f t="array" ref="Q17">INDEX('Full Data'!$O:$O,MATCH($B17,IF('Full Data'!$G:$G=Q$2,'Full Data'!$C:$C),0))</f>
        <v>#N/A</v>
      </c>
      <c r="R17" s="16" t="e">
        <f t="array" ref="R17">INDEX('Full Data'!$O:$O,MATCH($B17,IF('Full Data'!$G:$G=R$2,'Full Data'!$C:$C),0))</f>
        <v>#N/A</v>
      </c>
      <c r="S17" s="16" t="e">
        <f t="array" ref="S17">INDEX('Full Data'!$O:$O,MATCH($B17,IF('Full Data'!$G:$G=S$2,'Full Data'!$C:$C),0))</f>
        <v>#N/A</v>
      </c>
      <c r="T17" s="16"/>
      <c r="U17" s="16" t="e">
        <f t="array" ref="U17">INDEX('Full Data'!$O:$O,MATCH($B17,IF('Full Data'!$G:$G=U$2,'Full Data'!$C:$C),0))</f>
        <v>#N/A</v>
      </c>
      <c r="V17" s="16" t="e">
        <f t="array" ref="V17">INDEX('Full Data'!$O:$O,MATCH($B17,IF('Full Data'!$G:$G=V$2,'Full Data'!$C:$C),0))</f>
        <v>#N/A</v>
      </c>
      <c r="W17" s="45" t="e">
        <f t="array" ref="W17">INDEX('Full Data'!$O:$O,MATCH($B17,IF('Full Data'!$G:$G=W$2,'Full Data'!$C:$C),0))</f>
        <v>#N/A</v>
      </c>
      <c r="X17" s="45" t="e">
        <f t="array" ref="X17">INDEX('Full Data'!$O:$O,MATCH($B17,IF('Full Data'!$G:$G=X$2,'Full Data'!$C:$C),0))</f>
        <v>#N/A</v>
      </c>
      <c r="Y17" s="45" t="e">
        <f t="array" ref="Y17">INDEX('Full Data'!$O:$O,MATCH($B17,IF('Full Data'!$G:$G=Y$2,'Full Data'!$C:$C),0))</f>
        <v>#N/A</v>
      </c>
    </row>
    <row r="18" spans="2:25">
      <c r="B18" s="45">
        <f>Summary!B18</f>
        <v>0</v>
      </c>
      <c r="C18" s="45" t="e">
        <f t="array" ref="C18">INDEX('Full Data'!$O:$O,MATCH($B18,IF('Full Data'!$G:$G=C$2,'Full Data'!$C:$C),0))</f>
        <v>#N/A</v>
      </c>
      <c r="D18" s="16" t="e">
        <f t="array" ref="D18">INDEX('Full Data'!$O:$O,MATCH($B18,IF('Full Data'!$G:$G=D$2,'Full Data'!$C:$C),0))</f>
        <v>#N/A</v>
      </c>
      <c r="E18" s="16" t="e">
        <f t="array" ref="E18">INDEX('Full Data'!$O:$O,MATCH($B18,IF('Full Data'!$G:$G=E$2,'Full Data'!$C:$C),0))</f>
        <v>#N/A</v>
      </c>
      <c r="F18" s="16" t="e">
        <f t="array" ref="F18">INDEX('Full Data'!$O:$O,MATCH($B18,IF('Full Data'!$G:$G=F$2,'Full Data'!$C:$C),0))</f>
        <v>#N/A</v>
      </c>
      <c r="G18" s="16" t="e">
        <f t="array" ref="G18">INDEX('Full Data'!$O:$O,MATCH($B18,IF('Full Data'!$G:$G=G$2,'Full Data'!$C:$C),0))</f>
        <v>#N/A</v>
      </c>
      <c r="H18" s="16" t="e">
        <f t="array" ref="H18">INDEX('Full Data'!$O:$O,MATCH($B18,IF('Full Data'!$G:$G=H$2,'Full Data'!$C:$C),0))</f>
        <v>#N/A</v>
      </c>
      <c r="I18" s="16" t="e">
        <f t="array" ref="I18">INDEX('Full Data'!$O:$O,MATCH($B18,IF('Full Data'!$G:$G=I$2,'Full Data'!$C:$C),0))</f>
        <v>#N/A</v>
      </c>
      <c r="J18" s="16" t="e">
        <f t="array" ref="J18">INDEX('Full Data'!$O:$O,MATCH($B18,IF('Full Data'!$G:$G=J$2,'Full Data'!$C:$C),0))</f>
        <v>#N/A</v>
      </c>
      <c r="K18" s="16" t="e">
        <f t="array" ref="K18">INDEX('Full Data'!$O:$O,MATCH($B18,IF('Full Data'!$G:$G=K$2,'Full Data'!$C:$C),0))</f>
        <v>#N/A</v>
      </c>
      <c r="L18" s="16" t="e">
        <f t="array" ref="L18">INDEX('Full Data'!$O:$O,MATCH($B18,IF('Full Data'!$G:$G=L$2,'Full Data'!$C:$C),0))</f>
        <v>#N/A</v>
      </c>
      <c r="M18" s="16" t="e">
        <f t="array" ref="M18">INDEX('Full Data'!$O:$O,MATCH($B18,IF('Full Data'!$G:$G=M$2,'Full Data'!$C:$C),0))</f>
        <v>#N/A</v>
      </c>
      <c r="N18" s="16" t="e">
        <f t="array" ref="N18">INDEX('Full Data'!$O:$O,MATCH($B18,IF('Full Data'!$G:$G=N$2,'Full Data'!$C:$C),0))</f>
        <v>#N/A</v>
      </c>
      <c r="O18" s="16" t="e">
        <f t="array" ref="O18">INDEX('Full Data'!$O:$O,MATCH($B18,IF('Full Data'!$G:$G=O$2,'Full Data'!$C:$C),0))</f>
        <v>#N/A</v>
      </c>
      <c r="P18" s="16" t="e">
        <f t="array" ref="P18">INDEX('Full Data'!$O:$O,MATCH($B18,IF('Full Data'!$G:$G=P$2,'Full Data'!$C:$C),0))</f>
        <v>#N/A</v>
      </c>
      <c r="Q18" s="16" t="e">
        <f t="array" ref="Q18">INDEX('Full Data'!$O:$O,MATCH($B18,IF('Full Data'!$G:$G=Q$2,'Full Data'!$C:$C),0))</f>
        <v>#N/A</v>
      </c>
      <c r="R18" s="16" t="e">
        <f t="array" ref="R18">INDEX('Full Data'!$O:$O,MATCH($B18,IF('Full Data'!$G:$G=R$2,'Full Data'!$C:$C),0))</f>
        <v>#N/A</v>
      </c>
      <c r="S18" s="16" t="e">
        <f t="array" ref="S18">INDEX('Full Data'!$O:$O,MATCH($B18,IF('Full Data'!$G:$G=S$2,'Full Data'!$C:$C),0))</f>
        <v>#N/A</v>
      </c>
      <c r="T18" s="16"/>
      <c r="U18" s="16" t="e">
        <f t="array" ref="U18">INDEX('Full Data'!$O:$O,MATCH($B18,IF('Full Data'!$G:$G=U$2,'Full Data'!$C:$C),0))</f>
        <v>#N/A</v>
      </c>
      <c r="V18" s="16" t="e">
        <f t="array" ref="V18">INDEX('Full Data'!$O:$O,MATCH($B18,IF('Full Data'!$G:$G=V$2,'Full Data'!$C:$C),0))</f>
        <v>#N/A</v>
      </c>
      <c r="W18" s="45" t="e">
        <f t="array" ref="W18">INDEX('Full Data'!$O:$O,MATCH($B18,IF('Full Data'!$G:$G=W$2,'Full Data'!$C:$C),0))</f>
        <v>#N/A</v>
      </c>
      <c r="X18" s="45" t="e">
        <f t="array" ref="X18">INDEX('Full Data'!$O:$O,MATCH($B18,IF('Full Data'!$G:$G=X$2,'Full Data'!$C:$C),0))</f>
        <v>#N/A</v>
      </c>
      <c r="Y18" s="45" t="e">
        <f t="array" ref="Y18">INDEX('Full Data'!$O:$O,MATCH($B18,IF('Full Data'!$G:$G=Y$2,'Full Data'!$C:$C),0))</f>
        <v>#N/A</v>
      </c>
    </row>
    <row r="19" spans="2:25">
      <c r="B19" s="45">
        <f>Summary!B19</f>
        <v>0</v>
      </c>
      <c r="C19" s="16" t="e">
        <f t="array" ref="C19">INDEX('Full Data'!$O:$O,MATCH($B19,IF('Full Data'!$G:$G=C$2,'Full Data'!$C:$C),0))</f>
        <v>#N/A</v>
      </c>
      <c r="D19" s="16" t="e">
        <f t="array" ref="D19">INDEX('Full Data'!$O:$O,MATCH($B19,IF('Full Data'!$G:$G=D$2,'Full Data'!$C:$C),0))</f>
        <v>#N/A</v>
      </c>
      <c r="E19" s="16" t="e">
        <f t="array" ref="E19">INDEX('Full Data'!$O:$O,MATCH($B19,IF('Full Data'!$G:$G=E$2,'Full Data'!$C:$C),0))</f>
        <v>#N/A</v>
      </c>
      <c r="F19" s="16" t="e">
        <f t="array" ref="F19">INDEX('Full Data'!$O:$O,MATCH($B19,IF('Full Data'!$G:$G=F$2,'Full Data'!$C:$C),0))</f>
        <v>#N/A</v>
      </c>
      <c r="G19" s="16" t="e">
        <f t="array" ref="G19">INDEX('Full Data'!$O:$O,MATCH($B19,IF('Full Data'!$G:$G=G$2,'Full Data'!$C:$C),0))</f>
        <v>#N/A</v>
      </c>
      <c r="H19" s="16" t="e">
        <f t="array" ref="H19">INDEX('Full Data'!$O:$O,MATCH($B19,IF('Full Data'!$G:$G=H$2,'Full Data'!$C:$C),0))</f>
        <v>#N/A</v>
      </c>
      <c r="I19" s="16" t="e">
        <f t="array" ref="I19">INDEX('Full Data'!$O:$O,MATCH($B19,IF('Full Data'!$G:$G=I$2,'Full Data'!$C:$C),0))</f>
        <v>#N/A</v>
      </c>
      <c r="J19" s="16" t="e">
        <f t="array" ref="J19">INDEX('Full Data'!$O:$O,MATCH($B19,IF('Full Data'!$G:$G=J$2,'Full Data'!$C:$C),0))</f>
        <v>#N/A</v>
      </c>
      <c r="K19" s="16" t="e">
        <f t="array" ref="K19">INDEX('Full Data'!$O:$O,MATCH($B19,IF('Full Data'!$G:$G=K$2,'Full Data'!$C:$C),0))</f>
        <v>#N/A</v>
      </c>
      <c r="L19" s="16" t="e">
        <f t="array" ref="L19">INDEX('Full Data'!$O:$O,MATCH($B19,IF('Full Data'!$G:$G=L$2,'Full Data'!$C:$C),0))</f>
        <v>#N/A</v>
      </c>
      <c r="M19" s="16" t="e">
        <f t="array" ref="M19">INDEX('Full Data'!$O:$O,MATCH($B19,IF('Full Data'!$G:$G=M$2,'Full Data'!$C:$C),0))</f>
        <v>#N/A</v>
      </c>
      <c r="N19" s="16" t="e">
        <f t="array" ref="N19">INDEX('Full Data'!$O:$O,MATCH($B19,IF('Full Data'!$G:$G=N$2,'Full Data'!$C:$C),0))</f>
        <v>#N/A</v>
      </c>
      <c r="O19" s="16" t="e">
        <f t="array" ref="O19">INDEX('Full Data'!$O:$O,MATCH($B19,IF('Full Data'!$G:$G=O$2,'Full Data'!$C:$C),0))</f>
        <v>#N/A</v>
      </c>
      <c r="P19" s="16" t="e">
        <f t="array" ref="P19">INDEX('Full Data'!$O:$O,MATCH($B19,IF('Full Data'!$G:$G=P$2,'Full Data'!$C:$C),0))</f>
        <v>#N/A</v>
      </c>
      <c r="Q19" s="16" t="e">
        <f t="array" ref="Q19">INDEX('Full Data'!$O:$O,MATCH($B19,IF('Full Data'!$G:$G=Q$2,'Full Data'!$C:$C),0))</f>
        <v>#N/A</v>
      </c>
      <c r="R19" s="16" t="e">
        <f t="array" ref="R19">INDEX('Full Data'!$O:$O,MATCH($B19,IF('Full Data'!$G:$G=R$2,'Full Data'!$C:$C),0))</f>
        <v>#N/A</v>
      </c>
      <c r="S19" s="16" t="e">
        <f t="array" ref="S19">INDEX('Full Data'!$O:$O,MATCH($B19,IF('Full Data'!$G:$G=S$2,'Full Data'!$C:$C),0))</f>
        <v>#N/A</v>
      </c>
      <c r="T19" s="16"/>
      <c r="U19" s="16" t="e">
        <f t="array" ref="U19">INDEX('Full Data'!$O:$O,MATCH($B19,IF('Full Data'!$G:$G=U$2,'Full Data'!$C:$C),0))</f>
        <v>#N/A</v>
      </c>
      <c r="V19" s="16" t="e">
        <f t="array" ref="V19">INDEX('Full Data'!$O:$O,MATCH($B19,IF('Full Data'!$G:$G=V$2,'Full Data'!$C:$C),0))</f>
        <v>#N/A</v>
      </c>
      <c r="W19" s="45" t="e">
        <f t="array" ref="W19">INDEX('Full Data'!$O:$O,MATCH($B19,IF('Full Data'!$G:$G=W$2,'Full Data'!$C:$C),0))</f>
        <v>#N/A</v>
      </c>
      <c r="X19" s="45" t="e">
        <f t="array" ref="X19">INDEX('Full Data'!$O:$O,MATCH($B19,IF('Full Data'!$G:$G=X$2,'Full Data'!$C:$C),0))</f>
        <v>#N/A</v>
      </c>
      <c r="Y19" s="45" t="e">
        <f t="array" ref="Y19">INDEX('Full Data'!$O:$O,MATCH($B19,IF('Full Data'!$G:$G=Y$2,'Full Data'!$C:$C),0))</f>
        <v>#N/A</v>
      </c>
    </row>
    <row r="20" spans="2:25">
      <c r="B20" s="45">
        <f>Summary!B20</f>
        <v>0</v>
      </c>
      <c r="C20" s="16" t="e">
        <f t="array" ref="C20">INDEX('Full Data'!$O:$O,MATCH($B20,IF('Full Data'!$G:$G=C$2,'Full Data'!$C:$C),0))</f>
        <v>#N/A</v>
      </c>
      <c r="D20" s="16" t="e">
        <f t="array" ref="D20">INDEX('Full Data'!$O:$O,MATCH($B20,IF('Full Data'!$G:$G=D$2,'Full Data'!$C:$C),0))</f>
        <v>#N/A</v>
      </c>
      <c r="E20" s="16" t="e">
        <f t="array" ref="E20">INDEX('Full Data'!$O:$O,MATCH($B20,IF('Full Data'!$G:$G=E$2,'Full Data'!$C:$C),0))</f>
        <v>#N/A</v>
      </c>
      <c r="F20" s="16" t="e">
        <f t="array" ref="F20">INDEX('Full Data'!$O:$O,MATCH($B20,IF('Full Data'!$G:$G=F$2,'Full Data'!$C:$C),0))</f>
        <v>#N/A</v>
      </c>
      <c r="G20" s="16" t="e">
        <f t="array" ref="G20">INDEX('Full Data'!$O:$O,MATCH($B20,IF('Full Data'!$G:$G=G$2,'Full Data'!$C:$C),0))</f>
        <v>#N/A</v>
      </c>
      <c r="H20" s="16" t="e">
        <f t="array" ref="H20">INDEX('Full Data'!$O:$O,MATCH($B20,IF('Full Data'!$G:$G=H$2,'Full Data'!$C:$C),0))</f>
        <v>#N/A</v>
      </c>
      <c r="I20" s="16" t="e">
        <f t="array" ref="I20">INDEX('Full Data'!$O:$O,MATCH($B20,IF('Full Data'!$G:$G=I$2,'Full Data'!$C:$C),0))</f>
        <v>#N/A</v>
      </c>
      <c r="J20" s="16" t="e">
        <f t="array" ref="J20">INDEX('Full Data'!$O:$O,MATCH($B20,IF('Full Data'!$G:$G=J$2,'Full Data'!$C:$C),0))</f>
        <v>#N/A</v>
      </c>
      <c r="K20" s="16" t="e">
        <f t="array" ref="K20">INDEX('Full Data'!$O:$O,MATCH($B20,IF('Full Data'!$G:$G=K$2,'Full Data'!$C:$C),0))</f>
        <v>#N/A</v>
      </c>
      <c r="L20" s="16" t="e">
        <f t="array" ref="L20">INDEX('Full Data'!$O:$O,MATCH($B20,IF('Full Data'!$G:$G=L$2,'Full Data'!$C:$C),0))</f>
        <v>#N/A</v>
      </c>
      <c r="M20" s="16" t="e">
        <f t="array" ref="M20">INDEX('Full Data'!$O:$O,MATCH($B20,IF('Full Data'!$G:$G=M$2,'Full Data'!$C:$C),0))</f>
        <v>#N/A</v>
      </c>
      <c r="N20" s="16" t="e">
        <f t="array" ref="N20">INDEX('Full Data'!$O:$O,MATCH($B20,IF('Full Data'!$G:$G=N$2,'Full Data'!$C:$C),0))</f>
        <v>#N/A</v>
      </c>
      <c r="O20" s="16" t="e">
        <f t="array" ref="O20">INDEX('Full Data'!$O:$O,MATCH($B20,IF('Full Data'!$G:$G=O$2,'Full Data'!$C:$C),0))</f>
        <v>#N/A</v>
      </c>
      <c r="P20" s="16" t="e">
        <f t="array" ref="P20">INDEX('Full Data'!$O:$O,MATCH($B20,IF('Full Data'!$G:$G=P$2,'Full Data'!$C:$C),0))</f>
        <v>#N/A</v>
      </c>
      <c r="Q20" s="16" t="e">
        <f t="array" ref="Q20">INDEX('Full Data'!$O:$O,MATCH($B20,IF('Full Data'!$G:$G=Q$2,'Full Data'!$C:$C),0))</f>
        <v>#N/A</v>
      </c>
      <c r="R20" s="16" t="e">
        <f t="array" ref="R20">INDEX('Full Data'!$O:$O,MATCH($B20,IF('Full Data'!$G:$G=R$2,'Full Data'!$C:$C),0))</f>
        <v>#N/A</v>
      </c>
      <c r="S20" s="16" t="e">
        <f t="array" ref="S20">INDEX('Full Data'!$O:$O,MATCH($B20,IF('Full Data'!$G:$G=S$2,'Full Data'!$C:$C),0))</f>
        <v>#N/A</v>
      </c>
      <c r="T20" s="16"/>
      <c r="U20" s="16" t="e">
        <f t="array" ref="U20">INDEX('Full Data'!$O:$O,MATCH($B20,IF('Full Data'!$G:$G=U$2,'Full Data'!$C:$C),0))</f>
        <v>#N/A</v>
      </c>
      <c r="V20" s="16" t="e">
        <f t="array" ref="V20">INDEX('Full Data'!$O:$O,MATCH($B20,IF('Full Data'!$G:$G=V$2,'Full Data'!$C:$C),0))</f>
        <v>#N/A</v>
      </c>
      <c r="W20" s="45" t="e">
        <f t="array" ref="W20">INDEX('Full Data'!$O:$O,MATCH($B20,IF('Full Data'!$G:$G=W$2,'Full Data'!$C:$C),0))</f>
        <v>#N/A</v>
      </c>
      <c r="X20" s="45" t="e">
        <f t="array" ref="X20">INDEX('Full Data'!$O:$O,MATCH($B20,IF('Full Data'!$G:$G=X$2,'Full Data'!$C:$C),0))</f>
        <v>#N/A</v>
      </c>
      <c r="Y20" s="45" t="e">
        <f t="array" ref="Y20">INDEX('Full Data'!$O:$O,MATCH($B20,IF('Full Data'!$G:$G=Y$2,'Full Data'!$C:$C),0))</f>
        <v>#N/A</v>
      </c>
    </row>
    <row r="21" spans="2:25">
      <c r="B21" s="45">
        <f>Summary!B21</f>
        <v>0</v>
      </c>
      <c r="C21" s="16" t="e">
        <f t="array" ref="C21">INDEX('Full Data'!$O:$O,MATCH($B21,IF('Full Data'!$G:$G=C$2,'Full Data'!$C:$C),0))</f>
        <v>#N/A</v>
      </c>
      <c r="D21" s="16" t="e">
        <f t="array" ref="D21">INDEX('Full Data'!$O:$O,MATCH($B21,IF('Full Data'!$G:$G=D$2,'Full Data'!$C:$C),0))</f>
        <v>#N/A</v>
      </c>
      <c r="E21" s="16" t="e">
        <f t="array" ref="E21">INDEX('Full Data'!$O:$O,MATCH($B21,IF('Full Data'!$G:$G=E$2,'Full Data'!$C:$C),0))</f>
        <v>#N/A</v>
      </c>
      <c r="F21" s="16" t="e">
        <f t="array" ref="F21">INDEX('Full Data'!$O:$O,MATCH($B21,IF('Full Data'!$G:$G=F$2,'Full Data'!$C:$C),0))</f>
        <v>#N/A</v>
      </c>
      <c r="G21" s="16" t="e">
        <f t="array" ref="G21">INDEX('Full Data'!$O:$O,MATCH($B21,IF('Full Data'!$G:$G=G$2,'Full Data'!$C:$C),0))</f>
        <v>#N/A</v>
      </c>
      <c r="H21" s="16" t="e">
        <f t="array" ref="H21">INDEX('Full Data'!$O:$O,MATCH($B21,IF('Full Data'!$G:$G=H$2,'Full Data'!$C:$C),0))</f>
        <v>#N/A</v>
      </c>
      <c r="I21" s="16" t="e">
        <f t="array" ref="I21">INDEX('Full Data'!$O:$O,MATCH($B21,IF('Full Data'!$G:$G=I$2,'Full Data'!$C:$C),0))</f>
        <v>#N/A</v>
      </c>
      <c r="J21" s="16" t="e">
        <f t="array" ref="J21">INDEX('Full Data'!$O:$O,MATCH($B21,IF('Full Data'!$G:$G=J$2,'Full Data'!$C:$C),0))</f>
        <v>#N/A</v>
      </c>
      <c r="K21" s="16" t="e">
        <f t="array" ref="K21">INDEX('Full Data'!$O:$O,MATCH($B21,IF('Full Data'!$G:$G=K$2,'Full Data'!$C:$C),0))</f>
        <v>#N/A</v>
      </c>
      <c r="L21" s="16" t="e">
        <f t="array" ref="L21">INDEX('Full Data'!$O:$O,MATCH($B21,IF('Full Data'!$G:$G=L$2,'Full Data'!$C:$C),0))</f>
        <v>#N/A</v>
      </c>
      <c r="M21" s="16" t="e">
        <f t="array" ref="M21">INDEX('Full Data'!$O:$O,MATCH($B21,IF('Full Data'!$G:$G=M$2,'Full Data'!$C:$C),0))</f>
        <v>#N/A</v>
      </c>
      <c r="N21" s="16" t="e">
        <f t="array" ref="N21">INDEX('Full Data'!$O:$O,MATCH($B21,IF('Full Data'!$G:$G=N$2,'Full Data'!$C:$C),0))</f>
        <v>#N/A</v>
      </c>
      <c r="O21" s="16" t="e">
        <f t="array" ref="O21">INDEX('Full Data'!$O:$O,MATCH($B21,IF('Full Data'!$G:$G=O$2,'Full Data'!$C:$C),0))</f>
        <v>#N/A</v>
      </c>
      <c r="P21" s="16" t="e">
        <f t="array" ref="P21">INDEX('Full Data'!$O:$O,MATCH($B21,IF('Full Data'!$G:$G=P$2,'Full Data'!$C:$C),0))</f>
        <v>#N/A</v>
      </c>
      <c r="Q21" s="16" t="e">
        <f t="array" ref="Q21">INDEX('Full Data'!$O:$O,MATCH($B21,IF('Full Data'!$G:$G=Q$2,'Full Data'!$C:$C),0))</f>
        <v>#N/A</v>
      </c>
      <c r="R21" s="16" t="e">
        <f t="array" ref="R21">INDEX('Full Data'!$O:$O,MATCH($B21,IF('Full Data'!$G:$G=R$2,'Full Data'!$C:$C),0))</f>
        <v>#N/A</v>
      </c>
      <c r="S21" s="16" t="e">
        <f t="array" ref="S21">INDEX('Full Data'!$O:$O,MATCH($B21,IF('Full Data'!$G:$G=S$2,'Full Data'!$C:$C),0))</f>
        <v>#N/A</v>
      </c>
      <c r="T21" s="16"/>
      <c r="U21" s="16" t="e">
        <f t="array" ref="U21">INDEX('Full Data'!$O:$O,MATCH($B21,IF('Full Data'!$G:$G=U$2,'Full Data'!$C:$C),0))</f>
        <v>#N/A</v>
      </c>
      <c r="V21" s="16" t="e">
        <f t="array" ref="V21">INDEX('Full Data'!$O:$O,MATCH($B21,IF('Full Data'!$G:$G=V$2,'Full Data'!$C:$C),0))</f>
        <v>#N/A</v>
      </c>
      <c r="W21" s="45" t="e">
        <f t="array" ref="W21">INDEX('Full Data'!$O:$O,MATCH($B21,IF('Full Data'!$G:$G=W$2,'Full Data'!$C:$C),0))</f>
        <v>#N/A</v>
      </c>
      <c r="X21" s="45" t="e">
        <f t="array" ref="X21">INDEX('Full Data'!$O:$O,MATCH($B21,IF('Full Data'!$G:$G=X$2,'Full Data'!$C:$C),0))</f>
        <v>#N/A</v>
      </c>
      <c r="Y21" s="45" t="e">
        <f t="array" ref="Y21">INDEX('Full Data'!$O:$O,MATCH($B21,IF('Full Data'!$G:$G=Y$2,'Full Data'!$C:$C),0))</f>
        <v>#N/A</v>
      </c>
    </row>
    <row r="22" spans="2:25">
      <c r="B22" s="45">
        <f>Summary!B22</f>
        <v>0</v>
      </c>
      <c r="C22" s="16" t="e">
        <f t="array" ref="C22">INDEX('Full Data'!$O:$O,MATCH($B22,IF('Full Data'!$G:$G=C$2,'Full Data'!$C:$C),0))</f>
        <v>#N/A</v>
      </c>
      <c r="D22" s="16" t="e">
        <f t="array" ref="D22">INDEX('Full Data'!$O:$O,MATCH($B22,IF('Full Data'!$G:$G=D$2,'Full Data'!$C:$C),0))</f>
        <v>#N/A</v>
      </c>
      <c r="E22" s="16" t="e">
        <f t="array" ref="E22">INDEX('Full Data'!$O:$O,MATCH($B22,IF('Full Data'!$G:$G=E$2,'Full Data'!$C:$C),0))</f>
        <v>#N/A</v>
      </c>
      <c r="F22" s="16" t="e">
        <f t="array" ref="F22">INDEX('Full Data'!$O:$O,MATCH($B22,IF('Full Data'!$G:$G=F$2,'Full Data'!$C:$C),0))</f>
        <v>#N/A</v>
      </c>
      <c r="G22" s="16" t="e">
        <f t="array" ref="G22">INDEX('Full Data'!$O:$O,MATCH($B22,IF('Full Data'!$G:$G=G$2,'Full Data'!$C:$C),0))</f>
        <v>#N/A</v>
      </c>
      <c r="H22" s="16" t="e">
        <f t="array" ref="H22">INDEX('Full Data'!$O:$O,MATCH($B22,IF('Full Data'!$G:$G=H$2,'Full Data'!$C:$C),0))</f>
        <v>#N/A</v>
      </c>
      <c r="I22" s="16" t="e">
        <f t="array" ref="I22">INDEX('Full Data'!$O:$O,MATCH($B22,IF('Full Data'!$G:$G=I$2,'Full Data'!$C:$C),0))</f>
        <v>#N/A</v>
      </c>
      <c r="J22" s="16" t="e">
        <f t="array" ref="J22">INDEX('Full Data'!$O:$O,MATCH($B22,IF('Full Data'!$G:$G=J$2,'Full Data'!$C:$C),0))</f>
        <v>#N/A</v>
      </c>
      <c r="K22" s="16" t="e">
        <f t="array" ref="K22">INDEX('Full Data'!$O:$O,MATCH($B22,IF('Full Data'!$G:$G=K$2,'Full Data'!$C:$C),0))</f>
        <v>#N/A</v>
      </c>
      <c r="L22" s="16" t="e">
        <f t="array" ref="L22">INDEX('Full Data'!$O:$O,MATCH($B22,IF('Full Data'!$G:$G=L$2,'Full Data'!$C:$C),0))</f>
        <v>#N/A</v>
      </c>
      <c r="M22" s="16" t="e">
        <f t="array" ref="M22">INDEX('Full Data'!$O:$O,MATCH($B22,IF('Full Data'!$G:$G=M$2,'Full Data'!$C:$C),0))</f>
        <v>#N/A</v>
      </c>
      <c r="N22" s="16" t="e">
        <f t="array" ref="N22">INDEX('Full Data'!$O:$O,MATCH($B22,IF('Full Data'!$G:$G=N$2,'Full Data'!$C:$C),0))</f>
        <v>#N/A</v>
      </c>
      <c r="O22" s="16" t="e">
        <f t="array" ref="O22">INDEX('Full Data'!$O:$O,MATCH($B22,IF('Full Data'!$G:$G=O$2,'Full Data'!$C:$C),0))</f>
        <v>#N/A</v>
      </c>
      <c r="P22" s="16" t="e">
        <f t="array" ref="P22">INDEX('Full Data'!$O:$O,MATCH($B22,IF('Full Data'!$G:$G=P$2,'Full Data'!$C:$C),0))</f>
        <v>#N/A</v>
      </c>
      <c r="Q22" s="16" t="e">
        <f t="array" ref="Q22">INDEX('Full Data'!$O:$O,MATCH($B22,IF('Full Data'!$G:$G=Q$2,'Full Data'!$C:$C),0))</f>
        <v>#N/A</v>
      </c>
      <c r="R22" s="16" t="e">
        <f t="array" ref="R22">INDEX('Full Data'!$O:$O,MATCH($B22,IF('Full Data'!$G:$G=R$2,'Full Data'!$C:$C),0))</f>
        <v>#N/A</v>
      </c>
      <c r="S22" s="16" t="e">
        <f t="array" ref="S22">INDEX('Full Data'!$O:$O,MATCH($B22,IF('Full Data'!$G:$G=S$2,'Full Data'!$C:$C),0))</f>
        <v>#N/A</v>
      </c>
      <c r="T22" s="16"/>
      <c r="U22" s="16" t="e">
        <f t="array" ref="U22">INDEX('Full Data'!$O:$O,MATCH($B22,IF('Full Data'!$G:$G=U$2,'Full Data'!$C:$C),0))</f>
        <v>#N/A</v>
      </c>
      <c r="V22" s="16" t="e">
        <f t="array" ref="V22">INDEX('Full Data'!$O:$O,MATCH($B22,IF('Full Data'!$G:$G=V$2,'Full Data'!$C:$C),0))</f>
        <v>#N/A</v>
      </c>
      <c r="W22" s="45" t="e">
        <f t="array" ref="W22">INDEX('Full Data'!$O:$O,MATCH($B22,IF('Full Data'!$G:$G=W$2,'Full Data'!$C:$C),0))</f>
        <v>#N/A</v>
      </c>
      <c r="X22" s="45" t="e">
        <f t="array" ref="X22">INDEX('Full Data'!$O:$O,MATCH($B22,IF('Full Data'!$G:$G=X$2,'Full Data'!$C:$C),0))</f>
        <v>#N/A</v>
      </c>
      <c r="Y22" s="45" t="e">
        <f t="array" ref="Y22">INDEX('Full Data'!$O:$O,MATCH($B22,IF('Full Data'!$G:$G=Y$2,'Full Data'!$C:$C),0))</f>
        <v>#N/A</v>
      </c>
    </row>
    <row r="23" spans="2:25">
      <c r="B23" s="45">
        <f>Summary!B23</f>
        <v>0</v>
      </c>
      <c r="C23" s="16" t="e">
        <f t="array" ref="C23">INDEX('Full Data'!$O:$O,MATCH($B23,IF('Full Data'!$G:$G=C$2,'Full Data'!$C:$C),0))</f>
        <v>#N/A</v>
      </c>
      <c r="D23" s="16" t="e">
        <f t="array" ref="D23">INDEX('Full Data'!$O:$O,MATCH($B23,IF('Full Data'!$G:$G=D$2,'Full Data'!$C:$C),0))</f>
        <v>#N/A</v>
      </c>
      <c r="E23" s="16" t="e">
        <f t="array" ref="E23">INDEX('Full Data'!$O:$O,MATCH($B23,IF('Full Data'!$G:$G=E$2,'Full Data'!$C:$C),0))</f>
        <v>#N/A</v>
      </c>
      <c r="F23" s="16" t="e">
        <f t="array" ref="F23">INDEX('Full Data'!$O:$O,MATCH($B23,IF('Full Data'!$G:$G=F$2,'Full Data'!$C:$C),0))</f>
        <v>#N/A</v>
      </c>
      <c r="G23" s="16" t="e">
        <f t="array" ref="G23">INDEX('Full Data'!$O:$O,MATCH($B23,IF('Full Data'!$G:$G=G$2,'Full Data'!$C:$C),0))</f>
        <v>#N/A</v>
      </c>
      <c r="H23" s="16" t="e">
        <f t="array" ref="H23">INDEX('Full Data'!$O:$O,MATCH($B23,IF('Full Data'!$G:$G=H$2,'Full Data'!$C:$C),0))</f>
        <v>#N/A</v>
      </c>
      <c r="I23" s="16" t="e">
        <f t="array" ref="I23">INDEX('Full Data'!$O:$O,MATCH($B23,IF('Full Data'!$G:$G=I$2,'Full Data'!$C:$C),0))</f>
        <v>#N/A</v>
      </c>
      <c r="J23" s="16" t="e">
        <f t="array" ref="J23">INDEX('Full Data'!$O:$O,MATCH($B23,IF('Full Data'!$G:$G=J$2,'Full Data'!$C:$C),0))</f>
        <v>#N/A</v>
      </c>
      <c r="K23" s="16" t="e">
        <f t="array" ref="K23">INDEX('Full Data'!$O:$O,MATCH($B23,IF('Full Data'!$G:$G=K$2,'Full Data'!$C:$C),0))</f>
        <v>#N/A</v>
      </c>
      <c r="L23" s="16" t="e">
        <f t="array" ref="L23">INDEX('Full Data'!$O:$O,MATCH($B23,IF('Full Data'!$G:$G=L$2,'Full Data'!$C:$C),0))</f>
        <v>#N/A</v>
      </c>
      <c r="M23" s="16" t="e">
        <f t="array" ref="M23">INDEX('Full Data'!$O:$O,MATCH($B23,IF('Full Data'!$G:$G=M$2,'Full Data'!$C:$C),0))</f>
        <v>#N/A</v>
      </c>
      <c r="N23" s="16" t="e">
        <f t="array" ref="N23">INDEX('Full Data'!$O:$O,MATCH($B23,IF('Full Data'!$G:$G=N$2,'Full Data'!$C:$C),0))</f>
        <v>#N/A</v>
      </c>
      <c r="O23" s="16" t="e">
        <f t="array" ref="O23">INDEX('Full Data'!$O:$O,MATCH($B23,IF('Full Data'!$G:$G=O$2,'Full Data'!$C:$C),0))</f>
        <v>#N/A</v>
      </c>
      <c r="P23" s="16" t="e">
        <f t="array" ref="P23">INDEX('Full Data'!$O:$O,MATCH($B23,IF('Full Data'!$G:$G=P$2,'Full Data'!$C:$C),0))</f>
        <v>#N/A</v>
      </c>
      <c r="Q23" s="16" t="e">
        <f t="array" ref="Q23">INDEX('Full Data'!$O:$O,MATCH($B23,IF('Full Data'!$G:$G=Q$2,'Full Data'!$C:$C),0))</f>
        <v>#N/A</v>
      </c>
      <c r="R23" s="16" t="e">
        <f t="array" ref="R23">INDEX('Full Data'!$O:$O,MATCH($B23,IF('Full Data'!$G:$G=R$2,'Full Data'!$C:$C),0))</f>
        <v>#N/A</v>
      </c>
      <c r="S23" s="16" t="e">
        <f t="array" ref="S23">INDEX('Full Data'!$O:$O,MATCH($B23,IF('Full Data'!$G:$G=S$2,'Full Data'!$C:$C),0))</f>
        <v>#N/A</v>
      </c>
      <c r="T23" s="16"/>
      <c r="U23" s="16" t="e">
        <f t="array" ref="U23">INDEX('Full Data'!$O:$O,MATCH($B23,IF('Full Data'!$G:$G=U$2,'Full Data'!$C:$C),0))</f>
        <v>#N/A</v>
      </c>
      <c r="V23" s="16" t="e">
        <f t="array" ref="V23">INDEX('Full Data'!$O:$O,MATCH($B23,IF('Full Data'!$G:$G=V$2,'Full Data'!$C:$C),0))</f>
        <v>#N/A</v>
      </c>
      <c r="W23" s="45" t="e">
        <f t="array" ref="W23">INDEX('Full Data'!$O:$O,MATCH($B23,IF('Full Data'!$G:$G=W$2,'Full Data'!$C:$C),0))</f>
        <v>#N/A</v>
      </c>
      <c r="X23" s="45" t="e">
        <f t="array" ref="X23">INDEX('Full Data'!$O:$O,MATCH($B23,IF('Full Data'!$G:$G=X$2,'Full Data'!$C:$C),0))</f>
        <v>#N/A</v>
      </c>
      <c r="Y23" s="45" t="e">
        <f t="array" ref="Y23">INDEX('Full Data'!$O:$O,MATCH($B23,IF('Full Data'!$G:$G=Y$2,'Full Data'!$C:$C),0))</f>
        <v>#N/A</v>
      </c>
    </row>
    <row r="24" spans="2:25">
      <c r="B24" s="45">
        <f>Summary!B24</f>
        <v>0</v>
      </c>
      <c r="C24" s="16" t="e">
        <f t="array" ref="C24">INDEX('Full Data'!$O:$O,MATCH($B24,IF('Full Data'!$G:$G=C$2,'Full Data'!$C:$C),0))</f>
        <v>#N/A</v>
      </c>
      <c r="D24" s="16" t="e">
        <f t="array" ref="D24">INDEX('Full Data'!$O:$O,MATCH($B24,IF('Full Data'!$G:$G=D$2,'Full Data'!$C:$C),0))</f>
        <v>#N/A</v>
      </c>
      <c r="E24" s="16" t="e">
        <f t="array" ref="E24">INDEX('Full Data'!$O:$O,MATCH($B24,IF('Full Data'!$G:$G=E$2,'Full Data'!$C:$C),0))</f>
        <v>#N/A</v>
      </c>
      <c r="F24" s="16" t="e">
        <f t="array" ref="F24">INDEX('Full Data'!$O:$O,MATCH($B24,IF('Full Data'!$G:$G=F$2,'Full Data'!$C:$C),0))</f>
        <v>#N/A</v>
      </c>
      <c r="G24" s="16" t="e">
        <f t="array" ref="G24">INDEX('Full Data'!$O:$O,MATCH($B24,IF('Full Data'!$G:$G=G$2,'Full Data'!$C:$C),0))</f>
        <v>#N/A</v>
      </c>
      <c r="H24" s="16" t="e">
        <f t="array" ref="H24">INDEX('Full Data'!$O:$O,MATCH($B24,IF('Full Data'!$G:$G=H$2,'Full Data'!$C:$C),0))</f>
        <v>#N/A</v>
      </c>
      <c r="I24" s="16" t="e">
        <f t="array" ref="I24">INDEX('Full Data'!$O:$O,MATCH($B24,IF('Full Data'!$G:$G=I$2,'Full Data'!$C:$C),0))</f>
        <v>#N/A</v>
      </c>
      <c r="J24" s="16" t="e">
        <f t="array" ref="J24">INDEX('Full Data'!$O:$O,MATCH($B24,IF('Full Data'!$G:$G=J$2,'Full Data'!$C:$C),0))</f>
        <v>#N/A</v>
      </c>
      <c r="K24" s="16" t="e">
        <f t="array" ref="K24">INDEX('Full Data'!$O:$O,MATCH($B24,IF('Full Data'!$G:$G=K$2,'Full Data'!$C:$C),0))</f>
        <v>#N/A</v>
      </c>
      <c r="L24" s="16" t="e">
        <f t="array" ref="L24">INDEX('Full Data'!$O:$O,MATCH($B24,IF('Full Data'!$G:$G=L$2,'Full Data'!$C:$C),0))</f>
        <v>#N/A</v>
      </c>
      <c r="M24" s="16" t="e">
        <f t="array" ref="M24">INDEX('Full Data'!$O:$O,MATCH($B24,IF('Full Data'!$G:$G=M$2,'Full Data'!$C:$C),0))</f>
        <v>#N/A</v>
      </c>
      <c r="N24" s="16" t="e">
        <f t="array" ref="N24">INDEX('Full Data'!$O:$O,MATCH($B24,IF('Full Data'!$G:$G=N$2,'Full Data'!$C:$C),0))</f>
        <v>#N/A</v>
      </c>
      <c r="O24" s="16" t="e">
        <f t="array" ref="O24">INDEX('Full Data'!$O:$O,MATCH($B24,IF('Full Data'!$G:$G=O$2,'Full Data'!$C:$C),0))</f>
        <v>#N/A</v>
      </c>
      <c r="P24" s="16" t="e">
        <f t="array" ref="P24">INDEX('Full Data'!$O:$O,MATCH($B24,IF('Full Data'!$G:$G=P$2,'Full Data'!$C:$C),0))</f>
        <v>#N/A</v>
      </c>
      <c r="Q24" s="16" t="e">
        <f t="array" ref="Q24">INDEX('Full Data'!$O:$O,MATCH($B24,IF('Full Data'!$G:$G=Q$2,'Full Data'!$C:$C),0))</f>
        <v>#N/A</v>
      </c>
      <c r="R24" s="16" t="e">
        <f t="array" ref="R24">INDEX('Full Data'!$O:$O,MATCH($B24,IF('Full Data'!$G:$G=R$2,'Full Data'!$C:$C),0))</f>
        <v>#N/A</v>
      </c>
      <c r="S24" s="16" t="e">
        <f t="array" ref="S24">INDEX('Full Data'!$O:$O,MATCH($B24,IF('Full Data'!$G:$G=S$2,'Full Data'!$C:$C),0))</f>
        <v>#N/A</v>
      </c>
      <c r="T24" s="16"/>
      <c r="U24" s="16" t="e">
        <f t="array" ref="U24">INDEX('Full Data'!$O:$O,MATCH($B24,IF('Full Data'!$G:$G=U$2,'Full Data'!$C:$C),0))</f>
        <v>#N/A</v>
      </c>
      <c r="V24" s="16" t="e">
        <f t="array" ref="V24">INDEX('Full Data'!$O:$O,MATCH($B24,IF('Full Data'!$G:$G=V$2,'Full Data'!$C:$C),0))</f>
        <v>#N/A</v>
      </c>
      <c r="W24" s="45" t="e">
        <f t="array" ref="W24">INDEX('Full Data'!$O:$O,MATCH($B24,IF('Full Data'!$G:$G=W$2,'Full Data'!$C:$C),0))</f>
        <v>#N/A</v>
      </c>
      <c r="X24" s="45" t="e">
        <f t="array" ref="X24">INDEX('Full Data'!$O:$O,MATCH($B24,IF('Full Data'!$G:$G=X$2,'Full Data'!$C:$C),0))</f>
        <v>#N/A</v>
      </c>
      <c r="Y24" s="45" t="e">
        <f t="array" ref="Y24">INDEX('Full Data'!$O:$O,MATCH($B24,IF('Full Data'!$G:$G=Y$2,'Full Data'!$C:$C),0))</f>
        <v>#N/A</v>
      </c>
    </row>
    <row r="25" spans="2:25">
      <c r="B25" s="45">
        <f>Summary!B25</f>
        <v>0</v>
      </c>
      <c r="C25" s="16" t="e">
        <f t="array" ref="C25">INDEX('Full Data'!$O:$O,MATCH($B25,IF('Full Data'!$G:$G=C$2,'Full Data'!$C:$C),0))</f>
        <v>#N/A</v>
      </c>
      <c r="D25" s="16" t="e">
        <f t="array" ref="D25">INDEX('Full Data'!$O:$O,MATCH($B25,IF('Full Data'!$G:$G=D$2,'Full Data'!$C:$C),0))</f>
        <v>#N/A</v>
      </c>
      <c r="E25" s="16" t="e">
        <f t="array" ref="E25">INDEX('Full Data'!$O:$O,MATCH($B25,IF('Full Data'!$G:$G=E$2,'Full Data'!$C:$C),0))</f>
        <v>#N/A</v>
      </c>
      <c r="F25" s="16" t="e">
        <f t="array" ref="F25">INDEX('Full Data'!$O:$O,MATCH($B25,IF('Full Data'!$G:$G=F$2,'Full Data'!$C:$C),0))</f>
        <v>#N/A</v>
      </c>
      <c r="G25" s="16" t="e">
        <f t="array" ref="G25">INDEX('Full Data'!$O:$O,MATCH($B25,IF('Full Data'!$G:$G=G$2,'Full Data'!$C:$C),0))</f>
        <v>#N/A</v>
      </c>
      <c r="H25" s="16" t="e">
        <f t="array" ref="H25">INDEX('Full Data'!$O:$O,MATCH($B25,IF('Full Data'!$G:$G=H$2,'Full Data'!$C:$C),0))</f>
        <v>#N/A</v>
      </c>
      <c r="I25" s="16" t="e">
        <f t="array" ref="I25">INDEX('Full Data'!$O:$O,MATCH($B25,IF('Full Data'!$G:$G=I$2,'Full Data'!$C:$C),0))</f>
        <v>#N/A</v>
      </c>
      <c r="J25" s="16" t="e">
        <f t="array" ref="J25">INDEX('Full Data'!$O:$O,MATCH($B25,IF('Full Data'!$G:$G=J$2,'Full Data'!$C:$C),0))</f>
        <v>#N/A</v>
      </c>
      <c r="K25" s="16" t="e">
        <f t="array" ref="K25">INDEX('Full Data'!$O:$O,MATCH($B25,IF('Full Data'!$G:$G=K$2,'Full Data'!$C:$C),0))</f>
        <v>#N/A</v>
      </c>
      <c r="L25" s="16" t="e">
        <f t="array" ref="L25">INDEX('Full Data'!$O:$O,MATCH($B25,IF('Full Data'!$G:$G=L$2,'Full Data'!$C:$C),0))</f>
        <v>#N/A</v>
      </c>
      <c r="M25" s="16" t="e">
        <f t="array" ref="M25">INDEX('Full Data'!$O:$O,MATCH($B25,IF('Full Data'!$G:$G=M$2,'Full Data'!$C:$C),0))</f>
        <v>#N/A</v>
      </c>
      <c r="N25" s="16" t="e">
        <f t="array" ref="N25">INDEX('Full Data'!$O:$O,MATCH($B25,IF('Full Data'!$G:$G=N$2,'Full Data'!$C:$C),0))</f>
        <v>#N/A</v>
      </c>
      <c r="O25" s="16" t="e">
        <f t="array" ref="O25">INDEX('Full Data'!$O:$O,MATCH($B25,IF('Full Data'!$G:$G=O$2,'Full Data'!$C:$C),0))</f>
        <v>#N/A</v>
      </c>
      <c r="P25" s="16" t="e">
        <f t="array" ref="P25">INDEX('Full Data'!$O:$O,MATCH($B25,IF('Full Data'!$G:$G=P$2,'Full Data'!$C:$C),0))</f>
        <v>#N/A</v>
      </c>
      <c r="Q25" s="16" t="e">
        <f t="array" ref="Q25">INDEX('Full Data'!$O:$O,MATCH($B25,IF('Full Data'!$G:$G=Q$2,'Full Data'!$C:$C),0))</f>
        <v>#N/A</v>
      </c>
      <c r="R25" s="16" t="e">
        <f t="array" ref="R25">INDEX('Full Data'!$O:$O,MATCH($B25,IF('Full Data'!$G:$G=R$2,'Full Data'!$C:$C),0))</f>
        <v>#N/A</v>
      </c>
      <c r="S25" s="16" t="e">
        <f t="array" ref="S25">INDEX('Full Data'!$O:$O,MATCH($B25,IF('Full Data'!$G:$G=S$2,'Full Data'!$C:$C),0))</f>
        <v>#N/A</v>
      </c>
      <c r="T25" s="16"/>
      <c r="U25" s="16" t="e">
        <f t="array" ref="U25">INDEX('Full Data'!$O:$O,MATCH($B25,IF('Full Data'!$G:$G=U$2,'Full Data'!$C:$C),0))</f>
        <v>#N/A</v>
      </c>
      <c r="V25" s="16" t="e">
        <f t="array" ref="V25">INDEX('Full Data'!$O:$O,MATCH($B25,IF('Full Data'!$G:$G=V$2,'Full Data'!$C:$C),0))</f>
        <v>#N/A</v>
      </c>
      <c r="W25" s="45" t="e">
        <f t="array" ref="W25">INDEX('Full Data'!$O:$O,MATCH($B25,IF('Full Data'!$G:$G=W$2,'Full Data'!$C:$C),0))</f>
        <v>#N/A</v>
      </c>
      <c r="X25" s="45" t="e">
        <f t="array" ref="X25">INDEX('Full Data'!$O:$O,MATCH($B25,IF('Full Data'!$G:$G=X$2,'Full Data'!$C:$C),0))</f>
        <v>#N/A</v>
      </c>
      <c r="Y25" s="45" t="e">
        <f t="array" ref="Y25">INDEX('Full Data'!$O:$O,MATCH($B25,IF('Full Data'!$G:$G=Y$2,'Full Data'!$C:$C),0))</f>
        <v>#N/A</v>
      </c>
    </row>
    <row r="26" spans="2:25">
      <c r="B26" s="45">
        <f>Summary!B26</f>
        <v>0</v>
      </c>
      <c r="C26" s="16" t="e">
        <f t="array" ref="C26">INDEX('Full Data'!$O:$O,MATCH($B26,IF('Full Data'!$G:$G=C$2,'Full Data'!$C:$C),0))</f>
        <v>#N/A</v>
      </c>
      <c r="D26" s="16" t="e">
        <f t="array" ref="D26">INDEX('Full Data'!$O:$O,MATCH($B26,IF('Full Data'!$G:$G=D$2,'Full Data'!$C:$C),0))</f>
        <v>#N/A</v>
      </c>
      <c r="E26" s="16" t="e">
        <f t="array" ref="E26">INDEX('Full Data'!$O:$O,MATCH($B26,IF('Full Data'!$G:$G=E$2,'Full Data'!$C:$C),0))</f>
        <v>#N/A</v>
      </c>
      <c r="F26" s="16" t="e">
        <f t="array" ref="F26">INDEX('Full Data'!$O:$O,MATCH($B26,IF('Full Data'!$G:$G=F$2,'Full Data'!$C:$C),0))</f>
        <v>#N/A</v>
      </c>
      <c r="G26" s="16" t="e">
        <f t="array" ref="G26">INDEX('Full Data'!$O:$O,MATCH($B26,IF('Full Data'!$G:$G=G$2,'Full Data'!$C:$C),0))</f>
        <v>#N/A</v>
      </c>
      <c r="H26" s="16" t="e">
        <f t="array" ref="H26">INDEX('Full Data'!$O:$O,MATCH($B26,IF('Full Data'!$G:$G=H$2,'Full Data'!$C:$C),0))</f>
        <v>#N/A</v>
      </c>
      <c r="I26" s="16" t="e">
        <f t="array" ref="I26">INDEX('Full Data'!$O:$O,MATCH($B26,IF('Full Data'!$G:$G=I$2,'Full Data'!$C:$C),0))</f>
        <v>#N/A</v>
      </c>
      <c r="J26" s="16" t="e">
        <f t="array" ref="J26">INDEX('Full Data'!$O:$O,MATCH($B26,IF('Full Data'!$G:$G=J$2,'Full Data'!$C:$C),0))</f>
        <v>#N/A</v>
      </c>
      <c r="K26" s="16" t="e">
        <f t="array" ref="K26">INDEX('Full Data'!$O:$O,MATCH($B26,IF('Full Data'!$G:$G=K$2,'Full Data'!$C:$C),0))</f>
        <v>#N/A</v>
      </c>
      <c r="L26" s="16" t="e">
        <f t="array" ref="L26">INDEX('Full Data'!$O:$O,MATCH($B26,IF('Full Data'!$G:$G=L$2,'Full Data'!$C:$C),0))</f>
        <v>#N/A</v>
      </c>
      <c r="M26" s="16" t="e">
        <f t="array" ref="M26">INDEX('Full Data'!$O:$O,MATCH($B26,IF('Full Data'!$G:$G=M$2,'Full Data'!$C:$C),0))</f>
        <v>#N/A</v>
      </c>
      <c r="N26" s="16" t="e">
        <f t="array" ref="N26">INDEX('Full Data'!$O:$O,MATCH($B26,IF('Full Data'!$G:$G=N$2,'Full Data'!$C:$C),0))</f>
        <v>#N/A</v>
      </c>
      <c r="O26" s="16" t="e">
        <f t="array" ref="O26">INDEX('Full Data'!$O:$O,MATCH($B26,IF('Full Data'!$G:$G=O$2,'Full Data'!$C:$C),0))</f>
        <v>#N/A</v>
      </c>
      <c r="P26" s="16" t="e">
        <f t="array" ref="P26">INDEX('Full Data'!$O:$O,MATCH($B26,IF('Full Data'!$G:$G=P$2,'Full Data'!$C:$C),0))</f>
        <v>#N/A</v>
      </c>
      <c r="Q26" s="16" t="e">
        <f t="array" ref="Q26">INDEX('Full Data'!$O:$O,MATCH($B26,IF('Full Data'!$G:$G=Q$2,'Full Data'!$C:$C),0))</f>
        <v>#N/A</v>
      </c>
      <c r="R26" s="16" t="e">
        <f t="array" ref="R26">INDEX('Full Data'!$O:$O,MATCH($B26,IF('Full Data'!$G:$G=R$2,'Full Data'!$C:$C),0))</f>
        <v>#N/A</v>
      </c>
      <c r="S26" s="16" t="e">
        <f t="array" ref="S26">INDEX('Full Data'!$O:$O,MATCH($B26,IF('Full Data'!$G:$G=S$2,'Full Data'!$C:$C),0))</f>
        <v>#N/A</v>
      </c>
      <c r="T26" s="16"/>
      <c r="U26" s="16" t="e">
        <f t="array" ref="U26">INDEX('Full Data'!$O:$O,MATCH($B26,IF('Full Data'!$G:$G=U$2,'Full Data'!$C:$C),0))</f>
        <v>#N/A</v>
      </c>
      <c r="V26" s="16" t="e">
        <f t="array" ref="V26">INDEX('Full Data'!$O:$O,MATCH($B26,IF('Full Data'!$G:$G=V$2,'Full Data'!$C:$C),0))</f>
        <v>#N/A</v>
      </c>
      <c r="W26" s="45" t="e">
        <f t="array" ref="W26">INDEX('Full Data'!$O:$O,MATCH($B26,IF('Full Data'!$G:$G=W$2,'Full Data'!$C:$C),0))</f>
        <v>#N/A</v>
      </c>
      <c r="X26" s="45" t="e">
        <f t="array" ref="X26">INDEX('Full Data'!$O:$O,MATCH($B26,IF('Full Data'!$G:$G=X$2,'Full Data'!$C:$C),0))</f>
        <v>#N/A</v>
      </c>
      <c r="Y26" s="45" t="e">
        <f t="array" ref="Y26">INDEX('Full Data'!$O:$O,MATCH($B26,IF('Full Data'!$G:$G=Y$2,'Full Data'!$C:$C),0))</f>
        <v>#N/A</v>
      </c>
    </row>
    <row r="27" spans="2:25">
      <c r="B27" s="45">
        <f>Summary!B27</f>
        <v>0</v>
      </c>
      <c r="C27" s="16" t="e">
        <f t="array" ref="C27">INDEX('Full Data'!$O:$O,MATCH($B27,IF('Full Data'!$G:$G=C$2,'Full Data'!$C:$C),0))</f>
        <v>#N/A</v>
      </c>
      <c r="D27" s="16" t="e">
        <f t="array" ref="D27">INDEX('Full Data'!$O:$O,MATCH($B27,IF('Full Data'!$G:$G=D$2,'Full Data'!$C:$C),0))</f>
        <v>#N/A</v>
      </c>
      <c r="E27" s="16" t="e">
        <f t="array" ref="E27">INDEX('Full Data'!$O:$O,MATCH($B27,IF('Full Data'!$G:$G=E$2,'Full Data'!$C:$C),0))</f>
        <v>#N/A</v>
      </c>
      <c r="F27" s="16" t="e">
        <f t="array" ref="F27">INDEX('Full Data'!$O:$O,MATCH($B27,IF('Full Data'!$G:$G=F$2,'Full Data'!$C:$C),0))</f>
        <v>#N/A</v>
      </c>
      <c r="G27" s="16" t="e">
        <f t="array" ref="G27">INDEX('Full Data'!$O:$O,MATCH($B27,IF('Full Data'!$G:$G=G$2,'Full Data'!$C:$C),0))</f>
        <v>#N/A</v>
      </c>
      <c r="H27" s="16" t="e">
        <f t="array" ref="H27">INDEX('Full Data'!$O:$O,MATCH($B27,IF('Full Data'!$G:$G=H$2,'Full Data'!$C:$C),0))</f>
        <v>#N/A</v>
      </c>
      <c r="I27" s="16" t="e">
        <f t="array" ref="I27">INDEX('Full Data'!$O:$O,MATCH($B27,IF('Full Data'!$G:$G=I$2,'Full Data'!$C:$C),0))</f>
        <v>#N/A</v>
      </c>
      <c r="J27" s="16" t="e">
        <f t="array" ref="J27">INDEX('Full Data'!$O:$O,MATCH($B27,IF('Full Data'!$G:$G=J$2,'Full Data'!$C:$C),0))</f>
        <v>#N/A</v>
      </c>
      <c r="K27" s="16" t="e">
        <f t="array" ref="K27">INDEX('Full Data'!$O:$O,MATCH($B27,IF('Full Data'!$G:$G=K$2,'Full Data'!$C:$C),0))</f>
        <v>#N/A</v>
      </c>
      <c r="L27" s="16" t="e">
        <f t="array" ref="L27">INDEX('Full Data'!$O:$O,MATCH($B27,IF('Full Data'!$G:$G=L$2,'Full Data'!$C:$C),0))</f>
        <v>#N/A</v>
      </c>
      <c r="M27" s="16" t="e">
        <f t="array" ref="M27">INDEX('Full Data'!$O:$O,MATCH($B27,IF('Full Data'!$G:$G=M$2,'Full Data'!$C:$C),0))</f>
        <v>#N/A</v>
      </c>
      <c r="N27" s="16" t="e">
        <f t="array" ref="N27">INDEX('Full Data'!$O:$O,MATCH($B27,IF('Full Data'!$G:$G=N$2,'Full Data'!$C:$C),0))</f>
        <v>#N/A</v>
      </c>
      <c r="O27" s="16" t="e">
        <f t="array" ref="O27">INDEX('Full Data'!$O:$O,MATCH($B27,IF('Full Data'!$G:$G=O$2,'Full Data'!$C:$C),0))</f>
        <v>#N/A</v>
      </c>
      <c r="P27" s="16" t="e">
        <f t="array" ref="P27">INDEX('Full Data'!$O:$O,MATCH($B27,IF('Full Data'!$G:$G=P$2,'Full Data'!$C:$C),0))</f>
        <v>#N/A</v>
      </c>
      <c r="Q27" s="16" t="e">
        <f t="array" ref="Q27">INDEX('Full Data'!$O:$O,MATCH($B27,IF('Full Data'!$G:$G=Q$2,'Full Data'!$C:$C),0))</f>
        <v>#N/A</v>
      </c>
      <c r="R27" s="16" t="e">
        <f t="array" ref="R27">INDEX('Full Data'!$O:$O,MATCH($B27,IF('Full Data'!$G:$G=R$2,'Full Data'!$C:$C),0))</f>
        <v>#N/A</v>
      </c>
      <c r="S27" s="16" t="e">
        <f t="array" ref="S27">INDEX('Full Data'!$O:$O,MATCH($B27,IF('Full Data'!$G:$G=S$2,'Full Data'!$C:$C),0))</f>
        <v>#N/A</v>
      </c>
      <c r="T27" s="16"/>
      <c r="U27" s="16" t="e">
        <f t="array" ref="U27">INDEX('Full Data'!$O:$O,MATCH($B27,IF('Full Data'!$G:$G=U$2,'Full Data'!$C:$C),0))</f>
        <v>#N/A</v>
      </c>
      <c r="V27" s="16" t="e">
        <f t="array" ref="V27">INDEX('Full Data'!$O:$O,MATCH($B27,IF('Full Data'!$G:$G=V$2,'Full Data'!$C:$C),0))</f>
        <v>#N/A</v>
      </c>
      <c r="W27" s="45" t="e">
        <f t="array" ref="W27">INDEX('Full Data'!$O:$O,MATCH($B27,IF('Full Data'!$G:$G=W$2,'Full Data'!$C:$C),0))</f>
        <v>#N/A</v>
      </c>
      <c r="X27" s="45" t="e">
        <f t="array" ref="X27">INDEX('Full Data'!$O:$O,MATCH($B27,IF('Full Data'!$G:$G=X$2,'Full Data'!$C:$C),0))</f>
        <v>#N/A</v>
      </c>
      <c r="Y27" s="45" t="e">
        <f t="array" ref="Y27">INDEX('Full Data'!$O:$O,MATCH($B27,IF('Full Data'!$G:$G=Y$2,'Full Data'!$C:$C),0))</f>
        <v>#N/A</v>
      </c>
    </row>
    <row r="28" spans="2:25">
      <c r="B28" s="45">
        <f>Summary!B28</f>
        <v>0</v>
      </c>
      <c r="C28" s="34" t="e">
        <f t="array" ref="C28">INDEX('Full Data'!$O:$O,MATCH($B28,IF('Full Data'!$G:$G=C$2,'Full Data'!$C:$C),0))</f>
        <v>#N/A</v>
      </c>
      <c r="D28" s="34" t="e">
        <f t="array" ref="D28">INDEX('Full Data'!$O:$O,MATCH($B28,IF('Full Data'!$G:$G=D$2,'Full Data'!$C:$C),0))</f>
        <v>#N/A</v>
      </c>
      <c r="E28" s="34" t="e">
        <f t="array" ref="E28">INDEX('Full Data'!$O:$O,MATCH($B28,IF('Full Data'!$G:$G=E$2,'Full Data'!$C:$C),0))</f>
        <v>#N/A</v>
      </c>
      <c r="F28" s="34" t="e">
        <f t="array" ref="F28">INDEX('Full Data'!$O:$O,MATCH($B28,IF('Full Data'!$G:$G=F$2,'Full Data'!$C:$C),0))</f>
        <v>#N/A</v>
      </c>
      <c r="G28" s="34" t="e">
        <f t="array" ref="G28">INDEX('Full Data'!$O:$O,MATCH($B28,IF('Full Data'!$G:$G=G$2,'Full Data'!$C:$C),0))</f>
        <v>#N/A</v>
      </c>
      <c r="H28" s="34" t="e">
        <f t="array" ref="H28">INDEX('Full Data'!$O:$O,MATCH($B28,IF('Full Data'!$G:$G=H$2,'Full Data'!$C:$C),0))</f>
        <v>#N/A</v>
      </c>
      <c r="I28" s="34" t="e">
        <f t="array" ref="I28">INDEX('Full Data'!$O:$O,MATCH($B28,IF('Full Data'!$G:$G=I$2,'Full Data'!$C:$C),0))</f>
        <v>#N/A</v>
      </c>
      <c r="J28" s="34" t="e">
        <f t="array" ref="J28">INDEX('Full Data'!$O:$O,MATCH($B28,IF('Full Data'!$G:$G=J$2,'Full Data'!$C:$C),0))</f>
        <v>#N/A</v>
      </c>
      <c r="K28" s="34" t="e">
        <f t="array" ref="K28">INDEX('Full Data'!$O:$O,MATCH($B28,IF('Full Data'!$G:$G=K$2,'Full Data'!$C:$C),0))</f>
        <v>#N/A</v>
      </c>
      <c r="L28" s="34" t="e">
        <f t="array" ref="L28">INDEX('Full Data'!$O:$O,MATCH($B28,IF('Full Data'!$G:$G=L$2,'Full Data'!$C:$C),0))</f>
        <v>#N/A</v>
      </c>
      <c r="M28" s="34" t="e">
        <f t="array" ref="M28">INDEX('Full Data'!$O:$O,MATCH($B28,IF('Full Data'!$G:$G=M$2,'Full Data'!$C:$C),0))</f>
        <v>#N/A</v>
      </c>
      <c r="N28" s="34" t="e">
        <f t="array" ref="N28">INDEX('Full Data'!$O:$O,MATCH($B28,IF('Full Data'!$G:$G=N$2,'Full Data'!$C:$C),0))</f>
        <v>#N/A</v>
      </c>
      <c r="O28" s="34" t="e">
        <f t="array" ref="O28">INDEX('Full Data'!$O:$O,MATCH($B28,IF('Full Data'!$G:$G=O$2,'Full Data'!$C:$C),0))</f>
        <v>#N/A</v>
      </c>
      <c r="P28" s="34" t="e">
        <f t="array" ref="P28">INDEX('Full Data'!$O:$O,MATCH($B28,IF('Full Data'!$G:$G=P$2,'Full Data'!$C:$C),0))</f>
        <v>#N/A</v>
      </c>
      <c r="Q28" s="34" t="e">
        <f t="array" ref="Q28">INDEX('Full Data'!$O:$O,MATCH($B28,IF('Full Data'!$G:$G=Q$2,'Full Data'!$C:$C),0))</f>
        <v>#N/A</v>
      </c>
      <c r="R28" s="34" t="e">
        <f t="array" ref="R28">INDEX('Full Data'!$O:$O,MATCH($B28,IF('Full Data'!$G:$G=R$2,'Full Data'!$C:$C),0))</f>
        <v>#N/A</v>
      </c>
      <c r="S28" s="34" t="e">
        <f t="array" ref="S28">INDEX('Full Data'!$O:$O,MATCH($B28,IF('Full Data'!$G:$G=S$2,'Full Data'!$C:$C),0))</f>
        <v>#N/A</v>
      </c>
      <c r="T28" s="34"/>
      <c r="U28" s="34" t="e">
        <f t="array" ref="U28">INDEX('Full Data'!$O:$O,MATCH($B28,IF('Full Data'!$G:$G=U$2,'Full Data'!$C:$C),0))</f>
        <v>#N/A</v>
      </c>
      <c r="V28" s="34" t="e">
        <f t="array" ref="V28">INDEX('Full Data'!$O:$O,MATCH($B28,IF('Full Data'!$G:$G=V$2,'Full Data'!$C:$C),0))</f>
        <v>#N/A</v>
      </c>
      <c r="W28" s="45" t="e">
        <f t="array" ref="W28">INDEX('Full Data'!$O:$O,MATCH($B28,IF('Full Data'!$G:$G=W$2,'Full Data'!$C:$C),0))</f>
        <v>#N/A</v>
      </c>
      <c r="X28" s="45" t="e">
        <f t="array" ref="X28">INDEX('Full Data'!$O:$O,MATCH($B28,IF('Full Data'!$G:$G=X$2,'Full Data'!$C:$C),0))</f>
        <v>#N/A</v>
      </c>
      <c r="Y28" s="45" t="e">
        <f t="array" ref="Y28">INDEX('Full Data'!$O:$O,MATCH($B28,IF('Full Data'!$G:$G=Y$2,'Full Data'!$C:$C),0))</f>
        <v>#N/A</v>
      </c>
    </row>
    <row r="29" spans="2:25">
      <c r="B29" s="45">
        <f>Summary!B29</f>
        <v>0</v>
      </c>
      <c r="C29" s="34" t="e">
        <f t="array" ref="C29">INDEX('Full Data'!$O:$O,MATCH($B29,IF('Full Data'!$G:$G=C$2,'Full Data'!$C:$C),0))</f>
        <v>#N/A</v>
      </c>
      <c r="D29" s="34" t="e">
        <f t="array" ref="D29">INDEX('Full Data'!$O:$O,MATCH($B29,IF('Full Data'!$G:$G=D$2,'Full Data'!$C:$C),0))</f>
        <v>#N/A</v>
      </c>
      <c r="E29" s="34" t="e">
        <f t="array" ref="E29">INDEX('Full Data'!$O:$O,MATCH($B29,IF('Full Data'!$G:$G=E$2,'Full Data'!$C:$C),0))</f>
        <v>#N/A</v>
      </c>
      <c r="F29" s="34" t="e">
        <f t="array" ref="F29">INDEX('Full Data'!$O:$O,MATCH($B29,IF('Full Data'!$G:$G=F$2,'Full Data'!$C:$C),0))</f>
        <v>#N/A</v>
      </c>
      <c r="G29" s="34" t="e">
        <f t="array" ref="G29">INDEX('Full Data'!$O:$O,MATCH($B29,IF('Full Data'!$G:$G=G$2,'Full Data'!$C:$C),0))</f>
        <v>#N/A</v>
      </c>
      <c r="H29" s="34" t="e">
        <f t="array" ref="H29">INDEX('Full Data'!$O:$O,MATCH($B29,IF('Full Data'!$G:$G=H$2,'Full Data'!$C:$C),0))</f>
        <v>#N/A</v>
      </c>
      <c r="I29" s="34" t="e">
        <f t="array" ref="I29">INDEX('Full Data'!$O:$O,MATCH($B29,IF('Full Data'!$G:$G=I$2,'Full Data'!$C:$C),0))</f>
        <v>#N/A</v>
      </c>
      <c r="J29" s="34" t="e">
        <f t="array" ref="J29">INDEX('Full Data'!$O:$O,MATCH($B29,IF('Full Data'!$G:$G=J$2,'Full Data'!$C:$C),0))</f>
        <v>#N/A</v>
      </c>
      <c r="K29" s="34" t="e">
        <f t="array" ref="K29">INDEX('Full Data'!$O:$O,MATCH($B29,IF('Full Data'!$G:$G=K$2,'Full Data'!$C:$C),0))</f>
        <v>#N/A</v>
      </c>
      <c r="L29" s="34" t="e">
        <f t="array" ref="L29">INDEX('Full Data'!$O:$O,MATCH($B29,IF('Full Data'!$G:$G=L$2,'Full Data'!$C:$C),0))</f>
        <v>#N/A</v>
      </c>
      <c r="M29" s="34" t="e">
        <f t="array" ref="M29">INDEX('Full Data'!$O:$O,MATCH($B29,IF('Full Data'!$G:$G=M$2,'Full Data'!$C:$C),0))</f>
        <v>#N/A</v>
      </c>
      <c r="N29" s="34" t="e">
        <f t="array" ref="N29">INDEX('Full Data'!$O:$O,MATCH($B29,IF('Full Data'!$G:$G=N$2,'Full Data'!$C:$C),0))</f>
        <v>#N/A</v>
      </c>
      <c r="O29" s="34" t="e">
        <f t="array" ref="O29">INDEX('Full Data'!$O:$O,MATCH($B29,IF('Full Data'!$G:$G=O$2,'Full Data'!$C:$C),0))</f>
        <v>#N/A</v>
      </c>
      <c r="P29" s="34" t="e">
        <f t="array" ref="P29">INDEX('Full Data'!$O:$O,MATCH($B29,IF('Full Data'!$G:$G=P$2,'Full Data'!$C:$C),0))</f>
        <v>#N/A</v>
      </c>
      <c r="Q29" s="34" t="e">
        <f t="array" ref="Q29">INDEX('Full Data'!$O:$O,MATCH($B29,IF('Full Data'!$G:$G=Q$2,'Full Data'!$C:$C),0))</f>
        <v>#N/A</v>
      </c>
      <c r="R29" s="34" t="e">
        <f t="array" ref="R29">INDEX('Full Data'!$O:$O,MATCH($B29,IF('Full Data'!$G:$G=R$2,'Full Data'!$C:$C),0))</f>
        <v>#N/A</v>
      </c>
      <c r="S29" s="34" t="e">
        <f t="array" ref="S29">INDEX('Full Data'!$O:$O,MATCH($B29,IF('Full Data'!$G:$G=S$2,'Full Data'!$C:$C),0))</f>
        <v>#N/A</v>
      </c>
      <c r="T29" s="34"/>
      <c r="U29" s="34" t="e">
        <f t="array" ref="U29">INDEX('Full Data'!$O:$O,MATCH($B29,IF('Full Data'!$G:$G=U$2,'Full Data'!$C:$C),0))</f>
        <v>#N/A</v>
      </c>
      <c r="V29" s="34" t="e">
        <f t="array" ref="V29">INDEX('Full Data'!$O:$O,MATCH($B29,IF('Full Data'!$G:$G=V$2,'Full Data'!$C:$C),0))</f>
        <v>#N/A</v>
      </c>
      <c r="W29" s="45" t="e">
        <f t="array" ref="W29">INDEX('Full Data'!$O:$O,MATCH($B29,IF('Full Data'!$G:$G=W$2,'Full Data'!$C:$C),0))</f>
        <v>#N/A</v>
      </c>
      <c r="X29" s="45" t="e">
        <f t="array" ref="X29">INDEX('Full Data'!$O:$O,MATCH($B29,IF('Full Data'!$G:$G=X$2,'Full Data'!$C:$C),0))</f>
        <v>#N/A</v>
      </c>
      <c r="Y29" s="45" t="e">
        <f t="array" ref="Y29">INDEX('Full Data'!$O:$O,MATCH($B29,IF('Full Data'!$G:$G=Y$2,'Full Data'!$C:$C),0))</f>
        <v>#N/A</v>
      </c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Y29"/>
  <sheetViews>
    <sheetView workbookViewId="0">
      <selection activeCell="B2" sqref="B2"/>
    </sheetView>
  </sheetViews>
  <sheetFormatPr defaultRowHeight="15"/>
  <cols>
    <col min="1" max="1" width="2.42578125" style="16" customWidth="1"/>
    <col min="2" max="2" width="44.85546875" style="16" bestFit="1" customWidth="1"/>
    <col min="3" max="16384" width="9.140625" style="16"/>
  </cols>
  <sheetData>
    <row r="1" spans="2:25" ht="15" customHeight="1">
      <c r="B1" s="16" t="s">
        <v>0</v>
      </c>
      <c r="C1" s="52" t="s">
        <v>29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 spans="2:25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4" t="s">
        <v>39</v>
      </c>
      <c r="X2" s="39" t="s">
        <v>38</v>
      </c>
      <c r="Y2" s="44" t="s">
        <v>40</v>
      </c>
    </row>
    <row r="4" spans="2:25">
      <c r="B4" s="45" t="str">
        <f>Summary!B4</f>
        <v>CASSIDY SPRINGS SIP</v>
      </c>
      <c r="C4" s="16">
        <f t="array" ref="C4">INDEX('Full Data'!$P:$P,MATCH($B4,IF('Full Data'!$G:$G=C$2,'Full Data'!$C:$C),0))</f>
        <v>0.1</v>
      </c>
      <c r="D4" s="16">
        <f t="array" ref="D4">INDEX('Full Data'!$P:$P,MATCH($B4,IF('Full Data'!$G:$G=D$2,'Full Data'!$C:$C),0))</f>
        <v>6</v>
      </c>
      <c r="E4" s="16">
        <f t="array" ref="E4">INDEX('Full Data'!$P:$P,MATCH($B4,IF('Full Data'!$G:$G=E$2,'Full Data'!$C:$C),0))</f>
        <v>2.5</v>
      </c>
      <c r="F4" s="16">
        <f t="array" ref="F4">INDEX('Full Data'!$P:$P,MATCH($B4,IF('Full Data'!$G:$G=F$2,'Full Data'!$C:$C),0))</f>
        <v>0.02</v>
      </c>
      <c r="G4" s="16">
        <f t="array" ref="G4">INDEX('Full Data'!$P:$P,MATCH($B4,IF('Full Data'!$G:$G=G$2,'Full Data'!$C:$C),0))</f>
        <v>0.2</v>
      </c>
      <c r="H4" s="16">
        <f t="array" ref="H4">INDEX('Full Data'!$P:$P,MATCH($B4,IF('Full Data'!$G:$G=H$2,'Full Data'!$C:$C),0))</f>
        <v>0.01</v>
      </c>
      <c r="I4" s="16">
        <f t="array" ref="I4">INDEX('Full Data'!$P:$P,MATCH($B4,IF('Full Data'!$G:$G=I$2,'Full Data'!$C:$C),0))</f>
        <v>0.01</v>
      </c>
      <c r="J4" s="16">
        <f t="array" ref="J4">INDEX('Full Data'!$P:$P,MATCH($B4,IF('Full Data'!$G:$G=J$2,'Full Data'!$C:$C),0))</f>
        <v>0.01</v>
      </c>
      <c r="K4" s="16">
        <f t="array" ref="K4">INDEX('Full Data'!$P:$P,MATCH($B4,IF('Full Data'!$G:$G=K$2,'Full Data'!$C:$C),0))</f>
        <v>5</v>
      </c>
      <c r="L4" s="16" t="e">
        <f t="array" ref="L4">INDEX('Full Data'!$P:$P,MATCH($B4,IF('Full Data'!$G:$G=L$2,'Full Data'!$C:$C),0))</f>
        <v>#N/A</v>
      </c>
      <c r="M4" s="16" t="e">
        <f t="array" ref="M4">INDEX('Full Data'!$P:$P,MATCH($B4,IF('Full Data'!$G:$G=M$2,'Full Data'!$C:$C),0))</f>
        <v>#N/A</v>
      </c>
      <c r="N4" s="16" t="e">
        <f t="array" ref="N4">INDEX('Full Data'!$P:$P,MATCH($B4,IF('Full Data'!$G:$G=N$2,'Full Data'!$C:$C),0))</f>
        <v>#N/A</v>
      </c>
      <c r="O4" s="16">
        <f t="array" ref="O4">INDEX('Full Data'!$P:$P,MATCH($B4,IF('Full Data'!$G:$G=O$2,'Full Data'!$C:$C),0))</f>
        <v>1.2</v>
      </c>
      <c r="P4" s="16">
        <f t="array" ref="P4">INDEX('Full Data'!$P:$P,MATCH($B4,IF('Full Data'!$G:$G=P$2,'Full Data'!$C:$C),0))</f>
        <v>0.5</v>
      </c>
      <c r="Q4" s="16">
        <f t="array" ref="Q4">INDEX('Full Data'!$P:$P,MATCH($B4,IF('Full Data'!$G:$G=Q$2,'Full Data'!$C:$C),0))</f>
        <v>0.5</v>
      </c>
      <c r="R4" s="16">
        <f t="array" ref="R4">INDEX('Full Data'!$P:$P,MATCH($B4,IF('Full Data'!$G:$G=R$2,'Full Data'!$C:$C),0))</f>
        <v>60</v>
      </c>
      <c r="S4" s="16">
        <f t="array" ref="S4">INDEX('Full Data'!$P:$P,MATCH($B4,IF('Full Data'!$G:$G=S$2,'Full Data'!$C:$C),0))</f>
        <v>25</v>
      </c>
      <c r="T4" s="16" t="e">
        <f t="array" ref="T4">INDEX('Full Data'!$P:$P,MATCH($B4,IF('Full Data'!$G:$G=T$2,'Full Data'!$C:$C),0))</f>
        <v>#N/A</v>
      </c>
      <c r="U4" s="16" t="e">
        <f t="array" ref="U4">INDEX('Full Data'!$P:$P,MATCH($B4,IF('Full Data'!$G:$G=U$2,'Full Data'!$C:$C),0))</f>
        <v>#N/A</v>
      </c>
      <c r="V4" s="16">
        <f t="array" ref="V4">INDEX('Full Data'!$P:$P,MATCH($B4,IF('Full Data'!$G:$G=V$2,'Full Data'!$C:$C),0))</f>
        <v>0.05</v>
      </c>
      <c r="W4" s="45" t="e">
        <f>INDEX('Full Data'!$P:$P,MATCH($B4,IF('Full Data'!$G:$G=W$2,'Full Data'!$C:$C),0))</f>
        <v>#N/A</v>
      </c>
      <c r="X4" s="45" t="e">
        <f t="array" ref="X4">INDEX('Full Data'!$P:$P,MATCH($B4,IF('Full Data'!$G:$G=X$2,'Full Data'!$C:$C),0))</f>
        <v>#N/A</v>
      </c>
      <c r="Y4" s="45" t="e">
        <f t="array" ref="Y4">INDEX('Full Data'!$P:$P,MATCH($B4,IF('Full Data'!$G:$G=Y$2,'Full Data'!$C:$C),0))</f>
        <v>#N/A</v>
      </c>
    </row>
    <row r="5" spans="2:25">
      <c r="B5" s="45" t="str">
        <f>Summary!B5</f>
        <v>LOG SPRING</v>
      </c>
      <c r="C5" s="16">
        <f t="array" ref="C5">INDEX('Full Data'!$P:$P,MATCH($B5,IF('Full Data'!$G:$G=C$2,'Full Data'!$C:$C),0))</f>
        <v>0.1</v>
      </c>
      <c r="D5" s="16">
        <f t="array" ref="D5">INDEX('Full Data'!$P:$P,MATCH($B5,IF('Full Data'!$G:$G=D$2,'Full Data'!$C:$C),0))</f>
        <v>6</v>
      </c>
      <c r="E5" s="16">
        <f t="array" ref="E5">INDEX('Full Data'!$P:$P,MATCH($B5,IF('Full Data'!$G:$G=E$2,'Full Data'!$C:$C),0))</f>
        <v>2.5</v>
      </c>
      <c r="F5" s="16">
        <f t="array" ref="F5">INDEX('Full Data'!$P:$P,MATCH($B5,IF('Full Data'!$G:$G=F$2,'Full Data'!$C:$C),0))</f>
        <v>0.02</v>
      </c>
      <c r="G5" s="16">
        <f t="array" ref="G5">INDEX('Full Data'!$P:$P,MATCH($B5,IF('Full Data'!$G:$G=G$2,'Full Data'!$C:$C),0))</f>
        <v>0.2</v>
      </c>
      <c r="H5" s="16">
        <f t="array" ref="H5">INDEX('Full Data'!$P:$P,MATCH($B5,IF('Full Data'!$G:$G=H$2,'Full Data'!$C:$C),0))</f>
        <v>0.01</v>
      </c>
      <c r="I5" s="16">
        <f t="array" ref="I5">INDEX('Full Data'!$P:$P,MATCH($B5,IF('Full Data'!$G:$G=I$2,'Full Data'!$C:$C),0))</f>
        <v>0.01</v>
      </c>
      <c r="J5" s="16">
        <f t="array" ref="J5">INDEX('Full Data'!$P:$P,MATCH($B5,IF('Full Data'!$G:$G=J$2,'Full Data'!$C:$C),0))</f>
        <v>0.01</v>
      </c>
      <c r="K5" s="16">
        <f t="array" ref="K5">INDEX('Full Data'!$P:$P,MATCH($B5,IF('Full Data'!$G:$G=K$2,'Full Data'!$C:$C),0))</f>
        <v>5</v>
      </c>
      <c r="L5" s="16" t="e">
        <f t="array" ref="L5">INDEX('Full Data'!$P:$P,MATCH($B5,IF('Full Data'!$G:$G=L$2,'Full Data'!$C:$C),0))</f>
        <v>#N/A</v>
      </c>
      <c r="M5" s="16" t="e">
        <f t="array" ref="M5">INDEX('Full Data'!$P:$P,MATCH($B5,IF('Full Data'!$G:$G=M$2,'Full Data'!$C:$C),0))</f>
        <v>#N/A</v>
      </c>
      <c r="N5" s="16" t="e">
        <f t="array" ref="N5">INDEX('Full Data'!$P:$P,MATCH($B5,IF('Full Data'!$G:$G=N$2,'Full Data'!$C:$C),0))</f>
        <v>#N/A</v>
      </c>
      <c r="O5" s="16">
        <f t="array" ref="O5">INDEX('Full Data'!$P:$P,MATCH($B5,IF('Full Data'!$G:$G=O$2,'Full Data'!$C:$C),0))</f>
        <v>1.2</v>
      </c>
      <c r="P5" s="16">
        <f t="array" ref="P5">INDEX('Full Data'!$P:$P,MATCH($B5,IF('Full Data'!$G:$G=P$2,'Full Data'!$C:$C),0))</f>
        <v>0.5</v>
      </c>
      <c r="Q5" s="16">
        <f t="array" ref="Q5">INDEX('Full Data'!$P:$P,MATCH($B5,IF('Full Data'!$G:$G=Q$2,'Full Data'!$C:$C),0))</f>
        <v>0.5</v>
      </c>
      <c r="R5" s="16">
        <f t="array" ref="R5">INDEX('Full Data'!$P:$P,MATCH($B5,IF('Full Data'!$G:$G=R$2,'Full Data'!$C:$C),0))</f>
        <v>60</v>
      </c>
      <c r="S5" s="16">
        <f t="array" ref="S5">INDEX('Full Data'!$P:$P,MATCH($B5,IF('Full Data'!$G:$G=S$2,'Full Data'!$C:$C),0))</f>
        <v>25</v>
      </c>
      <c r="T5" s="16" t="e">
        <f t="array" ref="T5">INDEX('Full Data'!$P:$P,MATCH($B5,IF('Full Data'!$G:$G=T$2,'Full Data'!$C:$C),0))</f>
        <v>#N/A</v>
      </c>
      <c r="U5" s="16" t="e">
        <f t="array" ref="U5">INDEX('Full Data'!$P:$P,MATCH($B5,IF('Full Data'!$G:$G=U$2,'Full Data'!$C:$C),0))</f>
        <v>#N/A</v>
      </c>
      <c r="V5" s="16">
        <f t="array" ref="V5">INDEX('Full Data'!$P:$P,MATCH($B5,IF('Full Data'!$G:$G=V$2,'Full Data'!$C:$C),0))</f>
        <v>0.05</v>
      </c>
      <c r="W5" s="45" t="e">
        <f>INDEX('Full Data'!$P:$P,MATCH($B5,IF('Full Data'!$G:$G=W$2,'Full Data'!$C:$C),0))</f>
        <v>#N/A</v>
      </c>
      <c r="X5" s="45" t="e">
        <f t="array" ref="X5">INDEX('Full Data'!$P:$P,MATCH($B5,IF('Full Data'!$G:$G=X$2,'Full Data'!$C:$C),0))</f>
        <v>#N/A</v>
      </c>
      <c r="Y5" s="45" t="e">
        <f t="array" ref="Y5">INDEX('Full Data'!$P:$P,MATCH($B5,IF('Full Data'!$G:$G=Y$2,'Full Data'!$C:$C),0))</f>
        <v>#N/A</v>
      </c>
    </row>
    <row r="6" spans="2:25">
      <c r="B6" s="45" t="str">
        <f>Summary!B6</f>
        <v>WR-1</v>
      </c>
      <c r="C6" s="16">
        <f t="array" ref="C6">INDEX('Full Data'!$P:$P,MATCH($B6,IF('Full Data'!$G:$G=C$2,'Full Data'!$C:$C),0))</f>
        <v>0.1</v>
      </c>
      <c r="D6" s="16">
        <f t="array" ref="D6">INDEX('Full Data'!$P:$P,MATCH($B6,IF('Full Data'!$G:$G=D$2,'Full Data'!$C:$C),0))</f>
        <v>6</v>
      </c>
      <c r="E6" s="16">
        <f t="array" ref="E6">INDEX('Full Data'!$P:$P,MATCH($B6,IF('Full Data'!$G:$G=E$2,'Full Data'!$C:$C),0))</f>
        <v>2.5</v>
      </c>
      <c r="F6" s="16">
        <f t="array" ref="F6">INDEX('Full Data'!$P:$P,MATCH($B6,IF('Full Data'!$G:$G=F$2,'Full Data'!$C:$C),0))</f>
        <v>0.02</v>
      </c>
      <c r="G6" s="16">
        <f t="array" ref="G6">INDEX('Full Data'!$P:$P,MATCH($B6,IF('Full Data'!$G:$G=G$2,'Full Data'!$C:$C),0))</f>
        <v>0.2</v>
      </c>
      <c r="H6" s="16">
        <f t="array" ref="H6">INDEX('Full Data'!$P:$P,MATCH($B6,IF('Full Data'!$G:$G=H$2,'Full Data'!$C:$C),0))</f>
        <v>0.01</v>
      </c>
      <c r="I6" s="16">
        <f t="array" ref="I6">INDEX('Full Data'!$P:$P,MATCH($B6,IF('Full Data'!$G:$G=I$2,'Full Data'!$C:$C),0))</f>
        <v>0.01</v>
      </c>
      <c r="J6" s="16">
        <f t="array" ref="J6">INDEX('Full Data'!$P:$P,MATCH($B6,IF('Full Data'!$G:$G=J$2,'Full Data'!$C:$C),0))</f>
        <v>0.01</v>
      </c>
      <c r="K6" s="16">
        <f t="array" ref="K6">INDEX('Full Data'!$P:$P,MATCH($B6,IF('Full Data'!$G:$G=K$2,'Full Data'!$C:$C),0))</f>
        <v>5</v>
      </c>
      <c r="L6" s="16" t="e">
        <f t="array" ref="L6">INDEX('Full Data'!$P:$P,MATCH($B6,IF('Full Data'!$G:$G=L$2,'Full Data'!$C:$C),0))</f>
        <v>#N/A</v>
      </c>
      <c r="M6" s="16" t="e">
        <f t="array" ref="M6">INDEX('Full Data'!$P:$P,MATCH($B6,IF('Full Data'!$G:$G=M$2,'Full Data'!$C:$C),0))</f>
        <v>#N/A</v>
      </c>
      <c r="N6" s="16" t="e">
        <f t="array" ref="N6">INDEX('Full Data'!$P:$P,MATCH($B6,IF('Full Data'!$G:$G=N$2,'Full Data'!$C:$C),0))</f>
        <v>#N/A</v>
      </c>
      <c r="O6" s="16">
        <f t="array" ref="O6">INDEX('Full Data'!$P:$P,MATCH($B6,IF('Full Data'!$G:$G=O$2,'Full Data'!$C:$C),0))</f>
        <v>1.2</v>
      </c>
      <c r="P6" s="16">
        <f t="array" ref="P6">INDEX('Full Data'!$P:$P,MATCH($B6,IF('Full Data'!$G:$G=P$2,'Full Data'!$C:$C),0))</f>
        <v>0.5</v>
      </c>
      <c r="Q6" s="16">
        <f t="array" ref="Q6">INDEX('Full Data'!$P:$P,MATCH($B6,IF('Full Data'!$G:$G=Q$2,'Full Data'!$C:$C),0))</f>
        <v>0.5</v>
      </c>
      <c r="R6" s="16">
        <f t="array" ref="R6">INDEX('Full Data'!$P:$P,MATCH($B6,IF('Full Data'!$G:$G=R$2,'Full Data'!$C:$C),0))</f>
        <v>60</v>
      </c>
      <c r="S6" s="16">
        <f t="array" ref="S6">INDEX('Full Data'!$P:$P,MATCH($B6,IF('Full Data'!$G:$G=S$2,'Full Data'!$C:$C),0))</f>
        <v>25</v>
      </c>
      <c r="T6" s="16" t="e">
        <f t="array" ref="T6">INDEX('Full Data'!$P:$P,MATCH($B6,IF('Full Data'!$G:$G=T$2,'Full Data'!$C:$C),0))</f>
        <v>#N/A</v>
      </c>
      <c r="U6" s="16" t="e">
        <f t="array" ref="U6">INDEX('Full Data'!$P:$P,MATCH($B6,IF('Full Data'!$G:$G=U$2,'Full Data'!$C:$C),0))</f>
        <v>#N/A</v>
      </c>
      <c r="V6" s="16">
        <f t="array" ref="V6">INDEX('Full Data'!$P:$P,MATCH($B6,IF('Full Data'!$G:$G=V$2,'Full Data'!$C:$C),0))</f>
        <v>0.05</v>
      </c>
      <c r="W6" s="45" t="e">
        <f>INDEX('Full Data'!$P:$P,MATCH($B6,IF('Full Data'!$G:$G=W$2,'Full Data'!$C:$C),0))</f>
        <v>#N/A</v>
      </c>
      <c r="X6" s="45" t="e">
        <f t="array" ref="X6">INDEX('Full Data'!$P:$P,MATCH($B6,IF('Full Data'!$G:$G=X$2,'Full Data'!$C:$C),0))</f>
        <v>#N/A</v>
      </c>
      <c r="Y6" s="45" t="e">
        <f t="array" ref="Y6">INDEX('Full Data'!$P:$P,MATCH($B6,IF('Full Data'!$G:$G=Y$2,'Full Data'!$C:$C),0))</f>
        <v>#N/A</v>
      </c>
    </row>
    <row r="7" spans="2:25">
      <c r="B7" s="45" t="str">
        <f>Summary!B7</f>
        <v>WR-2</v>
      </c>
      <c r="C7" s="16">
        <f t="array" ref="C7">INDEX('Full Data'!$P:$P,MATCH($B7,IF('Full Data'!$G:$G=C$2,'Full Data'!$C:$C),0))</f>
        <v>0.1</v>
      </c>
      <c r="D7" s="16">
        <f t="array" ref="D7">INDEX('Full Data'!$P:$P,MATCH($B7,IF('Full Data'!$G:$G=D$2,'Full Data'!$C:$C),0))</f>
        <v>6</v>
      </c>
      <c r="E7" s="16">
        <f t="array" ref="E7">INDEX('Full Data'!$P:$P,MATCH($B7,IF('Full Data'!$G:$G=E$2,'Full Data'!$C:$C),0))</f>
        <v>2.5</v>
      </c>
      <c r="F7" s="16">
        <f t="array" ref="F7">INDEX('Full Data'!$P:$P,MATCH($B7,IF('Full Data'!$G:$G=F$2,'Full Data'!$C:$C),0))</f>
        <v>0.02</v>
      </c>
      <c r="G7" s="16">
        <f t="array" ref="G7">INDEX('Full Data'!$P:$P,MATCH($B7,IF('Full Data'!$G:$G=G$2,'Full Data'!$C:$C),0))</f>
        <v>0.2</v>
      </c>
      <c r="H7" s="16">
        <f t="array" ref="H7">INDEX('Full Data'!$P:$P,MATCH($B7,IF('Full Data'!$G:$G=H$2,'Full Data'!$C:$C),0))</f>
        <v>0.01</v>
      </c>
      <c r="I7" s="16">
        <f t="array" ref="I7">INDEX('Full Data'!$P:$P,MATCH($B7,IF('Full Data'!$G:$G=I$2,'Full Data'!$C:$C),0))</f>
        <v>0.01</v>
      </c>
      <c r="J7" s="16">
        <f t="array" ref="J7">INDEX('Full Data'!$P:$P,MATCH($B7,IF('Full Data'!$G:$G=J$2,'Full Data'!$C:$C),0))</f>
        <v>0.01</v>
      </c>
      <c r="K7" s="16">
        <f t="array" ref="K7">INDEX('Full Data'!$P:$P,MATCH($B7,IF('Full Data'!$G:$G=K$2,'Full Data'!$C:$C),0))</f>
        <v>5</v>
      </c>
      <c r="L7" s="16" t="e">
        <f t="array" ref="L7">INDEX('Full Data'!$P:$P,MATCH($B7,IF('Full Data'!$G:$G=L$2,'Full Data'!$C:$C),0))</f>
        <v>#N/A</v>
      </c>
      <c r="M7" s="16" t="e">
        <f t="array" ref="M7">INDEX('Full Data'!$P:$P,MATCH($B7,IF('Full Data'!$G:$G=M$2,'Full Data'!$C:$C),0))</f>
        <v>#N/A</v>
      </c>
      <c r="N7" s="16" t="e">
        <f t="array" ref="N7">INDEX('Full Data'!$P:$P,MATCH($B7,IF('Full Data'!$G:$G=N$2,'Full Data'!$C:$C),0))</f>
        <v>#N/A</v>
      </c>
      <c r="O7" s="16">
        <f t="array" ref="O7">INDEX('Full Data'!$P:$P,MATCH($B7,IF('Full Data'!$G:$G=O$2,'Full Data'!$C:$C),0))</f>
        <v>1.2</v>
      </c>
      <c r="P7" s="16">
        <f t="array" ref="P7">INDEX('Full Data'!$P:$P,MATCH($B7,IF('Full Data'!$G:$G=P$2,'Full Data'!$C:$C),0))</f>
        <v>0.5</v>
      </c>
      <c r="Q7" s="16">
        <f t="array" ref="Q7">INDEX('Full Data'!$P:$P,MATCH($B7,IF('Full Data'!$G:$G=Q$2,'Full Data'!$C:$C),0))</f>
        <v>0.5</v>
      </c>
      <c r="R7" s="16">
        <f t="array" ref="R7">INDEX('Full Data'!$P:$P,MATCH($B7,IF('Full Data'!$G:$G=R$2,'Full Data'!$C:$C),0))</f>
        <v>60</v>
      </c>
      <c r="S7" s="16">
        <f t="array" ref="S7">INDEX('Full Data'!$P:$P,MATCH($B7,IF('Full Data'!$G:$G=S$2,'Full Data'!$C:$C),0))</f>
        <v>25</v>
      </c>
      <c r="T7" s="16" t="e">
        <f t="array" ref="T7">INDEX('Full Data'!$P:$P,MATCH($B7,IF('Full Data'!$G:$G=T$2,'Full Data'!$C:$C),0))</f>
        <v>#N/A</v>
      </c>
      <c r="U7" s="16" t="e">
        <f t="array" ref="U7">INDEX('Full Data'!$P:$P,MATCH($B7,IF('Full Data'!$G:$G=U$2,'Full Data'!$C:$C),0))</f>
        <v>#N/A</v>
      </c>
      <c r="V7" s="16">
        <f t="array" ref="V7">INDEX('Full Data'!$P:$P,MATCH($B7,IF('Full Data'!$G:$G=V$2,'Full Data'!$C:$C),0))</f>
        <v>0.05</v>
      </c>
      <c r="W7" s="45" t="e">
        <f>INDEX('Full Data'!$P:$P,MATCH($B7,IF('Full Data'!$G:$G=W$2,'Full Data'!$C:$C),0))</f>
        <v>#N/A</v>
      </c>
      <c r="X7" s="45" t="e">
        <f t="array" ref="X7">INDEX('Full Data'!$P:$P,MATCH($B7,IF('Full Data'!$G:$G=X$2,'Full Data'!$C:$C),0))</f>
        <v>#N/A</v>
      </c>
      <c r="Y7" s="45" t="e">
        <f t="array" ref="Y7">INDEX('Full Data'!$P:$P,MATCH($B7,IF('Full Data'!$G:$G=Y$2,'Full Data'!$C:$C),0))</f>
        <v>#N/A</v>
      </c>
    </row>
    <row r="8" spans="2:25">
      <c r="B8" s="45" t="str">
        <f>Summary!B8</f>
        <v>WR-3</v>
      </c>
      <c r="C8" s="16">
        <f t="array" ref="C8">INDEX('Full Data'!$P:$P,MATCH($B8,IF('Full Data'!$G:$G=C$2,'Full Data'!$C:$C),0))</f>
        <v>0.1</v>
      </c>
      <c r="D8" s="16">
        <f t="array" ref="D8">INDEX('Full Data'!$P:$P,MATCH($B8,IF('Full Data'!$G:$G=D$2,'Full Data'!$C:$C),0))</f>
        <v>6</v>
      </c>
      <c r="E8" s="16">
        <f t="array" ref="E8">INDEX('Full Data'!$P:$P,MATCH($B8,IF('Full Data'!$G:$G=E$2,'Full Data'!$C:$C),0))</f>
        <v>2.5</v>
      </c>
      <c r="F8" s="16">
        <f t="array" ref="F8">INDEX('Full Data'!$P:$P,MATCH($B8,IF('Full Data'!$G:$G=F$2,'Full Data'!$C:$C),0))</f>
        <v>0.02</v>
      </c>
      <c r="G8" s="16">
        <f t="array" ref="G8">INDEX('Full Data'!$P:$P,MATCH($B8,IF('Full Data'!$G:$G=G$2,'Full Data'!$C:$C),0))</f>
        <v>0.2</v>
      </c>
      <c r="H8" s="16">
        <f t="array" ref="H8">INDEX('Full Data'!$P:$P,MATCH($B8,IF('Full Data'!$G:$G=H$2,'Full Data'!$C:$C),0))</f>
        <v>0.01</v>
      </c>
      <c r="I8" s="16">
        <f t="array" ref="I8">INDEX('Full Data'!$P:$P,MATCH($B8,IF('Full Data'!$G:$G=I$2,'Full Data'!$C:$C),0))</f>
        <v>0.01</v>
      </c>
      <c r="J8" s="16">
        <f t="array" ref="J8">INDEX('Full Data'!$P:$P,MATCH($B8,IF('Full Data'!$G:$G=J$2,'Full Data'!$C:$C),0))</f>
        <v>0.01</v>
      </c>
      <c r="K8" s="16">
        <f t="array" ref="K8">INDEX('Full Data'!$P:$P,MATCH($B8,IF('Full Data'!$G:$G=K$2,'Full Data'!$C:$C),0))</f>
        <v>5</v>
      </c>
      <c r="L8" s="16" t="e">
        <f t="array" ref="L8">INDEX('Full Data'!$P:$P,MATCH($B8,IF('Full Data'!$G:$G=L$2,'Full Data'!$C:$C),0))</f>
        <v>#N/A</v>
      </c>
      <c r="M8" s="16" t="e">
        <f t="array" ref="M8">INDEX('Full Data'!$P:$P,MATCH($B8,IF('Full Data'!$G:$G=M$2,'Full Data'!$C:$C),0))</f>
        <v>#N/A</v>
      </c>
      <c r="N8" s="16" t="e">
        <f t="array" ref="N8">INDEX('Full Data'!$P:$P,MATCH($B8,IF('Full Data'!$G:$G=N$2,'Full Data'!$C:$C),0))</f>
        <v>#N/A</v>
      </c>
      <c r="O8" s="16">
        <f t="array" ref="O8">INDEX('Full Data'!$P:$P,MATCH($B8,IF('Full Data'!$G:$G=O$2,'Full Data'!$C:$C),0))</f>
        <v>1.2</v>
      </c>
      <c r="P8" s="16">
        <f t="array" ref="P8">INDEX('Full Data'!$P:$P,MATCH($B8,IF('Full Data'!$G:$G=P$2,'Full Data'!$C:$C),0))</f>
        <v>0.5</v>
      </c>
      <c r="Q8" s="16">
        <f t="array" ref="Q8">INDEX('Full Data'!$P:$P,MATCH($B8,IF('Full Data'!$G:$G=Q$2,'Full Data'!$C:$C),0))</f>
        <v>0.5</v>
      </c>
      <c r="R8" s="16">
        <f t="array" ref="R8">INDEX('Full Data'!$P:$P,MATCH($B8,IF('Full Data'!$G:$G=R$2,'Full Data'!$C:$C),0))</f>
        <v>60</v>
      </c>
      <c r="S8" s="16">
        <f t="array" ref="S8">INDEX('Full Data'!$P:$P,MATCH($B8,IF('Full Data'!$G:$G=S$2,'Full Data'!$C:$C),0))</f>
        <v>25</v>
      </c>
      <c r="T8" s="16" t="e">
        <f t="array" ref="T8">INDEX('Full Data'!$P:$P,MATCH($B8,IF('Full Data'!$G:$G=T$2,'Full Data'!$C:$C),0))</f>
        <v>#N/A</v>
      </c>
      <c r="U8" s="16" t="e">
        <f t="array" ref="U8">INDEX('Full Data'!$P:$P,MATCH($B8,IF('Full Data'!$G:$G=U$2,'Full Data'!$C:$C),0))</f>
        <v>#N/A</v>
      </c>
      <c r="V8" s="16">
        <f t="array" ref="V8">INDEX('Full Data'!$P:$P,MATCH($B8,IF('Full Data'!$G:$G=V$2,'Full Data'!$C:$C),0))</f>
        <v>0.05</v>
      </c>
      <c r="W8" s="45" t="e">
        <f>INDEX('Full Data'!$P:$P,MATCH($B8,IF('Full Data'!$G:$G=W$2,'Full Data'!$C:$C),0))</f>
        <v>#N/A</v>
      </c>
      <c r="X8" s="45" t="e">
        <f t="array" ref="X8">INDEX('Full Data'!$P:$P,MATCH($B8,IF('Full Data'!$G:$G=X$2,'Full Data'!$C:$C),0))</f>
        <v>#N/A</v>
      </c>
      <c r="Y8" s="45" t="e">
        <f t="array" ref="Y8">INDEX('Full Data'!$P:$P,MATCH($B8,IF('Full Data'!$G:$G=Y$2,'Full Data'!$C:$C),0))</f>
        <v>#N/A</v>
      </c>
    </row>
    <row r="9" spans="2:25">
      <c r="B9" s="45" t="str">
        <f>Summary!B9</f>
        <v>WR-4</v>
      </c>
      <c r="C9" s="16">
        <f t="array" ref="C9">INDEX('Full Data'!$P:$P,MATCH($B9,IF('Full Data'!$G:$G=C$2,'Full Data'!$C:$C),0))</f>
        <v>0.1</v>
      </c>
      <c r="D9" s="16">
        <f t="array" ref="D9">INDEX('Full Data'!$P:$P,MATCH($B9,IF('Full Data'!$G:$G=D$2,'Full Data'!$C:$C),0))</f>
        <v>6</v>
      </c>
      <c r="E9" s="16">
        <f t="array" ref="E9">INDEX('Full Data'!$P:$P,MATCH($B9,IF('Full Data'!$G:$G=E$2,'Full Data'!$C:$C),0))</f>
        <v>2.5</v>
      </c>
      <c r="F9" s="16">
        <f t="array" ref="F9">INDEX('Full Data'!$P:$P,MATCH($B9,IF('Full Data'!$G:$G=F$2,'Full Data'!$C:$C),0))</f>
        <v>0.02</v>
      </c>
      <c r="G9" s="16">
        <f t="array" ref="G9">INDEX('Full Data'!$P:$P,MATCH($B9,IF('Full Data'!$G:$G=G$2,'Full Data'!$C:$C),0))</f>
        <v>0.2</v>
      </c>
      <c r="H9" s="16">
        <f t="array" ref="H9">INDEX('Full Data'!$P:$P,MATCH($B9,IF('Full Data'!$G:$G=H$2,'Full Data'!$C:$C),0))</f>
        <v>0.01</v>
      </c>
      <c r="I9" s="16">
        <f t="array" ref="I9">INDEX('Full Data'!$P:$P,MATCH($B9,IF('Full Data'!$G:$G=I$2,'Full Data'!$C:$C),0))</f>
        <v>0.01</v>
      </c>
      <c r="J9" s="16">
        <f t="array" ref="J9">INDEX('Full Data'!$P:$P,MATCH($B9,IF('Full Data'!$G:$G=J$2,'Full Data'!$C:$C),0))</f>
        <v>0.01</v>
      </c>
      <c r="K9" s="16">
        <f t="array" ref="K9">INDEX('Full Data'!$P:$P,MATCH($B9,IF('Full Data'!$G:$G=K$2,'Full Data'!$C:$C),0))</f>
        <v>5</v>
      </c>
      <c r="L9" s="16" t="e">
        <f t="array" ref="L9">INDEX('Full Data'!$P:$P,MATCH($B9,IF('Full Data'!$G:$G=L$2,'Full Data'!$C:$C),0))</f>
        <v>#N/A</v>
      </c>
      <c r="M9" s="16" t="e">
        <f t="array" ref="M9">INDEX('Full Data'!$P:$P,MATCH($B9,IF('Full Data'!$G:$G=M$2,'Full Data'!$C:$C),0))</f>
        <v>#N/A</v>
      </c>
      <c r="N9" s="16" t="e">
        <f t="array" ref="N9">INDEX('Full Data'!$P:$P,MATCH($B9,IF('Full Data'!$G:$G=N$2,'Full Data'!$C:$C),0))</f>
        <v>#N/A</v>
      </c>
      <c r="O9" s="16">
        <f t="array" ref="O9">INDEX('Full Data'!$P:$P,MATCH($B9,IF('Full Data'!$G:$G=O$2,'Full Data'!$C:$C),0))</f>
        <v>1.2</v>
      </c>
      <c r="P9" s="16">
        <f t="array" ref="P9">INDEX('Full Data'!$P:$P,MATCH($B9,IF('Full Data'!$G:$G=P$2,'Full Data'!$C:$C),0))</f>
        <v>0.5</v>
      </c>
      <c r="Q9" s="16">
        <f t="array" ref="Q9">INDEX('Full Data'!$P:$P,MATCH($B9,IF('Full Data'!$G:$G=Q$2,'Full Data'!$C:$C),0))</f>
        <v>0.5</v>
      </c>
      <c r="R9" s="16">
        <f t="array" ref="R9">INDEX('Full Data'!$P:$P,MATCH($B9,IF('Full Data'!$G:$G=R$2,'Full Data'!$C:$C),0))</f>
        <v>60</v>
      </c>
      <c r="S9" s="16">
        <f t="array" ref="S9">INDEX('Full Data'!$P:$P,MATCH($B9,IF('Full Data'!$G:$G=S$2,'Full Data'!$C:$C),0))</f>
        <v>25</v>
      </c>
      <c r="T9" s="16" t="e">
        <f t="array" ref="T9">INDEX('Full Data'!$P:$P,MATCH($B9,IF('Full Data'!$G:$G=T$2,'Full Data'!$C:$C),0))</f>
        <v>#N/A</v>
      </c>
      <c r="U9" s="16" t="e">
        <f t="array" ref="U9">INDEX('Full Data'!$P:$P,MATCH($B9,IF('Full Data'!$G:$G=U$2,'Full Data'!$C:$C),0))</f>
        <v>#N/A</v>
      </c>
      <c r="V9" s="16">
        <f t="array" ref="V9">INDEX('Full Data'!$P:$P,MATCH($B9,IF('Full Data'!$G:$G=V$2,'Full Data'!$C:$C),0))</f>
        <v>0.05</v>
      </c>
      <c r="W9" s="45" t="e">
        <f>INDEX('Full Data'!$P:$P,MATCH($B9,IF('Full Data'!$G:$G=W$2,'Full Data'!$C:$C),0))</f>
        <v>#N/A</v>
      </c>
      <c r="X9" s="45" t="e">
        <f t="array" ref="X9">INDEX('Full Data'!$P:$P,MATCH($B9,IF('Full Data'!$G:$G=X$2,'Full Data'!$C:$C),0))</f>
        <v>#N/A</v>
      </c>
      <c r="Y9" s="45" t="e">
        <f t="array" ref="Y9">INDEX('Full Data'!$P:$P,MATCH($B9,IF('Full Data'!$G:$G=Y$2,'Full Data'!$C:$C),0))</f>
        <v>#N/A</v>
      </c>
    </row>
    <row r="10" spans="2:25">
      <c r="B10" s="45">
        <f>Summary!B10</f>
        <v>0</v>
      </c>
      <c r="C10" s="16" t="e">
        <f t="array" ref="C10">INDEX('Full Data'!$P:$P,MATCH($B10,IF('Full Data'!$G:$G=C$2,'Full Data'!$C:$C),0))</f>
        <v>#N/A</v>
      </c>
      <c r="D10" s="16" t="e">
        <f t="array" ref="D10">INDEX('Full Data'!$P:$P,MATCH($B10,IF('Full Data'!$G:$G=D$2,'Full Data'!$C:$C),0))</f>
        <v>#N/A</v>
      </c>
      <c r="E10" s="16" t="e">
        <f t="array" ref="E10">INDEX('Full Data'!$P:$P,MATCH($B10,IF('Full Data'!$G:$G=E$2,'Full Data'!$C:$C),0))</f>
        <v>#N/A</v>
      </c>
      <c r="F10" s="16" t="e">
        <f t="array" ref="F10">INDEX('Full Data'!$P:$P,MATCH($B10,IF('Full Data'!$G:$G=F$2,'Full Data'!$C:$C),0))</f>
        <v>#N/A</v>
      </c>
      <c r="G10" s="16" t="e">
        <f t="array" ref="G10">INDEX('Full Data'!$P:$P,MATCH($B10,IF('Full Data'!$G:$G=G$2,'Full Data'!$C:$C),0))</f>
        <v>#N/A</v>
      </c>
      <c r="H10" s="16" t="e">
        <f t="array" ref="H10">INDEX('Full Data'!$P:$P,MATCH($B10,IF('Full Data'!$G:$G=H$2,'Full Data'!$C:$C),0))</f>
        <v>#N/A</v>
      </c>
      <c r="I10" s="16" t="e">
        <f t="array" ref="I10">INDEX('Full Data'!$P:$P,MATCH($B10,IF('Full Data'!$G:$G=I$2,'Full Data'!$C:$C),0))</f>
        <v>#N/A</v>
      </c>
      <c r="J10" s="16" t="e">
        <f t="array" ref="J10">INDEX('Full Data'!$P:$P,MATCH($B10,IF('Full Data'!$G:$G=J$2,'Full Data'!$C:$C),0))</f>
        <v>#N/A</v>
      </c>
      <c r="K10" s="16" t="e">
        <f t="array" ref="K10">INDEX('Full Data'!$P:$P,MATCH($B10,IF('Full Data'!$G:$G=K$2,'Full Data'!$C:$C),0))</f>
        <v>#N/A</v>
      </c>
      <c r="L10" s="16" t="e">
        <f t="array" ref="L10">INDEX('Full Data'!$P:$P,MATCH($B10,IF('Full Data'!$G:$G=L$2,'Full Data'!$C:$C),0))</f>
        <v>#N/A</v>
      </c>
      <c r="M10" s="16" t="e">
        <f t="array" ref="M10">INDEX('Full Data'!$P:$P,MATCH($B10,IF('Full Data'!$G:$G=M$2,'Full Data'!$C:$C),0))</f>
        <v>#N/A</v>
      </c>
      <c r="N10" s="16" t="e">
        <f t="array" ref="N10">INDEX('Full Data'!$P:$P,MATCH($B10,IF('Full Data'!$G:$G=N$2,'Full Data'!$C:$C),0))</f>
        <v>#N/A</v>
      </c>
      <c r="O10" s="16" t="e">
        <f t="array" ref="O10">INDEX('Full Data'!$P:$P,MATCH($B10,IF('Full Data'!$G:$G=O$2,'Full Data'!$C:$C),0))</f>
        <v>#N/A</v>
      </c>
      <c r="P10" s="16" t="e">
        <f t="array" ref="P10">INDEX('Full Data'!$P:$P,MATCH($B10,IF('Full Data'!$G:$G=P$2,'Full Data'!$C:$C),0))</f>
        <v>#N/A</v>
      </c>
      <c r="Q10" s="16" t="e">
        <f t="array" ref="Q10">INDEX('Full Data'!$P:$P,MATCH($B10,IF('Full Data'!$G:$G=Q$2,'Full Data'!$C:$C),0))</f>
        <v>#N/A</v>
      </c>
      <c r="R10" s="16" t="e">
        <f t="array" ref="R10">INDEX('Full Data'!$P:$P,MATCH($B10,IF('Full Data'!$G:$G=R$2,'Full Data'!$C:$C),0))</f>
        <v>#N/A</v>
      </c>
      <c r="S10" s="16" t="e">
        <f t="array" ref="S10">INDEX('Full Data'!$P:$P,MATCH($B10,IF('Full Data'!$G:$G=S$2,'Full Data'!$C:$C),0))</f>
        <v>#N/A</v>
      </c>
      <c r="T10" s="16" t="e">
        <f t="array" ref="T10">INDEX('Full Data'!$P:$P,MATCH($B10,IF('Full Data'!$G:$G=T$2,'Full Data'!$C:$C),0))</f>
        <v>#N/A</v>
      </c>
      <c r="U10" s="16" t="e">
        <f t="array" ref="U10">INDEX('Full Data'!$P:$P,MATCH($B10,IF('Full Data'!$G:$G=U$2,'Full Data'!$C:$C),0))</f>
        <v>#N/A</v>
      </c>
      <c r="V10" s="16" t="e">
        <f t="array" ref="V10">INDEX('Full Data'!$P:$P,MATCH($B10,IF('Full Data'!$G:$G=V$2,'Full Data'!$C:$C),0))</f>
        <v>#N/A</v>
      </c>
      <c r="W10" s="45" t="e">
        <f>INDEX('Full Data'!$P:$P,MATCH($B10,IF('Full Data'!$G:$G=W$2,'Full Data'!$C:$C),0))</f>
        <v>#N/A</v>
      </c>
      <c r="X10" s="45" t="e">
        <f t="array" ref="X10">INDEX('Full Data'!$P:$P,MATCH($B10,IF('Full Data'!$G:$G=X$2,'Full Data'!$C:$C),0))</f>
        <v>#N/A</v>
      </c>
      <c r="Y10" s="45" t="e">
        <f t="array" ref="Y10">INDEX('Full Data'!$P:$P,MATCH($B10,IF('Full Data'!$G:$G=Y$2,'Full Data'!$C:$C),0))</f>
        <v>#N/A</v>
      </c>
    </row>
    <row r="11" spans="2:25">
      <c r="B11" s="45">
        <f>Summary!B11</f>
        <v>0</v>
      </c>
      <c r="C11" s="16" t="e">
        <f t="array" ref="C11">INDEX('Full Data'!$P:$P,MATCH($B11,IF('Full Data'!$G:$G=C$2,'Full Data'!$C:$C),0))</f>
        <v>#N/A</v>
      </c>
      <c r="D11" s="16" t="e">
        <f t="array" ref="D11">INDEX('Full Data'!$P:$P,MATCH($B11,IF('Full Data'!$G:$G=D$2,'Full Data'!$C:$C),0))</f>
        <v>#N/A</v>
      </c>
      <c r="E11" s="16" t="e">
        <f t="array" ref="E11">INDEX('Full Data'!$P:$P,MATCH($B11,IF('Full Data'!$G:$G=E$2,'Full Data'!$C:$C),0))</f>
        <v>#N/A</v>
      </c>
      <c r="F11" s="16" t="e">
        <f t="array" ref="F11">INDEX('Full Data'!$P:$P,MATCH($B11,IF('Full Data'!$G:$G=F$2,'Full Data'!$C:$C),0))</f>
        <v>#N/A</v>
      </c>
      <c r="G11" s="16" t="e">
        <f t="array" ref="G11">INDEX('Full Data'!$P:$P,MATCH($B11,IF('Full Data'!$G:$G=G$2,'Full Data'!$C:$C),0))</f>
        <v>#N/A</v>
      </c>
      <c r="H11" s="16" t="e">
        <f t="array" ref="H11">INDEX('Full Data'!$P:$P,MATCH($B11,IF('Full Data'!$G:$G=H$2,'Full Data'!$C:$C),0))</f>
        <v>#N/A</v>
      </c>
      <c r="I11" s="16" t="e">
        <f t="array" ref="I11">INDEX('Full Data'!$P:$P,MATCH($B11,IF('Full Data'!$G:$G=I$2,'Full Data'!$C:$C),0))</f>
        <v>#N/A</v>
      </c>
      <c r="J11" s="16" t="e">
        <f t="array" ref="J11">INDEX('Full Data'!$P:$P,MATCH($B11,IF('Full Data'!$G:$G=J$2,'Full Data'!$C:$C),0))</f>
        <v>#N/A</v>
      </c>
      <c r="K11" s="16" t="e">
        <f t="array" ref="K11">INDEX('Full Data'!$P:$P,MATCH($B11,IF('Full Data'!$G:$G=K$2,'Full Data'!$C:$C),0))</f>
        <v>#N/A</v>
      </c>
      <c r="L11" s="16" t="e">
        <f t="array" ref="L11">INDEX('Full Data'!$P:$P,MATCH($B11,IF('Full Data'!$G:$G=L$2,'Full Data'!$C:$C),0))</f>
        <v>#N/A</v>
      </c>
      <c r="M11" s="16" t="e">
        <f t="array" ref="M11">INDEX('Full Data'!$P:$P,MATCH($B11,IF('Full Data'!$G:$G=M$2,'Full Data'!$C:$C),0))</f>
        <v>#N/A</v>
      </c>
      <c r="N11" s="16" t="e">
        <f t="array" ref="N11">INDEX('Full Data'!$P:$P,MATCH($B11,IF('Full Data'!$G:$G=N$2,'Full Data'!$C:$C),0))</f>
        <v>#N/A</v>
      </c>
      <c r="O11" s="16" t="e">
        <f t="array" ref="O11">INDEX('Full Data'!$P:$P,MATCH($B11,IF('Full Data'!$G:$G=O$2,'Full Data'!$C:$C),0))</f>
        <v>#N/A</v>
      </c>
      <c r="P11" s="16" t="e">
        <f t="array" ref="P11">INDEX('Full Data'!$P:$P,MATCH($B11,IF('Full Data'!$G:$G=P$2,'Full Data'!$C:$C),0))</f>
        <v>#N/A</v>
      </c>
      <c r="Q11" s="16" t="e">
        <f t="array" ref="Q11">INDEX('Full Data'!$P:$P,MATCH($B11,IF('Full Data'!$G:$G=Q$2,'Full Data'!$C:$C),0))</f>
        <v>#N/A</v>
      </c>
      <c r="R11" s="16" t="e">
        <f t="array" ref="R11">INDEX('Full Data'!$P:$P,MATCH($B11,IF('Full Data'!$G:$G=R$2,'Full Data'!$C:$C),0))</f>
        <v>#N/A</v>
      </c>
      <c r="S11" s="16" t="e">
        <f t="array" ref="S11">INDEX('Full Data'!$P:$P,MATCH($B11,IF('Full Data'!$G:$G=S$2,'Full Data'!$C:$C),0))</f>
        <v>#N/A</v>
      </c>
      <c r="T11" s="16" t="e">
        <f t="array" ref="T11">INDEX('Full Data'!$P:$P,MATCH($B11,IF('Full Data'!$G:$G=T$2,'Full Data'!$C:$C),0))</f>
        <v>#N/A</v>
      </c>
      <c r="U11" s="16" t="e">
        <f t="array" ref="U11">INDEX('Full Data'!$P:$P,MATCH($B11,IF('Full Data'!$G:$G=U$2,'Full Data'!$C:$C),0))</f>
        <v>#N/A</v>
      </c>
      <c r="V11" s="16" t="e">
        <f t="array" ref="V11">INDEX('Full Data'!$P:$P,MATCH($B11,IF('Full Data'!$G:$G=V$2,'Full Data'!$C:$C),0))</f>
        <v>#N/A</v>
      </c>
      <c r="W11" s="45" t="e">
        <f>INDEX('Full Data'!$P:$P,MATCH($B11,IF('Full Data'!$G:$G=W$2,'Full Data'!$C:$C),0))</f>
        <v>#N/A</v>
      </c>
      <c r="X11" s="45" t="e">
        <f t="array" ref="X11">INDEX('Full Data'!$P:$P,MATCH($B11,IF('Full Data'!$G:$G=X$2,'Full Data'!$C:$C),0))</f>
        <v>#N/A</v>
      </c>
      <c r="Y11" s="45" t="e">
        <f t="array" ref="Y11">INDEX('Full Data'!$P:$P,MATCH($B11,IF('Full Data'!$G:$G=Y$2,'Full Data'!$C:$C),0))</f>
        <v>#N/A</v>
      </c>
    </row>
    <row r="12" spans="2:25">
      <c r="B12" s="45">
        <f>Summary!B12</f>
        <v>0</v>
      </c>
      <c r="C12" s="16" t="e">
        <f t="array" ref="C12">INDEX('Full Data'!$P:$P,MATCH($B12,IF('Full Data'!$G:$G=C$2,'Full Data'!$C:$C),0))</f>
        <v>#N/A</v>
      </c>
      <c r="D12" s="16" t="e">
        <f t="array" ref="D12">INDEX('Full Data'!$P:$P,MATCH($B12,IF('Full Data'!$G:$G=D$2,'Full Data'!$C:$C),0))</f>
        <v>#N/A</v>
      </c>
      <c r="E12" s="16" t="e">
        <f t="array" ref="E12">INDEX('Full Data'!$P:$P,MATCH($B12,IF('Full Data'!$G:$G=E$2,'Full Data'!$C:$C),0))</f>
        <v>#N/A</v>
      </c>
      <c r="F12" s="16" t="e">
        <f t="array" ref="F12">INDEX('Full Data'!$P:$P,MATCH($B12,IF('Full Data'!$G:$G=F$2,'Full Data'!$C:$C),0))</f>
        <v>#N/A</v>
      </c>
      <c r="G12" s="16" t="e">
        <f t="array" ref="G12">INDEX('Full Data'!$P:$P,MATCH($B12,IF('Full Data'!$G:$G=G$2,'Full Data'!$C:$C),0))</f>
        <v>#N/A</v>
      </c>
      <c r="H12" s="16" t="e">
        <f t="array" ref="H12">INDEX('Full Data'!$P:$P,MATCH($B12,IF('Full Data'!$G:$G=H$2,'Full Data'!$C:$C),0))</f>
        <v>#N/A</v>
      </c>
      <c r="I12" s="16" t="e">
        <f t="array" ref="I12">INDEX('Full Data'!$P:$P,MATCH($B12,IF('Full Data'!$G:$G=I$2,'Full Data'!$C:$C),0))</f>
        <v>#N/A</v>
      </c>
      <c r="J12" s="16" t="e">
        <f t="array" ref="J12">INDEX('Full Data'!$P:$P,MATCH($B12,IF('Full Data'!$G:$G=J$2,'Full Data'!$C:$C),0))</f>
        <v>#N/A</v>
      </c>
      <c r="K12" s="16" t="e">
        <f t="array" ref="K12">INDEX('Full Data'!$P:$P,MATCH($B12,IF('Full Data'!$G:$G=K$2,'Full Data'!$C:$C),0))</f>
        <v>#N/A</v>
      </c>
      <c r="L12" s="16" t="e">
        <f t="array" ref="L12">INDEX('Full Data'!$P:$P,MATCH($B12,IF('Full Data'!$G:$G=L$2,'Full Data'!$C:$C),0))</f>
        <v>#N/A</v>
      </c>
      <c r="M12" s="16" t="e">
        <f t="array" ref="M12">INDEX('Full Data'!$P:$P,MATCH($B12,IF('Full Data'!$G:$G=M$2,'Full Data'!$C:$C),0))</f>
        <v>#N/A</v>
      </c>
      <c r="N12" s="16" t="e">
        <f t="array" ref="N12">INDEX('Full Data'!$P:$P,MATCH($B12,IF('Full Data'!$G:$G=N$2,'Full Data'!$C:$C),0))</f>
        <v>#N/A</v>
      </c>
      <c r="O12" s="16" t="e">
        <f t="array" ref="O12">INDEX('Full Data'!$P:$P,MATCH($B12,IF('Full Data'!$G:$G=O$2,'Full Data'!$C:$C),0))</f>
        <v>#N/A</v>
      </c>
      <c r="P12" s="16" t="e">
        <f t="array" ref="P12">INDEX('Full Data'!$P:$P,MATCH($B12,IF('Full Data'!$G:$G=P$2,'Full Data'!$C:$C),0))</f>
        <v>#N/A</v>
      </c>
      <c r="Q12" s="16" t="e">
        <f t="array" ref="Q12">INDEX('Full Data'!$P:$P,MATCH($B12,IF('Full Data'!$G:$G=Q$2,'Full Data'!$C:$C),0))</f>
        <v>#N/A</v>
      </c>
      <c r="R12" s="16" t="e">
        <f t="array" ref="R12">INDEX('Full Data'!$P:$P,MATCH($B12,IF('Full Data'!$G:$G=R$2,'Full Data'!$C:$C),0))</f>
        <v>#N/A</v>
      </c>
      <c r="S12" s="16" t="e">
        <f t="array" ref="S12">INDEX('Full Data'!$P:$P,MATCH($B12,IF('Full Data'!$G:$G=S$2,'Full Data'!$C:$C),0))</f>
        <v>#N/A</v>
      </c>
      <c r="T12" s="16" t="e">
        <f t="array" ref="T12">INDEX('Full Data'!$P:$P,MATCH($B12,IF('Full Data'!$G:$G=T$2,'Full Data'!$C:$C),0))</f>
        <v>#N/A</v>
      </c>
      <c r="U12" s="16" t="e">
        <f t="array" ref="U12">INDEX('Full Data'!$P:$P,MATCH($B12,IF('Full Data'!$G:$G=U$2,'Full Data'!$C:$C),0))</f>
        <v>#N/A</v>
      </c>
      <c r="V12" s="16" t="e">
        <f t="array" ref="V12">INDEX('Full Data'!$P:$P,MATCH($B12,IF('Full Data'!$G:$G=V$2,'Full Data'!$C:$C),0))</f>
        <v>#N/A</v>
      </c>
      <c r="W12" s="45" t="e">
        <f>INDEX('Full Data'!$P:$P,MATCH($B12,IF('Full Data'!$G:$G=W$2,'Full Data'!$C:$C),0))</f>
        <v>#N/A</v>
      </c>
      <c r="X12" s="45" t="e">
        <f t="array" ref="X12">INDEX('Full Data'!$P:$P,MATCH($B12,IF('Full Data'!$G:$G=X$2,'Full Data'!$C:$C),0))</f>
        <v>#N/A</v>
      </c>
      <c r="Y12" s="45" t="e">
        <f t="array" ref="Y12">INDEX('Full Data'!$P:$P,MATCH($B12,IF('Full Data'!$G:$G=Y$2,'Full Data'!$C:$C),0))</f>
        <v>#N/A</v>
      </c>
    </row>
    <row r="13" spans="2:25">
      <c r="B13" s="45">
        <f>Summary!B13</f>
        <v>0</v>
      </c>
      <c r="C13" s="16" t="e">
        <f t="array" ref="C13">INDEX('Full Data'!$P:$P,MATCH($B13,IF('Full Data'!$G:$G=C$2,'Full Data'!$C:$C),0))</f>
        <v>#N/A</v>
      </c>
      <c r="D13" s="16" t="e">
        <f t="array" ref="D13">INDEX('Full Data'!$P:$P,MATCH($B13,IF('Full Data'!$G:$G=D$2,'Full Data'!$C:$C),0))</f>
        <v>#N/A</v>
      </c>
      <c r="E13" s="16" t="e">
        <f t="array" ref="E13">INDEX('Full Data'!$P:$P,MATCH($B13,IF('Full Data'!$G:$G=E$2,'Full Data'!$C:$C),0))</f>
        <v>#N/A</v>
      </c>
      <c r="F13" s="16" t="e">
        <f t="array" ref="F13">INDEX('Full Data'!$P:$P,MATCH($B13,IF('Full Data'!$G:$G=F$2,'Full Data'!$C:$C),0))</f>
        <v>#N/A</v>
      </c>
      <c r="G13" s="16" t="e">
        <f t="array" ref="G13">INDEX('Full Data'!$P:$P,MATCH($B13,IF('Full Data'!$G:$G=G$2,'Full Data'!$C:$C),0))</f>
        <v>#N/A</v>
      </c>
      <c r="H13" s="16" t="e">
        <f t="array" ref="H13">INDEX('Full Data'!$P:$P,MATCH($B13,IF('Full Data'!$G:$G=H$2,'Full Data'!$C:$C),0))</f>
        <v>#N/A</v>
      </c>
      <c r="I13" s="16" t="e">
        <f t="array" ref="I13">INDEX('Full Data'!$P:$P,MATCH($B13,IF('Full Data'!$G:$G=I$2,'Full Data'!$C:$C),0))</f>
        <v>#N/A</v>
      </c>
      <c r="J13" s="16" t="e">
        <f t="array" ref="J13">INDEX('Full Data'!$P:$P,MATCH($B13,IF('Full Data'!$G:$G=J$2,'Full Data'!$C:$C),0))</f>
        <v>#N/A</v>
      </c>
      <c r="K13" s="16" t="e">
        <f t="array" ref="K13">INDEX('Full Data'!$P:$P,MATCH($B13,IF('Full Data'!$G:$G=K$2,'Full Data'!$C:$C),0))</f>
        <v>#N/A</v>
      </c>
      <c r="L13" s="16" t="e">
        <f t="array" ref="L13">INDEX('Full Data'!$P:$P,MATCH($B13,IF('Full Data'!$G:$G=L$2,'Full Data'!$C:$C),0))</f>
        <v>#N/A</v>
      </c>
      <c r="M13" s="16" t="e">
        <f t="array" ref="M13">INDEX('Full Data'!$P:$P,MATCH($B13,IF('Full Data'!$G:$G=M$2,'Full Data'!$C:$C),0))</f>
        <v>#N/A</v>
      </c>
      <c r="N13" s="16" t="e">
        <f t="array" ref="N13">INDEX('Full Data'!$P:$P,MATCH($B13,IF('Full Data'!$G:$G=N$2,'Full Data'!$C:$C),0))</f>
        <v>#N/A</v>
      </c>
      <c r="O13" s="16" t="e">
        <f t="array" ref="O13">INDEX('Full Data'!$P:$P,MATCH($B13,IF('Full Data'!$G:$G=O$2,'Full Data'!$C:$C),0))</f>
        <v>#N/A</v>
      </c>
      <c r="P13" s="16" t="e">
        <f t="array" ref="P13">INDEX('Full Data'!$P:$P,MATCH($B13,IF('Full Data'!$G:$G=P$2,'Full Data'!$C:$C),0))</f>
        <v>#N/A</v>
      </c>
      <c r="Q13" s="16" t="e">
        <f t="array" ref="Q13">INDEX('Full Data'!$P:$P,MATCH($B13,IF('Full Data'!$G:$G=Q$2,'Full Data'!$C:$C),0))</f>
        <v>#N/A</v>
      </c>
      <c r="R13" s="16" t="e">
        <f t="array" ref="R13">INDEX('Full Data'!$P:$P,MATCH($B13,IF('Full Data'!$G:$G=R$2,'Full Data'!$C:$C),0))</f>
        <v>#N/A</v>
      </c>
      <c r="S13" s="16" t="e">
        <f t="array" ref="S13">INDEX('Full Data'!$P:$P,MATCH($B13,IF('Full Data'!$G:$G=S$2,'Full Data'!$C:$C),0))</f>
        <v>#N/A</v>
      </c>
      <c r="T13" s="16" t="e">
        <f t="array" ref="T13">INDEX('Full Data'!$P:$P,MATCH($B13,IF('Full Data'!$G:$G=T$2,'Full Data'!$C:$C),0))</f>
        <v>#N/A</v>
      </c>
      <c r="U13" s="16" t="e">
        <f t="array" ref="U13">INDEX('Full Data'!$P:$P,MATCH($B13,IF('Full Data'!$G:$G=U$2,'Full Data'!$C:$C),0))</f>
        <v>#N/A</v>
      </c>
      <c r="V13" s="16" t="e">
        <f t="array" ref="V13">INDEX('Full Data'!$P:$P,MATCH($B13,IF('Full Data'!$G:$G=V$2,'Full Data'!$C:$C),0))</f>
        <v>#N/A</v>
      </c>
      <c r="W13" s="45" t="e">
        <f>INDEX('Full Data'!$P:$P,MATCH($B13,IF('Full Data'!$G:$G=W$2,'Full Data'!$C:$C),0))</f>
        <v>#N/A</v>
      </c>
      <c r="X13" s="45" t="e">
        <f t="array" ref="X13">INDEX('Full Data'!$P:$P,MATCH($B13,IF('Full Data'!$G:$G=X$2,'Full Data'!$C:$C),0))</f>
        <v>#N/A</v>
      </c>
      <c r="Y13" s="45" t="e">
        <f t="array" ref="Y13">INDEX('Full Data'!$P:$P,MATCH($B13,IF('Full Data'!$G:$G=Y$2,'Full Data'!$C:$C),0))</f>
        <v>#N/A</v>
      </c>
    </row>
    <row r="14" spans="2:25">
      <c r="B14" s="45">
        <f>Summary!B14</f>
        <v>0</v>
      </c>
      <c r="C14" s="16" t="e">
        <f t="array" ref="C14">INDEX('Full Data'!$P:$P,MATCH($B14,IF('Full Data'!$G:$G=C$2,'Full Data'!$C:$C),0))</f>
        <v>#N/A</v>
      </c>
      <c r="D14" s="16" t="e">
        <f t="array" ref="D14">INDEX('Full Data'!$P:$P,MATCH($B14,IF('Full Data'!$G:$G=D$2,'Full Data'!$C:$C),0))</f>
        <v>#N/A</v>
      </c>
      <c r="E14" s="16" t="e">
        <f t="array" ref="E14">INDEX('Full Data'!$P:$P,MATCH($B14,IF('Full Data'!$G:$G=E$2,'Full Data'!$C:$C),0))</f>
        <v>#N/A</v>
      </c>
      <c r="F14" s="16" t="e">
        <f t="array" ref="F14">INDEX('Full Data'!$P:$P,MATCH($B14,IF('Full Data'!$G:$G=F$2,'Full Data'!$C:$C),0))</f>
        <v>#N/A</v>
      </c>
      <c r="G14" s="16" t="e">
        <f t="array" ref="G14">INDEX('Full Data'!$P:$P,MATCH($B14,IF('Full Data'!$G:$G=G$2,'Full Data'!$C:$C),0))</f>
        <v>#N/A</v>
      </c>
      <c r="H14" s="16" t="e">
        <f t="array" ref="H14">INDEX('Full Data'!$P:$P,MATCH($B14,IF('Full Data'!$G:$G=H$2,'Full Data'!$C:$C),0))</f>
        <v>#N/A</v>
      </c>
      <c r="I14" s="16" t="e">
        <f t="array" ref="I14">INDEX('Full Data'!$P:$P,MATCH($B14,IF('Full Data'!$G:$G=I$2,'Full Data'!$C:$C),0))</f>
        <v>#N/A</v>
      </c>
      <c r="J14" s="16" t="e">
        <f t="array" ref="J14">INDEX('Full Data'!$P:$P,MATCH($B14,IF('Full Data'!$G:$G=J$2,'Full Data'!$C:$C),0))</f>
        <v>#N/A</v>
      </c>
      <c r="K14" s="16" t="e">
        <f t="array" ref="K14">INDEX('Full Data'!$P:$P,MATCH($B14,IF('Full Data'!$G:$G=K$2,'Full Data'!$C:$C),0))</f>
        <v>#N/A</v>
      </c>
      <c r="L14" s="16" t="e">
        <f t="array" ref="L14">INDEX('Full Data'!$P:$P,MATCH($B14,IF('Full Data'!$G:$G=L$2,'Full Data'!$C:$C),0))</f>
        <v>#N/A</v>
      </c>
      <c r="M14" s="16" t="e">
        <f t="array" ref="M14">INDEX('Full Data'!$P:$P,MATCH($B14,IF('Full Data'!$G:$G=M$2,'Full Data'!$C:$C),0))</f>
        <v>#N/A</v>
      </c>
      <c r="N14" s="16" t="e">
        <f t="array" ref="N14">INDEX('Full Data'!$P:$P,MATCH($B14,IF('Full Data'!$G:$G=N$2,'Full Data'!$C:$C),0))</f>
        <v>#N/A</v>
      </c>
      <c r="O14" s="16" t="e">
        <f t="array" ref="O14">INDEX('Full Data'!$P:$P,MATCH($B14,IF('Full Data'!$G:$G=O$2,'Full Data'!$C:$C),0))</f>
        <v>#N/A</v>
      </c>
      <c r="P14" s="16" t="e">
        <f t="array" ref="P14">INDEX('Full Data'!$P:$P,MATCH($B14,IF('Full Data'!$G:$G=P$2,'Full Data'!$C:$C),0))</f>
        <v>#N/A</v>
      </c>
      <c r="Q14" s="16" t="e">
        <f t="array" ref="Q14">INDEX('Full Data'!$P:$P,MATCH($B14,IF('Full Data'!$G:$G=Q$2,'Full Data'!$C:$C),0))</f>
        <v>#N/A</v>
      </c>
      <c r="R14" s="16" t="e">
        <f t="array" ref="R14">INDEX('Full Data'!$P:$P,MATCH($B14,IF('Full Data'!$G:$G=R$2,'Full Data'!$C:$C),0))</f>
        <v>#N/A</v>
      </c>
      <c r="S14" s="16" t="e">
        <f t="array" ref="S14">INDEX('Full Data'!$P:$P,MATCH($B14,IF('Full Data'!$G:$G=S$2,'Full Data'!$C:$C),0))</f>
        <v>#N/A</v>
      </c>
      <c r="T14" s="16" t="e">
        <f t="array" ref="T14">INDEX('Full Data'!$P:$P,MATCH($B14,IF('Full Data'!$G:$G=T$2,'Full Data'!$C:$C),0))</f>
        <v>#N/A</v>
      </c>
      <c r="U14" s="16" t="e">
        <f t="array" ref="U14">INDEX('Full Data'!$P:$P,MATCH($B14,IF('Full Data'!$G:$G=U$2,'Full Data'!$C:$C),0))</f>
        <v>#N/A</v>
      </c>
      <c r="V14" s="16" t="e">
        <f t="array" ref="V14">INDEX('Full Data'!$P:$P,MATCH($B14,IF('Full Data'!$G:$G=V$2,'Full Data'!$C:$C),0))</f>
        <v>#N/A</v>
      </c>
      <c r="W14" s="45" t="e">
        <f>INDEX('Full Data'!$P:$P,MATCH($B14,IF('Full Data'!$G:$G=W$2,'Full Data'!$C:$C),0))</f>
        <v>#N/A</v>
      </c>
      <c r="X14" s="45" t="e">
        <f t="array" ref="X14">INDEX('Full Data'!$P:$P,MATCH($B14,IF('Full Data'!$G:$G=X$2,'Full Data'!$C:$C),0))</f>
        <v>#N/A</v>
      </c>
      <c r="Y14" s="45" t="e">
        <f t="array" ref="Y14">INDEX('Full Data'!$P:$P,MATCH($B14,IF('Full Data'!$G:$G=Y$2,'Full Data'!$C:$C),0))</f>
        <v>#N/A</v>
      </c>
    </row>
    <row r="15" spans="2:25">
      <c r="B15" s="45">
        <f>Summary!B15</f>
        <v>0</v>
      </c>
      <c r="C15" s="16" t="e">
        <f t="array" ref="C15">INDEX('Full Data'!$P:$P,MATCH($B15,IF('Full Data'!$G:$G=C$2,'Full Data'!$C:$C),0))</f>
        <v>#N/A</v>
      </c>
      <c r="D15" s="16" t="e">
        <f t="array" ref="D15">INDEX('Full Data'!$P:$P,MATCH($B15,IF('Full Data'!$G:$G=D$2,'Full Data'!$C:$C),0))</f>
        <v>#N/A</v>
      </c>
      <c r="E15" s="16" t="e">
        <f t="array" ref="E15">INDEX('Full Data'!$P:$P,MATCH($B15,IF('Full Data'!$G:$G=E$2,'Full Data'!$C:$C),0))</f>
        <v>#N/A</v>
      </c>
      <c r="F15" s="16" t="e">
        <f t="array" ref="F15">INDEX('Full Data'!$P:$P,MATCH($B15,IF('Full Data'!$G:$G=F$2,'Full Data'!$C:$C),0))</f>
        <v>#N/A</v>
      </c>
      <c r="G15" s="16" t="e">
        <f t="array" ref="G15">INDEX('Full Data'!$P:$P,MATCH($B15,IF('Full Data'!$G:$G=G$2,'Full Data'!$C:$C),0))</f>
        <v>#N/A</v>
      </c>
      <c r="H15" s="16" t="e">
        <f t="array" ref="H15">INDEX('Full Data'!$P:$P,MATCH($B15,IF('Full Data'!$G:$G=H$2,'Full Data'!$C:$C),0))</f>
        <v>#N/A</v>
      </c>
      <c r="I15" s="16" t="e">
        <f t="array" ref="I15">INDEX('Full Data'!$P:$P,MATCH($B15,IF('Full Data'!$G:$G=I$2,'Full Data'!$C:$C),0))</f>
        <v>#N/A</v>
      </c>
      <c r="J15" s="16" t="e">
        <f t="array" ref="J15">INDEX('Full Data'!$P:$P,MATCH($B15,IF('Full Data'!$G:$G=J$2,'Full Data'!$C:$C),0))</f>
        <v>#N/A</v>
      </c>
      <c r="K15" s="16" t="e">
        <f t="array" ref="K15">INDEX('Full Data'!$P:$P,MATCH($B15,IF('Full Data'!$G:$G=K$2,'Full Data'!$C:$C),0))</f>
        <v>#N/A</v>
      </c>
      <c r="L15" s="16" t="e">
        <f t="array" ref="L15">INDEX('Full Data'!$P:$P,MATCH($B15,IF('Full Data'!$G:$G=L$2,'Full Data'!$C:$C),0))</f>
        <v>#N/A</v>
      </c>
      <c r="M15" s="16" t="e">
        <f t="array" ref="M15">INDEX('Full Data'!$P:$P,MATCH($B15,IF('Full Data'!$G:$G=M$2,'Full Data'!$C:$C),0))</f>
        <v>#N/A</v>
      </c>
      <c r="N15" s="16" t="e">
        <f t="array" ref="N15">INDEX('Full Data'!$P:$P,MATCH($B15,IF('Full Data'!$G:$G=N$2,'Full Data'!$C:$C),0))</f>
        <v>#N/A</v>
      </c>
      <c r="O15" s="16" t="e">
        <f t="array" ref="O15">INDEX('Full Data'!$P:$P,MATCH($B15,IF('Full Data'!$G:$G=O$2,'Full Data'!$C:$C),0))</f>
        <v>#N/A</v>
      </c>
      <c r="P15" s="16" t="e">
        <f t="array" ref="P15">INDEX('Full Data'!$P:$P,MATCH($B15,IF('Full Data'!$G:$G=P$2,'Full Data'!$C:$C),0))</f>
        <v>#N/A</v>
      </c>
      <c r="Q15" s="16" t="e">
        <f t="array" ref="Q15">INDEX('Full Data'!$P:$P,MATCH($B15,IF('Full Data'!$G:$G=Q$2,'Full Data'!$C:$C),0))</f>
        <v>#N/A</v>
      </c>
      <c r="R15" s="16" t="e">
        <f t="array" ref="R15">INDEX('Full Data'!$P:$P,MATCH($B15,IF('Full Data'!$G:$G=R$2,'Full Data'!$C:$C),0))</f>
        <v>#N/A</v>
      </c>
      <c r="S15" s="16" t="e">
        <f t="array" ref="S15">INDEX('Full Data'!$P:$P,MATCH($B15,IF('Full Data'!$G:$G=S$2,'Full Data'!$C:$C),0))</f>
        <v>#N/A</v>
      </c>
      <c r="T15" s="16" t="e">
        <f t="array" ref="T15">INDEX('Full Data'!$P:$P,MATCH($B15,IF('Full Data'!$G:$G=T$2,'Full Data'!$C:$C),0))</f>
        <v>#N/A</v>
      </c>
      <c r="U15" s="16" t="e">
        <f t="array" ref="U15">INDEX('Full Data'!$P:$P,MATCH($B15,IF('Full Data'!$G:$G=U$2,'Full Data'!$C:$C),0))</f>
        <v>#N/A</v>
      </c>
      <c r="V15" s="16" t="e">
        <f t="array" ref="V15">INDEX('Full Data'!$P:$P,MATCH($B15,IF('Full Data'!$G:$G=V$2,'Full Data'!$C:$C),0))</f>
        <v>#N/A</v>
      </c>
      <c r="W15" s="45" t="e">
        <f>INDEX('Full Data'!$P:$P,MATCH($B15,IF('Full Data'!$G:$G=W$2,'Full Data'!$C:$C),0))</f>
        <v>#N/A</v>
      </c>
      <c r="X15" s="45" t="e">
        <f t="array" ref="X15">INDEX('Full Data'!$P:$P,MATCH($B15,IF('Full Data'!$G:$G=X$2,'Full Data'!$C:$C),0))</f>
        <v>#N/A</v>
      </c>
      <c r="Y15" s="45" t="e">
        <f t="array" ref="Y15">INDEX('Full Data'!$P:$P,MATCH($B15,IF('Full Data'!$G:$G=Y$2,'Full Data'!$C:$C),0))</f>
        <v>#N/A</v>
      </c>
    </row>
    <row r="16" spans="2:25">
      <c r="B16" s="45">
        <f>Summary!B16</f>
        <v>0</v>
      </c>
      <c r="C16" s="16" t="e">
        <f t="array" ref="C16">INDEX('Full Data'!$P:$P,MATCH($B16,IF('Full Data'!$G:$G=C$2,'Full Data'!$C:$C),0))</f>
        <v>#N/A</v>
      </c>
      <c r="D16" s="16" t="e">
        <f t="array" ref="D16">INDEX('Full Data'!$P:$P,MATCH($B16,IF('Full Data'!$G:$G=D$2,'Full Data'!$C:$C),0))</f>
        <v>#N/A</v>
      </c>
      <c r="E16" s="16" t="e">
        <f t="array" ref="E16">INDEX('Full Data'!$P:$P,MATCH($B16,IF('Full Data'!$G:$G=E$2,'Full Data'!$C:$C),0))</f>
        <v>#N/A</v>
      </c>
      <c r="F16" s="16" t="e">
        <f t="array" ref="F16">INDEX('Full Data'!$P:$P,MATCH($B16,IF('Full Data'!$G:$G=F$2,'Full Data'!$C:$C),0))</f>
        <v>#N/A</v>
      </c>
      <c r="G16" s="16" t="e">
        <f t="array" ref="G16">INDEX('Full Data'!$P:$P,MATCH($B16,IF('Full Data'!$G:$G=G$2,'Full Data'!$C:$C),0))</f>
        <v>#N/A</v>
      </c>
      <c r="H16" s="16" t="e">
        <f t="array" ref="H16">INDEX('Full Data'!$P:$P,MATCH($B16,IF('Full Data'!$G:$G=H$2,'Full Data'!$C:$C),0))</f>
        <v>#N/A</v>
      </c>
      <c r="I16" s="16" t="e">
        <f t="array" ref="I16">INDEX('Full Data'!$P:$P,MATCH($B16,IF('Full Data'!$G:$G=I$2,'Full Data'!$C:$C),0))</f>
        <v>#N/A</v>
      </c>
      <c r="J16" s="16" t="e">
        <f t="array" ref="J16">INDEX('Full Data'!$P:$P,MATCH($B16,IF('Full Data'!$G:$G=J$2,'Full Data'!$C:$C),0))</f>
        <v>#N/A</v>
      </c>
      <c r="K16" s="16" t="e">
        <f t="array" ref="K16">INDEX('Full Data'!$P:$P,MATCH($B16,IF('Full Data'!$G:$G=K$2,'Full Data'!$C:$C),0))</f>
        <v>#N/A</v>
      </c>
      <c r="L16" s="16" t="e">
        <f t="array" ref="L16">INDEX('Full Data'!$P:$P,MATCH($B16,IF('Full Data'!$G:$G=L$2,'Full Data'!$C:$C),0))</f>
        <v>#N/A</v>
      </c>
      <c r="M16" s="16" t="e">
        <f t="array" ref="M16">INDEX('Full Data'!$P:$P,MATCH($B16,IF('Full Data'!$G:$G=M$2,'Full Data'!$C:$C),0))</f>
        <v>#N/A</v>
      </c>
      <c r="N16" s="16" t="e">
        <f t="array" ref="N16">INDEX('Full Data'!$P:$P,MATCH($B16,IF('Full Data'!$G:$G=N$2,'Full Data'!$C:$C),0))</f>
        <v>#N/A</v>
      </c>
      <c r="O16" s="16" t="e">
        <f t="array" ref="O16">INDEX('Full Data'!$P:$P,MATCH($B16,IF('Full Data'!$G:$G=O$2,'Full Data'!$C:$C),0))</f>
        <v>#N/A</v>
      </c>
      <c r="P16" s="16" t="e">
        <f t="array" ref="P16">INDEX('Full Data'!$P:$P,MATCH($B16,IF('Full Data'!$G:$G=P$2,'Full Data'!$C:$C),0))</f>
        <v>#N/A</v>
      </c>
      <c r="Q16" s="16" t="e">
        <f t="array" ref="Q16">INDEX('Full Data'!$P:$P,MATCH($B16,IF('Full Data'!$G:$G=Q$2,'Full Data'!$C:$C),0))</f>
        <v>#N/A</v>
      </c>
      <c r="R16" s="16" t="e">
        <f t="array" ref="R16">INDEX('Full Data'!$P:$P,MATCH($B16,IF('Full Data'!$G:$G=R$2,'Full Data'!$C:$C),0))</f>
        <v>#N/A</v>
      </c>
      <c r="S16" s="16" t="e">
        <f t="array" ref="S16">INDEX('Full Data'!$P:$P,MATCH($B16,IF('Full Data'!$G:$G=S$2,'Full Data'!$C:$C),0))</f>
        <v>#N/A</v>
      </c>
      <c r="T16" s="16" t="e">
        <f t="array" ref="T16">INDEX('Full Data'!$P:$P,MATCH($B16,IF('Full Data'!$G:$G=T$2,'Full Data'!$C:$C),0))</f>
        <v>#N/A</v>
      </c>
      <c r="U16" s="16" t="e">
        <f t="array" ref="U16">INDEX('Full Data'!$P:$P,MATCH($B16,IF('Full Data'!$G:$G=U$2,'Full Data'!$C:$C),0))</f>
        <v>#N/A</v>
      </c>
      <c r="V16" s="16" t="e">
        <f t="array" ref="V16">INDEX('Full Data'!$P:$P,MATCH($B16,IF('Full Data'!$G:$G=V$2,'Full Data'!$C:$C),0))</f>
        <v>#N/A</v>
      </c>
      <c r="W16" s="45" t="e">
        <f>INDEX('Full Data'!$P:$P,MATCH($B16,IF('Full Data'!$G:$G=W$2,'Full Data'!$C:$C),0))</f>
        <v>#N/A</v>
      </c>
      <c r="X16" s="45" t="e">
        <f t="array" ref="X16">INDEX('Full Data'!$P:$P,MATCH($B16,IF('Full Data'!$G:$G=X$2,'Full Data'!$C:$C),0))</f>
        <v>#N/A</v>
      </c>
      <c r="Y16" s="45" t="e">
        <f t="array" ref="Y16">INDEX('Full Data'!$P:$P,MATCH($B16,IF('Full Data'!$G:$G=Y$2,'Full Data'!$C:$C),0))</f>
        <v>#N/A</v>
      </c>
    </row>
    <row r="17" spans="2:25">
      <c r="B17" s="45">
        <f>Summary!B17</f>
        <v>0</v>
      </c>
      <c r="C17" s="16" t="e">
        <f t="array" ref="C17">INDEX('Full Data'!$P:$P,MATCH($B17,IF('Full Data'!$G:$G=C$2,'Full Data'!$C:$C),0))</f>
        <v>#N/A</v>
      </c>
      <c r="D17" s="16" t="e">
        <f t="array" ref="D17">INDEX('Full Data'!$P:$P,MATCH($B17,IF('Full Data'!$G:$G=D$2,'Full Data'!$C:$C),0))</f>
        <v>#N/A</v>
      </c>
      <c r="E17" s="16" t="e">
        <f t="array" ref="E17">INDEX('Full Data'!$P:$P,MATCH($B17,IF('Full Data'!$G:$G=E$2,'Full Data'!$C:$C),0))</f>
        <v>#N/A</v>
      </c>
      <c r="F17" s="16" t="e">
        <f t="array" ref="F17">INDEX('Full Data'!$P:$P,MATCH($B17,IF('Full Data'!$G:$G=F$2,'Full Data'!$C:$C),0))</f>
        <v>#N/A</v>
      </c>
      <c r="G17" s="16" t="e">
        <f t="array" ref="G17">INDEX('Full Data'!$P:$P,MATCH($B17,IF('Full Data'!$G:$G=G$2,'Full Data'!$C:$C),0))</f>
        <v>#N/A</v>
      </c>
      <c r="H17" s="16" t="e">
        <f t="array" ref="H17">INDEX('Full Data'!$P:$P,MATCH($B17,IF('Full Data'!$G:$G=H$2,'Full Data'!$C:$C),0))</f>
        <v>#N/A</v>
      </c>
      <c r="I17" s="16" t="e">
        <f t="array" ref="I17">INDEX('Full Data'!$P:$P,MATCH($B17,IF('Full Data'!$G:$G=I$2,'Full Data'!$C:$C),0))</f>
        <v>#N/A</v>
      </c>
      <c r="J17" s="16" t="e">
        <f t="array" ref="J17">INDEX('Full Data'!$P:$P,MATCH($B17,IF('Full Data'!$G:$G=J$2,'Full Data'!$C:$C),0))</f>
        <v>#N/A</v>
      </c>
      <c r="K17" s="16" t="e">
        <f t="array" ref="K17">INDEX('Full Data'!$P:$P,MATCH($B17,IF('Full Data'!$G:$G=K$2,'Full Data'!$C:$C),0))</f>
        <v>#N/A</v>
      </c>
      <c r="L17" s="16" t="e">
        <f t="array" ref="L17">INDEX('Full Data'!$P:$P,MATCH($B17,IF('Full Data'!$G:$G=L$2,'Full Data'!$C:$C),0))</f>
        <v>#N/A</v>
      </c>
      <c r="M17" s="16" t="e">
        <f t="array" ref="M17">INDEX('Full Data'!$P:$P,MATCH($B17,IF('Full Data'!$G:$G=M$2,'Full Data'!$C:$C),0))</f>
        <v>#N/A</v>
      </c>
      <c r="N17" s="16" t="e">
        <f t="array" ref="N17">INDEX('Full Data'!$P:$P,MATCH($B17,IF('Full Data'!$G:$G=N$2,'Full Data'!$C:$C),0))</f>
        <v>#N/A</v>
      </c>
      <c r="O17" s="16" t="e">
        <f t="array" ref="O17">INDEX('Full Data'!$P:$P,MATCH($B17,IF('Full Data'!$G:$G=O$2,'Full Data'!$C:$C),0))</f>
        <v>#N/A</v>
      </c>
      <c r="P17" s="16" t="e">
        <f t="array" ref="P17">INDEX('Full Data'!$P:$P,MATCH($B17,IF('Full Data'!$G:$G=P$2,'Full Data'!$C:$C),0))</f>
        <v>#N/A</v>
      </c>
      <c r="Q17" s="16" t="e">
        <f t="array" ref="Q17">INDEX('Full Data'!$P:$P,MATCH($B17,IF('Full Data'!$G:$G=Q$2,'Full Data'!$C:$C),0))</f>
        <v>#N/A</v>
      </c>
      <c r="R17" s="16" t="e">
        <f t="array" ref="R17">INDEX('Full Data'!$P:$P,MATCH($B17,IF('Full Data'!$G:$G=R$2,'Full Data'!$C:$C),0))</f>
        <v>#N/A</v>
      </c>
      <c r="S17" s="16" t="e">
        <f t="array" ref="S17">INDEX('Full Data'!$P:$P,MATCH($B17,IF('Full Data'!$G:$G=S$2,'Full Data'!$C:$C),0))</f>
        <v>#N/A</v>
      </c>
      <c r="T17" s="16" t="e">
        <f t="array" ref="T17">INDEX('Full Data'!$P:$P,MATCH($B17,IF('Full Data'!$G:$G=T$2,'Full Data'!$C:$C),0))</f>
        <v>#N/A</v>
      </c>
      <c r="U17" s="16" t="e">
        <f t="array" ref="U17">INDEX('Full Data'!$P:$P,MATCH($B17,IF('Full Data'!$G:$G=U$2,'Full Data'!$C:$C),0))</f>
        <v>#N/A</v>
      </c>
      <c r="V17" s="16" t="e">
        <f t="array" ref="V17">INDEX('Full Data'!$P:$P,MATCH($B17,IF('Full Data'!$G:$G=V$2,'Full Data'!$C:$C),0))</f>
        <v>#N/A</v>
      </c>
      <c r="W17" s="45" t="e">
        <f>INDEX('Full Data'!$P:$P,MATCH($B17,IF('Full Data'!$G:$G=W$2,'Full Data'!$C:$C),0))</f>
        <v>#N/A</v>
      </c>
      <c r="X17" s="45" t="e">
        <f t="array" ref="X17">INDEX('Full Data'!$P:$P,MATCH($B17,IF('Full Data'!$G:$G=X$2,'Full Data'!$C:$C),0))</f>
        <v>#N/A</v>
      </c>
      <c r="Y17" s="45" t="e">
        <f t="array" ref="Y17">INDEX('Full Data'!$P:$P,MATCH($B17,IF('Full Data'!$G:$G=Y$2,'Full Data'!$C:$C),0))</f>
        <v>#N/A</v>
      </c>
    </row>
    <row r="18" spans="2:25">
      <c r="B18" s="45">
        <f>Summary!B18</f>
        <v>0</v>
      </c>
      <c r="C18" s="16" t="e">
        <f t="array" ref="C18">INDEX('Full Data'!$P:$P,MATCH($B18,IF('Full Data'!$G:$G=C$2,'Full Data'!$C:$C),0))</f>
        <v>#N/A</v>
      </c>
      <c r="D18" s="16" t="e">
        <f t="array" ref="D18">INDEX('Full Data'!$P:$P,MATCH($B18,IF('Full Data'!$G:$G=D$2,'Full Data'!$C:$C),0))</f>
        <v>#N/A</v>
      </c>
      <c r="E18" s="16" t="e">
        <f t="array" ref="E18">INDEX('Full Data'!$P:$P,MATCH($B18,IF('Full Data'!$G:$G=E$2,'Full Data'!$C:$C),0))</f>
        <v>#N/A</v>
      </c>
      <c r="F18" s="16" t="e">
        <f t="array" ref="F18">INDEX('Full Data'!$P:$P,MATCH($B18,IF('Full Data'!$G:$G=F$2,'Full Data'!$C:$C),0))</f>
        <v>#N/A</v>
      </c>
      <c r="G18" s="16" t="e">
        <f t="array" ref="G18">INDEX('Full Data'!$P:$P,MATCH($B18,IF('Full Data'!$G:$G=G$2,'Full Data'!$C:$C),0))</f>
        <v>#N/A</v>
      </c>
      <c r="H18" s="16" t="e">
        <f t="array" ref="H18">INDEX('Full Data'!$P:$P,MATCH($B18,IF('Full Data'!$G:$G=H$2,'Full Data'!$C:$C),0))</f>
        <v>#N/A</v>
      </c>
      <c r="I18" s="16" t="e">
        <f t="array" ref="I18">INDEX('Full Data'!$P:$P,MATCH($B18,IF('Full Data'!$G:$G=I$2,'Full Data'!$C:$C),0))</f>
        <v>#N/A</v>
      </c>
      <c r="J18" s="16" t="e">
        <f t="array" ref="J18">INDEX('Full Data'!$P:$P,MATCH($B18,IF('Full Data'!$G:$G=J$2,'Full Data'!$C:$C),0))</f>
        <v>#N/A</v>
      </c>
      <c r="K18" s="16" t="e">
        <f t="array" ref="K18">INDEX('Full Data'!$P:$P,MATCH($B18,IF('Full Data'!$G:$G=K$2,'Full Data'!$C:$C),0))</f>
        <v>#N/A</v>
      </c>
      <c r="L18" s="16" t="e">
        <f t="array" ref="L18">INDEX('Full Data'!$P:$P,MATCH($B18,IF('Full Data'!$G:$G=L$2,'Full Data'!$C:$C),0))</f>
        <v>#N/A</v>
      </c>
      <c r="M18" s="16" t="e">
        <f t="array" ref="M18">INDEX('Full Data'!$P:$P,MATCH($B18,IF('Full Data'!$G:$G=M$2,'Full Data'!$C:$C),0))</f>
        <v>#N/A</v>
      </c>
      <c r="N18" s="16" t="e">
        <f t="array" ref="N18">INDEX('Full Data'!$P:$P,MATCH($B18,IF('Full Data'!$G:$G=N$2,'Full Data'!$C:$C),0))</f>
        <v>#N/A</v>
      </c>
      <c r="O18" s="16" t="e">
        <f t="array" ref="O18">INDEX('Full Data'!$P:$P,MATCH($B18,IF('Full Data'!$G:$G=O$2,'Full Data'!$C:$C),0))</f>
        <v>#N/A</v>
      </c>
      <c r="P18" s="16" t="e">
        <f t="array" ref="P18">INDEX('Full Data'!$P:$P,MATCH($B18,IF('Full Data'!$G:$G=P$2,'Full Data'!$C:$C),0))</f>
        <v>#N/A</v>
      </c>
      <c r="Q18" s="16" t="e">
        <f t="array" ref="Q18">INDEX('Full Data'!$P:$P,MATCH($B18,IF('Full Data'!$G:$G=Q$2,'Full Data'!$C:$C),0))</f>
        <v>#N/A</v>
      </c>
      <c r="R18" s="16" t="e">
        <f t="array" ref="R18">INDEX('Full Data'!$P:$P,MATCH($B18,IF('Full Data'!$G:$G=R$2,'Full Data'!$C:$C),0))</f>
        <v>#N/A</v>
      </c>
      <c r="S18" s="16" t="e">
        <f t="array" ref="S18">INDEX('Full Data'!$P:$P,MATCH($B18,IF('Full Data'!$G:$G=S$2,'Full Data'!$C:$C),0))</f>
        <v>#N/A</v>
      </c>
      <c r="T18" s="16" t="e">
        <f t="array" ref="T18">INDEX('Full Data'!$P:$P,MATCH($B18,IF('Full Data'!$G:$G=T$2,'Full Data'!$C:$C),0))</f>
        <v>#N/A</v>
      </c>
      <c r="U18" s="16" t="e">
        <f t="array" ref="U18">INDEX('Full Data'!$P:$P,MATCH($B18,IF('Full Data'!$G:$G=U$2,'Full Data'!$C:$C),0))</f>
        <v>#N/A</v>
      </c>
      <c r="V18" s="16" t="e">
        <f t="array" ref="V18">INDEX('Full Data'!$P:$P,MATCH($B18,IF('Full Data'!$G:$G=V$2,'Full Data'!$C:$C),0))</f>
        <v>#N/A</v>
      </c>
      <c r="W18" s="45" t="e">
        <f>INDEX('Full Data'!$P:$P,MATCH($B18,IF('Full Data'!$G:$G=W$2,'Full Data'!$C:$C),0))</f>
        <v>#N/A</v>
      </c>
      <c r="X18" s="45" t="e">
        <f t="array" ref="X18">INDEX('Full Data'!$P:$P,MATCH($B18,IF('Full Data'!$G:$G=X$2,'Full Data'!$C:$C),0))</f>
        <v>#N/A</v>
      </c>
      <c r="Y18" s="45" t="e">
        <f t="array" ref="Y18">INDEX('Full Data'!$P:$P,MATCH($B18,IF('Full Data'!$G:$G=Y$2,'Full Data'!$C:$C),0))</f>
        <v>#N/A</v>
      </c>
    </row>
    <row r="19" spans="2:25">
      <c r="B19" s="45">
        <f>Summary!B19</f>
        <v>0</v>
      </c>
      <c r="C19" s="16" t="e">
        <f t="array" ref="C19">INDEX('Full Data'!$P:$P,MATCH($B19,IF('Full Data'!$G:$G=C$2,'Full Data'!$C:$C),0))</f>
        <v>#N/A</v>
      </c>
      <c r="D19" s="16" t="e">
        <f t="array" ref="D19">INDEX('Full Data'!$P:$P,MATCH($B19,IF('Full Data'!$G:$G=D$2,'Full Data'!$C:$C),0))</f>
        <v>#N/A</v>
      </c>
      <c r="E19" s="16" t="e">
        <f t="array" ref="E19">INDEX('Full Data'!$P:$P,MATCH($B19,IF('Full Data'!$G:$G=E$2,'Full Data'!$C:$C),0))</f>
        <v>#N/A</v>
      </c>
      <c r="F19" s="16" t="e">
        <f t="array" ref="F19">INDEX('Full Data'!$P:$P,MATCH($B19,IF('Full Data'!$G:$G=F$2,'Full Data'!$C:$C),0))</f>
        <v>#N/A</v>
      </c>
      <c r="G19" s="16" t="e">
        <f t="array" ref="G19">INDEX('Full Data'!$P:$P,MATCH($B19,IF('Full Data'!$G:$G=G$2,'Full Data'!$C:$C),0))</f>
        <v>#N/A</v>
      </c>
      <c r="H19" s="16" t="e">
        <f t="array" ref="H19">INDEX('Full Data'!$P:$P,MATCH($B19,IF('Full Data'!$G:$G=H$2,'Full Data'!$C:$C),0))</f>
        <v>#N/A</v>
      </c>
      <c r="I19" s="16" t="e">
        <f t="array" ref="I19">INDEX('Full Data'!$P:$P,MATCH($B19,IF('Full Data'!$G:$G=I$2,'Full Data'!$C:$C),0))</f>
        <v>#N/A</v>
      </c>
      <c r="J19" s="16" t="e">
        <f t="array" ref="J19">INDEX('Full Data'!$P:$P,MATCH($B19,IF('Full Data'!$G:$G=J$2,'Full Data'!$C:$C),0))</f>
        <v>#N/A</v>
      </c>
      <c r="K19" s="16" t="e">
        <f t="array" ref="K19">INDEX('Full Data'!$P:$P,MATCH($B19,IF('Full Data'!$G:$G=K$2,'Full Data'!$C:$C),0))</f>
        <v>#N/A</v>
      </c>
      <c r="L19" s="16" t="e">
        <f t="array" ref="L19">INDEX('Full Data'!$P:$P,MATCH($B19,IF('Full Data'!$G:$G=L$2,'Full Data'!$C:$C),0))</f>
        <v>#N/A</v>
      </c>
      <c r="M19" s="16" t="e">
        <f t="array" ref="M19">INDEX('Full Data'!$P:$P,MATCH($B19,IF('Full Data'!$G:$G=M$2,'Full Data'!$C:$C),0))</f>
        <v>#N/A</v>
      </c>
      <c r="N19" s="16" t="e">
        <f t="array" ref="N19">INDEX('Full Data'!$P:$P,MATCH($B19,IF('Full Data'!$G:$G=N$2,'Full Data'!$C:$C),0))</f>
        <v>#N/A</v>
      </c>
      <c r="O19" s="16" t="e">
        <f t="array" ref="O19">INDEX('Full Data'!$P:$P,MATCH($B19,IF('Full Data'!$G:$G=O$2,'Full Data'!$C:$C),0))</f>
        <v>#N/A</v>
      </c>
      <c r="P19" s="16" t="e">
        <f t="array" ref="P19">INDEX('Full Data'!$P:$P,MATCH($B19,IF('Full Data'!$G:$G=P$2,'Full Data'!$C:$C),0))</f>
        <v>#N/A</v>
      </c>
      <c r="Q19" s="16" t="e">
        <f t="array" ref="Q19">INDEX('Full Data'!$P:$P,MATCH($B19,IF('Full Data'!$G:$G=Q$2,'Full Data'!$C:$C),0))</f>
        <v>#N/A</v>
      </c>
      <c r="R19" s="16" t="e">
        <f t="array" ref="R19">INDEX('Full Data'!$P:$P,MATCH($B19,IF('Full Data'!$G:$G=R$2,'Full Data'!$C:$C),0))</f>
        <v>#N/A</v>
      </c>
      <c r="S19" s="16" t="e">
        <f t="array" ref="S19">INDEX('Full Data'!$P:$P,MATCH($B19,IF('Full Data'!$G:$G=S$2,'Full Data'!$C:$C),0))</f>
        <v>#N/A</v>
      </c>
      <c r="T19" s="16" t="e">
        <f t="array" ref="T19">INDEX('Full Data'!$P:$P,MATCH($B19,IF('Full Data'!$G:$G=T$2,'Full Data'!$C:$C),0))</f>
        <v>#N/A</v>
      </c>
      <c r="U19" s="16" t="e">
        <f t="array" ref="U19">INDEX('Full Data'!$P:$P,MATCH($B19,IF('Full Data'!$G:$G=U$2,'Full Data'!$C:$C),0))</f>
        <v>#N/A</v>
      </c>
      <c r="V19" s="16" t="e">
        <f t="array" ref="V19">INDEX('Full Data'!$P:$P,MATCH($B19,IF('Full Data'!$G:$G=V$2,'Full Data'!$C:$C),0))</f>
        <v>#N/A</v>
      </c>
      <c r="W19" s="45" t="e">
        <f>INDEX('Full Data'!$P:$P,MATCH($B19,IF('Full Data'!$G:$G=W$2,'Full Data'!$C:$C),0))</f>
        <v>#N/A</v>
      </c>
      <c r="X19" s="45" t="e">
        <f t="array" ref="X19">INDEX('Full Data'!$P:$P,MATCH($B19,IF('Full Data'!$G:$G=X$2,'Full Data'!$C:$C),0))</f>
        <v>#N/A</v>
      </c>
      <c r="Y19" s="45" t="e">
        <f t="array" ref="Y19">INDEX('Full Data'!$P:$P,MATCH($B19,IF('Full Data'!$G:$G=Y$2,'Full Data'!$C:$C),0))</f>
        <v>#N/A</v>
      </c>
    </row>
    <row r="20" spans="2:25">
      <c r="B20" s="45">
        <f>Summary!B20</f>
        <v>0</v>
      </c>
      <c r="C20" s="16" t="e">
        <f t="array" ref="C20">INDEX('Full Data'!$P:$P,MATCH($B20,IF('Full Data'!$G:$G=C$2,'Full Data'!$C:$C),0))</f>
        <v>#N/A</v>
      </c>
      <c r="D20" s="16" t="e">
        <f t="array" ref="D20">INDEX('Full Data'!$P:$P,MATCH($B20,IF('Full Data'!$G:$G=D$2,'Full Data'!$C:$C),0))</f>
        <v>#N/A</v>
      </c>
      <c r="E20" s="16" t="e">
        <f t="array" ref="E20">INDEX('Full Data'!$P:$P,MATCH($B20,IF('Full Data'!$G:$G=E$2,'Full Data'!$C:$C),0))</f>
        <v>#N/A</v>
      </c>
      <c r="F20" s="16" t="e">
        <f t="array" ref="F20">INDEX('Full Data'!$P:$P,MATCH($B20,IF('Full Data'!$G:$G=F$2,'Full Data'!$C:$C),0))</f>
        <v>#N/A</v>
      </c>
      <c r="G20" s="16" t="e">
        <f t="array" ref="G20">INDEX('Full Data'!$P:$P,MATCH($B20,IF('Full Data'!$G:$G=G$2,'Full Data'!$C:$C),0))</f>
        <v>#N/A</v>
      </c>
      <c r="H20" s="16" t="e">
        <f t="array" ref="H20">INDEX('Full Data'!$P:$P,MATCH($B20,IF('Full Data'!$G:$G=H$2,'Full Data'!$C:$C),0))</f>
        <v>#N/A</v>
      </c>
      <c r="I20" s="16" t="e">
        <f t="array" ref="I20">INDEX('Full Data'!$P:$P,MATCH($B20,IF('Full Data'!$G:$G=I$2,'Full Data'!$C:$C),0))</f>
        <v>#N/A</v>
      </c>
      <c r="J20" s="16" t="e">
        <f t="array" ref="J20">INDEX('Full Data'!$P:$P,MATCH($B20,IF('Full Data'!$G:$G=J$2,'Full Data'!$C:$C),0))</f>
        <v>#N/A</v>
      </c>
      <c r="K20" s="16" t="e">
        <f t="array" ref="K20">INDEX('Full Data'!$P:$P,MATCH($B20,IF('Full Data'!$G:$G=K$2,'Full Data'!$C:$C),0))</f>
        <v>#N/A</v>
      </c>
      <c r="L20" s="16" t="e">
        <f t="array" ref="L20">INDEX('Full Data'!$P:$P,MATCH($B20,IF('Full Data'!$G:$G=L$2,'Full Data'!$C:$C),0))</f>
        <v>#N/A</v>
      </c>
      <c r="M20" s="16" t="e">
        <f t="array" ref="M20">INDEX('Full Data'!$P:$P,MATCH($B20,IF('Full Data'!$G:$G=M$2,'Full Data'!$C:$C),0))</f>
        <v>#N/A</v>
      </c>
      <c r="N20" s="16" t="e">
        <f t="array" ref="N20">INDEX('Full Data'!$P:$P,MATCH($B20,IF('Full Data'!$G:$G=N$2,'Full Data'!$C:$C),0))</f>
        <v>#N/A</v>
      </c>
      <c r="O20" s="16" t="e">
        <f t="array" ref="O20">INDEX('Full Data'!$P:$P,MATCH($B20,IF('Full Data'!$G:$G=O$2,'Full Data'!$C:$C),0))</f>
        <v>#N/A</v>
      </c>
      <c r="P20" s="16" t="e">
        <f t="array" ref="P20">INDEX('Full Data'!$P:$P,MATCH($B20,IF('Full Data'!$G:$G=P$2,'Full Data'!$C:$C),0))</f>
        <v>#N/A</v>
      </c>
      <c r="Q20" s="16" t="e">
        <f t="array" ref="Q20">INDEX('Full Data'!$P:$P,MATCH($B20,IF('Full Data'!$G:$G=Q$2,'Full Data'!$C:$C),0))</f>
        <v>#N/A</v>
      </c>
      <c r="R20" s="16" t="e">
        <f t="array" ref="R20">INDEX('Full Data'!$P:$P,MATCH($B20,IF('Full Data'!$G:$G=R$2,'Full Data'!$C:$C),0))</f>
        <v>#N/A</v>
      </c>
      <c r="S20" s="16" t="e">
        <f t="array" ref="S20">INDEX('Full Data'!$P:$P,MATCH($B20,IF('Full Data'!$G:$G=S$2,'Full Data'!$C:$C),0))</f>
        <v>#N/A</v>
      </c>
      <c r="T20" s="16" t="e">
        <f t="array" ref="T20">INDEX('Full Data'!$P:$P,MATCH($B20,IF('Full Data'!$G:$G=T$2,'Full Data'!$C:$C),0))</f>
        <v>#N/A</v>
      </c>
      <c r="U20" s="16" t="e">
        <f t="array" ref="U20">INDEX('Full Data'!$P:$P,MATCH($B20,IF('Full Data'!$G:$G=U$2,'Full Data'!$C:$C),0))</f>
        <v>#N/A</v>
      </c>
      <c r="V20" s="16" t="e">
        <f t="array" ref="V20">INDEX('Full Data'!$P:$P,MATCH($B20,IF('Full Data'!$G:$G=V$2,'Full Data'!$C:$C),0))</f>
        <v>#N/A</v>
      </c>
      <c r="W20" s="45" t="e">
        <f>INDEX('Full Data'!$P:$P,MATCH($B20,IF('Full Data'!$G:$G=W$2,'Full Data'!$C:$C),0))</f>
        <v>#N/A</v>
      </c>
      <c r="X20" s="45" t="e">
        <f t="array" ref="X20">INDEX('Full Data'!$P:$P,MATCH($B20,IF('Full Data'!$G:$G=X$2,'Full Data'!$C:$C),0))</f>
        <v>#N/A</v>
      </c>
      <c r="Y20" s="45" t="e">
        <f t="array" ref="Y20">INDEX('Full Data'!$P:$P,MATCH($B20,IF('Full Data'!$G:$G=Y$2,'Full Data'!$C:$C),0))</f>
        <v>#N/A</v>
      </c>
    </row>
    <row r="21" spans="2:25">
      <c r="B21" s="45">
        <f>Summary!B21</f>
        <v>0</v>
      </c>
      <c r="C21" s="16" t="e">
        <f t="array" ref="C21">INDEX('Full Data'!$P:$P,MATCH($B21,IF('Full Data'!$G:$G=C$2,'Full Data'!$C:$C),0))</f>
        <v>#N/A</v>
      </c>
      <c r="D21" s="16" t="e">
        <f t="array" ref="D21">INDEX('Full Data'!$P:$P,MATCH($B21,IF('Full Data'!$G:$G=D$2,'Full Data'!$C:$C),0))</f>
        <v>#N/A</v>
      </c>
      <c r="E21" s="16" t="e">
        <f t="array" ref="E21">INDEX('Full Data'!$P:$P,MATCH($B21,IF('Full Data'!$G:$G=E$2,'Full Data'!$C:$C),0))</f>
        <v>#N/A</v>
      </c>
      <c r="F21" s="16" t="e">
        <f t="array" ref="F21">INDEX('Full Data'!$P:$P,MATCH($B21,IF('Full Data'!$G:$G=F$2,'Full Data'!$C:$C),0))</f>
        <v>#N/A</v>
      </c>
      <c r="G21" s="16" t="e">
        <f t="array" ref="G21">INDEX('Full Data'!$P:$P,MATCH($B21,IF('Full Data'!$G:$G=G$2,'Full Data'!$C:$C),0))</f>
        <v>#N/A</v>
      </c>
      <c r="H21" s="16" t="e">
        <f t="array" ref="H21">INDEX('Full Data'!$P:$P,MATCH($B21,IF('Full Data'!$G:$G=H$2,'Full Data'!$C:$C),0))</f>
        <v>#N/A</v>
      </c>
      <c r="I21" s="16" t="e">
        <f t="array" ref="I21">INDEX('Full Data'!$P:$P,MATCH($B21,IF('Full Data'!$G:$G=I$2,'Full Data'!$C:$C),0))</f>
        <v>#N/A</v>
      </c>
      <c r="J21" s="16" t="e">
        <f t="array" ref="J21">INDEX('Full Data'!$P:$P,MATCH($B21,IF('Full Data'!$G:$G=J$2,'Full Data'!$C:$C),0))</f>
        <v>#N/A</v>
      </c>
      <c r="K21" s="16" t="e">
        <f t="array" ref="K21">INDEX('Full Data'!$P:$P,MATCH($B21,IF('Full Data'!$G:$G=K$2,'Full Data'!$C:$C),0))</f>
        <v>#N/A</v>
      </c>
      <c r="L21" s="16" t="e">
        <f t="array" ref="L21">INDEX('Full Data'!$P:$P,MATCH($B21,IF('Full Data'!$G:$G=L$2,'Full Data'!$C:$C),0))</f>
        <v>#N/A</v>
      </c>
      <c r="M21" s="16" t="e">
        <f t="array" ref="M21">INDEX('Full Data'!$P:$P,MATCH($B21,IF('Full Data'!$G:$G=M$2,'Full Data'!$C:$C),0))</f>
        <v>#N/A</v>
      </c>
      <c r="N21" s="16" t="e">
        <f t="array" ref="N21">INDEX('Full Data'!$P:$P,MATCH($B21,IF('Full Data'!$G:$G=N$2,'Full Data'!$C:$C),0))</f>
        <v>#N/A</v>
      </c>
      <c r="O21" s="16" t="e">
        <f t="array" ref="O21">INDEX('Full Data'!$P:$P,MATCH($B21,IF('Full Data'!$G:$G=O$2,'Full Data'!$C:$C),0))</f>
        <v>#N/A</v>
      </c>
      <c r="P21" s="16" t="e">
        <f t="array" ref="P21">INDEX('Full Data'!$P:$P,MATCH($B21,IF('Full Data'!$G:$G=P$2,'Full Data'!$C:$C),0))</f>
        <v>#N/A</v>
      </c>
      <c r="Q21" s="16" t="e">
        <f t="array" ref="Q21">INDEX('Full Data'!$P:$P,MATCH($B21,IF('Full Data'!$G:$G=Q$2,'Full Data'!$C:$C),0))</f>
        <v>#N/A</v>
      </c>
      <c r="R21" s="16" t="e">
        <f t="array" ref="R21">INDEX('Full Data'!$P:$P,MATCH($B21,IF('Full Data'!$G:$G=R$2,'Full Data'!$C:$C),0))</f>
        <v>#N/A</v>
      </c>
      <c r="S21" s="16" t="e">
        <f t="array" ref="S21">INDEX('Full Data'!$P:$P,MATCH($B21,IF('Full Data'!$G:$G=S$2,'Full Data'!$C:$C),0))</f>
        <v>#N/A</v>
      </c>
      <c r="T21" s="16" t="e">
        <f t="array" ref="T21">INDEX('Full Data'!$P:$P,MATCH($B21,IF('Full Data'!$G:$G=T$2,'Full Data'!$C:$C),0))</f>
        <v>#N/A</v>
      </c>
      <c r="U21" s="16" t="e">
        <f t="array" ref="U21">INDEX('Full Data'!$P:$P,MATCH($B21,IF('Full Data'!$G:$G=U$2,'Full Data'!$C:$C),0))</f>
        <v>#N/A</v>
      </c>
      <c r="V21" s="16" t="e">
        <f t="array" ref="V21">INDEX('Full Data'!$P:$P,MATCH($B21,IF('Full Data'!$G:$G=V$2,'Full Data'!$C:$C),0))</f>
        <v>#N/A</v>
      </c>
      <c r="W21" s="45" t="e">
        <f>INDEX('Full Data'!$P:$P,MATCH($B21,IF('Full Data'!$G:$G=W$2,'Full Data'!$C:$C),0))</f>
        <v>#N/A</v>
      </c>
      <c r="X21" s="45" t="e">
        <f t="array" ref="X21">INDEX('Full Data'!$P:$P,MATCH($B21,IF('Full Data'!$G:$G=X$2,'Full Data'!$C:$C),0))</f>
        <v>#N/A</v>
      </c>
      <c r="Y21" s="45" t="e">
        <f t="array" ref="Y21">INDEX('Full Data'!$P:$P,MATCH($B21,IF('Full Data'!$G:$G=Y$2,'Full Data'!$C:$C),0))</f>
        <v>#N/A</v>
      </c>
    </row>
    <row r="22" spans="2:25">
      <c r="B22" s="45">
        <f>Summary!B22</f>
        <v>0</v>
      </c>
      <c r="C22" s="16" t="e">
        <f t="array" ref="C22">INDEX('Full Data'!$P:$P,MATCH($B22,IF('Full Data'!$G:$G=C$2,'Full Data'!$C:$C),0))</f>
        <v>#N/A</v>
      </c>
      <c r="D22" s="16" t="e">
        <f t="array" ref="D22">INDEX('Full Data'!$P:$P,MATCH($B22,IF('Full Data'!$G:$G=D$2,'Full Data'!$C:$C),0))</f>
        <v>#N/A</v>
      </c>
      <c r="E22" s="16" t="e">
        <f t="array" ref="E22">INDEX('Full Data'!$P:$P,MATCH($B22,IF('Full Data'!$G:$G=E$2,'Full Data'!$C:$C),0))</f>
        <v>#N/A</v>
      </c>
      <c r="F22" s="16" t="e">
        <f t="array" ref="F22">INDEX('Full Data'!$P:$P,MATCH($B22,IF('Full Data'!$G:$G=F$2,'Full Data'!$C:$C),0))</f>
        <v>#N/A</v>
      </c>
      <c r="G22" s="16" t="e">
        <f t="array" ref="G22">INDEX('Full Data'!$P:$P,MATCH($B22,IF('Full Data'!$G:$G=G$2,'Full Data'!$C:$C),0))</f>
        <v>#N/A</v>
      </c>
      <c r="H22" s="16" t="e">
        <f t="array" ref="H22">INDEX('Full Data'!$P:$P,MATCH($B22,IF('Full Data'!$G:$G=H$2,'Full Data'!$C:$C),0))</f>
        <v>#N/A</v>
      </c>
      <c r="I22" s="16" t="e">
        <f t="array" ref="I22">INDEX('Full Data'!$P:$P,MATCH($B22,IF('Full Data'!$G:$G=I$2,'Full Data'!$C:$C),0))</f>
        <v>#N/A</v>
      </c>
      <c r="J22" s="16" t="e">
        <f t="array" ref="J22">INDEX('Full Data'!$P:$P,MATCH($B22,IF('Full Data'!$G:$G=J$2,'Full Data'!$C:$C),0))</f>
        <v>#N/A</v>
      </c>
      <c r="K22" s="16" t="e">
        <f t="array" ref="K22">INDEX('Full Data'!$P:$P,MATCH($B22,IF('Full Data'!$G:$G=K$2,'Full Data'!$C:$C),0))</f>
        <v>#N/A</v>
      </c>
      <c r="L22" s="16" t="e">
        <f t="array" ref="L22">INDEX('Full Data'!$P:$P,MATCH($B22,IF('Full Data'!$G:$G=L$2,'Full Data'!$C:$C),0))</f>
        <v>#N/A</v>
      </c>
      <c r="M22" s="16" t="e">
        <f t="array" ref="M22">INDEX('Full Data'!$P:$P,MATCH($B22,IF('Full Data'!$G:$G=M$2,'Full Data'!$C:$C),0))</f>
        <v>#N/A</v>
      </c>
      <c r="N22" s="16" t="e">
        <f t="array" ref="N22">INDEX('Full Data'!$P:$P,MATCH($B22,IF('Full Data'!$G:$G=N$2,'Full Data'!$C:$C),0))</f>
        <v>#N/A</v>
      </c>
      <c r="O22" s="16" t="e">
        <f t="array" ref="O22">INDEX('Full Data'!$P:$P,MATCH($B22,IF('Full Data'!$G:$G=O$2,'Full Data'!$C:$C),0))</f>
        <v>#N/A</v>
      </c>
      <c r="P22" s="16" t="e">
        <f t="array" ref="P22">INDEX('Full Data'!$P:$P,MATCH($B22,IF('Full Data'!$G:$G=P$2,'Full Data'!$C:$C),0))</f>
        <v>#N/A</v>
      </c>
      <c r="Q22" s="16" t="e">
        <f t="array" ref="Q22">INDEX('Full Data'!$P:$P,MATCH($B22,IF('Full Data'!$G:$G=Q$2,'Full Data'!$C:$C),0))</f>
        <v>#N/A</v>
      </c>
      <c r="R22" s="16" t="e">
        <f t="array" ref="R22">INDEX('Full Data'!$P:$P,MATCH($B22,IF('Full Data'!$G:$G=R$2,'Full Data'!$C:$C),0))</f>
        <v>#N/A</v>
      </c>
      <c r="S22" s="16" t="e">
        <f t="array" ref="S22">INDEX('Full Data'!$P:$P,MATCH($B22,IF('Full Data'!$G:$G=S$2,'Full Data'!$C:$C),0))</f>
        <v>#N/A</v>
      </c>
      <c r="T22" s="16" t="e">
        <f t="array" ref="T22">INDEX('Full Data'!$P:$P,MATCH($B22,IF('Full Data'!$G:$G=T$2,'Full Data'!$C:$C),0))</f>
        <v>#N/A</v>
      </c>
      <c r="U22" s="16" t="e">
        <f t="array" ref="U22">INDEX('Full Data'!$P:$P,MATCH($B22,IF('Full Data'!$G:$G=U$2,'Full Data'!$C:$C),0))</f>
        <v>#N/A</v>
      </c>
      <c r="V22" s="16" t="e">
        <f t="array" ref="V22">INDEX('Full Data'!$P:$P,MATCH($B22,IF('Full Data'!$G:$G=V$2,'Full Data'!$C:$C),0))</f>
        <v>#N/A</v>
      </c>
      <c r="W22" s="45" t="e">
        <f>INDEX('Full Data'!$P:$P,MATCH($B22,IF('Full Data'!$G:$G=W$2,'Full Data'!$C:$C),0))</f>
        <v>#N/A</v>
      </c>
      <c r="X22" s="45" t="e">
        <f t="array" ref="X22">INDEX('Full Data'!$P:$P,MATCH($B22,IF('Full Data'!$G:$G=X$2,'Full Data'!$C:$C),0))</f>
        <v>#N/A</v>
      </c>
      <c r="Y22" s="45" t="e">
        <f t="array" ref="Y22">INDEX('Full Data'!$P:$P,MATCH($B22,IF('Full Data'!$G:$G=Y$2,'Full Data'!$C:$C),0))</f>
        <v>#N/A</v>
      </c>
    </row>
    <row r="23" spans="2:25">
      <c r="B23" s="45">
        <f>Summary!B23</f>
        <v>0</v>
      </c>
      <c r="C23" s="16" t="e">
        <f t="array" ref="C23">INDEX('Full Data'!$P:$P,MATCH($B23,IF('Full Data'!$G:$G=C$2,'Full Data'!$C:$C),0))</f>
        <v>#N/A</v>
      </c>
      <c r="D23" s="16" t="e">
        <f t="array" ref="D23">INDEX('Full Data'!$P:$P,MATCH($B23,IF('Full Data'!$G:$G=D$2,'Full Data'!$C:$C),0))</f>
        <v>#N/A</v>
      </c>
      <c r="E23" s="16" t="e">
        <f t="array" ref="E23">INDEX('Full Data'!$P:$P,MATCH($B23,IF('Full Data'!$G:$G=E$2,'Full Data'!$C:$C),0))</f>
        <v>#N/A</v>
      </c>
      <c r="F23" s="16" t="e">
        <f t="array" ref="F23">INDEX('Full Data'!$P:$P,MATCH($B23,IF('Full Data'!$G:$G=F$2,'Full Data'!$C:$C),0))</f>
        <v>#N/A</v>
      </c>
      <c r="G23" s="16" t="e">
        <f t="array" ref="G23">INDEX('Full Data'!$P:$P,MATCH($B23,IF('Full Data'!$G:$G=G$2,'Full Data'!$C:$C),0))</f>
        <v>#N/A</v>
      </c>
      <c r="H23" s="16" t="e">
        <f t="array" ref="H23">INDEX('Full Data'!$P:$P,MATCH($B23,IF('Full Data'!$G:$G=H$2,'Full Data'!$C:$C),0))</f>
        <v>#N/A</v>
      </c>
      <c r="I23" s="16" t="e">
        <f t="array" ref="I23">INDEX('Full Data'!$P:$P,MATCH($B23,IF('Full Data'!$G:$G=I$2,'Full Data'!$C:$C),0))</f>
        <v>#N/A</v>
      </c>
      <c r="J23" s="16" t="e">
        <f t="array" ref="J23">INDEX('Full Data'!$P:$P,MATCH($B23,IF('Full Data'!$G:$G=J$2,'Full Data'!$C:$C),0))</f>
        <v>#N/A</v>
      </c>
      <c r="K23" s="16" t="e">
        <f t="array" ref="K23">INDEX('Full Data'!$P:$P,MATCH($B23,IF('Full Data'!$G:$G=K$2,'Full Data'!$C:$C),0))</f>
        <v>#N/A</v>
      </c>
      <c r="L23" s="16" t="e">
        <f t="array" ref="L23">INDEX('Full Data'!$P:$P,MATCH($B23,IF('Full Data'!$G:$G=L$2,'Full Data'!$C:$C),0))</f>
        <v>#N/A</v>
      </c>
      <c r="M23" s="16" t="e">
        <f t="array" ref="M23">INDEX('Full Data'!$P:$P,MATCH($B23,IF('Full Data'!$G:$G=M$2,'Full Data'!$C:$C),0))</f>
        <v>#N/A</v>
      </c>
      <c r="N23" s="16" t="e">
        <f t="array" ref="N23">INDEX('Full Data'!$P:$P,MATCH($B23,IF('Full Data'!$G:$G=N$2,'Full Data'!$C:$C),0))</f>
        <v>#N/A</v>
      </c>
      <c r="O23" s="16" t="e">
        <f t="array" ref="O23">INDEX('Full Data'!$P:$P,MATCH($B23,IF('Full Data'!$G:$G=O$2,'Full Data'!$C:$C),0))</f>
        <v>#N/A</v>
      </c>
      <c r="P23" s="16" t="e">
        <f t="array" ref="P23">INDEX('Full Data'!$P:$P,MATCH($B23,IF('Full Data'!$G:$G=P$2,'Full Data'!$C:$C),0))</f>
        <v>#N/A</v>
      </c>
      <c r="Q23" s="16" t="e">
        <f t="array" ref="Q23">INDEX('Full Data'!$P:$P,MATCH($B23,IF('Full Data'!$G:$G=Q$2,'Full Data'!$C:$C),0))</f>
        <v>#N/A</v>
      </c>
      <c r="R23" s="16" t="e">
        <f t="array" ref="R23">INDEX('Full Data'!$P:$P,MATCH($B23,IF('Full Data'!$G:$G=R$2,'Full Data'!$C:$C),0))</f>
        <v>#N/A</v>
      </c>
      <c r="S23" s="16" t="e">
        <f t="array" ref="S23">INDEX('Full Data'!$P:$P,MATCH($B23,IF('Full Data'!$G:$G=S$2,'Full Data'!$C:$C),0))</f>
        <v>#N/A</v>
      </c>
      <c r="T23" s="16" t="e">
        <f t="array" ref="T23">INDEX('Full Data'!$P:$P,MATCH($B23,IF('Full Data'!$G:$G=T$2,'Full Data'!$C:$C),0))</f>
        <v>#N/A</v>
      </c>
      <c r="U23" s="16" t="e">
        <f t="array" ref="U23">INDEX('Full Data'!$P:$P,MATCH($B23,IF('Full Data'!$G:$G=U$2,'Full Data'!$C:$C),0))</f>
        <v>#N/A</v>
      </c>
      <c r="V23" s="16" t="e">
        <f t="array" ref="V23">INDEX('Full Data'!$P:$P,MATCH($B23,IF('Full Data'!$G:$G=V$2,'Full Data'!$C:$C),0))</f>
        <v>#N/A</v>
      </c>
      <c r="W23" s="45" t="e">
        <f>INDEX('Full Data'!$P:$P,MATCH($B23,IF('Full Data'!$G:$G=W$2,'Full Data'!$C:$C),0))</f>
        <v>#N/A</v>
      </c>
      <c r="X23" s="45" t="e">
        <f t="array" ref="X23">INDEX('Full Data'!$P:$P,MATCH($B23,IF('Full Data'!$G:$G=X$2,'Full Data'!$C:$C),0))</f>
        <v>#N/A</v>
      </c>
      <c r="Y23" s="45" t="e">
        <f t="array" ref="Y23">INDEX('Full Data'!$P:$P,MATCH($B23,IF('Full Data'!$G:$G=Y$2,'Full Data'!$C:$C),0))</f>
        <v>#N/A</v>
      </c>
    </row>
    <row r="24" spans="2:25">
      <c r="B24" s="45">
        <f>Summary!B24</f>
        <v>0</v>
      </c>
      <c r="C24" s="16" t="e">
        <f t="array" ref="C24">INDEX('Full Data'!$P:$P,MATCH($B24,IF('Full Data'!$G:$G=C$2,'Full Data'!$C:$C),0))</f>
        <v>#N/A</v>
      </c>
      <c r="D24" s="16" t="e">
        <f t="array" ref="D24">INDEX('Full Data'!$P:$P,MATCH($B24,IF('Full Data'!$G:$G=D$2,'Full Data'!$C:$C),0))</f>
        <v>#N/A</v>
      </c>
      <c r="E24" s="16" t="e">
        <f t="array" ref="E24">INDEX('Full Data'!$P:$P,MATCH($B24,IF('Full Data'!$G:$G=E$2,'Full Data'!$C:$C),0))</f>
        <v>#N/A</v>
      </c>
      <c r="F24" s="16" t="e">
        <f t="array" ref="F24">INDEX('Full Data'!$P:$P,MATCH($B24,IF('Full Data'!$G:$G=F$2,'Full Data'!$C:$C),0))</f>
        <v>#N/A</v>
      </c>
      <c r="G24" s="16" t="e">
        <f t="array" ref="G24">INDEX('Full Data'!$P:$P,MATCH($B24,IF('Full Data'!$G:$G=G$2,'Full Data'!$C:$C),0))</f>
        <v>#N/A</v>
      </c>
      <c r="H24" s="16" t="e">
        <f t="array" ref="H24">INDEX('Full Data'!$P:$P,MATCH($B24,IF('Full Data'!$G:$G=H$2,'Full Data'!$C:$C),0))</f>
        <v>#N/A</v>
      </c>
      <c r="I24" s="16" t="e">
        <f t="array" ref="I24">INDEX('Full Data'!$P:$P,MATCH($B24,IF('Full Data'!$G:$G=I$2,'Full Data'!$C:$C),0))</f>
        <v>#N/A</v>
      </c>
      <c r="J24" s="16" t="e">
        <f t="array" ref="J24">INDEX('Full Data'!$P:$P,MATCH($B24,IF('Full Data'!$G:$G=J$2,'Full Data'!$C:$C),0))</f>
        <v>#N/A</v>
      </c>
      <c r="K24" s="16" t="e">
        <f t="array" ref="K24">INDEX('Full Data'!$P:$P,MATCH($B24,IF('Full Data'!$G:$G=K$2,'Full Data'!$C:$C),0))</f>
        <v>#N/A</v>
      </c>
      <c r="L24" s="16" t="e">
        <f t="array" ref="L24">INDEX('Full Data'!$P:$P,MATCH($B24,IF('Full Data'!$G:$G=L$2,'Full Data'!$C:$C),0))</f>
        <v>#N/A</v>
      </c>
      <c r="M24" s="16" t="e">
        <f t="array" ref="M24">INDEX('Full Data'!$P:$P,MATCH($B24,IF('Full Data'!$G:$G=M$2,'Full Data'!$C:$C),0))</f>
        <v>#N/A</v>
      </c>
      <c r="N24" s="16" t="e">
        <f t="array" ref="N24">INDEX('Full Data'!$P:$P,MATCH($B24,IF('Full Data'!$G:$G=N$2,'Full Data'!$C:$C),0))</f>
        <v>#N/A</v>
      </c>
      <c r="O24" s="16" t="e">
        <f t="array" ref="O24">INDEX('Full Data'!$P:$P,MATCH($B24,IF('Full Data'!$G:$G=O$2,'Full Data'!$C:$C),0))</f>
        <v>#N/A</v>
      </c>
      <c r="P24" s="16" t="e">
        <f t="array" ref="P24">INDEX('Full Data'!$P:$P,MATCH($B24,IF('Full Data'!$G:$G=P$2,'Full Data'!$C:$C),0))</f>
        <v>#N/A</v>
      </c>
      <c r="Q24" s="16" t="e">
        <f t="array" ref="Q24">INDEX('Full Data'!$P:$P,MATCH($B24,IF('Full Data'!$G:$G=Q$2,'Full Data'!$C:$C),0))</f>
        <v>#N/A</v>
      </c>
      <c r="R24" s="16" t="e">
        <f t="array" ref="R24">INDEX('Full Data'!$P:$P,MATCH($B24,IF('Full Data'!$G:$G=R$2,'Full Data'!$C:$C),0))</f>
        <v>#N/A</v>
      </c>
      <c r="S24" s="16" t="e">
        <f t="array" ref="S24">INDEX('Full Data'!$P:$P,MATCH($B24,IF('Full Data'!$G:$G=S$2,'Full Data'!$C:$C),0))</f>
        <v>#N/A</v>
      </c>
      <c r="T24" s="16" t="e">
        <f t="array" ref="T24">INDEX('Full Data'!$P:$P,MATCH($B24,IF('Full Data'!$G:$G=T$2,'Full Data'!$C:$C),0))</f>
        <v>#N/A</v>
      </c>
      <c r="U24" s="16" t="e">
        <f t="array" ref="U24">INDEX('Full Data'!$P:$P,MATCH($B24,IF('Full Data'!$G:$G=U$2,'Full Data'!$C:$C),0))</f>
        <v>#N/A</v>
      </c>
      <c r="V24" s="16" t="e">
        <f t="array" ref="V24">INDEX('Full Data'!$P:$P,MATCH($B24,IF('Full Data'!$G:$G=V$2,'Full Data'!$C:$C),0))</f>
        <v>#N/A</v>
      </c>
      <c r="W24" s="45" t="e">
        <f>INDEX('Full Data'!$P:$P,MATCH($B24,IF('Full Data'!$G:$G=W$2,'Full Data'!$C:$C),0))</f>
        <v>#N/A</v>
      </c>
      <c r="X24" s="45" t="e">
        <f t="array" ref="X24">INDEX('Full Data'!$P:$P,MATCH($B24,IF('Full Data'!$G:$G=X$2,'Full Data'!$C:$C),0))</f>
        <v>#N/A</v>
      </c>
      <c r="Y24" s="45" t="e">
        <f t="array" ref="Y24">INDEX('Full Data'!$P:$P,MATCH($B24,IF('Full Data'!$G:$G=Y$2,'Full Data'!$C:$C),0))</f>
        <v>#N/A</v>
      </c>
    </row>
    <row r="25" spans="2:25">
      <c r="B25" s="45">
        <f>Summary!B25</f>
        <v>0</v>
      </c>
      <c r="C25" s="16" t="e">
        <f t="array" ref="C25">INDEX('Full Data'!$P:$P,MATCH($B25,IF('Full Data'!$G:$G=C$2,'Full Data'!$C:$C),0))</f>
        <v>#N/A</v>
      </c>
      <c r="D25" s="16" t="e">
        <f t="array" ref="D25">INDEX('Full Data'!$P:$P,MATCH($B25,IF('Full Data'!$G:$G=D$2,'Full Data'!$C:$C),0))</f>
        <v>#N/A</v>
      </c>
      <c r="E25" s="16" t="e">
        <f t="array" ref="E25">INDEX('Full Data'!$P:$P,MATCH($B25,IF('Full Data'!$G:$G=E$2,'Full Data'!$C:$C),0))</f>
        <v>#N/A</v>
      </c>
      <c r="F25" s="16" t="e">
        <f t="array" ref="F25">INDEX('Full Data'!$P:$P,MATCH($B25,IF('Full Data'!$G:$G=F$2,'Full Data'!$C:$C),0))</f>
        <v>#N/A</v>
      </c>
      <c r="G25" s="16" t="e">
        <f t="array" ref="G25">INDEX('Full Data'!$P:$P,MATCH($B25,IF('Full Data'!$G:$G=G$2,'Full Data'!$C:$C),0))</f>
        <v>#N/A</v>
      </c>
      <c r="H25" s="16" t="e">
        <f t="array" ref="H25">INDEX('Full Data'!$P:$P,MATCH($B25,IF('Full Data'!$G:$G=H$2,'Full Data'!$C:$C),0))</f>
        <v>#N/A</v>
      </c>
      <c r="I25" s="16" t="e">
        <f t="array" ref="I25">INDEX('Full Data'!$P:$P,MATCH($B25,IF('Full Data'!$G:$G=I$2,'Full Data'!$C:$C),0))</f>
        <v>#N/A</v>
      </c>
      <c r="J25" s="16" t="e">
        <f t="array" ref="J25">INDEX('Full Data'!$P:$P,MATCH($B25,IF('Full Data'!$G:$G=J$2,'Full Data'!$C:$C),0))</f>
        <v>#N/A</v>
      </c>
      <c r="K25" s="16" t="e">
        <f t="array" ref="K25">INDEX('Full Data'!$P:$P,MATCH($B25,IF('Full Data'!$G:$G=K$2,'Full Data'!$C:$C),0))</f>
        <v>#N/A</v>
      </c>
      <c r="L25" s="16" t="e">
        <f t="array" ref="L25">INDEX('Full Data'!$P:$P,MATCH($B25,IF('Full Data'!$G:$G=L$2,'Full Data'!$C:$C),0))</f>
        <v>#N/A</v>
      </c>
      <c r="M25" s="16" t="e">
        <f t="array" ref="M25">INDEX('Full Data'!$P:$P,MATCH($B25,IF('Full Data'!$G:$G=M$2,'Full Data'!$C:$C),0))</f>
        <v>#N/A</v>
      </c>
      <c r="N25" s="16" t="e">
        <f t="array" ref="N25">INDEX('Full Data'!$P:$P,MATCH($B25,IF('Full Data'!$G:$G=N$2,'Full Data'!$C:$C),0))</f>
        <v>#N/A</v>
      </c>
      <c r="O25" s="16" t="e">
        <f t="array" ref="O25">INDEX('Full Data'!$P:$P,MATCH($B25,IF('Full Data'!$G:$G=O$2,'Full Data'!$C:$C),0))</f>
        <v>#N/A</v>
      </c>
      <c r="P25" s="16" t="e">
        <f t="array" ref="P25">INDEX('Full Data'!$P:$P,MATCH($B25,IF('Full Data'!$G:$G=P$2,'Full Data'!$C:$C),0))</f>
        <v>#N/A</v>
      </c>
      <c r="Q25" s="16" t="e">
        <f t="array" ref="Q25">INDEX('Full Data'!$P:$P,MATCH($B25,IF('Full Data'!$G:$G=Q$2,'Full Data'!$C:$C),0))</f>
        <v>#N/A</v>
      </c>
      <c r="R25" s="16" t="e">
        <f t="array" ref="R25">INDEX('Full Data'!$P:$P,MATCH($B25,IF('Full Data'!$G:$G=R$2,'Full Data'!$C:$C),0))</f>
        <v>#N/A</v>
      </c>
      <c r="S25" s="16" t="e">
        <f t="array" ref="S25">INDEX('Full Data'!$P:$P,MATCH($B25,IF('Full Data'!$G:$G=S$2,'Full Data'!$C:$C),0))</f>
        <v>#N/A</v>
      </c>
      <c r="T25" s="16" t="e">
        <f t="array" ref="T25">INDEX('Full Data'!$P:$P,MATCH($B25,IF('Full Data'!$G:$G=T$2,'Full Data'!$C:$C),0))</f>
        <v>#N/A</v>
      </c>
      <c r="U25" s="16" t="e">
        <f t="array" ref="U25">INDEX('Full Data'!$P:$P,MATCH($B25,IF('Full Data'!$G:$G=U$2,'Full Data'!$C:$C),0))</f>
        <v>#N/A</v>
      </c>
      <c r="V25" s="16" t="e">
        <f t="array" ref="V25">INDEX('Full Data'!$P:$P,MATCH($B25,IF('Full Data'!$G:$G=V$2,'Full Data'!$C:$C),0))</f>
        <v>#N/A</v>
      </c>
      <c r="W25" s="45" t="e">
        <f>INDEX('Full Data'!$P:$P,MATCH($B25,IF('Full Data'!$G:$G=W$2,'Full Data'!$C:$C),0))</f>
        <v>#N/A</v>
      </c>
      <c r="X25" s="45" t="e">
        <f t="array" ref="X25">INDEX('Full Data'!$P:$P,MATCH($B25,IF('Full Data'!$G:$G=X$2,'Full Data'!$C:$C),0))</f>
        <v>#N/A</v>
      </c>
      <c r="Y25" s="45" t="e">
        <f t="array" ref="Y25">INDEX('Full Data'!$P:$P,MATCH($B25,IF('Full Data'!$G:$G=Y$2,'Full Data'!$C:$C),0))</f>
        <v>#N/A</v>
      </c>
    </row>
    <row r="26" spans="2:25">
      <c r="B26" s="45">
        <f>Summary!B26</f>
        <v>0</v>
      </c>
      <c r="C26" s="16" t="e">
        <f t="array" ref="C26">INDEX('Full Data'!$P:$P,MATCH($B26,IF('Full Data'!$G:$G=C$2,'Full Data'!$C:$C),0))</f>
        <v>#N/A</v>
      </c>
      <c r="D26" s="16" t="e">
        <f t="array" ref="D26">INDEX('Full Data'!$P:$P,MATCH($B26,IF('Full Data'!$G:$G=D$2,'Full Data'!$C:$C),0))</f>
        <v>#N/A</v>
      </c>
      <c r="E26" s="16" t="e">
        <f t="array" ref="E26">INDEX('Full Data'!$P:$P,MATCH($B26,IF('Full Data'!$G:$G=E$2,'Full Data'!$C:$C),0))</f>
        <v>#N/A</v>
      </c>
      <c r="F26" s="16" t="e">
        <f t="array" ref="F26">INDEX('Full Data'!$P:$P,MATCH($B26,IF('Full Data'!$G:$G=F$2,'Full Data'!$C:$C),0))</f>
        <v>#N/A</v>
      </c>
      <c r="G26" s="16" t="e">
        <f t="array" ref="G26">INDEX('Full Data'!$P:$P,MATCH($B26,IF('Full Data'!$G:$G=G$2,'Full Data'!$C:$C),0))</f>
        <v>#N/A</v>
      </c>
      <c r="H26" s="16" t="e">
        <f t="array" ref="H26">INDEX('Full Data'!$P:$P,MATCH($B26,IF('Full Data'!$G:$G=H$2,'Full Data'!$C:$C),0))</f>
        <v>#N/A</v>
      </c>
      <c r="I26" s="16" t="e">
        <f t="array" ref="I26">INDEX('Full Data'!$P:$P,MATCH($B26,IF('Full Data'!$G:$G=I$2,'Full Data'!$C:$C),0))</f>
        <v>#N/A</v>
      </c>
      <c r="J26" s="16" t="e">
        <f t="array" ref="J26">INDEX('Full Data'!$P:$P,MATCH($B26,IF('Full Data'!$G:$G=J$2,'Full Data'!$C:$C),0))</f>
        <v>#N/A</v>
      </c>
      <c r="K26" s="16" t="e">
        <f t="array" ref="K26">INDEX('Full Data'!$P:$P,MATCH($B26,IF('Full Data'!$G:$G=K$2,'Full Data'!$C:$C),0))</f>
        <v>#N/A</v>
      </c>
      <c r="L26" s="16" t="e">
        <f t="array" ref="L26">INDEX('Full Data'!$P:$P,MATCH($B26,IF('Full Data'!$G:$G=L$2,'Full Data'!$C:$C),0))</f>
        <v>#N/A</v>
      </c>
      <c r="M26" s="16" t="e">
        <f t="array" ref="M26">INDEX('Full Data'!$P:$P,MATCH($B26,IF('Full Data'!$G:$G=M$2,'Full Data'!$C:$C),0))</f>
        <v>#N/A</v>
      </c>
      <c r="N26" s="16" t="e">
        <f t="array" ref="N26">INDEX('Full Data'!$P:$P,MATCH($B26,IF('Full Data'!$G:$G=N$2,'Full Data'!$C:$C),0))</f>
        <v>#N/A</v>
      </c>
      <c r="O26" s="16" t="e">
        <f t="array" ref="O26">INDEX('Full Data'!$P:$P,MATCH($B26,IF('Full Data'!$G:$G=O$2,'Full Data'!$C:$C),0))</f>
        <v>#N/A</v>
      </c>
      <c r="P26" s="16" t="e">
        <f t="array" ref="P26">INDEX('Full Data'!$P:$P,MATCH($B26,IF('Full Data'!$G:$G=P$2,'Full Data'!$C:$C),0))</f>
        <v>#N/A</v>
      </c>
      <c r="Q26" s="16" t="e">
        <f t="array" ref="Q26">INDEX('Full Data'!$P:$P,MATCH($B26,IF('Full Data'!$G:$G=Q$2,'Full Data'!$C:$C),0))</f>
        <v>#N/A</v>
      </c>
      <c r="R26" s="16" t="e">
        <f t="array" ref="R26">INDEX('Full Data'!$P:$P,MATCH($B26,IF('Full Data'!$G:$G=R$2,'Full Data'!$C:$C),0))</f>
        <v>#N/A</v>
      </c>
      <c r="S26" s="16" t="e">
        <f t="array" ref="S26">INDEX('Full Data'!$P:$P,MATCH($B26,IF('Full Data'!$G:$G=S$2,'Full Data'!$C:$C),0))</f>
        <v>#N/A</v>
      </c>
      <c r="T26" s="16" t="e">
        <f t="array" ref="T26">INDEX('Full Data'!$P:$P,MATCH($B26,IF('Full Data'!$G:$G=T$2,'Full Data'!$C:$C),0))</f>
        <v>#N/A</v>
      </c>
      <c r="U26" s="16" t="e">
        <f t="array" ref="U26">INDEX('Full Data'!$P:$P,MATCH($B26,IF('Full Data'!$G:$G=U$2,'Full Data'!$C:$C),0))</f>
        <v>#N/A</v>
      </c>
      <c r="V26" s="16" t="e">
        <f t="array" ref="V26">INDEX('Full Data'!$P:$P,MATCH($B26,IF('Full Data'!$G:$G=V$2,'Full Data'!$C:$C),0))</f>
        <v>#N/A</v>
      </c>
      <c r="W26" s="45" t="e">
        <f>INDEX('Full Data'!$P:$P,MATCH($B26,IF('Full Data'!$G:$G=W$2,'Full Data'!$C:$C),0))</f>
        <v>#N/A</v>
      </c>
      <c r="X26" s="45" t="e">
        <f t="array" ref="X26">INDEX('Full Data'!$P:$P,MATCH($B26,IF('Full Data'!$G:$G=X$2,'Full Data'!$C:$C),0))</f>
        <v>#N/A</v>
      </c>
      <c r="Y26" s="45" t="e">
        <f t="array" ref="Y26">INDEX('Full Data'!$P:$P,MATCH($B26,IF('Full Data'!$G:$G=Y$2,'Full Data'!$C:$C),0))</f>
        <v>#N/A</v>
      </c>
    </row>
    <row r="27" spans="2:25">
      <c r="B27" s="45">
        <f>Summary!B27</f>
        <v>0</v>
      </c>
      <c r="C27" s="16" t="e">
        <f t="array" ref="C27">INDEX('Full Data'!$P:$P,MATCH($B27,IF('Full Data'!$G:$G=C$2,'Full Data'!$C:$C),0))</f>
        <v>#N/A</v>
      </c>
      <c r="D27" s="16" t="e">
        <f t="array" ref="D27">INDEX('Full Data'!$P:$P,MATCH($B27,IF('Full Data'!$G:$G=D$2,'Full Data'!$C:$C),0))</f>
        <v>#N/A</v>
      </c>
      <c r="E27" s="16" t="e">
        <f t="array" ref="E27">INDEX('Full Data'!$P:$P,MATCH($B27,IF('Full Data'!$G:$G=E$2,'Full Data'!$C:$C),0))</f>
        <v>#N/A</v>
      </c>
      <c r="F27" s="16" t="e">
        <f t="array" ref="F27">INDEX('Full Data'!$P:$P,MATCH($B27,IF('Full Data'!$G:$G=F$2,'Full Data'!$C:$C),0))</f>
        <v>#N/A</v>
      </c>
      <c r="G27" s="16" t="e">
        <f t="array" ref="G27">INDEX('Full Data'!$P:$P,MATCH($B27,IF('Full Data'!$G:$G=G$2,'Full Data'!$C:$C),0))</f>
        <v>#N/A</v>
      </c>
      <c r="H27" s="16" t="e">
        <f t="array" ref="H27">INDEX('Full Data'!$P:$P,MATCH($B27,IF('Full Data'!$G:$G=H$2,'Full Data'!$C:$C),0))</f>
        <v>#N/A</v>
      </c>
      <c r="I27" s="16" t="e">
        <f t="array" ref="I27">INDEX('Full Data'!$P:$P,MATCH($B27,IF('Full Data'!$G:$G=I$2,'Full Data'!$C:$C),0))</f>
        <v>#N/A</v>
      </c>
      <c r="J27" s="16" t="e">
        <f t="array" ref="J27">INDEX('Full Data'!$P:$P,MATCH($B27,IF('Full Data'!$G:$G=J$2,'Full Data'!$C:$C),0))</f>
        <v>#N/A</v>
      </c>
      <c r="K27" s="16" t="e">
        <f t="array" ref="K27">INDEX('Full Data'!$P:$P,MATCH($B27,IF('Full Data'!$G:$G=K$2,'Full Data'!$C:$C),0))</f>
        <v>#N/A</v>
      </c>
      <c r="L27" s="16" t="e">
        <f t="array" ref="L27">INDEX('Full Data'!$P:$P,MATCH($B27,IF('Full Data'!$G:$G=L$2,'Full Data'!$C:$C),0))</f>
        <v>#N/A</v>
      </c>
      <c r="M27" s="16" t="e">
        <f t="array" ref="M27">INDEX('Full Data'!$P:$P,MATCH($B27,IF('Full Data'!$G:$G=M$2,'Full Data'!$C:$C),0))</f>
        <v>#N/A</v>
      </c>
      <c r="N27" s="16" t="e">
        <f t="array" ref="N27">INDEX('Full Data'!$P:$P,MATCH($B27,IF('Full Data'!$G:$G=N$2,'Full Data'!$C:$C),0))</f>
        <v>#N/A</v>
      </c>
      <c r="O27" s="16" t="e">
        <f t="array" ref="O27">INDEX('Full Data'!$P:$P,MATCH($B27,IF('Full Data'!$G:$G=O$2,'Full Data'!$C:$C),0))</f>
        <v>#N/A</v>
      </c>
      <c r="P27" s="16" t="e">
        <f t="array" ref="P27">INDEX('Full Data'!$P:$P,MATCH($B27,IF('Full Data'!$G:$G=P$2,'Full Data'!$C:$C),0))</f>
        <v>#N/A</v>
      </c>
      <c r="Q27" s="16" t="e">
        <f t="array" ref="Q27">INDEX('Full Data'!$P:$P,MATCH($B27,IF('Full Data'!$G:$G=Q$2,'Full Data'!$C:$C),0))</f>
        <v>#N/A</v>
      </c>
      <c r="R27" s="16" t="e">
        <f t="array" ref="R27">INDEX('Full Data'!$P:$P,MATCH($B27,IF('Full Data'!$G:$G=R$2,'Full Data'!$C:$C),0))</f>
        <v>#N/A</v>
      </c>
      <c r="S27" s="16" t="e">
        <f t="array" ref="S27">INDEX('Full Data'!$P:$P,MATCH($B27,IF('Full Data'!$G:$G=S$2,'Full Data'!$C:$C),0))</f>
        <v>#N/A</v>
      </c>
      <c r="T27" s="16" t="e">
        <f t="array" ref="T27">INDEX('Full Data'!$P:$P,MATCH($B27,IF('Full Data'!$G:$G=T$2,'Full Data'!$C:$C),0))</f>
        <v>#N/A</v>
      </c>
      <c r="U27" s="16" t="e">
        <f t="array" ref="U27">INDEX('Full Data'!$P:$P,MATCH($B27,IF('Full Data'!$G:$G=U$2,'Full Data'!$C:$C),0))</f>
        <v>#N/A</v>
      </c>
      <c r="V27" s="16" t="e">
        <f t="array" ref="V27">INDEX('Full Data'!$P:$P,MATCH($B27,IF('Full Data'!$G:$G=V$2,'Full Data'!$C:$C),0))</f>
        <v>#N/A</v>
      </c>
      <c r="W27" s="45" t="e">
        <f>INDEX('Full Data'!$P:$P,MATCH($B27,IF('Full Data'!$G:$G=W$2,'Full Data'!$C:$C),0))</f>
        <v>#N/A</v>
      </c>
      <c r="X27" s="45" t="e">
        <f t="array" ref="X27">INDEX('Full Data'!$P:$P,MATCH($B27,IF('Full Data'!$G:$G=X$2,'Full Data'!$C:$C),0))</f>
        <v>#N/A</v>
      </c>
      <c r="Y27" s="45" t="e">
        <f t="array" ref="Y27">INDEX('Full Data'!$P:$P,MATCH($B27,IF('Full Data'!$G:$G=Y$2,'Full Data'!$C:$C),0))</f>
        <v>#N/A</v>
      </c>
    </row>
    <row r="28" spans="2:25">
      <c r="B28" s="45">
        <f>Summary!B28</f>
        <v>0</v>
      </c>
      <c r="C28" s="34" t="e">
        <f t="array" ref="C28">INDEX('Full Data'!$P:$P,MATCH($B28,IF('Full Data'!$G:$G=C$2,'Full Data'!$C:$C),0))</f>
        <v>#N/A</v>
      </c>
      <c r="D28" s="34" t="e">
        <f t="array" ref="D28">INDEX('Full Data'!$P:$P,MATCH($B28,IF('Full Data'!$G:$G=D$2,'Full Data'!$C:$C),0))</f>
        <v>#N/A</v>
      </c>
      <c r="E28" s="34" t="e">
        <f t="array" ref="E28">INDEX('Full Data'!$P:$P,MATCH($B28,IF('Full Data'!$G:$G=E$2,'Full Data'!$C:$C),0))</f>
        <v>#N/A</v>
      </c>
      <c r="F28" s="34" t="e">
        <f t="array" ref="F28">INDEX('Full Data'!$P:$P,MATCH($B28,IF('Full Data'!$G:$G=F$2,'Full Data'!$C:$C),0))</f>
        <v>#N/A</v>
      </c>
      <c r="G28" s="34" t="e">
        <f t="array" ref="G28">INDEX('Full Data'!$P:$P,MATCH($B28,IF('Full Data'!$G:$G=G$2,'Full Data'!$C:$C),0))</f>
        <v>#N/A</v>
      </c>
      <c r="H28" s="34" t="e">
        <f t="array" ref="H28">INDEX('Full Data'!$P:$P,MATCH($B28,IF('Full Data'!$G:$G=H$2,'Full Data'!$C:$C),0))</f>
        <v>#N/A</v>
      </c>
      <c r="I28" s="34" t="e">
        <f t="array" ref="I28">INDEX('Full Data'!$P:$P,MATCH($B28,IF('Full Data'!$G:$G=I$2,'Full Data'!$C:$C),0))</f>
        <v>#N/A</v>
      </c>
      <c r="J28" s="34" t="e">
        <f t="array" ref="J28">INDEX('Full Data'!$P:$P,MATCH($B28,IF('Full Data'!$G:$G=J$2,'Full Data'!$C:$C),0))</f>
        <v>#N/A</v>
      </c>
      <c r="K28" s="34" t="e">
        <f t="array" ref="K28">INDEX('Full Data'!$P:$P,MATCH($B28,IF('Full Data'!$G:$G=K$2,'Full Data'!$C:$C),0))</f>
        <v>#N/A</v>
      </c>
      <c r="L28" s="34" t="e">
        <f t="array" ref="L28">INDEX('Full Data'!$P:$P,MATCH($B28,IF('Full Data'!$G:$G=L$2,'Full Data'!$C:$C),0))</f>
        <v>#N/A</v>
      </c>
      <c r="M28" s="34" t="e">
        <f t="array" ref="M28">INDEX('Full Data'!$P:$P,MATCH($B28,IF('Full Data'!$G:$G=M$2,'Full Data'!$C:$C),0))</f>
        <v>#N/A</v>
      </c>
      <c r="N28" s="34" t="e">
        <f t="array" ref="N28">INDEX('Full Data'!$P:$P,MATCH($B28,IF('Full Data'!$G:$G=N$2,'Full Data'!$C:$C),0))</f>
        <v>#N/A</v>
      </c>
      <c r="O28" s="34" t="e">
        <f t="array" ref="O28">INDEX('Full Data'!$P:$P,MATCH($B28,IF('Full Data'!$G:$G=O$2,'Full Data'!$C:$C),0))</f>
        <v>#N/A</v>
      </c>
      <c r="P28" s="34" t="e">
        <f t="array" ref="P28">INDEX('Full Data'!$P:$P,MATCH($B28,IF('Full Data'!$G:$G=P$2,'Full Data'!$C:$C),0))</f>
        <v>#N/A</v>
      </c>
      <c r="Q28" s="34" t="e">
        <f t="array" ref="Q28">INDEX('Full Data'!$P:$P,MATCH($B28,IF('Full Data'!$G:$G=Q$2,'Full Data'!$C:$C),0))</f>
        <v>#N/A</v>
      </c>
      <c r="R28" s="34" t="e">
        <f t="array" ref="R28">INDEX('Full Data'!$P:$P,MATCH($B28,IF('Full Data'!$G:$G=R$2,'Full Data'!$C:$C),0))</f>
        <v>#N/A</v>
      </c>
      <c r="S28" s="34" t="e">
        <f t="array" ref="S28">INDEX('Full Data'!$P:$P,MATCH($B28,IF('Full Data'!$G:$G=S$2,'Full Data'!$C:$C),0))</f>
        <v>#N/A</v>
      </c>
      <c r="T28" s="34" t="e">
        <f t="array" ref="T28">INDEX('Full Data'!$P:$P,MATCH($B28,IF('Full Data'!$G:$G=T$2,'Full Data'!$C:$C),0))</f>
        <v>#N/A</v>
      </c>
      <c r="U28" s="34" t="e">
        <f t="array" ref="U28">INDEX('Full Data'!$P:$P,MATCH($B28,IF('Full Data'!$G:$G=U$2,'Full Data'!$C:$C),0))</f>
        <v>#N/A</v>
      </c>
      <c r="V28" s="34" t="e">
        <f t="array" ref="V28">INDEX('Full Data'!$P:$P,MATCH($B28,IF('Full Data'!$G:$G=V$2,'Full Data'!$C:$C),0))</f>
        <v>#N/A</v>
      </c>
      <c r="W28" s="45" t="e">
        <f>INDEX('Full Data'!$P:$P,MATCH($B28,IF('Full Data'!$G:$G=W$2,'Full Data'!$C:$C),0))</f>
        <v>#N/A</v>
      </c>
      <c r="X28" s="45" t="e">
        <f t="array" ref="X28">INDEX('Full Data'!$P:$P,MATCH($B28,IF('Full Data'!$G:$G=X$2,'Full Data'!$C:$C),0))</f>
        <v>#N/A</v>
      </c>
      <c r="Y28" s="45" t="e">
        <f t="array" ref="Y28">INDEX('Full Data'!$P:$P,MATCH($B28,IF('Full Data'!$G:$G=Y$2,'Full Data'!$C:$C),0))</f>
        <v>#N/A</v>
      </c>
    </row>
    <row r="29" spans="2:25">
      <c r="B29" s="45">
        <f>Summary!B29</f>
        <v>0</v>
      </c>
      <c r="C29" s="34" t="e">
        <f t="array" ref="C29">INDEX('Full Data'!$P:$P,MATCH($B29,IF('Full Data'!$G:$G=C$2,'Full Data'!$C:$C),0))</f>
        <v>#N/A</v>
      </c>
      <c r="D29" s="34" t="e">
        <f t="array" ref="D29">INDEX('Full Data'!$P:$P,MATCH($B29,IF('Full Data'!$G:$G=D$2,'Full Data'!$C:$C),0))</f>
        <v>#N/A</v>
      </c>
      <c r="E29" s="34" t="e">
        <f t="array" ref="E29">INDEX('Full Data'!$P:$P,MATCH($B29,IF('Full Data'!$G:$G=E$2,'Full Data'!$C:$C),0))</f>
        <v>#N/A</v>
      </c>
      <c r="F29" s="34" t="e">
        <f t="array" ref="F29">INDEX('Full Data'!$P:$P,MATCH($B29,IF('Full Data'!$G:$G=F$2,'Full Data'!$C:$C),0))</f>
        <v>#N/A</v>
      </c>
      <c r="G29" s="34" t="e">
        <f t="array" ref="G29">INDEX('Full Data'!$P:$P,MATCH($B29,IF('Full Data'!$G:$G=G$2,'Full Data'!$C:$C),0))</f>
        <v>#N/A</v>
      </c>
      <c r="H29" s="34" t="e">
        <f t="array" ref="H29">INDEX('Full Data'!$P:$P,MATCH($B29,IF('Full Data'!$G:$G=H$2,'Full Data'!$C:$C),0))</f>
        <v>#N/A</v>
      </c>
      <c r="I29" s="34" t="e">
        <f t="array" ref="I29">INDEX('Full Data'!$P:$P,MATCH($B29,IF('Full Data'!$G:$G=I$2,'Full Data'!$C:$C),0))</f>
        <v>#N/A</v>
      </c>
      <c r="J29" s="34" t="e">
        <f t="array" ref="J29">INDEX('Full Data'!$P:$P,MATCH($B29,IF('Full Data'!$G:$G=J$2,'Full Data'!$C:$C),0))</f>
        <v>#N/A</v>
      </c>
      <c r="K29" s="34" t="e">
        <f t="array" ref="K29">INDEX('Full Data'!$P:$P,MATCH($B29,IF('Full Data'!$G:$G=K$2,'Full Data'!$C:$C),0))</f>
        <v>#N/A</v>
      </c>
      <c r="L29" s="34" t="e">
        <f t="array" ref="L29">INDEX('Full Data'!$P:$P,MATCH($B29,IF('Full Data'!$G:$G=L$2,'Full Data'!$C:$C),0))</f>
        <v>#N/A</v>
      </c>
      <c r="M29" s="34" t="e">
        <f t="array" ref="M29">INDEX('Full Data'!$P:$P,MATCH($B29,IF('Full Data'!$G:$G=M$2,'Full Data'!$C:$C),0))</f>
        <v>#N/A</v>
      </c>
      <c r="N29" s="34" t="e">
        <f t="array" ref="N29">INDEX('Full Data'!$P:$P,MATCH($B29,IF('Full Data'!$G:$G=N$2,'Full Data'!$C:$C),0))</f>
        <v>#N/A</v>
      </c>
      <c r="O29" s="34" t="e">
        <f t="array" ref="O29">INDEX('Full Data'!$P:$P,MATCH($B29,IF('Full Data'!$G:$G=O$2,'Full Data'!$C:$C),0))</f>
        <v>#N/A</v>
      </c>
      <c r="P29" s="34" t="e">
        <f t="array" ref="P29">INDEX('Full Data'!$P:$P,MATCH($B29,IF('Full Data'!$G:$G=P$2,'Full Data'!$C:$C),0))</f>
        <v>#N/A</v>
      </c>
      <c r="Q29" s="34" t="e">
        <f t="array" ref="Q29">INDEX('Full Data'!$P:$P,MATCH($B29,IF('Full Data'!$G:$G=Q$2,'Full Data'!$C:$C),0))</f>
        <v>#N/A</v>
      </c>
      <c r="R29" s="34" t="e">
        <f t="array" ref="R29">INDEX('Full Data'!$P:$P,MATCH($B29,IF('Full Data'!$G:$G=R$2,'Full Data'!$C:$C),0))</f>
        <v>#N/A</v>
      </c>
      <c r="S29" s="34" t="e">
        <f t="array" ref="S29">INDEX('Full Data'!$P:$P,MATCH($B29,IF('Full Data'!$G:$G=S$2,'Full Data'!$C:$C),0))</f>
        <v>#N/A</v>
      </c>
      <c r="T29" s="34" t="e">
        <f t="array" ref="T29">INDEX('Full Data'!$P:$P,MATCH($B29,IF('Full Data'!$G:$G=T$2,'Full Data'!$C:$C),0))</f>
        <v>#N/A</v>
      </c>
      <c r="U29" s="34" t="e">
        <f t="array" ref="U29">INDEX('Full Data'!$P:$P,MATCH($B29,IF('Full Data'!$G:$G=U$2,'Full Data'!$C:$C),0))</f>
        <v>#N/A</v>
      </c>
      <c r="V29" s="34" t="e">
        <f t="array" ref="V29">INDEX('Full Data'!$P:$P,MATCH($B29,IF('Full Data'!$G:$G=V$2,'Full Data'!$C:$C),0))</f>
        <v>#N/A</v>
      </c>
      <c r="W29" s="45" t="e">
        <f>INDEX('Full Data'!$P:$P,MATCH($B29,IF('Full Data'!$G:$G=W$2,'Full Data'!$C:$C),0))</f>
        <v>#N/A</v>
      </c>
      <c r="X29" s="45" t="e">
        <f t="array" ref="X29">INDEX('Full Data'!$P:$P,MATCH($B29,IF('Full Data'!$G:$G=X$2,'Full Data'!$C:$C),0))</f>
        <v>#N/A</v>
      </c>
      <c r="Y29" s="45" t="e">
        <f t="array" ref="Y29">INDEX('Full Data'!$P:$P,MATCH($B29,IF('Full Data'!$G:$G=Y$2,'Full Data'!$C:$C),0))</f>
        <v>#N/A</v>
      </c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2013-07-09T18:30:09Z</dcterms:modified>
</cp:coreProperties>
</file>