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tera_F\Documents\Sampling events\Streams\2019\REF Streams 2019\RQ-2019-04-01_G3NW0148-G5NW0150\McDavid Ck\Data\"/>
    </mc:Choice>
  </mc:AlternateContent>
  <xr:revisionPtr revIDLastSave="0" documentId="13_ncr:1_{16FB5101-FFA7-4FCC-B1A8-6B56F062D200}" xr6:coauthVersionLast="36" xr6:coauthVersionMax="36" xr10:uidLastSave="{00000000-0000-0000-0000-000000000000}"/>
  <bookViews>
    <workbookView xWindow="0" yWindow="0" windowWidth="21576" windowHeight="73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6" i="1" l="1"/>
  <c r="G18" i="1"/>
  <c r="G17" i="1"/>
  <c r="K18" i="1"/>
  <c r="B18" i="1"/>
  <c r="C18" i="1"/>
  <c r="D18" i="1"/>
  <c r="E18" i="1"/>
  <c r="F18" i="1"/>
  <c r="B34" i="1" l="1"/>
  <c r="M18" i="1"/>
  <c r="N18" i="1"/>
  <c r="N37" i="1" l="1"/>
  <c r="F17" i="1" l="1"/>
  <c r="E17" i="1"/>
  <c r="D17" i="1"/>
  <c r="C17" i="1"/>
  <c r="B17" i="1"/>
  <c r="J18" i="1" l="1"/>
  <c r="K34" i="1"/>
  <c r="J34" i="1"/>
  <c r="D33" i="1" l="1"/>
  <c r="D26" i="1"/>
  <c r="C34" i="1"/>
  <c r="C35" i="1" s="1"/>
  <c r="B35" i="1" l="1"/>
  <c r="D34" i="1"/>
  <c r="D35" i="1" s="1"/>
  <c r="B19" i="1"/>
</calcChain>
</file>

<file path=xl/sharedStrings.xml><?xml version="1.0" encoding="utf-8"?>
<sst xmlns="http://schemas.openxmlformats.org/spreadsheetml/2006/main" count="89" uniqueCount="63">
  <si>
    <t>Meter Mark</t>
  </si>
  <si>
    <t>Snag</t>
  </si>
  <si>
    <t>Root</t>
  </si>
  <si>
    <t>Leaf Pack</t>
  </si>
  <si>
    <t>Veg.</t>
  </si>
  <si>
    <t>Sand</t>
  </si>
  <si>
    <t>Habitat Type</t>
  </si>
  <si>
    <t>Total</t>
  </si>
  <si>
    <t>Percent</t>
  </si>
  <si>
    <t>Stream Reach Map</t>
  </si>
  <si>
    <t>Primary Habitat Percent</t>
  </si>
  <si>
    <t>HA Scoring</t>
  </si>
  <si>
    <t>Substrate Diversity</t>
  </si>
  <si>
    <t>Substrate Availabiltiy</t>
  </si>
  <si>
    <t>Water Velocity</t>
  </si>
  <si>
    <t>Habitat Smothering</t>
  </si>
  <si>
    <t>Primary Score</t>
  </si>
  <si>
    <t>Artificial Channelization</t>
  </si>
  <si>
    <t>Bank Stability (Left)</t>
  </si>
  <si>
    <t>Bank Stability (Right)</t>
  </si>
  <si>
    <t>Rip. Veg. Qual. (Left)</t>
  </si>
  <si>
    <t>Rip. Veg. Qual. (Right)</t>
  </si>
  <si>
    <t>Secondary Score</t>
  </si>
  <si>
    <t>Parameter</t>
  </si>
  <si>
    <t>Score</t>
  </si>
  <si>
    <t>Max</t>
  </si>
  <si>
    <t>Total Percent</t>
  </si>
  <si>
    <t>Gravel</t>
  </si>
  <si>
    <t>Width</t>
  </si>
  <si>
    <t>Left Bank</t>
  </si>
  <si>
    <t>Right Bank</t>
  </si>
  <si>
    <t>Avg</t>
  </si>
  <si>
    <t>AVG.</t>
  </si>
  <si>
    <t>0-10</t>
  </si>
  <si>
    <t>10-20</t>
  </si>
  <si>
    <t>20-30</t>
  </si>
  <si>
    <t>30-40</t>
  </si>
  <si>
    <t>40-50</t>
  </si>
  <si>
    <t>50-60</t>
  </si>
  <si>
    <t>60-70</t>
  </si>
  <si>
    <t>70-80</t>
  </si>
  <si>
    <t>80-90</t>
  </si>
  <si>
    <t>90-100</t>
  </si>
  <si>
    <t>Canopy Cover</t>
  </si>
  <si>
    <t>Average</t>
  </si>
  <si>
    <t>Bank Stability</t>
  </si>
  <si>
    <t>Location (m)</t>
  </si>
  <si>
    <t>Depth</t>
  </si>
  <si>
    <t>Stream Size</t>
  </si>
  <si>
    <t>Field ID:  G3NW0489</t>
  </si>
  <si>
    <t>WIN ID:  G3NW0489</t>
  </si>
  <si>
    <t>Sample Date 05/09/2019</t>
  </si>
  <si>
    <t>Sampled by:  F. Butera, S, Slade</t>
  </si>
  <si>
    <t>Max Depth</t>
  </si>
  <si>
    <t>Avg Depth</t>
  </si>
  <si>
    <t>Left</t>
  </si>
  <si>
    <t>Right</t>
  </si>
  <si>
    <t>Riparian Buffer Zone (M)</t>
  </si>
  <si>
    <t>Meters</t>
  </si>
  <si>
    <t>Rip. Buffer Zone (Left)</t>
  </si>
  <si>
    <t>Riparian Buffer Zone (R)</t>
  </si>
  <si>
    <t>Williams Creek West Fork upstsream of P.J. Adams Road</t>
  </si>
  <si>
    <t>No. pools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</si>
</sst>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/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6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3" xfId="0" applyBorder="1" applyAlignment="1">
      <alignment horizontal="right"/>
    </xf>
    <xf numFmtId="164" fontId="0" fillId="0" borderId="16" xfId="0" applyNumberFormat="1" applyBorder="1" applyAlignment="1">
      <alignment horizontal="center"/>
    </xf>
    <xf numFmtId="0" fontId="0" fillId="0" borderId="20" xfId="0" applyBorder="1"/>
    <xf numFmtId="0" fontId="0" fillId="0" borderId="19" xfId="0" applyBorder="1"/>
    <xf numFmtId="0" fontId="0" fillId="0" borderId="23" xfId="0" applyBorder="1"/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15" xfId="0" applyBorder="1"/>
    <xf numFmtId="0" fontId="0" fillId="0" borderId="27" xfId="0" applyBorder="1"/>
    <xf numFmtId="0" fontId="0" fillId="0" borderId="11" xfId="0" applyFill="1" applyBorder="1" applyAlignment="1">
      <alignment horizontal="center"/>
    </xf>
    <xf numFmtId="0" fontId="0" fillId="0" borderId="10" xfId="0" applyFill="1" applyBorder="1"/>
    <xf numFmtId="164" fontId="0" fillId="0" borderId="11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1" xfId="0" applyBorder="1"/>
    <xf numFmtId="0" fontId="0" fillId="0" borderId="32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0" fillId="0" borderId="4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8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1" fillId="0" borderId="0" xfId="0" applyFont="1"/>
    <xf numFmtId="0" fontId="0" fillId="0" borderId="0" xfId="0" applyFill="1" applyBorder="1"/>
    <xf numFmtId="0" fontId="0" fillId="0" borderId="36" xfId="0" applyFill="1" applyBorder="1" applyAlignment="1">
      <alignment horizontal="center"/>
    </xf>
    <xf numFmtId="0" fontId="0" fillId="0" borderId="36" xfId="0" applyBorder="1" applyAlignment="1">
      <alignment horizontal="center"/>
    </xf>
    <xf numFmtId="164" fontId="0" fillId="0" borderId="36" xfId="0" applyNumberFormat="1" applyBorder="1" applyAlignment="1">
      <alignment horizontal="center"/>
    </xf>
    <xf numFmtId="0" fontId="2" fillId="0" borderId="0" xfId="0" applyFont="1"/>
    <xf numFmtId="49" fontId="0" fillId="2" borderId="35" xfId="0" applyNumberFormat="1" applyFill="1" applyBorder="1"/>
    <xf numFmtId="1" fontId="0" fillId="0" borderId="0" xfId="0" applyNumberFormat="1" applyBorder="1"/>
    <xf numFmtId="1" fontId="0" fillId="0" borderId="0" xfId="0" applyNumberFormat="1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164" fontId="0" fillId="0" borderId="38" xfId="0" applyNumberFormat="1" applyFill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0" fontId="0" fillId="0" borderId="3" xfId="0" applyBorder="1" applyAlignment="1"/>
    <xf numFmtId="0" fontId="0" fillId="0" borderId="0" xfId="0" applyFill="1" applyBorder="1" applyAlignment="1"/>
    <xf numFmtId="0" fontId="0" fillId="2" borderId="7" xfId="0" applyFill="1" applyBorder="1"/>
    <xf numFmtId="0" fontId="0" fillId="2" borderId="1" xfId="0" applyFill="1" applyBorder="1"/>
    <xf numFmtId="49" fontId="0" fillId="2" borderId="4" xfId="0" applyNumberFormat="1" applyFill="1" applyBorder="1"/>
    <xf numFmtId="0" fontId="0" fillId="2" borderId="4" xfId="0" applyFill="1" applyBorder="1"/>
    <xf numFmtId="1" fontId="0" fillId="2" borderId="27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" fontId="0" fillId="2" borderId="6" xfId="0" applyNumberFormat="1" applyFill="1" applyBorder="1" applyAlignment="1">
      <alignment horizontal="center"/>
    </xf>
    <xf numFmtId="0" fontId="0" fillId="2" borderId="35" xfId="0" applyFill="1" applyBorder="1"/>
    <xf numFmtId="0" fontId="3" fillId="0" borderId="1" xfId="0" applyFont="1" applyBorder="1" applyAlignment="1"/>
    <xf numFmtId="164" fontId="0" fillId="0" borderId="12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Border="1" applyAlignment="1"/>
    <xf numFmtId="164" fontId="0" fillId="0" borderId="36" xfId="0" applyNumberFormat="1" applyFont="1" applyFill="1" applyBorder="1" applyAlignment="1">
      <alignment horizontal="center"/>
    </xf>
    <xf numFmtId="0" fontId="0" fillId="0" borderId="36" xfId="0" applyBorder="1"/>
    <xf numFmtId="164" fontId="0" fillId="2" borderId="36" xfId="0" applyNumberFormat="1" applyFill="1" applyBorder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164" fontId="0" fillId="2" borderId="6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4" borderId="3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" fontId="0" fillId="2" borderId="40" xfId="0" applyNumberFormat="1" applyFont="1" applyFill="1" applyBorder="1" applyAlignment="1">
      <alignment horizontal="center"/>
    </xf>
    <xf numFmtId="1" fontId="0" fillId="2" borderId="40" xfId="0" applyNumberFormat="1" applyFill="1" applyBorder="1" applyAlignment="1">
      <alignment horizontal="center"/>
    </xf>
    <xf numFmtId="1" fontId="0" fillId="2" borderId="41" xfId="0" applyNumberFormat="1" applyFont="1" applyFill="1" applyBorder="1" applyAlignment="1">
      <alignment horizontal="center"/>
    </xf>
    <xf numFmtId="1" fontId="0" fillId="2" borderId="41" xfId="0" applyNumberFormat="1" applyFill="1" applyBorder="1" applyAlignment="1">
      <alignment horizontal="center"/>
    </xf>
    <xf numFmtId="1" fontId="0" fillId="2" borderId="42" xfId="0" applyNumberFormat="1" applyFont="1" applyFill="1" applyBorder="1" applyAlignment="1">
      <alignment horizontal="center"/>
    </xf>
    <xf numFmtId="1" fontId="0" fillId="2" borderId="42" xfId="0" applyNumberFormat="1" applyFill="1" applyBorder="1" applyAlignment="1">
      <alignment horizontal="center"/>
    </xf>
    <xf numFmtId="0" fontId="0" fillId="0" borderId="0" xfId="0" applyAlignment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"/>
  <sheetViews>
    <sheetView tabSelected="1" workbookViewId="0">
      <selection activeCell="B18" sqref="B18"/>
    </sheetView>
  </sheetViews>
  <sheetFormatPr defaultRowHeight="14.4" x14ac:dyDescent="0.3"/>
  <cols>
    <col min="1" max="1" width="22.88671875" customWidth="1"/>
    <col min="5" max="5" width="15.5546875" bestFit="1" customWidth="1"/>
    <col min="8" max="8" width="3.33203125" customWidth="1"/>
    <col min="9" max="9" width="11.77734375" bestFit="1" customWidth="1"/>
    <col min="10" max="10" width="9.44140625" customWidth="1"/>
    <col min="11" max="11" width="9.5546875" bestFit="1" customWidth="1"/>
    <col min="12" max="12" width="10.6640625" bestFit="1" customWidth="1"/>
    <col min="13" max="13" width="12.33203125" customWidth="1"/>
    <col min="14" max="14" width="12" customWidth="1"/>
  </cols>
  <sheetData>
    <row r="1" spans="1:15" x14ac:dyDescent="0.3">
      <c r="A1" s="64" t="s">
        <v>61</v>
      </c>
      <c r="E1" s="64" t="s">
        <v>49</v>
      </c>
    </row>
    <row r="2" spans="1:15" x14ac:dyDescent="0.3">
      <c r="A2" s="64" t="s">
        <v>50</v>
      </c>
    </row>
    <row r="3" spans="1:15" x14ac:dyDescent="0.3">
      <c r="A3" s="64" t="s">
        <v>51</v>
      </c>
      <c r="C3" s="64" t="s">
        <v>52</v>
      </c>
    </row>
    <row r="4" spans="1:15" ht="15" thickBot="1" x14ac:dyDescent="0.35"/>
    <row r="5" spans="1:15" ht="15" thickBot="1" x14ac:dyDescent="0.35">
      <c r="A5" t="s">
        <v>9</v>
      </c>
      <c r="B5" s="116" t="s">
        <v>6</v>
      </c>
      <c r="C5" s="116"/>
      <c r="D5" s="116"/>
      <c r="E5" s="116"/>
      <c r="F5" s="116"/>
      <c r="G5" s="116"/>
      <c r="H5" s="44"/>
      <c r="I5" s="69" t="s">
        <v>48</v>
      </c>
      <c r="J5" t="s">
        <v>58</v>
      </c>
      <c r="K5" s="117" t="s">
        <v>47</v>
      </c>
      <c r="L5" s="118"/>
      <c r="M5" s="91" t="s">
        <v>57</v>
      </c>
      <c r="N5" s="21"/>
    </row>
    <row r="6" spans="1:15" ht="15" thickBot="1" x14ac:dyDescent="0.35">
      <c r="A6" s="10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27</v>
      </c>
      <c r="G6" s="12" t="s">
        <v>5</v>
      </c>
      <c r="H6" s="54"/>
      <c r="I6" s="37" t="s">
        <v>0</v>
      </c>
      <c r="J6" s="73" t="s">
        <v>28</v>
      </c>
      <c r="K6" s="37" t="s">
        <v>54</v>
      </c>
      <c r="L6" s="38" t="s">
        <v>53</v>
      </c>
      <c r="M6" s="38" t="s">
        <v>56</v>
      </c>
      <c r="N6" s="37" t="s">
        <v>55</v>
      </c>
      <c r="O6" s="66"/>
    </row>
    <row r="7" spans="1:15" x14ac:dyDescent="0.3">
      <c r="A7" s="51" t="s">
        <v>33</v>
      </c>
      <c r="B7" s="3">
        <v>10</v>
      </c>
      <c r="C7" s="3">
        <v>3</v>
      </c>
      <c r="D7" s="3">
        <v>0.3</v>
      </c>
      <c r="E7" s="3">
        <v>0.01</v>
      </c>
      <c r="F7" s="3">
        <v>0</v>
      </c>
      <c r="G7" s="7"/>
      <c r="H7" s="55"/>
      <c r="I7" s="58">
        <v>0</v>
      </c>
      <c r="J7" s="74">
        <v>8</v>
      </c>
      <c r="K7" s="102"/>
      <c r="L7" s="103"/>
      <c r="M7" s="110">
        <v>19</v>
      </c>
      <c r="N7" s="111">
        <v>19</v>
      </c>
      <c r="O7" s="94"/>
    </row>
    <row r="8" spans="1:15" x14ac:dyDescent="0.3">
      <c r="A8" s="52" t="s">
        <v>34</v>
      </c>
      <c r="B8" s="6">
        <v>3</v>
      </c>
      <c r="C8" s="6">
        <v>1</v>
      </c>
      <c r="D8" s="6"/>
      <c r="E8" s="6">
        <v>0</v>
      </c>
      <c r="F8" s="6">
        <v>1</v>
      </c>
      <c r="G8" s="7"/>
      <c r="H8" s="55"/>
      <c r="I8" s="59">
        <v>10</v>
      </c>
      <c r="J8" s="104">
        <v>8</v>
      </c>
      <c r="K8" s="99">
        <v>0.4</v>
      </c>
      <c r="L8" s="98">
        <v>0.8</v>
      </c>
      <c r="M8" s="112">
        <v>19</v>
      </c>
      <c r="N8" s="113">
        <v>19</v>
      </c>
      <c r="O8" s="68"/>
    </row>
    <row r="9" spans="1:15" x14ac:dyDescent="0.3">
      <c r="A9" s="52" t="s">
        <v>35</v>
      </c>
      <c r="B9" s="6">
        <v>25</v>
      </c>
      <c r="C9" s="6">
        <v>5</v>
      </c>
      <c r="D9" s="6">
        <v>1</v>
      </c>
      <c r="E9" s="6">
        <v>0</v>
      </c>
      <c r="F9" s="6">
        <v>0</v>
      </c>
      <c r="G9" s="7"/>
      <c r="H9" s="55"/>
      <c r="I9" s="59">
        <v>20</v>
      </c>
      <c r="J9" s="75">
        <v>5</v>
      </c>
      <c r="K9" s="100">
        <v>0.4</v>
      </c>
      <c r="L9" s="106">
        <v>1.1000000000000001</v>
      </c>
      <c r="M9" s="112">
        <v>19</v>
      </c>
      <c r="N9" s="113">
        <v>19</v>
      </c>
      <c r="O9" s="92"/>
    </row>
    <row r="10" spans="1:15" x14ac:dyDescent="0.3">
      <c r="A10" s="52" t="s">
        <v>36</v>
      </c>
      <c r="B10" s="6">
        <v>20</v>
      </c>
      <c r="C10" s="6">
        <v>0.5</v>
      </c>
      <c r="D10" s="6">
        <v>0.2</v>
      </c>
      <c r="E10" s="6">
        <v>0</v>
      </c>
      <c r="F10" s="6">
        <v>0</v>
      </c>
      <c r="G10" s="7"/>
      <c r="H10" s="55"/>
      <c r="I10" s="59">
        <v>30</v>
      </c>
      <c r="J10" s="75">
        <v>4</v>
      </c>
      <c r="K10" s="100">
        <v>0.8</v>
      </c>
      <c r="L10" s="106">
        <v>1.1000000000000001</v>
      </c>
      <c r="M10" s="112">
        <v>19</v>
      </c>
      <c r="N10" s="113">
        <v>19</v>
      </c>
      <c r="O10" s="92"/>
    </row>
    <row r="11" spans="1:15" x14ac:dyDescent="0.3">
      <c r="A11" s="52" t="s">
        <v>37</v>
      </c>
      <c r="B11" s="6">
        <v>6</v>
      </c>
      <c r="C11" s="6">
        <v>0.5</v>
      </c>
      <c r="D11" s="6">
        <v>0.1</v>
      </c>
      <c r="E11" s="6">
        <v>0</v>
      </c>
      <c r="F11" s="6">
        <v>0</v>
      </c>
      <c r="G11" s="7"/>
      <c r="H11" s="55"/>
      <c r="I11" s="59">
        <v>40</v>
      </c>
      <c r="J11" s="75">
        <v>6</v>
      </c>
      <c r="K11" s="99">
        <v>0.4</v>
      </c>
      <c r="L11" s="98">
        <v>0.6</v>
      </c>
      <c r="M11" s="112">
        <v>19</v>
      </c>
      <c r="N11" s="113">
        <v>19</v>
      </c>
      <c r="O11" s="68"/>
    </row>
    <row r="12" spans="1:15" x14ac:dyDescent="0.3">
      <c r="A12" s="52" t="s">
        <v>38</v>
      </c>
      <c r="B12" s="6">
        <v>10</v>
      </c>
      <c r="C12" s="6">
        <v>0.3</v>
      </c>
      <c r="D12" s="6"/>
      <c r="E12" s="6">
        <v>0</v>
      </c>
      <c r="F12" s="6">
        <v>0</v>
      </c>
      <c r="G12" s="7"/>
      <c r="H12" s="55"/>
      <c r="I12" s="59">
        <v>50</v>
      </c>
      <c r="J12" s="75">
        <v>8</v>
      </c>
      <c r="K12" s="100">
        <v>0.4</v>
      </c>
      <c r="L12" s="106">
        <v>1.1000000000000001</v>
      </c>
      <c r="M12" s="112">
        <v>19</v>
      </c>
      <c r="N12" s="113">
        <v>19</v>
      </c>
      <c r="O12" s="68"/>
    </row>
    <row r="13" spans="1:15" x14ac:dyDescent="0.3">
      <c r="A13" s="52" t="s">
        <v>39</v>
      </c>
      <c r="B13" s="6">
        <v>25</v>
      </c>
      <c r="C13" s="6">
        <v>5</v>
      </c>
      <c r="D13" s="6">
        <v>1</v>
      </c>
      <c r="E13" s="6">
        <v>0</v>
      </c>
      <c r="F13" s="6">
        <v>0</v>
      </c>
      <c r="G13" s="7"/>
      <c r="H13" s="55"/>
      <c r="I13" s="59">
        <v>60</v>
      </c>
      <c r="J13" s="75">
        <v>6</v>
      </c>
      <c r="K13" s="100">
        <v>0.4</v>
      </c>
      <c r="L13" s="106">
        <v>1.1000000000000001</v>
      </c>
      <c r="M13" s="112">
        <v>19</v>
      </c>
      <c r="N13" s="113">
        <v>19</v>
      </c>
      <c r="O13" s="68"/>
    </row>
    <row r="14" spans="1:15" x14ac:dyDescent="0.3">
      <c r="A14" s="52" t="s">
        <v>40</v>
      </c>
      <c r="B14" s="6">
        <v>25</v>
      </c>
      <c r="C14" s="6">
        <v>2</v>
      </c>
      <c r="D14" s="6">
        <v>0.5</v>
      </c>
      <c r="E14" s="6">
        <v>0</v>
      </c>
      <c r="F14" s="6">
        <v>0</v>
      </c>
      <c r="G14" s="7"/>
      <c r="H14" s="55"/>
      <c r="I14" s="59">
        <v>70</v>
      </c>
      <c r="J14" s="75">
        <v>6</v>
      </c>
      <c r="K14" s="100">
        <v>0.3</v>
      </c>
      <c r="L14" s="106">
        <v>1</v>
      </c>
      <c r="M14" s="112">
        <v>19</v>
      </c>
      <c r="N14" s="113">
        <v>19</v>
      </c>
      <c r="O14" s="92"/>
    </row>
    <row r="15" spans="1:15" x14ac:dyDescent="0.3">
      <c r="A15" s="52" t="s">
        <v>41</v>
      </c>
      <c r="B15" s="6">
        <v>15</v>
      </c>
      <c r="C15" s="6">
        <v>0.5</v>
      </c>
      <c r="D15" s="6">
        <v>0.3</v>
      </c>
      <c r="E15" s="6">
        <v>0</v>
      </c>
      <c r="F15" s="6">
        <v>0</v>
      </c>
      <c r="G15" s="7"/>
      <c r="H15" s="55"/>
      <c r="I15" s="59">
        <v>80</v>
      </c>
      <c r="J15" s="75">
        <v>8</v>
      </c>
      <c r="K15" s="100">
        <v>0.4</v>
      </c>
      <c r="L15" s="106">
        <v>1</v>
      </c>
      <c r="M15" s="112">
        <v>19</v>
      </c>
      <c r="N15" s="113">
        <v>19</v>
      </c>
      <c r="O15" s="68"/>
    </row>
    <row r="16" spans="1:15" ht="15" thickBot="1" x14ac:dyDescent="0.35">
      <c r="A16" s="53" t="s">
        <v>42</v>
      </c>
      <c r="B16" s="6">
        <v>5</v>
      </c>
      <c r="C16" s="6">
        <v>2</v>
      </c>
      <c r="D16" s="6">
        <v>0.1</v>
      </c>
      <c r="E16" s="6">
        <v>0</v>
      </c>
      <c r="F16" s="6">
        <v>0</v>
      </c>
      <c r="G16" s="9"/>
      <c r="H16" s="55"/>
      <c r="I16" s="59">
        <v>90</v>
      </c>
      <c r="J16" s="75">
        <v>6</v>
      </c>
      <c r="K16" s="101">
        <v>0.6</v>
      </c>
      <c r="L16" s="107">
        <v>1.1000000000000001</v>
      </c>
      <c r="M16" s="112">
        <v>19</v>
      </c>
      <c r="N16" s="113">
        <v>19</v>
      </c>
      <c r="O16" s="68"/>
    </row>
    <row r="17" spans="1:16" ht="15" thickBot="1" x14ac:dyDescent="0.35">
      <c r="A17" s="13" t="s">
        <v>7</v>
      </c>
      <c r="B17" s="3">
        <f>SUM(B7:B16)</f>
        <v>144</v>
      </c>
      <c r="C17" s="3">
        <f>SUM(C7:C16)</f>
        <v>19.8</v>
      </c>
      <c r="D17" s="3">
        <f>SUM(D7:D16)</f>
        <v>3.5</v>
      </c>
      <c r="E17" s="3">
        <f>SUM(E7:E16)</f>
        <v>0.01</v>
      </c>
      <c r="F17" s="3">
        <f>SUM(F7:F16)</f>
        <v>1</v>
      </c>
      <c r="G17" s="4">
        <f>650-B17-C17-D17-E17-F17</f>
        <v>481.69</v>
      </c>
      <c r="H17" s="55"/>
      <c r="I17" s="60">
        <v>100</v>
      </c>
      <c r="J17" s="75">
        <v>6</v>
      </c>
      <c r="K17" s="105">
        <v>0.8</v>
      </c>
      <c r="L17" s="108">
        <v>1.5</v>
      </c>
      <c r="M17" s="114">
        <v>19</v>
      </c>
      <c r="N17" s="115">
        <v>19</v>
      </c>
      <c r="O17" s="68"/>
    </row>
    <row r="18" spans="1:16" ht="15" thickBot="1" x14ac:dyDescent="0.35">
      <c r="A18" s="14" t="s">
        <v>8</v>
      </c>
      <c r="B18" s="6">
        <f t="shared" ref="B18:G18" si="0">100*(B17/650)</f>
        <v>22.153846153846153</v>
      </c>
      <c r="C18" s="6">
        <f t="shared" si="0"/>
        <v>3.0461538461538464</v>
      </c>
      <c r="D18" s="6">
        <f t="shared" si="0"/>
        <v>0.53846153846153844</v>
      </c>
      <c r="E18" s="6">
        <f t="shared" si="0"/>
        <v>1.5384615384615385E-3</v>
      </c>
      <c r="F18" s="6">
        <f t="shared" si="0"/>
        <v>0.15384615384615385</v>
      </c>
      <c r="G18" s="6">
        <f t="shared" si="0"/>
        <v>74.106153846153845</v>
      </c>
      <c r="H18" s="55"/>
      <c r="I18" s="57" t="s">
        <v>32</v>
      </c>
      <c r="J18" s="76">
        <f>AVERAGE(J7:J17)</f>
        <v>6.4545454545454541</v>
      </c>
      <c r="K18" s="89">
        <f>AVERAGE(K8:K17)</f>
        <v>0.48999999999999994</v>
      </c>
      <c r="L18" s="109" t="s">
        <v>62</v>
      </c>
      <c r="M18" s="40">
        <f>AVERAGE(M8:M17)</f>
        <v>19</v>
      </c>
      <c r="N18" s="40">
        <f>AVERAGE(N8:N17)</f>
        <v>19</v>
      </c>
      <c r="O18" s="93"/>
    </row>
    <row r="19" spans="1:16" ht="15" thickBot="1" x14ac:dyDescent="0.35">
      <c r="A19" s="8" t="s">
        <v>10</v>
      </c>
      <c r="B19" s="15">
        <f>SUM(B18:E18)</f>
        <v>25.740000000000002</v>
      </c>
      <c r="C19" s="95"/>
      <c r="D19" s="96"/>
      <c r="E19" s="96"/>
      <c r="F19" s="96"/>
      <c r="G19" s="97"/>
      <c r="H19" s="56"/>
      <c r="J19" s="61"/>
    </row>
    <row r="20" spans="1:16" x14ac:dyDescent="0.3">
      <c r="K20" s="1"/>
    </row>
    <row r="21" spans="1:16" ht="15" thickBot="1" x14ac:dyDescent="0.35">
      <c r="A21" t="s">
        <v>11</v>
      </c>
      <c r="G21" s="1"/>
      <c r="H21" s="1"/>
    </row>
    <row r="22" spans="1:16" ht="15" thickBot="1" x14ac:dyDescent="0.35">
      <c r="A22" s="20" t="s">
        <v>23</v>
      </c>
      <c r="B22" s="19" t="s">
        <v>24</v>
      </c>
      <c r="C22" s="19" t="s">
        <v>25</v>
      </c>
      <c r="D22" s="19"/>
      <c r="E22" s="21"/>
      <c r="I22" s="69" t="s">
        <v>45</v>
      </c>
    </row>
    <row r="23" spans="1:16" ht="15" thickBot="1" x14ac:dyDescent="0.35">
      <c r="A23" s="2" t="s">
        <v>12</v>
      </c>
      <c r="B23" s="22">
        <v>12</v>
      </c>
      <c r="C23" s="22">
        <v>20</v>
      </c>
      <c r="D23" s="16"/>
      <c r="E23" s="25"/>
      <c r="I23" s="37" t="s">
        <v>0</v>
      </c>
      <c r="J23" s="38" t="s">
        <v>30</v>
      </c>
      <c r="K23" s="19" t="s">
        <v>29</v>
      </c>
      <c r="L23" s="66"/>
      <c r="M23" s="88" t="s">
        <v>43</v>
      </c>
      <c r="N23" s="77"/>
      <c r="O23" s="78"/>
      <c r="P23" s="78"/>
    </row>
    <row r="24" spans="1:16" ht="15" thickBot="1" x14ac:dyDescent="0.35">
      <c r="A24" s="5" t="s">
        <v>13</v>
      </c>
      <c r="B24" s="23">
        <v>13</v>
      </c>
      <c r="C24" s="23">
        <v>20</v>
      </c>
      <c r="D24" s="17"/>
      <c r="E24" s="26"/>
      <c r="I24" s="59" t="s">
        <v>33</v>
      </c>
      <c r="J24" s="41">
        <v>3</v>
      </c>
      <c r="K24" s="22">
        <v>3</v>
      </c>
      <c r="L24" s="67"/>
      <c r="M24" s="79" t="s">
        <v>46</v>
      </c>
      <c r="N24" s="84" t="s">
        <v>24</v>
      </c>
      <c r="O24" s="65"/>
      <c r="P24" s="65"/>
    </row>
    <row r="25" spans="1:16" x14ac:dyDescent="0.3">
      <c r="A25" s="5" t="s">
        <v>14</v>
      </c>
      <c r="B25" s="23">
        <v>20</v>
      </c>
      <c r="C25" s="23">
        <v>20</v>
      </c>
      <c r="D25" s="17"/>
      <c r="E25" s="26"/>
      <c r="I25" s="62" t="s">
        <v>34</v>
      </c>
      <c r="J25" s="42">
        <v>3</v>
      </c>
      <c r="K25" s="23">
        <v>3</v>
      </c>
      <c r="L25" s="67"/>
      <c r="M25" s="80" t="s">
        <v>33</v>
      </c>
      <c r="N25" s="85">
        <v>96</v>
      </c>
      <c r="O25" s="65"/>
      <c r="P25" s="65"/>
    </row>
    <row r="26" spans="1:16" x14ac:dyDescent="0.3">
      <c r="A26" s="5" t="s">
        <v>15</v>
      </c>
      <c r="B26" s="23">
        <v>19</v>
      </c>
      <c r="C26" s="23">
        <v>20</v>
      </c>
      <c r="D26" s="33">
        <f>SUM(B23:B26)</f>
        <v>64</v>
      </c>
      <c r="E26" s="27" t="s">
        <v>16</v>
      </c>
      <c r="I26" s="62" t="s">
        <v>35</v>
      </c>
      <c r="J26" s="42">
        <v>3</v>
      </c>
      <c r="K26" s="23">
        <v>3</v>
      </c>
      <c r="L26" s="67"/>
      <c r="M26" s="81" t="s">
        <v>34</v>
      </c>
      <c r="N26" s="86">
        <v>85</v>
      </c>
      <c r="O26" s="65"/>
      <c r="P26" s="65"/>
    </row>
    <row r="27" spans="1:16" x14ac:dyDescent="0.3">
      <c r="A27" s="5" t="s">
        <v>17</v>
      </c>
      <c r="B27" s="23">
        <v>20</v>
      </c>
      <c r="C27" s="23">
        <v>20</v>
      </c>
      <c r="D27" s="34"/>
      <c r="E27" s="28"/>
      <c r="I27" s="62" t="s">
        <v>36</v>
      </c>
      <c r="J27" s="42">
        <v>3</v>
      </c>
      <c r="K27" s="23">
        <v>3</v>
      </c>
      <c r="L27" s="67"/>
      <c r="M27" s="81" t="s">
        <v>35</v>
      </c>
      <c r="N27" s="86">
        <v>96</v>
      </c>
      <c r="O27" s="65"/>
      <c r="P27" s="65"/>
    </row>
    <row r="28" spans="1:16" x14ac:dyDescent="0.3">
      <c r="A28" s="45" t="s">
        <v>19</v>
      </c>
      <c r="B28" s="46">
        <v>10</v>
      </c>
      <c r="C28" s="46">
        <v>10</v>
      </c>
      <c r="D28" s="35"/>
      <c r="E28" s="26"/>
      <c r="I28" s="62" t="s">
        <v>37</v>
      </c>
      <c r="J28" s="42">
        <v>3</v>
      </c>
      <c r="K28" s="23">
        <v>3</v>
      </c>
      <c r="L28" s="67"/>
      <c r="M28" s="81" t="s">
        <v>36</v>
      </c>
      <c r="N28" s="86">
        <v>63</v>
      </c>
      <c r="O28" s="65"/>
      <c r="P28" s="65"/>
    </row>
    <row r="29" spans="1:16" x14ac:dyDescent="0.3">
      <c r="A29" s="49" t="s">
        <v>18</v>
      </c>
      <c r="B29" s="50">
        <v>9</v>
      </c>
      <c r="C29" s="50">
        <v>10</v>
      </c>
      <c r="D29" s="35"/>
      <c r="E29" s="26"/>
      <c r="I29" s="62" t="s">
        <v>38</v>
      </c>
      <c r="J29" s="42">
        <v>3</v>
      </c>
      <c r="K29" s="23">
        <v>2</v>
      </c>
      <c r="L29" s="67"/>
      <c r="M29" s="81" t="s">
        <v>37</v>
      </c>
      <c r="N29" s="86">
        <v>80</v>
      </c>
      <c r="O29" s="65"/>
      <c r="P29" s="65"/>
    </row>
    <row r="30" spans="1:16" x14ac:dyDescent="0.3">
      <c r="A30" s="45" t="s">
        <v>60</v>
      </c>
      <c r="B30" s="46">
        <v>10</v>
      </c>
      <c r="C30" s="46">
        <v>10</v>
      </c>
      <c r="D30" s="35"/>
      <c r="E30" s="26"/>
      <c r="I30" s="62" t="s">
        <v>39</v>
      </c>
      <c r="J30" s="42">
        <v>3</v>
      </c>
      <c r="K30" s="23">
        <v>2</v>
      </c>
      <c r="L30" s="67"/>
      <c r="M30" s="81" t="s">
        <v>38</v>
      </c>
      <c r="N30" s="86">
        <v>96</v>
      </c>
      <c r="O30" s="65"/>
      <c r="P30" s="65"/>
    </row>
    <row r="31" spans="1:16" x14ac:dyDescent="0.3">
      <c r="A31" s="49" t="s">
        <v>59</v>
      </c>
      <c r="B31" s="50">
        <v>10</v>
      </c>
      <c r="C31" s="50">
        <v>10</v>
      </c>
      <c r="D31" s="35"/>
      <c r="E31" s="26"/>
      <c r="I31" s="62" t="s">
        <v>40</v>
      </c>
      <c r="J31" s="42">
        <v>3</v>
      </c>
      <c r="K31" s="23">
        <v>2</v>
      </c>
      <c r="L31" s="67"/>
      <c r="M31" s="82" t="s">
        <v>38</v>
      </c>
      <c r="N31" s="86">
        <v>96</v>
      </c>
      <c r="O31" s="65"/>
      <c r="P31" s="65"/>
    </row>
    <row r="32" spans="1:16" x14ac:dyDescent="0.3">
      <c r="A32" s="45" t="s">
        <v>21</v>
      </c>
      <c r="B32" s="46">
        <v>10</v>
      </c>
      <c r="C32" s="46">
        <v>10</v>
      </c>
      <c r="D32" s="35"/>
      <c r="E32" s="26"/>
      <c r="I32" s="62" t="s">
        <v>41</v>
      </c>
      <c r="J32" s="42">
        <v>2</v>
      </c>
      <c r="K32" s="23">
        <v>3</v>
      </c>
      <c r="L32" s="67"/>
      <c r="M32" s="82" t="s">
        <v>39</v>
      </c>
      <c r="N32" s="86">
        <v>96</v>
      </c>
      <c r="O32" s="65"/>
      <c r="P32" s="65"/>
    </row>
    <row r="33" spans="1:16" ht="15" thickBot="1" x14ac:dyDescent="0.35">
      <c r="A33" s="47" t="s">
        <v>20</v>
      </c>
      <c r="B33" s="48">
        <v>10</v>
      </c>
      <c r="C33" s="48">
        <v>10</v>
      </c>
      <c r="D33" s="36">
        <f>SUM(B27:B33)</f>
        <v>79</v>
      </c>
      <c r="E33" s="29" t="s">
        <v>22</v>
      </c>
      <c r="I33" s="63" t="s">
        <v>42</v>
      </c>
      <c r="J33" s="43">
        <v>3</v>
      </c>
      <c r="K33" s="24">
        <v>3</v>
      </c>
      <c r="L33" s="67"/>
      <c r="M33" s="82" t="s">
        <v>40</v>
      </c>
      <c r="N33" s="86">
        <v>96</v>
      </c>
      <c r="O33" s="65"/>
      <c r="P33" s="65"/>
    </row>
    <row r="34" spans="1:16" ht="15" thickBot="1" x14ac:dyDescent="0.35">
      <c r="A34" s="30" t="s">
        <v>7</v>
      </c>
      <c r="B34" s="11">
        <f>SUM(B23:B33)</f>
        <v>143</v>
      </c>
      <c r="C34" s="11">
        <f>SUM(C23:C33)</f>
        <v>160</v>
      </c>
      <c r="D34" s="11">
        <f>SUM(D23:D33)</f>
        <v>143</v>
      </c>
      <c r="E34" s="18"/>
      <c r="I34" s="57" t="s">
        <v>31</v>
      </c>
      <c r="J34" s="39">
        <f>AVERAGE(J24:J33)</f>
        <v>2.9</v>
      </c>
      <c r="K34" s="40">
        <f>AVERAGE(K24:K33)</f>
        <v>2.7</v>
      </c>
      <c r="L34" s="68"/>
      <c r="M34" s="82" t="s">
        <v>41</v>
      </c>
      <c r="N34" s="86">
        <v>96</v>
      </c>
      <c r="O34" s="65"/>
      <c r="P34" s="65"/>
    </row>
    <row r="35" spans="1:16" ht="15" thickBot="1" x14ac:dyDescent="0.35">
      <c r="A35" s="31" t="s">
        <v>26</v>
      </c>
      <c r="B35" s="32">
        <f>100*(B34/C34)</f>
        <v>89.375</v>
      </c>
      <c r="C35" s="32">
        <f>100*(C34/C34)</f>
        <v>100</v>
      </c>
      <c r="D35" s="32">
        <f>100*(D34/C34)</f>
        <v>89.375</v>
      </c>
      <c r="E35" s="18"/>
      <c r="M35" s="82" t="s">
        <v>42</v>
      </c>
      <c r="N35" s="86">
        <v>96</v>
      </c>
      <c r="O35" s="65"/>
      <c r="P35" s="65"/>
    </row>
    <row r="36" spans="1:16" ht="15" thickBot="1" x14ac:dyDescent="0.35">
      <c r="I36" s="90"/>
      <c r="M36" s="70" t="s">
        <v>44</v>
      </c>
      <c r="N36" s="83">
        <f>AVERAGE(N25:N35)</f>
        <v>90.545454545454547</v>
      </c>
      <c r="O36" s="65"/>
      <c r="P36" s="65"/>
    </row>
    <row r="37" spans="1:16" ht="15" thickBot="1" x14ac:dyDescent="0.35">
      <c r="F37" s="72"/>
      <c r="I37" s="54"/>
      <c r="M37" s="87" t="s">
        <v>8</v>
      </c>
      <c r="N37" s="83">
        <f>(N36/96)*100</f>
        <v>94.318181818181827</v>
      </c>
    </row>
    <row r="38" spans="1:16" x14ac:dyDescent="0.3">
      <c r="F38" s="72"/>
      <c r="I38" s="54"/>
    </row>
    <row r="39" spans="1:16" x14ac:dyDescent="0.3">
      <c r="F39" s="72"/>
      <c r="I39" s="54"/>
    </row>
    <row r="40" spans="1:16" x14ac:dyDescent="0.3">
      <c r="F40" s="72"/>
      <c r="I40" s="54"/>
    </row>
    <row r="41" spans="1:16" x14ac:dyDescent="0.3">
      <c r="F41" s="72"/>
      <c r="I41" s="54"/>
    </row>
    <row r="42" spans="1:16" x14ac:dyDescent="0.3">
      <c r="F42" s="72"/>
      <c r="I42" s="54"/>
    </row>
    <row r="43" spans="1:16" x14ac:dyDescent="0.3">
      <c r="F43" s="72"/>
      <c r="I43" s="54"/>
    </row>
    <row r="44" spans="1:16" x14ac:dyDescent="0.3">
      <c r="F44" s="72"/>
      <c r="I44" s="54"/>
    </row>
    <row r="45" spans="1:16" x14ac:dyDescent="0.3">
      <c r="F45" s="72"/>
      <c r="I45" s="54"/>
    </row>
    <row r="46" spans="1:16" x14ac:dyDescent="0.3">
      <c r="F46" s="72"/>
      <c r="I46" s="54"/>
    </row>
    <row r="47" spans="1:16" x14ac:dyDescent="0.3">
      <c r="F47" s="72"/>
    </row>
    <row r="48" spans="1:16" x14ac:dyDescent="0.3">
      <c r="F48" s="71"/>
    </row>
    <row r="49" spans="6:6" x14ac:dyDescent="0.3">
      <c r="F49" s="71"/>
    </row>
  </sheetData>
  <mergeCells count="2">
    <mergeCell ref="B5:G5"/>
    <mergeCell ref="K5:L5"/>
  </mergeCells>
  <pageMargins left="0.7" right="0.7" top="0.75" bottom="0.75" header="0.3" footer="0.3"/>
  <pageSetup orientation="portrait" r:id="rId1"/>
  <ignoredErrors>
    <ignoredError sqref="D26 D3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Butera, Frank</dc:creator>
  <cp:lastModifiedBy>Butera, Frank</cp:lastModifiedBy>
  <cp:lastPrinted>2018-04-17T17:21:26Z</cp:lastPrinted>
  <dcterms:created xsi:type="dcterms:W3CDTF">2017-01-12T15:29:38Z</dcterms:created>
  <dcterms:modified xsi:type="dcterms:W3CDTF">2019-06-11T15:59:47Z</dcterms:modified>
</cp:coreProperties>
</file>